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Computer\Desktop\АНТОН 1\2021\Проект 1\"/>
    </mc:Choice>
  </mc:AlternateContent>
  <bookViews>
    <workbookView xWindow="-105" yWindow="-105" windowWidth="23250" windowHeight="12570"/>
  </bookViews>
  <sheets>
    <sheet name="Дохідна частина" sheetId="1" r:id="rId1"/>
    <sheet name="Кошторис  витрат" sheetId="2" r:id="rId2"/>
    <sheet name="Інструкція із заповнення" sheetId="3" r:id="rId3"/>
  </sheets>
  <calcPr calcId="152511"/>
</workbook>
</file>

<file path=xl/calcChain.xml><?xml version="1.0" encoding="utf-8"?>
<calcChain xmlns="http://schemas.openxmlformats.org/spreadsheetml/2006/main">
  <c r="M23" i="1" l="1"/>
  <c r="M22" i="1" l="1"/>
  <c r="M20" i="1"/>
  <c r="I22" i="1"/>
  <c r="I20" i="1"/>
  <c r="Z165" i="2"/>
  <c r="Z166" i="2"/>
  <c r="Z167" i="2"/>
  <c r="Z168" i="2"/>
  <c r="Z169" i="2"/>
  <c r="Z164" i="2"/>
  <c r="Z155" i="2"/>
  <c r="Z151" i="2"/>
  <c r="Z152" i="2"/>
  <c r="Z153" i="2"/>
  <c r="Z147" i="2"/>
  <c r="Z148" i="2"/>
  <c r="Z150" i="2"/>
  <c r="Z146" i="2"/>
  <c r="Z143" i="2"/>
  <c r="Z140" i="2"/>
  <c r="Z138" i="2"/>
  <c r="Z136" i="2"/>
  <c r="Z134" i="2"/>
  <c r="Z123" i="2"/>
  <c r="Z124" i="2"/>
  <c r="Z125" i="2"/>
  <c r="Z126" i="2"/>
  <c r="Z127" i="2"/>
  <c r="Z129" i="2"/>
  <c r="Z122" i="2"/>
  <c r="Z120" i="2"/>
  <c r="W120" i="2"/>
  <c r="Z114" i="2"/>
  <c r="Z115" i="2"/>
  <c r="Z116" i="2"/>
  <c r="Z117" i="2"/>
  <c r="Z118" i="2"/>
  <c r="Z113" i="2"/>
  <c r="Z72" i="2"/>
  <c r="Z71" i="2"/>
  <c r="Z69" i="2"/>
  <c r="Z60" i="2"/>
  <c r="Z62" i="2"/>
  <c r="Z63" i="2"/>
  <c r="Z64" i="2"/>
  <c r="Z59" i="2"/>
  <c r="Z58" i="2"/>
  <c r="Z57" i="2"/>
  <c r="Z56" i="2"/>
  <c r="Z54" i="2"/>
  <c r="Z51" i="2"/>
  <c r="Z50" i="2"/>
  <c r="Z40" i="2"/>
  <c r="Z42" i="2"/>
  <c r="Z39" i="2"/>
  <c r="Z38" i="2"/>
  <c r="Z28" i="2"/>
  <c r="Z23" i="2"/>
  <c r="Z20" i="2"/>
  <c r="Z19" i="2"/>
  <c r="Z18" i="2"/>
  <c r="Z17" i="2"/>
  <c r="Z25" i="2"/>
  <c r="Z26" i="2"/>
  <c r="Z27" i="2"/>
  <c r="Z24" i="2"/>
  <c r="Z73" i="2"/>
  <c r="Z75" i="2"/>
  <c r="Z76" i="2"/>
  <c r="Z77" i="2"/>
  <c r="Z78" i="2"/>
  <c r="Z79" i="2"/>
  <c r="Z80" i="2"/>
  <c r="Z81" i="2"/>
  <c r="Z84" i="2"/>
  <c r="Z85" i="2"/>
  <c r="Z87" i="2"/>
  <c r="Z88" i="2"/>
  <c r="Z89" i="2"/>
  <c r="Z101" i="2"/>
  <c r="Z103" i="2"/>
  <c r="Z105" i="2"/>
  <c r="Z171" i="2"/>
  <c r="Z172" i="2"/>
  <c r="Z173" i="2"/>
  <c r="Y16" i="2"/>
  <c r="Y15" i="2"/>
  <c r="Y14" i="2"/>
  <c r="Y13" i="2"/>
  <c r="O174" i="2" l="1"/>
  <c r="O172" i="2"/>
  <c r="O173" i="2"/>
  <c r="O171" i="2"/>
  <c r="P82" i="2" l="1"/>
  <c r="G90" i="2"/>
  <c r="J90" i="2"/>
  <c r="M90" i="2"/>
  <c r="P90" i="2"/>
  <c r="S90" i="2"/>
  <c r="V90" i="2"/>
  <c r="V86" i="2"/>
  <c r="V84" i="2"/>
  <c r="V85" i="2"/>
  <c r="S84" i="2"/>
  <c r="S85" i="2"/>
  <c r="S86" i="2"/>
  <c r="M84" i="2"/>
  <c r="M85" i="2"/>
  <c r="M86" i="2"/>
  <c r="J84" i="2"/>
  <c r="J85" i="2"/>
  <c r="X85" i="2" s="1"/>
  <c r="J86" i="2"/>
  <c r="J87" i="2"/>
  <c r="G84" i="2"/>
  <c r="G85" i="2"/>
  <c r="G86" i="2"/>
  <c r="W86" i="2" s="1"/>
  <c r="X84" i="2" l="1"/>
  <c r="W84" i="2"/>
  <c r="W85" i="2"/>
  <c r="Y85" i="2" s="1"/>
  <c r="X86" i="2"/>
  <c r="Y86" i="2" s="1"/>
  <c r="Z86" i="2" s="1"/>
  <c r="O117" i="2"/>
  <c r="Y84" i="2" l="1"/>
  <c r="X171" i="2"/>
  <c r="X172" i="2"/>
  <c r="X173" i="2"/>
  <c r="X174" i="2"/>
  <c r="X175" i="2"/>
  <c r="W175" i="2"/>
  <c r="P103" i="2"/>
  <c r="M174" i="2"/>
  <c r="W174" i="2" s="1"/>
  <c r="M171" i="2"/>
  <c r="W171" i="2" s="1"/>
  <c r="Y171" i="2" s="1"/>
  <c r="M172" i="2"/>
  <c r="W172" i="2" s="1"/>
  <c r="Y172" i="2" s="1"/>
  <c r="M173" i="2"/>
  <c r="W173" i="2" s="1"/>
  <c r="Y173" i="2" s="1"/>
  <c r="Y174" i="2" l="1"/>
  <c r="Z174" i="2" s="1"/>
  <c r="Y175" i="2"/>
  <c r="G87" i="2" l="1"/>
  <c r="M87" i="2"/>
  <c r="S87" i="2"/>
  <c r="G88" i="2"/>
  <c r="J88" i="2"/>
  <c r="M88" i="2"/>
  <c r="S88" i="2"/>
  <c r="G89" i="2"/>
  <c r="J89" i="2"/>
  <c r="M89" i="2"/>
  <c r="S89" i="2"/>
  <c r="V87" i="2"/>
  <c r="V88" i="2"/>
  <c r="V89" i="2"/>
  <c r="X89" i="2" l="1"/>
  <c r="Y89" i="2" s="1"/>
  <c r="W88" i="2"/>
  <c r="X87" i="2"/>
  <c r="W87" i="2"/>
  <c r="W89" i="2"/>
  <c r="X88" i="2"/>
  <c r="Y88" i="2" s="1"/>
  <c r="V83" i="2"/>
  <c r="S83" i="2"/>
  <c r="P83" i="2"/>
  <c r="M83" i="2"/>
  <c r="J83" i="2"/>
  <c r="G83" i="2"/>
  <c r="Y61" i="2"/>
  <c r="X81" i="2"/>
  <c r="Y81" i="2" s="1"/>
  <c r="X80" i="2"/>
  <c r="Y80" i="2" s="1"/>
  <c r="X79" i="2"/>
  <c r="Y79" i="2" s="1"/>
  <c r="X78" i="2"/>
  <c r="Y78" i="2" s="1"/>
  <c r="X77" i="2"/>
  <c r="Y77" i="2" s="1"/>
  <c r="X76" i="2"/>
  <c r="Y76" i="2" s="1"/>
  <c r="X75" i="2"/>
  <c r="Y75" i="2" s="1"/>
  <c r="X74" i="2"/>
  <c r="Y74" i="2" s="1"/>
  <c r="J73" i="2"/>
  <c r="G73" i="2"/>
  <c r="W73" i="2" s="1"/>
  <c r="G72" i="2"/>
  <c r="O75" i="2"/>
  <c r="Y87" i="2" l="1"/>
  <c r="W83" i="2"/>
  <c r="X83" i="2"/>
  <c r="O79" i="2"/>
  <c r="P73" i="2"/>
  <c r="O80" i="2"/>
  <c r="O81" i="2"/>
  <c r="O78" i="2"/>
  <c r="O77" i="2"/>
  <c r="O76" i="2"/>
  <c r="Y83" i="2" l="1"/>
  <c r="P169" i="2"/>
  <c r="O169" i="2" s="1"/>
  <c r="P168" i="2"/>
  <c r="O168" i="2" s="1"/>
  <c r="O167" i="2"/>
  <c r="O166" i="2"/>
  <c r="O146" i="2"/>
  <c r="O148" i="2"/>
  <c r="O147" i="2"/>
  <c r="O127" i="2"/>
  <c r="O116" i="2"/>
  <c r="P104" i="2"/>
  <c r="P105" i="2" s="1"/>
  <c r="O103" i="2"/>
  <c r="O101" i="2"/>
  <c r="O61" i="2"/>
  <c r="P60" i="2"/>
  <c r="O60" i="2" s="1"/>
  <c r="P58" i="2" l="1"/>
  <c r="O58" i="2" s="1"/>
  <c r="O27" i="2"/>
  <c r="O26" i="2"/>
  <c r="O25" i="2"/>
  <c r="I164" i="2" l="1"/>
  <c r="I167" i="2" l="1"/>
  <c r="I116" i="2" l="1"/>
  <c r="J115" i="2"/>
  <c r="I115" i="2" s="1"/>
  <c r="J114" i="2"/>
  <c r="J25" i="2" l="1"/>
  <c r="J24" i="2" s="1"/>
  <c r="J18" i="2"/>
  <c r="I25" i="2" l="1"/>
  <c r="I166" i="2"/>
  <c r="J159" i="2"/>
  <c r="J158" i="2"/>
  <c r="J157" i="2"/>
  <c r="J156" i="2"/>
  <c r="J154" i="2"/>
  <c r="J153" i="2"/>
  <c r="J152" i="2"/>
  <c r="J151" i="2"/>
  <c r="J150" i="2"/>
  <c r="H134" i="2"/>
  <c r="H110" i="2"/>
  <c r="J110" i="2" s="1"/>
  <c r="J109" i="2"/>
  <c r="J108" i="2"/>
  <c r="J107" i="2"/>
  <c r="J104" i="2"/>
  <c r="J103" i="2"/>
  <c r="J102" i="2"/>
  <c r="J101" i="2"/>
  <c r="I26" i="2"/>
  <c r="I27" i="2"/>
  <c r="V170" i="2" l="1"/>
  <c r="V169" i="2"/>
  <c r="V168" i="2"/>
  <c r="V167" i="2"/>
  <c r="X167" i="2" s="1"/>
  <c r="V166" i="2"/>
  <c r="V165" i="2"/>
  <c r="V164" i="2"/>
  <c r="V162" i="2"/>
  <c r="V161" i="2" s="1"/>
  <c r="V160" i="2"/>
  <c r="V159" i="2"/>
  <c r="V158" i="2"/>
  <c r="V157" i="2"/>
  <c r="V156" i="2"/>
  <c r="V155" i="2"/>
  <c r="V154" i="2"/>
  <c r="V153" i="2"/>
  <c r="V152" i="2"/>
  <c r="V151" i="2"/>
  <c r="V150" i="2"/>
  <c r="V148" i="2"/>
  <c r="V147" i="2"/>
  <c r="V146" i="2"/>
  <c r="V144" i="2"/>
  <c r="V142" i="2"/>
  <c r="V141" i="2"/>
  <c r="V140" i="2"/>
  <c r="V139" i="2"/>
  <c r="P170" i="2"/>
  <c r="P165" i="2"/>
  <c r="P164" i="2"/>
  <c r="P162" i="2"/>
  <c r="P161" i="2" s="1"/>
  <c r="P160" i="2"/>
  <c r="P159" i="2"/>
  <c r="P158" i="2"/>
  <c r="P157" i="2"/>
  <c r="P156" i="2"/>
  <c r="P155" i="2"/>
  <c r="P154" i="2"/>
  <c r="P153" i="2"/>
  <c r="P152" i="2"/>
  <c r="P151" i="2"/>
  <c r="X151" i="2" s="1"/>
  <c r="P150" i="2"/>
  <c r="P144" i="2"/>
  <c r="P142" i="2"/>
  <c r="P141" i="2"/>
  <c r="P140" i="2"/>
  <c r="X140" i="2" s="1"/>
  <c r="P139" i="2"/>
  <c r="J170" i="2"/>
  <c r="J169" i="2"/>
  <c r="J168" i="2"/>
  <c r="J165" i="2"/>
  <c r="J162" i="2"/>
  <c r="J161" i="2" s="1"/>
  <c r="J160" i="2"/>
  <c r="J148" i="2"/>
  <c r="J147" i="2"/>
  <c r="J146" i="2"/>
  <c r="J142" i="2"/>
  <c r="J139" i="2"/>
  <c r="V135" i="2"/>
  <c r="V134" i="2"/>
  <c r="P135" i="2"/>
  <c r="P134" i="2"/>
  <c r="J135" i="2"/>
  <c r="J136" i="2" s="1"/>
  <c r="X136" i="2" s="1"/>
  <c r="V131" i="2"/>
  <c r="V132" i="2" s="1"/>
  <c r="P131" i="2"/>
  <c r="P132" i="2" s="1"/>
  <c r="J131" i="2"/>
  <c r="J132" i="2" s="1"/>
  <c r="V128" i="2"/>
  <c r="V127" i="2"/>
  <c r="X127" i="2" s="1"/>
  <c r="V126" i="2"/>
  <c r="V125" i="2"/>
  <c r="V124" i="2"/>
  <c r="V123" i="2"/>
  <c r="V122" i="2"/>
  <c r="P128" i="2"/>
  <c r="P126" i="2"/>
  <c r="P125" i="2"/>
  <c r="P124" i="2"/>
  <c r="P123" i="2"/>
  <c r="P122" i="2"/>
  <c r="J128" i="2"/>
  <c r="J126" i="2"/>
  <c r="J125" i="2"/>
  <c r="J124" i="2"/>
  <c r="J123" i="2"/>
  <c r="V119" i="2"/>
  <c r="V118" i="2"/>
  <c r="V117" i="2"/>
  <c r="V116" i="2"/>
  <c r="X116" i="2" s="1"/>
  <c r="V115" i="2"/>
  <c r="V114" i="2"/>
  <c r="V113" i="2"/>
  <c r="P119" i="2"/>
  <c r="P118" i="2"/>
  <c r="P115" i="2"/>
  <c r="P114" i="2"/>
  <c r="J119" i="2"/>
  <c r="J120" i="2" s="1"/>
  <c r="V110" i="2"/>
  <c r="V109" i="2"/>
  <c r="V108" i="2"/>
  <c r="V107" i="2"/>
  <c r="P110" i="2"/>
  <c r="X110" i="2" s="1"/>
  <c r="P109" i="2"/>
  <c r="P108" i="2"/>
  <c r="P107" i="2"/>
  <c r="X107" i="2" s="1"/>
  <c r="J111" i="2"/>
  <c r="V98" i="2"/>
  <c r="V97" i="2" s="1"/>
  <c r="V96" i="2"/>
  <c r="V95" i="2" s="1"/>
  <c r="V94" i="2"/>
  <c r="V93" i="2" s="1"/>
  <c r="P98" i="2"/>
  <c r="P97" i="2" s="1"/>
  <c r="P96" i="2"/>
  <c r="P95" i="2" s="1"/>
  <c r="P94" i="2"/>
  <c r="P93" i="2" s="1"/>
  <c r="J98" i="2"/>
  <c r="J97" i="2" s="1"/>
  <c r="J96" i="2"/>
  <c r="J95" i="2" s="1"/>
  <c r="J94" i="2"/>
  <c r="V82" i="2"/>
  <c r="V72" i="2"/>
  <c r="V71" i="2" s="1"/>
  <c r="P72" i="2"/>
  <c r="P71" i="2" s="1"/>
  <c r="J82" i="2"/>
  <c r="J71" i="2"/>
  <c r="V68" i="2"/>
  <c r="V67" i="2" s="1"/>
  <c r="V66" i="2"/>
  <c r="V65" i="2" s="1"/>
  <c r="V64" i="2"/>
  <c r="V63" i="2" s="1"/>
  <c r="V62" i="2"/>
  <c r="V60" i="2"/>
  <c r="V58" i="2"/>
  <c r="V57" i="2"/>
  <c r="P68" i="2"/>
  <c r="P67" i="2" s="1"/>
  <c r="P66" i="2"/>
  <c r="P65" i="2" s="1"/>
  <c r="P64" i="2"/>
  <c r="P63" i="2" s="1"/>
  <c r="P62" i="2"/>
  <c r="P59" i="2" s="1"/>
  <c r="P56" i="2"/>
  <c r="J68" i="2"/>
  <c r="J67" i="2" s="1"/>
  <c r="J66" i="2"/>
  <c r="J65" i="2" s="1"/>
  <c r="J64" i="2"/>
  <c r="J63" i="2" s="1"/>
  <c r="J62" i="2"/>
  <c r="J60" i="2"/>
  <c r="J58" i="2"/>
  <c r="J57" i="2"/>
  <c r="V53" i="2"/>
  <c r="V52" i="2"/>
  <c r="V51" i="2"/>
  <c r="V49" i="2"/>
  <c r="V48" i="2"/>
  <c r="V47" i="2"/>
  <c r="V46" i="2"/>
  <c r="V45" i="2"/>
  <c r="V44" i="2"/>
  <c r="V43" i="2"/>
  <c r="V42" i="2"/>
  <c r="V41" i="2"/>
  <c r="V40" i="2"/>
  <c r="V39" i="2"/>
  <c r="P53" i="2"/>
  <c r="P52" i="2"/>
  <c r="P51" i="2"/>
  <c r="P49" i="2"/>
  <c r="P48" i="2"/>
  <c r="P47" i="2"/>
  <c r="P46" i="2"/>
  <c r="P45" i="2"/>
  <c r="P44" i="2"/>
  <c r="P43" i="2"/>
  <c r="P42" i="2"/>
  <c r="P41" i="2"/>
  <c r="P40" i="2"/>
  <c r="P39" i="2"/>
  <c r="J42" i="2"/>
  <c r="J41" i="2"/>
  <c r="V27" i="2"/>
  <c r="X27" i="2" s="1"/>
  <c r="V26" i="2"/>
  <c r="X26" i="2" s="1"/>
  <c r="V25" i="2"/>
  <c r="V23" i="2"/>
  <c r="V22" i="2"/>
  <c r="V21" i="2"/>
  <c r="V19" i="2"/>
  <c r="V18" i="2"/>
  <c r="V17" i="2" s="1"/>
  <c r="V16" i="2"/>
  <c r="V15" i="2" s="1"/>
  <c r="V14" i="2"/>
  <c r="V13" i="2" s="1"/>
  <c r="P23" i="2"/>
  <c r="P22" i="2"/>
  <c r="P21" i="2"/>
  <c r="P19" i="2"/>
  <c r="P18" i="2"/>
  <c r="P16" i="2"/>
  <c r="P15" i="2" s="1"/>
  <c r="P14" i="2"/>
  <c r="P13" i="2" s="1"/>
  <c r="J23" i="2"/>
  <c r="J22" i="2"/>
  <c r="J21" i="2"/>
  <c r="J17" i="2"/>
  <c r="J16" i="2"/>
  <c r="J15" i="2" s="1"/>
  <c r="J14" i="2"/>
  <c r="J13" i="2" s="1"/>
  <c r="X30" i="2"/>
  <c r="X31" i="2"/>
  <c r="X32" i="2"/>
  <c r="X33" i="2"/>
  <c r="X34" i="2"/>
  <c r="X35" i="2"/>
  <c r="X36" i="2"/>
  <c r="X101" i="2"/>
  <c r="X102" i="2"/>
  <c r="X103" i="2"/>
  <c r="X104" i="2"/>
  <c r="X105" i="2"/>
  <c r="X141" i="2"/>
  <c r="X145" i="2"/>
  <c r="X149" i="2"/>
  <c r="X159" i="2"/>
  <c r="X166" i="2"/>
  <c r="W145" i="2"/>
  <c r="Y145" i="2" s="1"/>
  <c r="W149" i="2"/>
  <c r="Y149" i="2" s="1"/>
  <c r="X12" i="2"/>
  <c r="X94" i="2" l="1"/>
  <c r="X115" i="2"/>
  <c r="X124" i="2"/>
  <c r="J93" i="2"/>
  <c r="P163" i="2"/>
  <c r="X125" i="2"/>
  <c r="X155" i="2"/>
  <c r="P120" i="2"/>
  <c r="X119" i="2"/>
  <c r="X123" i="2"/>
  <c r="X134" i="2"/>
  <c r="X146" i="2"/>
  <c r="X118" i="2"/>
  <c r="X150" i="2"/>
  <c r="X154" i="2"/>
  <c r="X158" i="2"/>
  <c r="X53" i="2"/>
  <c r="X46" i="2"/>
  <c r="P129" i="2"/>
  <c r="X128" i="2"/>
  <c r="X15" i="2"/>
  <c r="X114" i="2"/>
  <c r="X16" i="2"/>
  <c r="J59" i="2"/>
  <c r="X170" i="2"/>
  <c r="V91" i="2"/>
  <c r="P138" i="2"/>
  <c r="P143" i="2"/>
  <c r="X109" i="2"/>
  <c r="J163" i="2"/>
  <c r="X45" i="2"/>
  <c r="X49" i="2"/>
  <c r="X47" i="2"/>
  <c r="X82" i="2"/>
  <c r="X135" i="2"/>
  <c r="V24" i="2"/>
  <c r="X58" i="2"/>
  <c r="X41" i="2"/>
  <c r="V38" i="2"/>
  <c r="X42" i="2"/>
  <c r="X71" i="2"/>
  <c r="P91" i="2"/>
  <c r="J91" i="2"/>
  <c r="X139" i="2"/>
  <c r="X162" i="2"/>
  <c r="X98" i="2"/>
  <c r="X14" i="2"/>
  <c r="X19" i="2"/>
  <c r="X40" i="2"/>
  <c r="J143" i="2"/>
  <c r="V163" i="2"/>
  <c r="X131" i="2"/>
  <c r="X67" i="2"/>
  <c r="P111" i="2"/>
  <c r="V111" i="2"/>
  <c r="J129" i="2"/>
  <c r="V143" i="2"/>
  <c r="X144" i="2"/>
  <c r="X72" i="2"/>
  <c r="V120" i="2"/>
  <c r="V129" i="2"/>
  <c r="V138" i="2"/>
  <c r="X44" i="2"/>
  <c r="X48" i="2"/>
  <c r="V20" i="2"/>
  <c r="P50" i="2"/>
  <c r="X60" i="2"/>
  <c r="P38" i="2"/>
  <c r="X52" i="2"/>
  <c r="V59" i="2"/>
  <c r="X23" i="2"/>
  <c r="J38" i="2"/>
  <c r="J54" i="2" s="1"/>
  <c r="V50" i="2"/>
  <c r="J56" i="2"/>
  <c r="V56" i="2"/>
  <c r="P24" i="2"/>
  <c r="P20" i="2"/>
  <c r="P17" i="2"/>
  <c r="X17" i="2" s="1"/>
  <c r="X18" i="2"/>
  <c r="J20" i="2"/>
  <c r="J28" i="2" s="1"/>
  <c r="X147" i="2"/>
  <c r="X165" i="2"/>
  <c r="X169" i="2"/>
  <c r="X148" i="2"/>
  <c r="X153" i="2"/>
  <c r="X157" i="2"/>
  <c r="X168" i="2"/>
  <c r="X152" i="2"/>
  <c r="X156" i="2"/>
  <c r="X160" i="2"/>
  <c r="X142" i="2"/>
  <c r="X161" i="2"/>
  <c r="J138" i="2"/>
  <c r="X164" i="2"/>
  <c r="X132" i="2"/>
  <c r="X126" i="2"/>
  <c r="X122" i="2"/>
  <c r="X117" i="2"/>
  <c r="X113" i="2"/>
  <c r="X108" i="2"/>
  <c r="V99" i="2"/>
  <c r="X93" i="2"/>
  <c r="P99" i="2"/>
  <c r="X96" i="2"/>
  <c r="X95" i="2"/>
  <c r="J99" i="2"/>
  <c r="X97" i="2"/>
  <c r="X73" i="2"/>
  <c r="Y73" i="2" s="1"/>
  <c r="X63" i="2"/>
  <c r="X65" i="2"/>
  <c r="X62" i="2"/>
  <c r="P69" i="2"/>
  <c r="X66" i="2"/>
  <c r="X57" i="2"/>
  <c r="X68" i="2"/>
  <c r="X64" i="2"/>
  <c r="X43" i="2"/>
  <c r="X51" i="2"/>
  <c r="X39" i="2"/>
  <c r="X22" i="2"/>
  <c r="X25" i="2"/>
  <c r="X21" i="2"/>
  <c r="X13" i="2"/>
  <c r="V54" i="2" l="1"/>
  <c r="X163" i="2"/>
  <c r="P176" i="2"/>
  <c r="X129" i="2"/>
  <c r="X120" i="2"/>
  <c r="X138" i="2"/>
  <c r="X111" i="2"/>
  <c r="V28" i="2"/>
  <c r="X143" i="2"/>
  <c r="X99" i="2"/>
  <c r="X91" i="2"/>
  <c r="X56" i="2"/>
  <c r="P28" i="2"/>
  <c r="V176" i="2"/>
  <c r="X38" i="2"/>
  <c r="P54" i="2"/>
  <c r="X54" i="2" s="1"/>
  <c r="V69" i="2"/>
  <c r="X69" i="2" s="1"/>
  <c r="X59" i="2"/>
  <c r="X20" i="2"/>
  <c r="X50" i="2"/>
  <c r="X24" i="2"/>
  <c r="J176" i="2"/>
  <c r="J177" i="2" s="1"/>
  <c r="X176" i="2" l="1"/>
  <c r="P177" i="2"/>
  <c r="H21" i="1" s="1"/>
  <c r="V177" i="2"/>
  <c r="X28" i="2"/>
  <c r="Q38" i="2"/>
  <c r="K38" i="2"/>
  <c r="S49" i="2"/>
  <c r="M49" i="2"/>
  <c r="G49" i="2"/>
  <c r="S48" i="2"/>
  <c r="M48" i="2"/>
  <c r="G48" i="2"/>
  <c r="S47" i="2"/>
  <c r="M47" i="2"/>
  <c r="G47" i="2"/>
  <c r="S46" i="2"/>
  <c r="M46" i="2"/>
  <c r="G46" i="2"/>
  <c r="S45" i="2"/>
  <c r="M45" i="2"/>
  <c r="G45" i="2"/>
  <c r="S44" i="2"/>
  <c r="M44" i="2"/>
  <c r="G44" i="2"/>
  <c r="S43" i="2"/>
  <c r="M43" i="2"/>
  <c r="G43" i="2"/>
  <c r="K17" i="2"/>
  <c r="S19" i="2"/>
  <c r="M19" i="2"/>
  <c r="G19" i="2"/>
  <c r="R176" i="2"/>
  <c r="L176" i="2"/>
  <c r="S169" i="2"/>
  <c r="M169" i="2"/>
  <c r="G169" i="2"/>
  <c r="S168" i="2"/>
  <c r="M168" i="2"/>
  <c r="G168" i="2"/>
  <c r="S167" i="2"/>
  <c r="M167" i="2"/>
  <c r="G167" i="2"/>
  <c r="S166" i="2"/>
  <c r="M166" i="2"/>
  <c r="G166" i="2"/>
  <c r="S165" i="2"/>
  <c r="M165" i="2"/>
  <c r="G165" i="2"/>
  <c r="S164" i="2"/>
  <c r="M164" i="2"/>
  <c r="G164" i="2"/>
  <c r="S170" i="2"/>
  <c r="Q163" i="2"/>
  <c r="S162" i="2"/>
  <c r="M162" i="2"/>
  <c r="G162" i="2"/>
  <c r="Q161" i="2"/>
  <c r="K161" i="2"/>
  <c r="E161" i="2"/>
  <c r="S159" i="2"/>
  <c r="M159" i="2"/>
  <c r="G159" i="2"/>
  <c r="S158" i="2"/>
  <c r="M158" i="2"/>
  <c r="G158" i="2"/>
  <c r="S157" i="2"/>
  <c r="M157" i="2"/>
  <c r="G157" i="2"/>
  <c r="S156" i="2"/>
  <c r="M156" i="2"/>
  <c r="G156" i="2"/>
  <c r="S155" i="2"/>
  <c r="M155" i="2"/>
  <c r="G155" i="2"/>
  <c r="S154" i="2"/>
  <c r="M154" i="2"/>
  <c r="G154" i="2"/>
  <c r="S153" i="2"/>
  <c r="M153" i="2"/>
  <c r="G153" i="2"/>
  <c r="S152" i="2"/>
  <c r="M152" i="2"/>
  <c r="G152" i="2"/>
  <c r="S151" i="2"/>
  <c r="M151" i="2"/>
  <c r="G151" i="2"/>
  <c r="S150" i="2"/>
  <c r="M150" i="2"/>
  <c r="G150" i="2"/>
  <c r="S148" i="2"/>
  <c r="M148" i="2"/>
  <c r="G148" i="2"/>
  <c r="S147" i="2"/>
  <c r="M147" i="2"/>
  <c r="G147" i="2"/>
  <c r="S146" i="2"/>
  <c r="M146" i="2"/>
  <c r="G146" i="2"/>
  <c r="S144" i="2"/>
  <c r="M144" i="2"/>
  <c r="G144" i="2"/>
  <c r="Q143" i="2"/>
  <c r="K143" i="2"/>
  <c r="S142" i="2"/>
  <c r="M142" i="2"/>
  <c r="G142" i="2"/>
  <c r="S141" i="2"/>
  <c r="M141" i="2"/>
  <c r="G141" i="2"/>
  <c r="S140" i="2"/>
  <c r="M140" i="2"/>
  <c r="G140" i="2"/>
  <c r="S139" i="2"/>
  <c r="Q160" i="2" s="1"/>
  <c r="S160" i="2" s="1"/>
  <c r="M139" i="2"/>
  <c r="K160" i="2" s="1"/>
  <c r="M160" i="2" s="1"/>
  <c r="G139" i="2"/>
  <c r="Q138" i="2"/>
  <c r="K138" i="2"/>
  <c r="Q136" i="2"/>
  <c r="K136" i="2"/>
  <c r="S134" i="2"/>
  <c r="M134" i="2"/>
  <c r="G134" i="2"/>
  <c r="Q132" i="2"/>
  <c r="K132" i="2"/>
  <c r="E132" i="2"/>
  <c r="S131" i="2"/>
  <c r="Q135" i="2" s="1"/>
  <c r="S135" i="2" s="1"/>
  <c r="M131" i="2"/>
  <c r="G131" i="2"/>
  <c r="Q129" i="2"/>
  <c r="K129" i="2"/>
  <c r="S127" i="2"/>
  <c r="M127" i="2"/>
  <c r="G127" i="2"/>
  <c r="S126" i="2"/>
  <c r="M126" i="2"/>
  <c r="G126" i="2"/>
  <c r="S125" i="2"/>
  <c r="M125" i="2"/>
  <c r="G125" i="2"/>
  <c r="S124" i="2"/>
  <c r="M124" i="2"/>
  <c r="G124" i="2"/>
  <c r="S123" i="2"/>
  <c r="M123" i="2"/>
  <c r="G123" i="2"/>
  <c r="S122" i="2"/>
  <c r="M122" i="2"/>
  <c r="G122" i="2"/>
  <c r="Q120" i="2"/>
  <c r="K120" i="2"/>
  <c r="S118" i="2"/>
  <c r="M118" i="2"/>
  <c r="G118" i="2"/>
  <c r="S117" i="2"/>
  <c r="M117" i="2"/>
  <c r="G117" i="2"/>
  <c r="S116" i="2"/>
  <c r="M116" i="2"/>
  <c r="G116" i="2"/>
  <c r="S115" i="2"/>
  <c r="M115" i="2"/>
  <c r="G115" i="2"/>
  <c r="S114" i="2"/>
  <c r="M114" i="2"/>
  <c r="G114" i="2"/>
  <c r="S113" i="2"/>
  <c r="M113" i="2"/>
  <c r="G113" i="2"/>
  <c r="Q111" i="2"/>
  <c r="K111" i="2"/>
  <c r="E111" i="2"/>
  <c r="S109" i="2"/>
  <c r="M109" i="2"/>
  <c r="G109" i="2"/>
  <c r="S108" i="2"/>
  <c r="M108" i="2"/>
  <c r="G108" i="2"/>
  <c r="S107" i="2"/>
  <c r="M107" i="2"/>
  <c r="G107" i="2"/>
  <c r="Q105" i="2"/>
  <c r="K105" i="2"/>
  <c r="E105" i="2"/>
  <c r="S104" i="2"/>
  <c r="M104" i="2"/>
  <c r="S103" i="2"/>
  <c r="M103" i="2"/>
  <c r="G103" i="2"/>
  <c r="S102" i="2"/>
  <c r="M102" i="2"/>
  <c r="G102" i="2"/>
  <c r="S101" i="2"/>
  <c r="M101" i="2"/>
  <c r="G101" i="2"/>
  <c r="S98" i="2"/>
  <c r="M98" i="2"/>
  <c r="G98" i="2"/>
  <c r="Q97" i="2"/>
  <c r="K97" i="2"/>
  <c r="E97" i="2"/>
  <c r="S96" i="2"/>
  <c r="M96" i="2"/>
  <c r="G96" i="2"/>
  <c r="Q95" i="2"/>
  <c r="K95" i="2"/>
  <c r="E95" i="2"/>
  <c r="S94" i="2"/>
  <c r="M94" i="2"/>
  <c r="G94" i="2"/>
  <c r="Q93" i="2"/>
  <c r="K93" i="2"/>
  <c r="E93" i="2"/>
  <c r="Q91" i="2"/>
  <c r="K91" i="2"/>
  <c r="E91" i="2"/>
  <c r="S72" i="2"/>
  <c r="M72" i="2"/>
  <c r="Q71" i="2"/>
  <c r="K71" i="2"/>
  <c r="S68" i="2"/>
  <c r="M68" i="2"/>
  <c r="G68" i="2"/>
  <c r="Q67" i="2"/>
  <c r="K67" i="2"/>
  <c r="E67" i="2"/>
  <c r="S66" i="2"/>
  <c r="M66" i="2"/>
  <c r="G66" i="2"/>
  <c r="Q65" i="2"/>
  <c r="K65" i="2"/>
  <c r="E65" i="2"/>
  <c r="S64" i="2"/>
  <c r="M64" i="2"/>
  <c r="G64" i="2"/>
  <c r="Q63" i="2"/>
  <c r="K63" i="2"/>
  <c r="E63" i="2"/>
  <c r="S62" i="2"/>
  <c r="M62" i="2"/>
  <c r="G62" i="2"/>
  <c r="S60" i="2"/>
  <c r="M60" i="2"/>
  <c r="G60" i="2"/>
  <c r="Q59" i="2"/>
  <c r="K59" i="2"/>
  <c r="E59" i="2"/>
  <c r="S58" i="2"/>
  <c r="M58" i="2"/>
  <c r="G58" i="2"/>
  <c r="S57" i="2"/>
  <c r="M57" i="2"/>
  <c r="G57" i="2"/>
  <c r="Q56" i="2"/>
  <c r="K56" i="2"/>
  <c r="E56" i="2"/>
  <c r="F54" i="2"/>
  <c r="S53" i="2"/>
  <c r="M53" i="2"/>
  <c r="S52" i="2"/>
  <c r="M52" i="2"/>
  <c r="S51" i="2"/>
  <c r="M51" i="2"/>
  <c r="Q50" i="2"/>
  <c r="K50" i="2"/>
  <c r="S42" i="2"/>
  <c r="M42" i="2"/>
  <c r="G42" i="2"/>
  <c r="S41" i="2"/>
  <c r="M41" i="2"/>
  <c r="G41" i="2"/>
  <c r="S40" i="2"/>
  <c r="M40" i="2"/>
  <c r="G40" i="2"/>
  <c r="S39" i="2"/>
  <c r="M39" i="2"/>
  <c r="G39" i="2"/>
  <c r="E54" i="2"/>
  <c r="S35" i="2"/>
  <c r="M35" i="2"/>
  <c r="G35" i="2"/>
  <c r="Q34" i="2"/>
  <c r="K34" i="2"/>
  <c r="E34" i="2"/>
  <c r="S33" i="2"/>
  <c r="M33" i="2"/>
  <c r="G33" i="2"/>
  <c r="Q32" i="2"/>
  <c r="K32" i="2"/>
  <c r="E32" i="2"/>
  <c r="S31" i="2"/>
  <c r="M31" i="2"/>
  <c r="G31" i="2"/>
  <c r="Q30" i="2"/>
  <c r="K30" i="2"/>
  <c r="E30" i="2"/>
  <c r="S27" i="2"/>
  <c r="M27" i="2"/>
  <c r="G27" i="2"/>
  <c r="S26" i="2"/>
  <c r="M26" i="2"/>
  <c r="G26" i="2"/>
  <c r="S25" i="2"/>
  <c r="M25" i="2"/>
  <c r="G25" i="2"/>
  <c r="Q24" i="2"/>
  <c r="S18" i="2"/>
  <c r="S17" i="2" s="1"/>
  <c r="Q23" i="2" s="1"/>
  <c r="S23" i="2" s="1"/>
  <c r="M18" i="2"/>
  <c r="M17" i="2" s="1"/>
  <c r="G18" i="2"/>
  <c r="Q17" i="2"/>
  <c r="S16" i="2"/>
  <c r="M16" i="2"/>
  <c r="G16" i="2"/>
  <c r="Q15" i="2"/>
  <c r="K15" i="2"/>
  <c r="E15" i="2"/>
  <c r="S14" i="2"/>
  <c r="M14" i="2"/>
  <c r="G14" i="2"/>
  <c r="Q13" i="2"/>
  <c r="K13" i="2"/>
  <c r="E13" i="2"/>
  <c r="I21" i="1" l="1"/>
  <c r="H23" i="1"/>
  <c r="I23" i="1" s="1"/>
  <c r="W101" i="2"/>
  <c r="Y101" i="2" s="1"/>
  <c r="W109" i="2"/>
  <c r="Y109" i="2" s="1"/>
  <c r="W115" i="2"/>
  <c r="Y115" i="2" s="1"/>
  <c r="W124" i="2"/>
  <c r="Y124" i="2" s="1"/>
  <c r="W134" i="2"/>
  <c r="Y134" i="2" s="1"/>
  <c r="W142" i="2"/>
  <c r="Y142" i="2" s="1"/>
  <c r="W146" i="2"/>
  <c r="Y146" i="2" s="1"/>
  <c r="W151" i="2"/>
  <c r="Y151" i="2" s="1"/>
  <c r="W155" i="2"/>
  <c r="Y155" i="2" s="1"/>
  <c r="W159" i="2"/>
  <c r="Y159" i="2" s="1"/>
  <c r="W167" i="2"/>
  <c r="Y167" i="2" s="1"/>
  <c r="W14" i="2"/>
  <c r="W27" i="2"/>
  <c r="Y27" i="2" s="1"/>
  <c r="W33" i="2"/>
  <c r="Y33" i="2" s="1"/>
  <c r="W64" i="2"/>
  <c r="Y64" i="2" s="1"/>
  <c r="W68" i="2"/>
  <c r="Y68" i="2" s="1"/>
  <c r="W94" i="2"/>
  <c r="Y94" i="2" s="1"/>
  <c r="W98" i="2"/>
  <c r="Y98" i="2" s="1"/>
  <c r="W108" i="2"/>
  <c r="Y108" i="2" s="1"/>
  <c r="W114" i="2"/>
  <c r="Y114" i="2" s="1"/>
  <c r="W118" i="2"/>
  <c r="Y118" i="2" s="1"/>
  <c r="W123" i="2"/>
  <c r="Y123" i="2" s="1"/>
  <c r="W127" i="2"/>
  <c r="Y127" i="2" s="1"/>
  <c r="W141" i="2"/>
  <c r="Y141" i="2" s="1"/>
  <c r="W144" i="2"/>
  <c r="Y144" i="2" s="1"/>
  <c r="W150" i="2"/>
  <c r="Y150" i="2" s="1"/>
  <c r="W154" i="2"/>
  <c r="Y154" i="2" s="1"/>
  <c r="W158" i="2"/>
  <c r="Y158" i="2" s="1"/>
  <c r="W166" i="2"/>
  <c r="Y166" i="2" s="1"/>
  <c r="M38" i="2"/>
  <c r="W58" i="2"/>
  <c r="Y58" i="2" s="1"/>
  <c r="W72" i="2"/>
  <c r="Y72" i="2" s="1"/>
  <c r="W103" i="2"/>
  <c r="Y103" i="2" s="1"/>
  <c r="W107" i="2"/>
  <c r="Y107" i="2" s="1"/>
  <c r="W113" i="2"/>
  <c r="Y113" i="2" s="1"/>
  <c r="W117" i="2"/>
  <c r="Y117" i="2" s="1"/>
  <c r="W122" i="2"/>
  <c r="Y122" i="2" s="1"/>
  <c r="W126" i="2"/>
  <c r="Y126" i="2" s="1"/>
  <c r="W131" i="2"/>
  <c r="Y131" i="2" s="1"/>
  <c r="W140" i="2"/>
  <c r="Y140" i="2" s="1"/>
  <c r="W148" i="2"/>
  <c r="Y148" i="2" s="1"/>
  <c r="W153" i="2"/>
  <c r="Y153" i="2" s="1"/>
  <c r="W157" i="2"/>
  <c r="Y157" i="2" s="1"/>
  <c r="W162" i="2"/>
  <c r="Y162" i="2" s="1"/>
  <c r="W165" i="2"/>
  <c r="Y165" i="2" s="1"/>
  <c r="W169" i="2"/>
  <c r="Y169" i="2" s="1"/>
  <c r="W44" i="2"/>
  <c r="Y44" i="2" s="1"/>
  <c r="W48" i="2"/>
  <c r="Y48" i="2" s="1"/>
  <c r="W26" i="2"/>
  <c r="Y26" i="2" s="1"/>
  <c r="W40" i="2"/>
  <c r="Y40" i="2" s="1"/>
  <c r="W16" i="2"/>
  <c r="W18" i="2"/>
  <c r="Y18" i="2" s="1"/>
  <c r="W25" i="2"/>
  <c r="Y25" i="2" s="1"/>
  <c r="W31" i="2"/>
  <c r="Y31" i="2" s="1"/>
  <c r="W35" i="2"/>
  <c r="Y35" i="2" s="1"/>
  <c r="W52" i="2"/>
  <c r="Y52" i="2" s="1"/>
  <c r="W66" i="2"/>
  <c r="Y66" i="2" s="1"/>
  <c r="W96" i="2"/>
  <c r="Y96" i="2" s="1"/>
  <c r="W102" i="2"/>
  <c r="Y102" i="2" s="1"/>
  <c r="W116" i="2"/>
  <c r="Y116" i="2" s="1"/>
  <c r="W125" i="2"/>
  <c r="Y125" i="2" s="1"/>
  <c r="W139" i="2"/>
  <c r="Y139" i="2" s="1"/>
  <c r="W147" i="2"/>
  <c r="Y147" i="2" s="1"/>
  <c r="W152" i="2"/>
  <c r="Y152" i="2" s="1"/>
  <c r="W156" i="2"/>
  <c r="Y156" i="2" s="1"/>
  <c r="W164" i="2"/>
  <c r="Y164" i="2" s="1"/>
  <c r="W168" i="2"/>
  <c r="Y168" i="2" s="1"/>
  <c r="W19" i="2"/>
  <c r="Y19" i="2" s="1"/>
  <c r="S38" i="2"/>
  <c r="W41" i="2"/>
  <c r="Y41" i="2" s="1"/>
  <c r="W51" i="2"/>
  <c r="Y51" i="2" s="1"/>
  <c r="W53" i="2"/>
  <c r="Y53" i="2" s="1"/>
  <c r="W45" i="2"/>
  <c r="Y45" i="2" s="1"/>
  <c r="W49" i="2"/>
  <c r="Y49" i="2" s="1"/>
  <c r="W62" i="2"/>
  <c r="Y62" i="2" s="1"/>
  <c r="W43" i="2"/>
  <c r="Y43" i="2" s="1"/>
  <c r="W47" i="2"/>
  <c r="Y47" i="2" s="1"/>
  <c r="W39" i="2"/>
  <c r="Y39" i="2" s="1"/>
  <c r="W57" i="2"/>
  <c r="Y57" i="2" s="1"/>
  <c r="W42" i="2"/>
  <c r="Y42" i="2" s="1"/>
  <c r="W60" i="2"/>
  <c r="Y60" i="2" s="1"/>
  <c r="W46" i="2"/>
  <c r="Y46" i="2" s="1"/>
  <c r="G38" i="2"/>
  <c r="G17" i="2"/>
  <c r="W17" i="2" s="1"/>
  <c r="Y17" i="2" s="1"/>
  <c r="K23" i="2"/>
  <c r="M23" i="2" s="1"/>
  <c r="K82" i="2"/>
  <c r="K73" i="2" s="1"/>
  <c r="E135" i="2"/>
  <c r="G135" i="2" s="1"/>
  <c r="E82" i="2"/>
  <c r="E73" i="2" s="1"/>
  <c r="S161" i="2"/>
  <c r="S138" i="2"/>
  <c r="S97" i="2"/>
  <c r="M71" i="2"/>
  <c r="S32" i="2"/>
  <c r="S56" i="2"/>
  <c r="G82" i="2"/>
  <c r="S50" i="2"/>
  <c r="G65" i="2"/>
  <c r="M65" i="2"/>
  <c r="S13" i="2"/>
  <c r="Q21" i="2" s="1"/>
  <c r="S21" i="2" s="1"/>
  <c r="Q36" i="2"/>
  <c r="M50" i="2"/>
  <c r="M93" i="2"/>
  <c r="S93" i="2"/>
  <c r="E99" i="2"/>
  <c r="G104" i="2"/>
  <c r="W104" i="2" s="1"/>
  <c r="Y104" i="2" s="1"/>
  <c r="G132" i="2"/>
  <c r="S136" i="2"/>
  <c r="G13" i="2"/>
  <c r="M13" i="2"/>
  <c r="K21" i="2" s="1"/>
  <c r="Q54" i="2"/>
  <c r="M63" i="2"/>
  <c r="S82" i="2"/>
  <c r="K99" i="2"/>
  <c r="M24" i="2"/>
  <c r="S63" i="2"/>
  <c r="S65" i="2"/>
  <c r="Q82" i="2"/>
  <c r="Q73" i="2" s="1"/>
  <c r="M95" i="2"/>
  <c r="S143" i="2"/>
  <c r="M30" i="2"/>
  <c r="G59" i="2"/>
  <c r="M15" i="2"/>
  <c r="K22" i="2" s="1"/>
  <c r="M22" i="2" s="1"/>
  <c r="G32" i="2"/>
  <c r="G93" i="2"/>
  <c r="G97" i="2"/>
  <c r="K135" i="2"/>
  <c r="M135" i="2" s="1"/>
  <c r="M136" i="2" s="1"/>
  <c r="M132" i="2"/>
  <c r="E160" i="2"/>
  <c r="G160" i="2" s="1"/>
  <c r="W160" i="2" s="1"/>
  <c r="Y160" i="2" s="1"/>
  <c r="G138" i="2"/>
  <c r="S24" i="2"/>
  <c r="E36" i="2"/>
  <c r="G63" i="2"/>
  <c r="G56" i="2"/>
  <c r="S15" i="2"/>
  <c r="Q22" i="2" s="1"/>
  <c r="S22" i="2" s="1"/>
  <c r="S30" i="2"/>
  <c r="G30" i="2"/>
  <c r="M32" i="2"/>
  <c r="K36" i="2"/>
  <c r="K54" i="2"/>
  <c r="S59" i="2"/>
  <c r="S67" i="2"/>
  <c r="M82" i="2"/>
  <c r="Q99" i="2"/>
  <c r="G161" i="2"/>
  <c r="M161" i="2"/>
  <c r="Q176" i="2"/>
  <c r="S34" i="2"/>
  <c r="S71" i="2"/>
  <c r="S95" i="2"/>
  <c r="M97" i="2"/>
  <c r="K69" i="2"/>
  <c r="M67" i="2"/>
  <c r="M105" i="2"/>
  <c r="K110" i="2" s="1"/>
  <c r="M110" i="2" s="1"/>
  <c r="M111" i="2" s="1"/>
  <c r="K119" i="2" s="1"/>
  <c r="M119" i="2" s="1"/>
  <c r="S105" i="2"/>
  <c r="Q110" i="2" s="1"/>
  <c r="S110" i="2" s="1"/>
  <c r="S111" i="2" s="1"/>
  <c r="Q119" i="2" s="1"/>
  <c r="S119" i="2" s="1"/>
  <c r="M56" i="2"/>
  <c r="K163" i="2"/>
  <c r="K176" i="2" s="1"/>
  <c r="M170" i="2"/>
  <c r="M163" i="2" s="1"/>
  <c r="G34" i="2"/>
  <c r="M59" i="2"/>
  <c r="G71" i="2"/>
  <c r="W71" i="2" s="1"/>
  <c r="Y71" i="2" s="1"/>
  <c r="Q69" i="2"/>
  <c r="G15" i="2"/>
  <c r="G24" i="2"/>
  <c r="G67" i="2"/>
  <c r="M34" i="2"/>
  <c r="E69" i="2"/>
  <c r="M143" i="2"/>
  <c r="G95" i="2"/>
  <c r="S132" i="2"/>
  <c r="M138" i="2"/>
  <c r="S163" i="2"/>
  <c r="L22" i="1" l="1"/>
  <c r="L23" i="1" s="1"/>
  <c r="M21" i="1"/>
  <c r="W67" i="2"/>
  <c r="Y67" i="2" s="1"/>
  <c r="W30" i="2"/>
  <c r="Y30" i="2" s="1"/>
  <c r="W63" i="2"/>
  <c r="Y63" i="2" s="1"/>
  <c r="W97" i="2"/>
  <c r="Y97" i="2" s="1"/>
  <c r="W132" i="2"/>
  <c r="Y132" i="2" s="1"/>
  <c r="W138" i="2"/>
  <c r="Y138" i="2" s="1"/>
  <c r="W65" i="2"/>
  <c r="Y65" i="2" s="1"/>
  <c r="W93" i="2"/>
  <c r="Y93" i="2" s="1"/>
  <c r="W13" i="2"/>
  <c r="W24" i="2"/>
  <c r="Y24" i="2" s="1"/>
  <c r="W15" i="2"/>
  <c r="W161" i="2"/>
  <c r="Y161" i="2" s="1"/>
  <c r="W95" i="2"/>
  <c r="Y95" i="2" s="1"/>
  <c r="W34" i="2"/>
  <c r="Y34" i="2" s="1"/>
  <c r="W32" i="2"/>
  <c r="Y32" i="2" s="1"/>
  <c r="W82" i="2"/>
  <c r="Y82" i="2" s="1"/>
  <c r="Z82" i="2" s="1"/>
  <c r="W135" i="2"/>
  <c r="Y135" i="2" s="1"/>
  <c r="W38" i="2"/>
  <c r="Y38" i="2" s="1"/>
  <c r="W59" i="2"/>
  <c r="Y59" i="2" s="1"/>
  <c r="W50" i="2"/>
  <c r="Y50" i="2" s="1"/>
  <c r="W56" i="2"/>
  <c r="Y56" i="2" s="1"/>
  <c r="S54" i="2"/>
  <c r="G136" i="2"/>
  <c r="W136" i="2" s="1"/>
  <c r="Y136" i="2" s="1"/>
  <c r="G143" i="2"/>
  <c r="W143" i="2" s="1"/>
  <c r="Y143" i="2" s="1"/>
  <c r="G54" i="2"/>
  <c r="E23" i="2"/>
  <c r="G23" i="2" s="1"/>
  <c r="W23" i="2" s="1"/>
  <c r="Y23" i="2" s="1"/>
  <c r="E21" i="2"/>
  <c r="G21" i="2" s="1"/>
  <c r="M91" i="2"/>
  <c r="M54" i="2"/>
  <c r="G105" i="2"/>
  <c r="W105" i="2" s="1"/>
  <c r="Y105" i="2" s="1"/>
  <c r="S36" i="2"/>
  <c r="M36" i="2"/>
  <c r="S176" i="2"/>
  <c r="S99" i="2"/>
  <c r="S91" i="2"/>
  <c r="S69" i="2"/>
  <c r="Q128" i="2"/>
  <c r="S128" i="2" s="1"/>
  <c r="S129" i="2" s="1"/>
  <c r="S120" i="2"/>
  <c r="M69" i="2"/>
  <c r="S20" i="2"/>
  <c r="S28" i="2" s="1"/>
  <c r="M99" i="2"/>
  <c r="Q20" i="2"/>
  <c r="Q28" i="2" s="1"/>
  <c r="E176" i="2"/>
  <c r="G170" i="2"/>
  <c r="W170" i="2" s="1"/>
  <c r="Y170" i="2" s="1"/>
  <c r="M120" i="2"/>
  <c r="K128" i="2"/>
  <c r="M128" i="2" s="1"/>
  <c r="M129" i="2" s="1"/>
  <c r="M176" i="2"/>
  <c r="G69" i="2"/>
  <c r="G91" i="2"/>
  <c r="G99" i="2"/>
  <c r="E22" i="2"/>
  <c r="G22" i="2" s="1"/>
  <c r="W22" i="2" s="1"/>
  <c r="Y22" i="2" s="1"/>
  <c r="G36" i="2"/>
  <c r="K28" i="2"/>
  <c r="M21" i="2"/>
  <c r="M20" i="2" s="1"/>
  <c r="M28" i="2" s="1"/>
  <c r="W99" i="2" l="1"/>
  <c r="Y99" i="2" s="1"/>
  <c r="W36" i="2"/>
  <c r="Y36" i="2" s="1"/>
  <c r="W21" i="2"/>
  <c r="Y21" i="2" s="1"/>
  <c r="W91" i="2"/>
  <c r="Y91" i="2" s="1"/>
  <c r="Z91" i="2" s="1"/>
  <c r="W54" i="2"/>
  <c r="Y54" i="2" s="1"/>
  <c r="W69" i="2"/>
  <c r="Y69" i="2" s="1"/>
  <c r="E110" i="2"/>
  <c r="G110" i="2" s="1"/>
  <c r="W110" i="2" s="1"/>
  <c r="Y110" i="2" s="1"/>
  <c r="S177" i="2"/>
  <c r="G163" i="2"/>
  <c r="W163" i="2" s="1"/>
  <c r="M177" i="2"/>
  <c r="P179" i="2" s="1"/>
  <c r="W176" i="2" l="1"/>
  <c r="Y163" i="2"/>
  <c r="G111" i="2"/>
  <c r="W111" i="2" s="1"/>
  <c r="Y111" i="2" s="1"/>
  <c r="G176" i="2"/>
  <c r="G20" i="2"/>
  <c r="W20" i="2" s="1"/>
  <c r="Y20" i="2" s="1"/>
  <c r="Y176" i="2" l="1"/>
  <c r="Z176" i="2" s="1"/>
  <c r="Z163" i="2"/>
  <c r="E119" i="2"/>
  <c r="G119" i="2" s="1"/>
  <c r="W119" i="2" s="1"/>
  <c r="Y119" i="2" s="1"/>
  <c r="G28" i="2"/>
  <c r="W28" i="2" l="1"/>
  <c r="E128" i="2"/>
  <c r="G128" i="2" s="1"/>
  <c r="W128" i="2" s="1"/>
  <c r="Y128" i="2" s="1"/>
  <c r="G120" i="2"/>
  <c r="Y120" i="2" s="1"/>
  <c r="Y28" i="2" l="1"/>
  <c r="G129" i="2"/>
  <c r="W129" i="2" s="1"/>
  <c r="X177" i="2"/>
  <c r="W177" i="2" l="1"/>
  <c r="X179" i="2" s="1"/>
  <c r="Y129" i="2"/>
  <c r="Y177" i="2"/>
  <c r="Z177" i="2" s="1"/>
  <c r="G177" i="2"/>
  <c r="J179" i="2" s="1"/>
</calcChain>
</file>

<file path=xl/sharedStrings.xml><?xml version="1.0" encoding="utf-8"?>
<sst xmlns="http://schemas.openxmlformats.org/spreadsheetml/2006/main" count="1135" uniqueCount="506">
  <si>
    <t xml:space="preserve">
</t>
  </si>
  <si>
    <t>Кошти організацій-партнерів (повна назва організації)</t>
  </si>
  <si>
    <t>Кошти інших донорів (повна назва організації)</t>
  </si>
  <si>
    <t>Власні кошти організації-заявника</t>
  </si>
  <si>
    <t>(посада)</t>
  </si>
  <si>
    <t>(підпис, печатка)</t>
  </si>
  <si>
    <t>(ПІБ)</t>
  </si>
  <si>
    <t xml:space="preserve">Кошторис витрат проєкту </t>
  </si>
  <si>
    <t>Розділ: 
Стаття: 
Підстаття:
Пункт:</t>
  </si>
  <si>
    <t>№</t>
  </si>
  <si>
    <t>Найменування витрат</t>
  </si>
  <si>
    <t>Одиниця виміру</t>
  </si>
  <si>
    <t>Витрати за рахунок гранту УКФ</t>
  </si>
  <si>
    <t>Витрати за рахунок  Співфінансування</t>
  </si>
  <si>
    <t>Витрати за рахунок  Реінвестиції</t>
  </si>
  <si>
    <t>Загальна планова сума витрат по проєкту, грн. (=6+9+12)</t>
  </si>
  <si>
    <t>Обгрунтування та деталізація витрат
(стовпець обов'язковий для заповнення)</t>
  </si>
  <si>
    <t>Планові витрати відповідно до заявки</t>
  </si>
  <si>
    <t>Кількість/
Період</t>
  </si>
  <si>
    <t>Вартість за одиницю, грн</t>
  </si>
  <si>
    <t>Загальна сума, грн. (=4*5)</t>
  </si>
  <si>
    <t>Вартість за одиницю, грн.</t>
  </si>
  <si>
    <t>Загальна сума, грн. (=7*8)</t>
  </si>
  <si>
    <t>Загальна сума, грн. (=10*11)</t>
  </si>
  <si>
    <t>Стовпці:</t>
  </si>
  <si>
    <t>Розділ:</t>
  </si>
  <si>
    <t>ІІ</t>
  </si>
  <si>
    <t>ВИТРАТИ:</t>
  </si>
  <si>
    <t>Стаття:</t>
  </si>
  <si>
    <t>Винагорода членам команди</t>
  </si>
  <si>
    <t>Підстаття:</t>
  </si>
  <si>
    <t>1.1</t>
  </si>
  <si>
    <t>Оплата праці штатних працівників ( лише у вигляді премії)</t>
  </si>
  <si>
    <t>Пункт:</t>
  </si>
  <si>
    <t>1.1.1</t>
  </si>
  <si>
    <t xml:space="preserve"> Повне ПІБ, посада</t>
  </si>
  <si>
    <t>місяців</t>
  </si>
  <si>
    <t>1.1.2</t>
  </si>
  <si>
    <t>1.1.3</t>
  </si>
  <si>
    <t>1.2</t>
  </si>
  <si>
    <t>За  трудовими договорами</t>
  </si>
  <si>
    <t>1.2.1</t>
  </si>
  <si>
    <t xml:space="preserve"> Повне ПІБ, посада (роль у проєкті)</t>
  </si>
  <si>
    <t>1.2.2</t>
  </si>
  <si>
    <t>1.2.3</t>
  </si>
  <si>
    <t>1.3</t>
  </si>
  <si>
    <t>За договорами ЦПХ</t>
  </si>
  <si>
    <t>1.3.1</t>
  </si>
  <si>
    <t>1.3.2</t>
  </si>
  <si>
    <t>1.3.3</t>
  </si>
  <si>
    <t>1.4</t>
  </si>
  <si>
    <t>Соціальні внески з оплати праці (нарахування ЄСВ)</t>
  </si>
  <si>
    <t>1.4.1</t>
  </si>
  <si>
    <t>Штатні працівники</t>
  </si>
  <si>
    <t>1.4.2</t>
  </si>
  <si>
    <t>За строковими трудовими договорами</t>
  </si>
  <si>
    <t>1.4.3</t>
  </si>
  <si>
    <t>1.5</t>
  </si>
  <si>
    <t>За договорами з ФОП</t>
  </si>
  <si>
    <t>1.5.1</t>
  </si>
  <si>
    <t>Винагорода за роботу під час реалізації першого етапу проекту (за кошти ГО "ВА "Платформа сучасного танцю")</t>
  </si>
  <si>
    <t>1.5.2</t>
  </si>
  <si>
    <t>Винагорода за роботу під час реалізації другого етапу проекту (за підтримки УКФ)</t>
  </si>
  <si>
    <t>1.5.3</t>
  </si>
  <si>
    <t>1.5.4</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</si>
  <si>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</si>
  <si>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</si>
  <si>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</si>
  <si>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</si>
  <si>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</si>
  <si>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</si>
  <si>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</si>
  <si>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</si>
  <si>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</si>
  <si>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</si>
  <si>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</si>
  <si>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</si>
  <si>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</si>
  <si>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</si>
  <si>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</si>
  <si>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</si>
  <si>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</si>
  <si>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</si>
  <si>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</si>
  <si>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</si>
  <si>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</si>
  <si>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</si>
  <si>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</si>
  <si>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</si>
  <si>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</si>
  <si>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</si>
  <si>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</si>
  <si>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</si>
  <si>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Прилади Azure Kinect DK для розбудови мобільної студії волюметричного відеозахоплення</t>
  </si>
  <si>
    <t>3.1.2</t>
  </si>
  <si>
    <t>Набір хромакеїв для створення мобільної студії волюметричного відеозахоплення</t>
  </si>
  <si>
    <t>3.1.3</t>
  </si>
  <si>
    <t>Освітлювальні прилади для створення мобільної студії волюметричного відеозахоплення</t>
  </si>
  <si>
    <t>Ноутбуки для використання у мобільній студії волюметричного відеозахоплення</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</si>
  <si>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</si>
  <si>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</si>
  <si>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</si>
  <si>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для обробки файлів, одержаних за допомогою Azure Kinect DK</t>
  </si>
  <si>
    <t>Недопустимі витрати за рахунок гранту УКФ</t>
  </si>
  <si>
    <t>3.2.2</t>
  </si>
  <si>
    <t>Право використання (ліцензія, роялті)</t>
  </si>
  <si>
    <t>послуга</t>
  </si>
  <si>
    <t>3.2.3</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</si>
  <si>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</si>
  <si>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</si>
  <si>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</si>
  <si>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</si>
  <si>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</si>
  <si>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</si>
  <si>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Оренда танцювальної студії для проведення заключних репетицій перед зйомками</t>
  </si>
  <si>
    <t>кв.м (годин, діб)</t>
  </si>
  <si>
    <t>4.1.2</t>
  </si>
  <si>
    <t>Оренда знімальної студії "хромакей" для зйомки вистав у повному хронометражі у 2D відео</t>
  </si>
  <si>
    <t>4.1.3</t>
  </si>
  <si>
    <t>Адреса орендованого приміщення, із зазначенням метражу, годин оренди</t>
  </si>
  <si>
    <t>4.2</t>
  </si>
  <si>
    <t xml:space="preserve">Оренда техніки, обладнання та інструменту </t>
  </si>
  <si>
    <t>4.2.1</t>
  </si>
  <si>
    <t>Оренда технічного обладнання (відеопроектор)</t>
  </si>
  <si>
    <t>4.2.2</t>
  </si>
  <si>
    <t>Оренда сценічного лінолеуму</t>
  </si>
  <si>
    <t>4.2.3</t>
  </si>
  <si>
    <t>Найменування інструменту (з деталізацією технічних характеристик)</t>
  </si>
  <si>
    <t>4.3</t>
  </si>
  <si>
    <t>Оренда транспорту</t>
  </si>
  <si>
    <t>4.3.1</t>
  </si>
  <si>
    <t>Оренда легкового автомобіля (із зазначенням маршруту, кілометражу/кількості годин)</t>
  </si>
  <si>
    <t>4.3.2</t>
  </si>
  <si>
    <t>Оренда вантажного автомобіля для перевезення обладнання, декорацій та реквізиту</t>
  </si>
  <si>
    <t>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</si>
  <si>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</si>
  <si>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</si>
  <si>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</si>
  <si>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</si>
  <si>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</si>
  <si>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</si>
  <si>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4.5</t>
  </si>
  <si>
    <t>Інші об'єкти оренди</t>
  </si>
  <si>
    <t>4.5.1</t>
  </si>
  <si>
    <t>4.5.2</t>
  </si>
  <si>
    <t>4.5.3</t>
  </si>
  <si>
    <t>Всього по статті 4 "Витрати пов'язані з орендою":</t>
  </si>
  <si>
    <t xml:space="preserve">Витрати учасників проєкту, які приймають  участь у культурних, освітніх та інших заходах та не отримують оплату праці та/або винагороду </t>
  </si>
  <si>
    <t>5.1</t>
  </si>
  <si>
    <t>Послуги з харчування</t>
  </si>
  <si>
    <t>5.1.1</t>
  </si>
  <si>
    <t>Послуги кейтерингу під час презентаційних показів</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</si>
  <si>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</si>
  <si>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</si>
  <si>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</si>
  <si>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</si>
  <si>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</si>
  <si>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</si>
  <si>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</si>
  <si>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</si>
  <si>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</si>
  <si>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</si>
  <si>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</si>
  <si>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</si>
  <si>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доб.</t>
  </si>
  <si>
    <t>5.3.2</t>
  </si>
  <si>
    <t>5.3.3</t>
  </si>
  <si>
    <t>Всього по статті 5 "Витрати учасників проєкту, які приймають  участь у культурних, освітніх та інших заходах та не отримують оплату праці та/або винагороду ":</t>
  </si>
  <si>
    <t>Матеріальні витрати</t>
  </si>
  <si>
    <t>6.1</t>
  </si>
  <si>
    <t>Основні матеріали та сировина</t>
  </si>
  <si>
    <t>6.1.1</t>
  </si>
  <si>
    <t>Найменування</t>
  </si>
  <si>
    <t>6.1.2</t>
  </si>
  <si>
    <t>6.1.3</t>
  </si>
  <si>
    <t>6.2</t>
  </si>
  <si>
    <t>Носії, накопичувачі</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</si>
  <si>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</si>
  <si>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</si>
  <si>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</si>
  <si>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</si>
  <si>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</si>
  <si>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</si>
  <si>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</si>
  <si>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</si>
  <si>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</si>
  <si>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</si>
  <si>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</si>
  <si>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Виготовлення макетів</t>
  </si>
  <si>
    <t>7.2</t>
  </si>
  <si>
    <t>Нанесення логотопів</t>
  </si>
  <si>
    <t>7.3</t>
  </si>
  <si>
    <t>Друк брошур</t>
  </si>
  <si>
    <t>7.4</t>
  </si>
  <si>
    <t>Друк буклетів</t>
  </si>
  <si>
    <t>7.5</t>
  </si>
  <si>
    <t>Друк листівок</t>
  </si>
  <si>
    <t>7.6</t>
  </si>
  <si>
    <t>Друк плакатів</t>
  </si>
  <si>
    <t>7.7</t>
  </si>
  <si>
    <t xml:space="preserve">Друк банерів </t>
  </si>
  <si>
    <t>7.8</t>
  </si>
  <si>
    <t>Друк інших роздаткових матеріалів</t>
  </si>
  <si>
    <t>7.9</t>
  </si>
  <si>
    <t>Послуги копірайтера</t>
  </si>
  <si>
    <t>7.10</t>
  </si>
  <si>
    <t>Інші поліграфічні послуги</t>
  </si>
  <si>
    <t>7.11</t>
  </si>
  <si>
    <t xml:space="preserve">Соціальні внески за договорами ЦПХ з підрядниками (ЄСВ) розділу "Поліграфічні послги" </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</si>
  <si>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</si>
  <si>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</si>
  <si>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</si>
  <si>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</si>
  <si>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</si>
  <si>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</si>
  <si>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</si>
  <si>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</si>
  <si>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</si>
  <si>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</si>
  <si>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</si>
  <si>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Друк журналів</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</si>
  <si>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</si>
  <si>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</si>
  <si>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</si>
  <si>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</si>
  <si>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</si>
  <si>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</si>
  <si>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фотофіксація</t>
  </si>
  <si>
    <t>година</t>
  </si>
  <si>
    <t>фотофіксація під час квітневих презентацій у Києві та двох містах України. 1000 кадрів відзнятого матеріалу, підготовка до публікації 50-100 світлин. Призначення - промоція проекту, застосунку та платформи ALTstage. Спосіб передачі матеріалів - надання посилання на хмарне сховище.</t>
  </si>
  <si>
    <t>зміна</t>
  </si>
  <si>
    <t>Розміщення платних публікацій</t>
  </si>
  <si>
    <t>публікація</t>
  </si>
  <si>
    <t>Послуги SMM-менеджера та копірайтера (одночасна робота двох фахівців)</t>
  </si>
  <si>
    <t>Робота в двох соцмережах – Facebook (FB) та Instagram (Insta), яку ведуть 2 фахівця.
У роботу таргетолога входить налагодження та корекція рекламних кампаній, постановка завдання дизайнеру і контроль макета на відповідність вимогам соцмережі, звітність, адміністрування сторінок, інше. У роботу копірайтера входить написання та узгодження постів. У цьому проекті ми розуміємо, що нам потрібно, щоб копірайтер погоджував пости з представниками розробникаа програмного забезпечення, а також роботу з англомовними джерелами. В цілому, зазначені гонорари приблизно на третину нижче, ніж існуючі на ринку. Крім того, в роботу копірайтера також входить написання прес-релізів для ЗМІ та інші необхідні тексти.
Ми плануємо 1-2 пости в тиждень в підготовчий період проекту, і 3-4 поста в активній фазі (навколо інфоповодів 1-го етапу (презентація перших тестових зразків) та 2-го етапу (презентація платформи ALTstage для творців контенту, реалізація освітнього курсу). При цьому пости в FB припускають більший обсяг тексту, а в Insta вони будуть коротшими. Зрозуміло, працюючи з кожною соціальною мережею, ми будемо використовувати формати, для неї характерні і виграшні. Для FB - це більший обсяг тексту, а для Insta - більший акцент на візуальність, публікації в "каруселях" і т.д.</t>
  </si>
  <si>
    <t>Послуги таргетингу у соціальних мережах</t>
  </si>
  <si>
    <t>днів</t>
  </si>
  <si>
    <t xml:space="preserve">Розрахунок вартості та прогнозованої результативності таргетингових кампаній                    https://docs.google.com/spreadsheets/d/1ISeD08S7ZYpD2Nl6teCOJS20XBq7MvhN7_CwTAtoO4A/edit?fbclid=IwAR0qOX-V3YlXHO1ES0s6YOmDxQW2jdmC6Wwho0bgXj7_Av8Iyt7CzuQjnbE#gid=0                  </t>
  </si>
  <si>
    <t>Організація спецпроекту з метою просування технології ALTstage</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</si>
  <si>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</si>
  <si>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</si>
  <si>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</si>
  <si>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Створення презентаційної сторінки проекту ALTstage</t>
  </si>
  <si>
    <t>веб-сторінка</t>
  </si>
  <si>
    <t>Оплата за сервери для обробки даних платформи ALTstage</t>
  </si>
  <si>
    <t>Оплата за сховища інформації платформи ALTstage</t>
  </si>
  <si>
    <t>Разова плата за обліковий запис розробника на AppStore</t>
  </si>
  <si>
    <t xml:space="preserve">Разова плата за обліковий запис розробника на Google Play </t>
  </si>
  <si>
    <t>Витрати з обслуговування сайту (презентаційної сторінки)</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</si>
  <si>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</si>
  <si>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</si>
  <si>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</si>
  <si>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</si>
  <si>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шт</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</si>
  <si>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</si>
  <si>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</si>
  <si>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</si>
  <si>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Письмовий переклад презентаційних матеріалів з української на англійську, польську та німецьку мови</t>
  </si>
  <si>
    <t>Редагування письмового перекладу</t>
  </si>
  <si>
    <t>Всього по статті 12 "Послуги з перекладу":</t>
  </si>
  <si>
    <t>Інші прямі витрати</t>
  </si>
  <si>
    <t>13.2</t>
  </si>
  <si>
    <t>Адміністративні витрати</t>
  </si>
  <si>
    <t>13.1.1</t>
  </si>
  <si>
    <t>Бухгалтерські послуги</t>
  </si>
  <si>
    <t>13.1.2</t>
  </si>
  <si>
    <t>Юридичні послуги під час оформлення авторських прав та прав власності на технологію та застосунок ALTstage, підготовки міжнародних договорів</t>
  </si>
  <si>
    <t>13.1.3</t>
  </si>
  <si>
    <t>Аудиторські послуги</t>
  </si>
  <si>
    <t>13.1.4</t>
  </si>
  <si>
    <t>Соціальні внески за договорами ЦПХ з підрядниками (ЄСВ) розділу "Адміністративні витрати"</t>
  </si>
  <si>
    <t>Послуги комп'ютерної обробки, монтажу, зведення</t>
  </si>
  <si>
    <t>13.2.1</t>
  </si>
  <si>
    <t>Роботи компанії Віар Студіо із розробки прототипу застосунку ALTstage</t>
  </si>
  <si>
    <t>https://drive.google.com/file/d/1BMVHtHkImy1A-yobHuRVSECGHX75i6dn/view?usp=sharing</t>
  </si>
  <si>
    <t>13.2.2</t>
  </si>
  <si>
    <t>роб. днів</t>
  </si>
  <si>
    <t>– Розробка ALTstage app experience
– інтеграція маркерів
– Placement логікв
– Поведінка та інтерактивні можливості AR-об'єктів
– Логіка скріншотів та захоплення
– поширення та запис
– Імплементація дизайну UI/UX</t>
  </si>
  <si>
    <t>Unity-розробка прототипу застосунку ALTstage для проведення першого етапу тестувань та творчих лабораторій (одночасна робота двох фахівців)</t>
  </si>
  <si>
    <t>13.2.3</t>
  </si>
  <si>
    <t>UI/UX дизайн прототипу застосунку ALTstage</t>
  </si>
  <si>
    <t>13.2.4</t>
  </si>
  <si>
    <t>Тестування AR experience прототипу застосунку ALTstage QA інженером</t>
  </si>
  <si>
    <t>Роботи компанії Віар Студіо із підготовки до публікації та публікації застосунку ALTstage на Google Play та AppStore</t>
  </si>
  <si>
    <t>13.2.5</t>
  </si>
  <si>
    <r>
      <t xml:space="preserve">Unity-розробка застосунку ALTstage для публікації </t>
    </r>
    <r>
      <rPr>
        <sz val="10"/>
        <rFont val="Arial"/>
        <family val="2"/>
        <charset val="204"/>
      </rPr>
      <t>(одночасна робота двох фахівців)</t>
    </r>
  </si>
  <si>
    <t>13.2.6</t>
  </si>
  <si>
    <r>
      <t xml:space="preserve">Розробка Node JS </t>
    </r>
    <r>
      <rPr>
        <sz val="10"/>
        <rFont val="Arial"/>
        <family val="2"/>
        <charset val="204"/>
      </rPr>
      <t>(одночасна робота двох фахівців)</t>
    </r>
  </si>
  <si>
    <t>13.2.7</t>
  </si>
  <si>
    <t>UI/UX дизайн застосунку ALTstage для публікації</t>
  </si>
  <si>
    <t>13.2.8</t>
  </si>
  <si>
    <t>Тестування AR experience застосунку ALTstage QA інженером</t>
  </si>
  <si>
    <t>Роботи компанії Віар Студіо із створення платформи із сервісом самостійного завантаження контенту користувачами</t>
  </si>
  <si>
    <t>13.2.9</t>
  </si>
  <si>
    <r>
      <t xml:space="preserve">Unity-розробка платформи ALTstage </t>
    </r>
    <r>
      <rPr>
        <sz val="10"/>
        <rFont val="Arial"/>
        <family val="2"/>
        <charset val="204"/>
      </rPr>
      <t>(одночасна робота двох фахівців)</t>
    </r>
  </si>
  <si>
    <t>13.2.10</t>
  </si>
  <si>
    <t>Розробка Vue JS (одночасна робота двох фахівців)</t>
  </si>
  <si>
    <t>13.2.11</t>
  </si>
  <si>
    <t>Розробка Node JS (одночасна робота двох фахівців)</t>
  </si>
  <si>
    <t>13.2.12</t>
  </si>
  <si>
    <t>UI/UX дизайн платформи ALTstage</t>
  </si>
  <si>
    <t>13.2.13</t>
  </si>
  <si>
    <t>Тестування роботи платформи ALTstage QA інженером</t>
  </si>
  <si>
    <t>Зазначити конкретну назву послуги відповідно до технічного завдання</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</si>
  <si>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</si>
  <si>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</si>
  <si>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</si>
  <si>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</si>
  <si>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</si>
  <si>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</si>
  <si>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</si>
  <si>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</si>
  <si>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</si>
  <si>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Послуги Internet (вказати період надання послуг)</t>
  </si>
  <si>
    <t>13.4.2</t>
  </si>
  <si>
    <t>Банківська комісія за міжнародні фінансові трансфери</t>
  </si>
  <si>
    <t>комісія</t>
  </si>
  <si>
    <t>13.4.3</t>
  </si>
  <si>
    <t>Розрахунково-касове обслуговування (відповідно до тарифів обслуговуючого банку)</t>
  </si>
  <si>
    <t>операцій</t>
  </si>
  <si>
    <t>13.4.4</t>
  </si>
  <si>
    <t>Інші послуги банку (відповідно до тарифів обслуговуючого банку)</t>
  </si>
  <si>
    <t>13.4.5</t>
  </si>
  <si>
    <t>13.4.6</t>
  </si>
  <si>
    <t>13.4.7</t>
  </si>
  <si>
    <t>Винагороди учасникам трьох вистав, що беруть участь у тестуванні прототипу технології ALTstage</t>
  </si>
  <si>
    <t>13.4.8</t>
  </si>
  <si>
    <t>вистава</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</si>
  <si>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</si>
  <si>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</si>
  <si>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</si>
  <si>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</si>
  <si>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ІНСТРУКЦІЇ</t>
  </si>
  <si>
    <t>щодо складання кошторису проєкту</t>
  </si>
  <si>
    <t>Розділ: Стаття:
Підстаття:
Пункт:</t>
  </si>
  <si>
    <t>Інструкції щодо заповнення форми Кошторису</t>
  </si>
  <si>
    <t xml:space="preserve">Кошторис проєкту мість дві сторінки, що є обов'язковими для заповення - "Дохідна частина" та "Кошторис витрат". 
 Ця форма кошторису містить формули для полегшення обрахунку загальної суми витрат, просимо не змінювати формули! 
Колонка  "Обгрунтування та деталізація витрат " є обов'язковою до заповнення.
До кошторису включаються тільки допустимі витрати, які понесені під час періоду реалізації проєкту.
Вимогою Фонду є обов'язкове залучення бухгалтера (як штатних або позаштатних працівників) та аудитора. </t>
  </si>
  <si>
    <t>І</t>
  </si>
  <si>
    <t>Надходження:</t>
  </si>
  <si>
    <t>Вкладка "Дохідна частина"</t>
  </si>
  <si>
    <t>1</t>
  </si>
  <si>
    <t>Грант УКФ</t>
  </si>
  <si>
    <t>Заплановані надходження коштів  необхідно вказати у відсотках та гривнях  для кожного окремого виду надходжень, відповідно до запланованих джерел фінансування.
Сума надходжень від кожного джерела фінанування повинна дорівнювати сумі видатків вказаних на вкладці "Кошторис витрат" за кожним джерелом фінансування .</t>
  </si>
  <si>
    <t>Кошти місцевих бюджетів (повна назва організації)</t>
  </si>
  <si>
    <t>2.4</t>
  </si>
  <si>
    <t>2.5</t>
  </si>
  <si>
    <t>3</t>
  </si>
  <si>
    <t>Реінвестиції (дохід отриманий від реалізації книг, квитків, програм та інше)</t>
  </si>
  <si>
    <t xml:space="preserve">Всього по розділу І "Надходження": </t>
  </si>
  <si>
    <t>Витрати:</t>
  </si>
  <si>
    <t>Вкладка "Кошторис витрат"</t>
  </si>
  <si>
    <r>
      <t xml:space="preserve">До данної статті включається виплата премії за додаткове навантаження у випадку коли працівник організації Грантоортимувача бере участь в організації та реалізації проєкту в межах своїх професійних та посадових обов'язків та отримує за це виплату заробітної плати за основним місцем роботи.
Розрахунок витрати відображається із прив'язкою до тривалості залучення у проєкті. Розмір премії за додаткове навантаження, яка виплачується за рахунок коштів гранту, не може перевищувати розмір посадових окладів відповідно до Єдиної тарифної сітки згідно із Постановою КМУ №1298 від 30.08.2002 р. та інших документів, які регулюють розміри посадових окладів (ставок заробітної плати) працівників культури. 
У колонці "Найменування витрат" обов'язково зазначається ПІБ такої особи та посада. У колонці "Примітки" необхідно обґрунтувати виплату премії, зазначити конкретний обсяг роботи, який виконується під час реалізації проєкту. 
В колонку "Період" внесіть кількість місяців, за які планується виплата премії за додаткове навантаження (згідно фактично відпрацьованого за даним проєктом часу, наприклад, 15 днів місяця = 0,5 місяця). В колонку "Вартість за одиницю" внесіть розмір премії за один місяць для кожної посади. 
В колонці "Загальна сума" за формулою буде обрахована загальна сума заробітної плати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Обмеження за рахунок коштів співфінансування відсутні.
В колонці "Загальна планова сума витрат по проєкту" відповідно до встановлених формул буде відображена загальна сума премії за додаткове навантаження по проєкту.
У колонці "Обгрунтування та деталізація витрат" вказати функціональні обов'язки відповідно до ролі у проєкті та надати обгрунтування розміру премії.
</t>
    </r>
    <r>
      <rPr>
        <b/>
        <i/>
        <sz val="11"/>
        <rFont val="Arial"/>
        <family val="2"/>
        <charset val="204"/>
      </rPr>
      <t>За рахунок коштів гранту після підписання Договору про надання гранту не дозволяється збільшувати розмір виплати</t>
    </r>
    <r>
      <rPr>
        <b/>
        <i/>
        <sz val="11"/>
        <rFont val="Arial"/>
        <family val="2"/>
        <charset val="204"/>
      </rPr>
      <t xml:space="preserve"> премії </t>
    </r>
    <r>
      <rPr>
        <b/>
        <i/>
        <sz val="11"/>
        <rFont val="Arial"/>
        <family val="2"/>
        <charset val="204"/>
      </rPr>
      <t>штатним працівникам</t>
    </r>
  </si>
  <si>
    <r>
      <t xml:space="preserve">До данної статті включається виплата заробітної плати та премії за додаткове навантаження фізичної особи, яка повністю задіяна на реалізацію проєкту або  приймається у штат організації Грантоотримувача на період реалізації проєкту.
Розрахунок витрати відображається із прив'язкою до тривалості залучення у проєкті.  
Розмір виплати встановлюється на рівні окладів відповідно до Єдиної тарифної сітки згідно із Постановою КМУ №1298 від 30.08.2002 р. та інших документів, які регулюють розміри посадових окладів (ставок заробітної плати) працівників культури.
У колонці "Найменування витрат" обов'язково зазначається ПІБ такої особи та посада. 
В колонку "Період" внесіть кількість місяців, за які планується виплата заробітної плати (згідно фактично відпрацьованого за даним проєктом часу, наприклад, 15 днів місяця = 0,5 місяця). В колонку "Вартість за одиницю" внесіть розмір посадового окладу та/або премії за додаткове навантаження за один місяць для кожної посади. 
В колонці "Загальна сума" за формулою буде обрахована загальна сума заробітної плати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Обмеження за рахунок коштів співфінансування відсутні.
В колонці "Загальна планова сума витрат по проєкту" відповідно до встановлених формул буде відображена загальна сума оплати праці за трудовими договорами  по проєкту.
У колонці "Обгрунтування та деталізація витрат" вказати функціональні обов'язки відповідно до ролі у проєкті.
</t>
    </r>
    <r>
      <rPr>
        <b/>
        <i/>
        <sz val="11"/>
        <rFont val="Arial"/>
        <family val="2"/>
        <charset val="204"/>
      </rPr>
      <t>За рахунок коштів гранту після підписання Договору про надання гранту не дозволяється збільшувати розмір посадових окладів та премії за додаткове навантаження.</t>
    </r>
  </si>
  <si>
    <r>
      <rPr>
        <sz val="11"/>
        <color rgb="FF000000"/>
        <rFont val="Arial"/>
        <family val="2"/>
        <charset val="204"/>
      </rPr>
      <t xml:space="preserve">До данної статті включається виплата винагороди фізичній особі, яка надає конкретні послуги або виконує певний обсяг роботи за визначений термін під час реалізації проєкту та не підпорядковується штатному розкладу.
Витрати на оплату винагороди за цивільно-правовим договорами включаються у кошторис у тому випадку, коли організація Грантоотримувача не має у штаті спеціалістів та працівників певних професій, які мають бути залучені для реалізації проєкту.
Договори цивільно-правового характеру, які заключаються із ФОПами до даної статті не включаються.
Розмір винагороди за цівільно-правовим договором має відповідати ринковим цінам.  
Розрахунок витрати відображається із прив'язкою до конкретних обсягів роботи або конкретних показників. 
Гранична сума наданих послуг за договором цивільно-правового характеру не може перевищувати 25 000,00 (двадцять п’ять тисяч) грн для однієї особи щомісячно;  якщо сума наданих послуг за договором цивільно-правового характеру включає компенсацію за проїзд та проживання, то гранична сума може бути збільшена на суму цих витрат;  В окремих випадках допускається перевищення встановлених обмежень, якщо вартість наданих послуг перевищує встановлені обмеження, то щодо  вартості послуг такого члена команди  заявник, на запит УКФ, під час переговорних процедур має надати документальне підтвердження вартості таких послуг;
Обов'язково заповнюється колонка "Одиниці виміру" відповідного розрахунку витрати.
У колонці "Найменування витрат" обов'язково зазначається ПІБ фізичної особи та конкретна назва послуги. 
У випадку співфінансування, інформація щодо розрахунку витрати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винагороди за договорами цивільно-правового характеру  по проєкту.
У колонці "Обгрунтування та деталізація витрат"  надати детальний розрахунок вартості (ціни)  послуги та деталізувати предмет послуги.
 </t>
    </r>
    <r>
      <rPr>
        <b/>
        <i/>
        <sz val="11"/>
        <color rgb="FF000000"/>
        <rFont val="Arial"/>
        <family val="2"/>
        <charset val="204"/>
      </rPr>
      <t>За рахунок коштів гранту після підписання Договору про надання гранту не дозволяється збільшувати розмір винагороди за договорами цивільно-правового характеру.</t>
    </r>
  </si>
  <si>
    <t xml:space="preserve"> Повне ПІБ, зазначити конкретну назву послуги/виконання робіт</t>
  </si>
  <si>
    <t xml:space="preserve">До статті кошторису «Соціальні внески з оплати праці»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від нарахованої заробітної плати.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соціальних внесків по проєкту.
У колонці "Обгрунтування та деталізація витрат"  не заповнюється.
</t>
  </si>
  <si>
    <t>За трудовими договорами</t>
  </si>
  <si>
    <r>
      <t xml:space="preserve">До данної статті включається оплата послуг/виконання  робіт  фізичній особі-підприємцю члену команди, що надає конкретні послуги або виконує певний обсяг роботи за визначений термін під час реалізації проєкту.
Оплата послуг за договорами з ФОП включаються у кошторис у тому випадку, коли організація Грантоотримувача не має у штаті спеціалістів та працівників певних професій, які мають бути залучені для реалізації проєкту та такі посуги можуть бути надані ФОП.
Оплата послуг за договорами з ФОП має відповідати ринковим цінам.  
Розрахунок витрати відображається із прив'язкою до конкретних обсягів роботи/ конкретних показників або до тривалості залучення у проєкті. 
Гранична сума наданих послуг членами команди за договорами з ФОП встановлюється на рівні 25 000,00 (двадцять п’ять тисяч) грн для однієї особи щомісячно; якщо сума наданих послуг за договором з ФОП членом команди включає компенсацію за проїзд, проживання та харчування, то гранична сума може бути збільшена на суму цих витрат.  В окремих випадках допускається перевищення встановлених обмежень, якщо вартість наданих послуг перевищує встановлені обмеження, то щодо  вартості послуг такого члена команди  заявник, на запит УКФ, під час переговорних процедур має надати документальне підтвердження вартості таких послуг;
У колонці "Найменування витрат" обов'язково зазначається ПІБ фізичної особи-підприємця та конкретна назва послуги. .
У випадку співфінансування, інформація щодо розрахунку витрати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винагороди за договорами цивільно-правового характеру  по проєкту.
У колонці "Обгрунтування та деталізація витрат" надати детальний розрахунок вартості (ціни)  послуги та деталізувати предмет послуги.
 </t>
    </r>
    <r>
      <rPr>
        <b/>
        <i/>
        <sz val="11"/>
        <rFont val="Arial"/>
        <family val="2"/>
        <charset val="204"/>
      </rPr>
      <t>За рахунок коштів гранту після підписання Договору про надання гранту не дозволяється збільшувати розмір оплати послуг членам команди, які залучені за договорами з ФОП.</t>
    </r>
  </si>
  <si>
    <t xml:space="preserve">Ці видатки застосовуються тільки для штатних працівників організаціії-заявника або організації-партнера, які задіяні безпосередньо у створенні та реалізації проєкту, згідно норм Постанови КМУ №98  від 02.02.2011 р.  </t>
  </si>
  <si>
    <t xml:space="preserve">До статті кошторису "Вартість проїзду" відносять вартість квитків не вище другого класу (з деталізацією маршруту і прізвищем  особи, що відряджається), що вказується в графі "Найменування витрат". 
В графі "Кількість" вказується кількість квитків. 
В графі "Вартість за одиницю" вказується вартість квитка. 
В графі "Загальна сума" за формулою буде обрахована загальна сума вартості квитків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вартості квитків по проєкту.   
У колонці "Обгрунтування та деталізація витрат"  зазначається мета відрядження.            </t>
  </si>
  <si>
    <t xml:space="preserve">До статті кошторису "Вартість проживання" відносять вартість проживання по відрядженню, тобто рахунки з готелів (з вказаним прізвищем відрядженої особи).  Для  відряджень (по Україні та за кордон) сума рахунку за добу не може перевищувати норми згідно із Постановою Кабінету Міністрів України №98 від 02.02.2011 р.  
В графі "Період/Кількість" вказується кількість діб проживання в готелі. 
В графі "Вартість за одиницю" вказується вартість проживання в готелі за 1 добу. 
В графі "Загальна сума" за формулою (формулу не видаляти) буде обрахована загальна сума вартості проживання в готелі за період відрядження, яке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витрат на проживання відрядженої особи по проєкту.       
У колонці "Обгрунтування та деталізація витрат"  зазначається мета відрядження.                      </t>
  </si>
  <si>
    <t xml:space="preserve">До статті кошторису  "Добові" відносять добові витрати на відрядження. Сума добових витрат не може первищувати 60 грн. за добу по Україні. Сума добових витрат для міжнародних відрядженнь згідно із Постановою Кабінету Міністрів України №98 від 02.02.2011р. 
В графі "Період/Кількість" вказується кількість діб відрядження. 
В графі "Вартість за одиницю" вказується сума добових за одну добу. 
В графі "Загальна сума" за формулою (формулу не видаляти) буде обрахована загальна сума добових за період відрядження, яке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витрат на добові по проєкту.        
У колонці "Обгрунтування та деталізація витрат" зазначається мета відрядження.            </t>
  </si>
  <si>
    <t>Всього по статті 2 "Витрати пов'язані з відрядженнями":</t>
  </si>
  <si>
    <t xml:space="preserve">До статті кошторису "Обладанання, інструменти та інвентар" відносять витрати на закупівлю обладнання, інструменту, інвентаря, термін корисного використання яких більше року та вартість придбання без ПДВ повинна не перевищувати 6 000,00 грн. за рахунок грантових коштів. Придбання офісних меблів згідно із Інструкціі для заявників віднесено до недопустимих витрат за рахунок грантових коштів. 
В графі "Найменування витрат" вказується конкретні найменування  обладнання, інструменту, інвентаря з деталізацією технічних характеристик.  
В графу "Кількість" вносять інформацію про кількість запланованої закупівлі обладнання, інструмента або інвентаря. 
В графу "Одиниця виміру" вносять информацію, в яких одиницях вимірюється обладнання, інструмент, інвентар. 
В графу  "Вартість за одиницю" вносять інформацію про заплановану вартість одиниці обладнання, інструменту, інвентаря. 
В графі "Загальна сума" за формулою буде обрахована загальна вартість запланованої закупівлі обладнання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зазначається де саме будуть використовуватися матеріали та надати обгрунтування необхідності закупівлі таких матеріалів.
В колонці "Загальна планова сума витрат по проєкту" відповідно до встановлених формул буде відображена загальна сума по закупівлі обладнання, інструменту, інвентаря по проєкту. </t>
  </si>
  <si>
    <t>Найменування обладнання (з деталізацією технічних характеристик)</t>
  </si>
  <si>
    <t>Найменування інвентаря (з деталізацією технічних характеристик)</t>
  </si>
  <si>
    <r>
      <rPr>
        <sz val="11"/>
        <color rgb="FF000000"/>
        <rFont val="Arial"/>
        <family val="2"/>
        <charset val="204"/>
      </rPr>
      <t xml:space="preserve">До статті кошторису "Нематеріальні активи" відносять витрати на закупівлю нематеріальних активів (програмне забезпечення, право на використання, роялті,  ліцензії  та інші нематериальні активи) тільки  за рахунок співфінансування. 
Для відображення нематеріальних активів алгоритм заповнення колонок таблиці такий же як для  "Обладнання, інструменти, інвентар". 
У колонці  "Обгрунтування та деталізація витрат" зазначається де саме будуть використовуватися матеріали та надати обгрунтування необхідності закупівлі таких матеріалів.                                                                                                                                        
</t>
    </r>
    <r>
      <rPr>
        <b/>
        <i/>
        <sz val="11"/>
        <color rgb="FF000000"/>
        <rFont val="Arial"/>
        <family val="2"/>
        <charset val="204"/>
      </rPr>
      <t>Данна стаття фінансується тільки за рахунок співфінансування.</t>
    </r>
  </si>
  <si>
    <t>Програмне забезпечення  (з деталізацією технічних характеристик)</t>
  </si>
  <si>
    <t xml:space="preserve"> Витрати пов'язані з орендою - до відповідної статті кошторису відносять вартість оренди техніки, обладнання та інструменту (з деталізацією технічних характеристик обладнання),  вартість оренди приміщення (із зазначенням адреси та метражу), вартість оренди транспорту (із зазначенням виду транспорту, маршруту та кілометражу), вартість оренди сценічно-постановочних засобів та інших об'єктів оренди. Ця інформація вказується в графі "Найменування витрат".                    </t>
  </si>
  <si>
    <t xml:space="preserve">До статті кошторису "Оренда приміщення" відносять витрати на оренду залів, павільйонів, майстерень, знімальних майданчиків; офісних та адміністративних приміщень, якщо з метою створення та реалізації культурного продукту утворюється творчо-виробнича команда, яка орендує дане приміщення тільки на термін реалізації проєкту, тощо. 
Розрахунок витрат відображається із прив'язкою до тривалості послуги (години, доби тощо).
В графі "Кількість" вказується кількість квадратних метрів орендованого приміщення (або годин, днів тощо). 
В графі Вартість за одиницю" вказується вартість оренди за один квадратний метр (або за годину, день, тощо).
В графі  "Загальна сума" за формулою буде обрахована загальна сума вартості оренди приміщення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зазначається період надання послуги оренди відповідно до робочого плану, обгрунтування необхідності витрат.
В колонці "Загальна планова сума витрат по проєкту" відповідно до встановлених формул буде відображена загальна сума вартості оренди приміщення для проєкту.  </t>
  </si>
  <si>
    <t xml:space="preserve">До статті кошторису "Оренда техніки, обладнання та інструменту"  відносять витрати, які  безпосередньо пов’язані з процесом реалізації гранту (звукова, знімальна, освітлювальна апаратура, інші технічні засоби, тощо).  
В графі "Кількість" вказується кількість орендованої техніки, обладнання та інструменту. 
В графі "Вартість за одиницю" вказується вартість оренди за одиницю обладнання.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зазначається період надання послуги оренди відповідно до робочого плану, доцільність послуги (обгрунтування необхідності- де саме буде використовуватися техніка, обладнання, інструмент). Якщо розрахунок у кошторисі відображається із прив'язкою до кількості обладнання в такому випадку розрахунок із прив'язкою до тривалості оренди необхідно відобразити у колонці "Обгрунтування та деталізація витрат ".
В колонці "Загальна сума планових витрат по проєкту" відповідно до встановлених формул буде відображена загальна сума вартості оренди обладнання для проєкту.          </t>
  </si>
  <si>
    <t>Найменування техніки (з деталізацією технічних характеристик)</t>
  </si>
  <si>
    <t xml:space="preserve">До статті кошторису "Оренда транспорту" - в графі "Кількість" вказується  кілометраж маршруту транспортного засобу. Розрахунок витрат у кошторисі може  відображатися із прив'язкою до тривалості (години тощо). 
В графі "Вартість за одиницю" вказується вартість за один кілометр (або за годину/добу). 
В графі  "Загальна сума" за формулою буде обрахована загальна сума вартості оренди транспортного засобу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обґрунтувати доцільність витрат,із деталізацією кого або що саме буде перевозитися, якщо перевезення учасників проєкту необхідно зазначити їх кількість.
В колонці "Загальна планова сума витрат по проєкту" згідно із встановленими формулами буде відображена загальна сума вартості оренди транспортного засобу для проєкту. </t>
  </si>
  <si>
    <t>Оренда вантажного автомобіля (із зазначенням маршруту, кілометражу/кількості годин)</t>
  </si>
  <si>
    <t xml:space="preserve">До статті кошторису "Оренда сценічно-постановочних засобів" відносять вартість оренди декорації та декораційне оформлення, предмети бутафорії та  реквізиту, сценічні костюми, взуття, головні убори, перуки, маски та тощо.  
Розрахунок витрат у кошторисі відображається із прив'язкою до кількості або до тривалості послуги.
В графі "Кількість" вказується кількість орендованих засобів.  
В графі "Вартість за одиницю" вказується вартість оренди за одиницю засобів.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 обґрунтувати доцільність витрат, зазначити де буде використовуватися тощо. Якщо розрахунок у кошторисі відображається із прив'язкою до кількості сценічно-постановочних засобів в такому випадку розрахунок із прив'язкою до тривалості оренди необхідно відобразити у колонці "«Обгрунтування та деталізація витрат» ".
В колонці "Загальна планова сума витрат по проєкту" відповідно до встановлених формул буде відображена загальна сума вартості оренди сценічно-постановочних засобів.     </t>
  </si>
  <si>
    <t>4.4.2</t>
  </si>
  <si>
    <t>4.4.3</t>
  </si>
  <si>
    <t xml:space="preserve">До статті кошторису "Інші об'єкти оренди" відносять вартість оренди інших об'єктів, які безпосередньо пов'язані з процесом реалізації гранту, але не увійшли в даний розділ.  
Розрахунок витрат у кошторисі відображається із прив'язкою до кількості або до тривалості послуги.
В графі "Кількість" вказується кількість орендованих об'єктів.
В графі "Вартість за одиницю" вказується вартість оренди за одиницю об'єкту.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 обґрунтувати доцільність витрат, зазначити де буде використовуватися тощо. Якщо розрахунок у кошторисі відображається із прив'язкою до кількості  в такому випадку розрахунок із прив'язкою до тривалості оренди необхідно відобразити у колонці  "Обгрунтування та деталізація витрат ".
В колонці  "Загальна планова сума витрат по проєкту" відповідно до встановлених формул буде відображена загальна сума вартості оренди інших об'єктів оренди.     </t>
  </si>
  <si>
    <t>До відповідної статті кошторису відносяться витрати на харчування, проїзд та проживання учасників культурних, освітніх та інших заходів. 
До розрахунку включаються витрати тільки тих учасників проєкту, 
які не отримують оплату праці або іншу винагороду під час реалізації проєкту.</t>
  </si>
  <si>
    <t>До статті кошторису "Послуги з харчуванняї" відносять вартість послуг з організації харчування з виїздним обслуговуванням не пов'язане в відрядженням. Розрахунок витрат відображається із прив'язкою до кількості учасників заходу.
В графі "Кількість" вказується кількість людей, яким будуть надані послуги. 
В графі Вартість за одиницю" вказується вартість  за обслуговування однієї людини. (Вартість обслуговування однїєї людини не може перевищувати 250 грн на одну добу. До вартості обслуговування заборонено включати алкогольні напої та тютюнові вироби.  
В графі  "Загальна сума" за формулою буде обрахована загальна сума послуг з харчування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обґрунтувати необхідність (доцільність)  послуги та зазнчити під час яких заходів будут надаватися послуги з харчування.
В колонці "Загальна планова сума витрат по проєкту" відповідно до встановлених формул буде відображена загальна сума вартості послуг з харчування для проєкту. На момент звітності необхідно надати копії листів з реєстрації всіх осіб, на яких були заплановані послуги з харчування.</t>
  </si>
  <si>
    <t>Послуги з харчування  (вказати назву заходу)</t>
  </si>
  <si>
    <t>До статті кошторису "Витрати на проїзд учасників заходу" відносять вартість квитків учасників заходу. Витрати на проїзд встановлюються відповідно до Постанови Кабінету Міністрів України №98 від 02.02.2011 р.  
В графі "Кількість" вказується кількість квитків. 
В графі "Вартість за одиницю" вказується вартість квитків.
В графі "Загальна сума" за формулою буде обрахована загальна сума вартості квитків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вартості квитків по проєкту.   
У колонці  "Обгрунтування та деталізація витрат " зазначається загальна кількість учасників заходу.</t>
  </si>
  <si>
    <t>Вартість проїзду (вказати назву заходу)</t>
  </si>
  <si>
    <t>До статті кошторису "Вартість проживання учасників заходів" відносять вартість проживання учасників заходів. Витрати на проживання  встановлюються відповідно до Постанови Кабінету Міністрів України №98 від 02.02.2011 р.  
В графі "Період/Кількість" вказується кількість діб проживання в готелі. 
В графі "Вартість за одиницю" вказується вартість проживання в готелі за 1 добу всіх учасників заходу.
В графі "Загальна сума" за формулою (формулу не видаляти) буде обрахована загальна сума вартості проживання в готелі за період відрядження, яке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витрат на проживання відрядженої особи по проєкту.       
У колонці  "Обгрунтування та деталізація витрат " зазначається загальна кількість учасників  заходу.</t>
  </si>
  <si>
    <t>Рахунки з готелів (вказати назву заходу)</t>
  </si>
  <si>
    <t xml:space="preserve">До статті кошторису «Матеріальні витрати» відносяться основні та допоміжні матеріали, необхідні для виконання та реалізації проєкту, а саме:
1) вартість сировини, запасів та матеріалів (фарба, холст, тканина, фурнітура, нитки, деревина, цвяхи, ін.), які безпосередньо відносяться на вартість створення картин та малюнків, побудову декорацій та декораційного оформлення, бутафорії, реквізиту, пошиття костюмів, виробництво перук, гримерні та пастижерські матеріали для створення образу акторам та виконавцям, тощо;
2) вартість паливно-мастильних матеріалів (для власного транспорту); 
3) носії інформації (вінчестери, флеш-накопичувачі, диски, тощо), які беруть участь у реалізації проєкту.
У разі створення за рахунок коштів гранту сценічно-постановочних засобів (декорацій, сценічних костюмів, взуття, головних уборів, перук, масок, гриму, тощо) або предметів народного вжитку (напр., народні костюми, тощо) Грантоотримувач зобов`язаний надати ескізи, малюнки, схеми та конструкції моделей; калькуляцію витрат матеріалів на одиницю виробу; схеми розкрою, тощо. 
Розрахунок витрат по кожному виду матеріалу/продукції відображається окремими рядками.
В графі "Кількість" вказується кількість матеріалів.  
В графі "Вартість за одиницю" вказується вартість  за одну штуку продукції.  
В графі "Загальна сума" за формулою буде обрахована загальна сума вартості матеріалів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 обґрунтувати необхідність (доцільність)  витрат.
В колонці "Загальна планова сума витрат по проєкту" відповідно до встановлених формул буде відображена загальна сума вартості матеріалів.     </t>
  </si>
  <si>
    <t xml:space="preserve">До статті кошторису "Поліграфічні послуги" відносять вартість поліграфічної продукції, виготовлення макетів, нанесення логотопів. 
У колонці "Найменування витрат" обов'язково зазнчається конкретна назва послуги, конкретизується які саме послуги будуть надані, вказуються характеристики поліграфічної продукції (розмір, якість паперу, кількість сторінок тощо).
В графі "Кількість" вказується кількість поліграфічної продукції (кількість буклетів, брошюр, банерів, плакатів, кількість розроблених макетів, кількість нанесених логотипів, тощо).  
В графі "Вартість за одиницю" вказується вартість  за одну штуку продукції. 
В графі "Загальна сума" за формулою буде обрахована загальна сума вартості поліграфічної продукції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зазначається доцільність витрати , яким чином та де саме буде безкоштовне розповсюдження поліграфічної продукції, де буде розміщений банер тощо.
В колонці "Загальна планова сума витрат по проєкту" відповідно до встановлених формул буде відображена загальна сума вартості поліграфічної  продукції для проєкту.  
До статті витрта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                                                        </t>
  </si>
  <si>
    <t xml:space="preserve">Соціальні внески за договорами ЦПХ з підрядниками (ЄСВ) розділу "Поліграфічні послуги" </t>
  </si>
  <si>
    <t>До статті "Видавничі послуги" відносять вартість послуг з публікації (послуги коректора, послуги верстки, художнє оформлення, присвоєння кодів, склеювання сторінок, оформлення палітурки, друк журналів, книг). 
В графі "Кількість" вказується кількість одиниць з надання послуг (наприклад, кількість сторінок, кількість знаків, кількість таблиць і малюнків, тираж). 
В графі "Вартість за одиницю" вказується вартість  за одну одиницю послуг.  
В графі "Загальна сума" за формулою буде обрахована загальна вартість послуг щодо друку публікацій (формулу не видаляти), які плануються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згідно встановлених формул буде відображена загальна сума вартості послуг щодо друку публікацій для проєкту.
У колонці  "Обгрунтування та деталізація витрат "зазначається яким чином та кому саме буде безкоштовне розповсюдження книг/журналів/каталогів/тощо.
До статті витрта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t>
  </si>
  <si>
    <t>Соціальні внески за договорами ЦПХ з підрядниками (ЄСВ) розділу "Видавничі послги"</t>
  </si>
  <si>
    <t>До статті кошторису "Послуги з просування" відносять витрати на просування та популяризяцію результатів проєкту згідно розроблених технічних завдань та інших документів. 
У колонці "Найменування витрат" має бути зазначена конкретна назва послуги.
Розрахунок послуг у кошторисі відображається відповідно до конкретних показників/обсягів роботи  або до тривалості послуги. 
В графі "Одиниці виміру" вказуються одиниці виміру відповідного розрахунку.
В графі "Кількість/Період" вказується кількість конкретних показників відповідного розрахунку.  
В графі "Вартість за одиницю" вказується вартість  за одиницію. 
В графі "Загальна сума" за формулою буду обрахована загальна сума послуг з витрат з просування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зазначити період надання послуги, обґрунтувати доцільність послуги, деталізувати послугу, де буде надаватися послуга/на яких заходах  (наприклад, це може застосуватися для послуг щодо фото- та відеофіксаці). При необхідності зазначити детальний розрахунок якщо відображеного розрахуноку не достатньо.
В колонці "Загальна планова сума витрат по проєкту" згідно із встановленими формулами буде відображена загальна сума вартості послуг з просування. 
До статті витрта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t>
  </si>
  <si>
    <t>відеофіксація</t>
  </si>
  <si>
    <t>рекламні витрати (зазначити конкретну назву рекламних послуг)</t>
  </si>
  <si>
    <t>SMM, SO (SEO)</t>
  </si>
  <si>
    <t>Інші послуги</t>
  </si>
  <si>
    <t>Витрати зі створення сайту (зазначити конкретну назву послуги відповідно до технічного завдання)</t>
  </si>
  <si>
    <t>До статті кошторису "Створення web-ресурсу" відносять витрати зі створення  та обслуговування сайту згідно розроблених технічних завдань та інших документів. 
У колонці "Найменування витрат" зазначається конкретна назва послуги/робіт відповідно до технічного завдання.
Графа "Кількість" та "Вартість за одиницю" заповнюється  із прив'язкою до конкретних показників або тривалості послуги/виконання робіт (показникі залежать від назви послуг/робіт)
В графі "Загальна сума" за формулою буду обрахована загальна сума витрат на створення та обслуговування  web-ресурсу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"обґрунтувати доцільність послуги та при необхідності деталізувати вартість.
В колонці "Загальна планова сума витрат по проєкту" відповідно до встановлених формул буде відображена загальна сума вартості послуг зі створення web-ресурсу для проєкту.   
Витрати щодо обслуговування сайту мають бути в межах терміну реалізації проєкту. Витрати поза межами терміну реалізації проєкту до кошторису не включаються. 
До статті витрта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t>
  </si>
  <si>
    <t>Витрати з обслуговування сайту</t>
  </si>
  <si>
    <t>Придбання методичних, навчальних, інформаційних матеріалів, в т.ч. на електронних носіях інформації  -  до відповідної статті відносять вартість придбання методичних, навчальних, інформаційних матеріалів, в т.ч. на електронних носіях інформації.   
В графі "Кількість" вказується кількість придбаних методичних, навчальних, інформаційних матеріалів, в т.ч. на електроних носіях. 
В графі "Вартість за одиницю" вказується вартість  за одну одиницю.  
В графі "Загальна сума" за формулою буде обрахована загальна сума придбаних методичних, навчальних, інформаційних матеріалів, в т.ч. на електронних носіях інформації  (формулу не видаляти), яка планується за кошти гранту УКФ. 
У випадку співфінансування, інформація про це має бути  зазначена в графі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вартості придбаних методичних, навчальних, інформаційних матеріалів, в т.ч. на електронних носіях інформації для проєкту.         
У колонці "Обгрунтування та деталізація витрат" обґрунтувати необхідність (доцільність)  витрат.</t>
  </si>
  <si>
    <t>Послуги з перекладу -  до відповідної статті відносять вартість усних та письмових перекладів та їх редагування.  
В графі "Кількість" вказується кількість годин для усного перекладу та кількість сторінок для письмового перекладу. 
В графі "Вартість за одиницю" вказується вартість  за одну годину/за одну сторінку.  
В графі "Всього" за формулою буде обрахована загальна сума вартості перекладу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 для усного перекладу зазначається де саме буде надаватися послуга, для письмового перекладу зазнчається що саме буде перекладатися та де буде використовуватися. 
В колонці "Загальна планова сума по проєкту" відповідно до встановлених формул буде відображена загальна сума вартості перекладів для проєкту.    
До статті витрта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t>
  </si>
  <si>
    <t>Письмовий переклад (зазначити з якої на яку мову)</t>
  </si>
  <si>
    <t>До статті кошторису "Адміністративні витрати" відносять витрати, які носять адміністративний характер та безпосередньо пов'язані з обслуговуванням даного проєкту, якщо дані витрати не віднесені до розділу 1 "Винагородачленам команди"
В графі "Кількість" вказується кількість одиниць з надання послуг (наприклад, яка визначається на підставі угоди). 
В графі "Вартість за одиницю" вказується вартість  за одну одиницю послуг.  
В графі "Загальна сума" за формулою буде обрахована загальна вартість послуг (формулу не видаляти), які плануються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"зазначити завдання (предмет послуг), конкретний  обсяг роботи відповідно до вартості послуги яка закладається до кошторису.
В колонці "Загальна планова сума витрат по проєкту" відповідно до встановлених формул буде відображена загальна сума вартості послуг.
До статті витрта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t>
  </si>
  <si>
    <t>Юридичні послуги</t>
  </si>
  <si>
    <t>До даної статті відносяться витрати на комп'ютерну обробку та графіку, спецефекти, монтаж, сканування, зведення та інше. 
В графі "Вартість за одиницю" вказується вартість за одиницю виміру часу для виконання даної роботи.  
В графі "Всього" за формулою буде обрахована загальна сума послуги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вартості послуг комп'ютерної обробки, монтажу, зведення.
У колонці "Обгрунтування та деталізація витрат" обґрунтувати необхідність (доцільність)  витрат.
До статті витрта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t>
  </si>
  <si>
    <r>
      <t xml:space="preserve">До статті кошторису "Послуги страхування" відносять витрати </t>
    </r>
    <r>
      <rPr>
        <b/>
        <sz val="11"/>
        <rFont val="Arial"/>
        <family val="2"/>
        <charset val="204"/>
      </rPr>
      <t>обов'язкового страхування</t>
    </r>
    <r>
      <rPr>
        <sz val="11"/>
        <color theme="1"/>
        <rFont val="Arial"/>
        <family val="2"/>
        <charset val="204"/>
      </rPr>
      <t xml:space="preserve"> предметів мистецтва,  культури,  страхування матеріальних цінностей, які пов'язані з реалізацією проєкту, наприклад страхування виставочних експонатів.  
Розрахунок витрат відображається із прив'язкою до кількості предметів та періоду страхування. 
У випадку співфінансування, інформація щодо розрахунку витрат зазначається у колонках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страхових послуг  для проєкту. 
У колонці "Обгрунтування та деталізація витрат" обґрунтувати необхідність (доцільність)  витрат.</t>
    </r>
  </si>
  <si>
    <r>
      <rPr>
        <sz val="11"/>
        <color rgb="FF000000"/>
        <rFont val="Arial"/>
        <family val="2"/>
        <charset val="204"/>
      </rPr>
      <t xml:space="preserve">Інші прямі витрати  -   до відповідної статті відносять вартість інших документально підтверджених прямих витрат з урахування особливостей та специфіки проєкту, які не ввійшли в перелік вищевказаних статей витрат.                                                                                                                                                                                                     </t>
    </r>
    <r>
      <rPr>
        <b/>
        <sz val="11"/>
        <color rgb="FF000000"/>
        <rFont val="Arial"/>
        <family val="2"/>
        <charset val="204"/>
      </rPr>
      <t xml:space="preserve">Витрати мобільного та стаціонарного зв'язку до кошторису не включаються.    </t>
    </r>
    <r>
      <rPr>
        <sz val="11"/>
        <color rgb="FF000000"/>
        <rFont val="Arial"/>
        <family val="2"/>
        <charset val="204"/>
      </rPr>
      <t xml:space="preserve">     
</t>
    </r>
    <r>
      <rPr>
        <sz val="11"/>
        <color rgb="FF000000"/>
        <rFont val="Arial"/>
        <family val="2"/>
        <charset val="204"/>
      </rPr>
      <t>До статті витрта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t>
    </r>
  </si>
  <si>
    <t>Банківська комісія за переказ (відповідно до тарифів обслуговуючого банку)</t>
  </si>
  <si>
    <t>Інші прямі витрати (деталізувати по кожному виду витрат)</t>
  </si>
  <si>
    <t>Платні публікації: ця бюджетна позиція потрібна нам в разі, коли інформація про проект не зможе бути розміщена в певному ЗМІ, яке ми вважаємо важливим для комунікації з аудиторією проекту. Наприклад, профільний сайт AIN дуже часто відмовляє в розміщенні інформації про проекти, які мають грантову підтримку, виходячи з позиції, що тоді реалізатор проекту повинен був закласти гроші в бюджет гранту. Наша піар-команда налаштована відпрацювати всі майбутні інфоприводи методом класичного піару, відпрацювавши комунікацію з редатор і журналістами на безкоштовній основі, тому бюджет платних публікацій настільки невеликий (для порівняння, промо-публікаціях в НВ - 19 200, а в AIN 15 750 )(ціни AIN: 7000 (публикація) + 5000 (пост в ФБ, подписників - 67 843) + 3000 (публікація в телеграм-каналі, аудиторія 7 105)</t>
  </si>
  <si>
    <t xml:space="preserve">Спецпроект у виданні The Village - Україна:     Дайджест з 7-10 умовних позицій-описів. 
Приклади: https://www.the-village.com.ua/village/culture/culture-promo/303547-eve8                              https://www.the-village.com.ua/village/city/promo/303303-10-oznak-rozumnogo-mista-yaki-vzhe-e-u-kievi-vid-karsheringa-do-elektronnoyi-reestraturi      https://www.the-village.com.ua/village/children/kids-promo/297269-kmds_promo  
Рерайт тексту у стилістику ресурсу, верстку, публікацію та набір КРІ забезпечує видання.
KPI: 
- від 10 тис. гарантованих прочитань на сайті
- анонсуюча промо-публікація на Facebook.
- 1 цикл сторіз в Instagram (3-5 сторіз з інтеграцією бренду, від 5 000 переглядів однієї з них).                             Нажаль, надати калькуляцію загальної вартості спецпроекту по окремих позиціях (рерайт тексту, верстка, публікація на сайті та у соцмережах) неможливо, видання дає тільки загальну вартість та не ділиться розрахунками                               З приводу платних публікацій та замовлення спецпроекту: це різні форми кінцевого продукту та результату. В даному випадку спецпроект запланований у формі дайджесту, тоді як платні публікації - це статті </t>
  </si>
  <si>
    <t>Назва заявника:  ГО "ВА "Платформа сучасного танцю""</t>
  </si>
  <si>
    <t>Назва проєкту:  ALTstage - онлайн платформа доповненої реальності для перформативних мистецтв та освітніх програм</t>
  </si>
  <si>
    <t>Дата початку проєкту:   11.2020</t>
  </si>
  <si>
    <t>Дата завершення проєкту:  15.09.2021</t>
  </si>
  <si>
    <t>Назва конкурсної програми:  Культура Плюс</t>
  </si>
  <si>
    <t>Назва Заявника:  ГО "ВА "Платформа сучасного танцю""</t>
  </si>
  <si>
    <t>Назва проєкту:   ALTstage - онлайн платформа доповненої реальності для перформативних мистецтв та освітніх програм</t>
  </si>
  <si>
    <t>Дата початку проєкту:  11.2020</t>
  </si>
  <si>
    <t>Дата завершення проєкту:   15.09.2021</t>
  </si>
  <si>
    <t xml:space="preserve"> 1) організація відбору тестових вистав (листопад-грудень 2020 р.), проведення онлайн-лабораторій із трансформації вистав до формату ALTstage та зйомок тестових відеоматеріалів  (січень-лютий 2021 р.) (винагорода сплачується за рахунок співфінансування);  2) організація проведення презентацій тестових зразків у м. Київ (березень-квітень 2021 р.), комунікація із користувачами протягом періоду апробації після публікації застосунку ALTstage (квітень-червень 2021 р.) комунікація з польськими партнерами по тестуванню прототипу технології ALTstage (квітень-червень 2021 р.),  (липень-вересень 2021 р.), реалізація фандрайзингової програми для реалізації наступного етапу проекту (травень-вересень 2021 р.), підготовка звітності про проекту (серпень-вересень 2021 р.);  3) підготовка, апробація та поширення (читання лекцій, проведення презентацій, блогінг) навчального курсу по використанню технології ALTstage (травень-серпень 2021 р.)</t>
  </si>
  <si>
    <t>Маншилін Олександр Олександрович, проектний менеджер</t>
  </si>
  <si>
    <t xml:space="preserve"> 1) проектний менеджмент з реалізації: а) дослідження можливостей та потенціалу волюметричного відеозапису із застосуванням приладів Kinekt Azure; б) тестового прототипу додатку ALTstage (листопад 2020 р. - лютий 2021 р.)  (винагорода сплачується за рахунок співфінансування); 2) проектний менеджмент для а) забезпечення публікації додатку ALTstage; б) функціонування програмного забезпечення опції волюметричного відеозапису; в) розбудови платформи ALTstage для створення контенту користувачами (березень-вересень 2021)</t>
  </si>
  <si>
    <t>ФОП Федько Дарія Дмитрівна, керівник IT-складової проекту</t>
  </si>
  <si>
    <t>1) анонсування запуску проекту, pr-супровід підготовки та презентацій тестових зразків (листопад 2020 р., січень-лютий 2021 р.)  (винагорода сплачується за рахунок співфінансування); 2) промоція опублікованого додатку ALTstage, організація участі у профільних конференціях в Україні та світі, просування платформи ALTstage на національному та міжнародному ринках (квітень-травень, липень-вересень 2021 р.)</t>
  </si>
  <si>
    <t>ФОП Ландесман Тетяна Яківна, менеджерка проекту з зв'язків з громадскістю та маркетингу</t>
  </si>
  <si>
    <t>1) облік фінансів та підготовка звітності по першому етапу реалізації проекту (січень-березень 2021 р.) (винагорода сплачується за рахунок співфінансування); 2) облік фінансів та підготовка звітності по другому етапу реалізації проекту (квітень-вересень 2021 р.)</t>
  </si>
  <si>
    <t>ФОП Сердюк Ірина Георгіївна, фінансовий менеджер проекту</t>
  </si>
  <si>
    <t>12.1</t>
  </si>
  <si>
    <t>12.2</t>
  </si>
  <si>
    <t>13.1</t>
  </si>
  <si>
    <t>13.2.14</t>
  </si>
  <si>
    <t>Послуги менеджера з логістики.</t>
  </si>
  <si>
    <t>Виплачується згідно міжнародного договору з PostTheater - Gorodok GbR - партнерською організацією в Німеччині: 1) за проведення місячної лабораторії (січень-лютий 2021 р.)  з адаптації трьох тестових танцювальних вистав до параметрів ALTstage та супровід тижневих фінальних репетицій, відеозйомки (7 змін) (друга половина лютого 2021 р.) та місячного періоду постпродакшену (березень 2021 р.) (винагорода сплачується за рахунок співфінансування з боку ГО "ВА "Платформа сучасного танцю"); 2) за участь у міжнародних конференціях з презентаціями проекту (6 тижнів, травень-липень 2021 р.) участь у розробці (1 місяць, травень-червень 2021 р.) та викладанні (онлайн та офлайн)  (2,5 місяці, липень-вересень 2021 р.) навчального курсу з використання технології ALTstage</t>
  </si>
  <si>
    <t>Послуги представників Post Theater, партнеру проекту, винагороди двох членів команди з німецької сторони (Макс Шумахер, Марія Пяткова)</t>
  </si>
  <si>
    <t>Послуги сценографів та візуальних артистів у підготовці трьох вистав, що беруть участь у тестуванні прототипу технології ALTstage</t>
  </si>
  <si>
    <t>Відеозапис матеріалу ЧОТИРЬОХ тестових зразків вистав. Для реалізації можливостей технології ALTstage кожна вистава спершу фільмується у традиційний спосіб (2D) із використанням технології хромакей. Потім окремо фільмуються фрагменти, призначені для реалізації у доповненій реальності (2D та 3D). На виході ми одержуємо 4 вистави, зафільмованих та змонтованих у двох шарах контенту: екранного (2D) та AR (2D та 3D). Це і є контент, який відтворюється на платформі ALTstage. Спосіб передачі матеріалів - надання посилання на хмарне сховище.</t>
  </si>
  <si>
    <t>1) відбір тестових вистав та робота з їхніми постановниками (листопад-грудень 2020 р.), проведення онлайн-лабораторій із трансформації вистав до формату ALTstage, підготовка мобільної студії волюметричного відеозапису  (січень-лютий 2021 р.) (винагорода сплачується за рахунок співфінансування); 2) проведення презентацій тестових зразків у м. Київ (травень 2021 р.) 3) підготовка апробація та поширення (читання лекцій, проведення презентацій, блогінг) навчального курсу по використанню технології ALTstage (травень-червень 2021 р.)</t>
  </si>
  <si>
    <t>Монтаж матеріалу ЧОТИРЬОХ тестових вистав</t>
  </si>
  <si>
    <t>Овчінніков Антон Валерійович, креативний продюсер</t>
  </si>
  <si>
    <t>3.1.4</t>
  </si>
  <si>
    <t>Процесор для комп'ютера Intel Core i9-10900K (вживаний)</t>
  </si>
  <si>
    <t>3.1.5</t>
  </si>
  <si>
    <t>Материнська плата для комп'ютера (нова)</t>
  </si>
  <si>
    <t>3.1.6</t>
  </si>
  <si>
    <t>Жорсткі диски для комп'ютера SSD 500 ГБ, HDD 1 ТБ (нові)</t>
  </si>
  <si>
    <t>3.1.7</t>
  </si>
  <si>
    <t>Оперативна пам'ять для комп'ютера RAM 32Gb</t>
  </si>
  <si>
    <t>3.1.8</t>
  </si>
  <si>
    <t>Відеокарта для комп'ютера GeForce RTX 3060 Ti (вживана)</t>
  </si>
  <si>
    <t>3.1.9</t>
  </si>
  <si>
    <t>Корпус для комп'ютера в комплекті з блоками живлення та безперебійними модулями</t>
  </si>
  <si>
    <t>3.1.10</t>
  </si>
  <si>
    <t>Монітори для комп'ютера</t>
  </si>
  <si>
    <t>Для реалізації задач проєкту необхідно придбати комплектуючі для двох стаціонарних комп'ютерів, кожен з яких повинен  включати специфічне обладнання а також додаткові жорсткі диски HDD та 2 монітори для кожного комп'ютера</t>
  </si>
  <si>
    <t xml:space="preserve">1) за організацію поїздок, розміщення та харчування, перевезення обладнання та реквізиту, організацію розкладів репетицій та робочих зустрічей протягом січня-березня 2021 р., на етапі проведення підготовки, репетицій та зйомок у м. Києві  (винагорода сплачується за рахунок співфінансування); 2) за організацію поїздок, розміщення та харчування членів команди проекту, організацію перевезення обладнання та реквізиту, організацію розкладів репетицій та робочих зустрічей під час презентацій технології та платформи ALTstage офлайн в Києві та Харкові  та під час локальних, всеукраїнських та міжнародних заходів онлайн (травень-серпнь 2021 р.) </t>
  </si>
  <si>
    <t>Президент ГО</t>
  </si>
  <si>
    <t>Овчінніков А. В.</t>
  </si>
  <si>
    <t>Договору про надання гранту № 3PLUS1-03145</t>
  </si>
  <si>
    <t>від "27" листопада 2020 року</t>
  </si>
  <si>
    <t>Фактичні витрати по реалізації</t>
  </si>
  <si>
    <t>Загальна фактична  сума витрат по проєкту, грн. (=6+9+12)</t>
  </si>
  <si>
    <t xml:space="preserve">грн. </t>
  </si>
  <si>
    <t>%</t>
  </si>
  <si>
    <t>Оренда технічного обладнання (ноутбук)</t>
  </si>
  <si>
    <t>Марія Пяткова, хореограф з Post Theatre. Переліт Київ-Берлін</t>
  </si>
  <si>
    <t>Ольга Дробиш, хореограф. Поїзд Харків-Київ-Харків</t>
  </si>
  <si>
    <t>Карина Алімірзаєва, танцівниця Поїзд Харків-Київ-Харків</t>
  </si>
  <si>
    <t>Юлія Циб, танцівниця. Поїзд Харків-Київ-Харків</t>
  </si>
  <si>
    <t>Антон Овчінніков, креативний продюсер. Поїзд Київ-Харків-Київ</t>
  </si>
  <si>
    <t>Олександр Маншилін, проєктний менеджер. Поїзд Київ-Харків</t>
  </si>
  <si>
    <t xml:space="preserve">шт </t>
  </si>
  <si>
    <t>Кузьмічова Анастасія  , танцівниця  Проїзд Дніпро-Київ</t>
  </si>
  <si>
    <t>Загальна сума гранту</t>
  </si>
  <si>
    <t xml:space="preserve">Загальна сума співфінансування </t>
  </si>
  <si>
    <t>Загальна сума реінвестиції ( дохід отриманий від реалізації книг, квитків, програм та інше</t>
  </si>
  <si>
    <t xml:space="preserve">Загальна сума Проєкту </t>
  </si>
  <si>
    <t>грн</t>
  </si>
  <si>
    <t>Кошти організацій-партнерів</t>
  </si>
  <si>
    <t>Кошти місцевих бюджетів</t>
  </si>
  <si>
    <t>Кошти інших інституційних донорів</t>
  </si>
  <si>
    <t>Кошти приватних донорів</t>
  </si>
  <si>
    <t>Власні кошти організації заявника</t>
  </si>
  <si>
    <t>Загальна сума</t>
  </si>
  <si>
    <t xml:space="preserve">Плановий бюджет </t>
  </si>
  <si>
    <t xml:space="preserve">Фактичний бюджет </t>
  </si>
  <si>
    <t>Профінансовано</t>
  </si>
  <si>
    <t>Залишок фінансування</t>
  </si>
  <si>
    <t>до Додаткової угоди № 02</t>
  </si>
  <si>
    <t xml:space="preserve">Звіт про надходження та використання коштів для реалізації Проєкту </t>
  </si>
  <si>
    <t>від 10 вересня 2021 року</t>
  </si>
  <si>
    <r>
      <t>Додаток №_</t>
    </r>
    <r>
      <rPr>
        <b/>
        <u/>
        <sz val="11"/>
        <color rgb="FF000000"/>
        <rFont val="Times New Roman"/>
        <family val="1"/>
        <charset val="204"/>
      </rPr>
      <t>4_</t>
    </r>
    <r>
      <rPr>
        <b/>
        <sz val="11"/>
        <color rgb="FF000000"/>
        <rFont val="Times New Roman"/>
        <family val="1"/>
        <charset val="204"/>
      </rPr>
      <t>_</t>
    </r>
  </si>
  <si>
    <t>Послуги для проведення заходів (репетицій)</t>
  </si>
  <si>
    <t>Послуги для проведення заходів (презентацій) у м Київ</t>
  </si>
  <si>
    <t>13.4.9</t>
  </si>
  <si>
    <t>Послуги для проведення заходів (презентацій) у м. Харків</t>
  </si>
  <si>
    <t>13.4.10</t>
  </si>
  <si>
    <t>Послуги художника зі світла</t>
  </si>
  <si>
    <t>13.4.11</t>
  </si>
  <si>
    <t>Друк брошур, банеру</t>
  </si>
  <si>
    <t>RCAXDDAZWN Airbnb  Київ (Дробиш Ольга Алімірзаєва Карина Циб Юлія )</t>
  </si>
  <si>
    <t>RC2CSNHDCT   Airbnb  Київ(Пяткова Марія)</t>
  </si>
  <si>
    <t>RCJXJKXZSP  Airbnb  Київ  (Дробиш Ольга Алімірзаєва Карина Циб Юлія )</t>
  </si>
  <si>
    <t>RCT9Y3B4ZN Airbnb  Київ (Пяткова Марія)</t>
  </si>
  <si>
    <t>RC5WPB28MB  Airbnb  Київ (Дробиш Ольга Алімірзаєва Карина Циб Юлія )</t>
  </si>
  <si>
    <t>RC8ACZWBYX  Airbnb  Харків (Овчінніков Антон
Маншилін Олександр)</t>
  </si>
  <si>
    <t>різниця</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</si>
</sst>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_-* #,##0.00\ _₴_-;\-* #,##0.00\ _₴_-;_-* &quot;-&quot;??\ _₴_-;_-@"/>
    <numFmt numFmtId="166" formatCode="&quot;$&quot;#,##0"/>
    <numFmt numFmtId="167" formatCode="d\.m"/>
  </numFmts>
  <fonts count="60">
    <font>
      <sz val="11"/>
      <color theme="1"/>
      <name val="Arial"/>
    </font>
    <font>
      <sz val="10"/>
      <color theme="1"/>
      <name val="Arial"/>
      <family val="2"/>
      <charset val="204"/>
    </font>
    <font>
      <b/>
      <sz val="10"/>
      <color theme="1"/>
      <name val="Arial"/>
      <family val="2"/>
      <charset val="204"/>
    </font>
    <font>
      <b/>
      <sz val="10"/>
      <color rgb="FF000000"/>
      <name val="Arial"/>
      <family val="2"/>
      <charset val="204"/>
    </font>
    <font>
      <sz val="10"/>
      <color rgb="FF000000"/>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b/>
      <i/>
      <vertAlign val="superscript"/>
      <sz val="10"/>
      <color theme="1"/>
      <name val="Arial"/>
      <family val="2"/>
      <charset val="204"/>
    </font>
    <font>
      <b/>
      <sz val="12"/>
      <color rgb="FF000000"/>
      <name val="Arial"/>
      <family val="2"/>
      <charset val="204"/>
    </font>
    <font>
      <b/>
      <sz val="10"/>
      <color rgb="FFFF0000"/>
      <name val="Arial"/>
      <family val="2"/>
      <charset val="204"/>
    </font>
    <font>
      <b/>
      <sz val="10"/>
      <color theme="0"/>
      <name val="Arial"/>
      <family val="2"/>
      <charset val="204"/>
    </font>
    <font>
      <b/>
      <i/>
      <sz val="10"/>
      <color rgb="FFFF0000"/>
      <name val="Arial"/>
      <family val="2"/>
      <charset val="204"/>
    </font>
    <font>
      <sz val="11"/>
      <name val="Arial"/>
      <family val="2"/>
      <charset val="204"/>
    </font>
    <font>
      <b/>
      <sz val="11"/>
      <color rgb="FFFF0000"/>
      <name val="Arial"/>
      <family val="2"/>
      <charset val="204"/>
    </font>
    <font>
      <b/>
      <sz val="11"/>
      <color theme="1"/>
      <name val="Arial"/>
      <family val="2"/>
      <charset val="204"/>
    </font>
    <font>
      <b/>
      <i/>
      <sz val="10"/>
      <color rgb="FF000000"/>
      <name val="Arial"/>
      <family val="2"/>
      <charset val="204"/>
    </font>
    <font>
      <b/>
      <i/>
      <sz val="10"/>
      <color theme="1"/>
      <name val="Arial"/>
      <family val="2"/>
      <charset val="204"/>
    </font>
    <font>
      <b/>
      <sz val="11"/>
      <color rgb="FF000000"/>
      <name val="Times New Roman"/>
      <family val="1"/>
      <charset val="204"/>
    </font>
    <font>
      <sz val="9"/>
      <color theme="1"/>
      <name val="Arial"/>
      <family val="2"/>
      <charset val="204"/>
    </font>
    <font>
      <i/>
      <sz val="10"/>
      <color rgb="FF000000"/>
      <name val="Arial"/>
      <family val="2"/>
      <charset val="204"/>
    </font>
    <font>
      <u/>
      <sz val="9"/>
      <color theme="10"/>
      <name val="Arial"/>
      <family val="2"/>
      <charset val="204"/>
    </font>
    <font>
      <sz val="10"/>
      <color theme="1"/>
      <name val="Roboto"/>
    </font>
    <font>
      <b/>
      <i/>
      <vertAlign val="superscript"/>
      <sz val="10"/>
      <color theme="1"/>
      <name val="Arial"/>
      <family val="2"/>
      <charset val="204"/>
    </font>
    <font>
      <i/>
      <vertAlign val="superscript"/>
      <sz val="10"/>
      <color theme="1"/>
      <name val="Arial"/>
      <family val="2"/>
      <charset val="204"/>
    </font>
    <font>
      <i/>
      <sz val="10"/>
      <color theme="1"/>
      <name val="Arial"/>
      <family val="2"/>
      <charset val="204"/>
    </font>
    <font>
      <sz val="10"/>
      <color rgb="FFFF0000"/>
      <name val="Arial"/>
      <family val="2"/>
      <charset val="204"/>
    </font>
    <font>
      <b/>
      <sz val="12"/>
      <color theme="1"/>
      <name val="Arial"/>
      <family val="2"/>
      <charset val="204"/>
    </font>
    <font>
      <sz val="11"/>
      <color theme="1"/>
      <name val="Calibri"/>
      <family val="2"/>
      <charset val="204"/>
    </font>
    <font>
      <b/>
      <i/>
      <sz val="12"/>
      <color theme="1"/>
      <name val="Arial"/>
      <family val="2"/>
      <charset val="204"/>
    </font>
    <font>
      <b/>
      <sz val="11"/>
      <color theme="1"/>
      <name val="Times New Roman"/>
      <family val="1"/>
      <charset val="204"/>
    </font>
    <font>
      <sz val="11"/>
      <color rgb="FF000000"/>
      <name val="Times New Roman"/>
      <family val="1"/>
      <charset val="204"/>
    </font>
    <font>
      <b/>
      <i/>
      <sz val="11"/>
      <color rgb="FF000000"/>
      <name val="Times New Roman"/>
      <family val="1"/>
      <charset val="204"/>
    </font>
    <font>
      <b/>
      <sz val="11"/>
      <color theme="1"/>
      <name val="Calibri"/>
      <family val="2"/>
      <charset val="204"/>
    </font>
    <font>
      <b/>
      <i/>
      <sz val="11"/>
      <color theme="1"/>
      <name val="Times New Roman"/>
      <family val="1"/>
      <charset val="204"/>
    </font>
    <font>
      <sz val="11"/>
      <color rgb="FF000000"/>
      <name val="Arial"/>
      <family val="2"/>
      <charset val="204"/>
    </font>
    <font>
      <sz val="11"/>
      <color rgb="FF000000"/>
      <name val="Calibri"/>
      <family val="2"/>
      <charset val="204"/>
    </font>
    <font>
      <sz val="11"/>
      <color theme="1"/>
      <name val="Times New Roman"/>
      <family val="1"/>
      <charset val="204"/>
    </font>
    <font>
      <i/>
      <sz val="11"/>
      <color theme="1"/>
      <name val="Times New Roman"/>
      <family val="1"/>
      <charset val="204"/>
    </font>
    <font>
      <sz val="10"/>
      <name val="Arial"/>
      <family val="2"/>
      <charset val="204"/>
    </font>
    <font>
      <b/>
      <i/>
      <sz val="11"/>
      <name val="Arial"/>
      <family val="2"/>
      <charset val="204"/>
    </font>
    <font>
      <b/>
      <i/>
      <sz val="11"/>
      <color rgb="FF000000"/>
      <name val="Arial"/>
      <family val="2"/>
      <charset val="204"/>
    </font>
    <font>
      <b/>
      <sz val="11"/>
      <name val="Arial"/>
      <family val="2"/>
      <charset val="204"/>
    </font>
    <font>
      <sz val="11"/>
      <color theme="1"/>
      <name val="Arial"/>
      <family val="2"/>
      <charset val="204"/>
    </font>
    <font>
      <b/>
      <sz val="11"/>
      <color rgb="FF000000"/>
      <name val="Arial"/>
      <family val="2"/>
      <charset val="204"/>
    </font>
    <font>
      <b/>
      <sz val="10"/>
      <name val="Arial"/>
      <family val="2"/>
      <charset val="204"/>
    </font>
    <font>
      <sz val="11"/>
      <color theme="1"/>
      <name val="Arial"/>
      <family val="2"/>
      <charset val="204"/>
    </font>
    <font>
      <sz val="10"/>
      <name val="Arial"/>
      <family val="2"/>
    </font>
    <font>
      <sz val="10"/>
      <name val="Times New Roman"/>
      <family val="1"/>
      <charset val="204"/>
    </font>
    <font>
      <b/>
      <u/>
      <sz val="11"/>
      <color rgb="FF000000"/>
      <name val="Times New Roman"/>
      <family val="1"/>
      <charset val="204"/>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2"/>
      <color rgb="FF222222"/>
      <name val="Times New Roman"/>
      <family val="1"/>
      <charset val="204"/>
    </font>
    <font>
      <i/>
      <vertAlign val="superscript"/>
      <sz val="12"/>
      <color theme="1"/>
      <name val="Times New Roman"/>
      <family val="1"/>
      <charset val="204"/>
    </font>
    <font>
      <b/>
      <i/>
      <vertAlign val="superscript"/>
      <sz val="12"/>
      <color theme="1"/>
      <name val="Times New Roman"/>
      <family val="1"/>
      <charset val="204"/>
    </font>
    <font>
      <b/>
      <sz val="14"/>
      <color theme="1"/>
      <name val="Times New Roman"/>
      <family val="1"/>
      <charset val="204"/>
    </font>
  </fonts>
  <fills count="22">
    <fill>
      <patternFill patternType="none"/>
    </fill>
    <fill>
      <patternFill patternType="gray125"/>
    </fill>
    <fill>
      <patternFill patternType="solid">
        <fgColor rgb="FFFFFF00"/>
        <bgColor rgb="FFFFFF00"/>
      </patternFill>
    </fill>
    <fill>
      <patternFill patternType="solid">
        <fgColor rgb="FFF2F2F2"/>
        <bgColor rgb="FFF2F2F2"/>
      </patternFill>
    </fill>
    <fill>
      <patternFill patternType="solid">
        <fgColor rgb="FFFEF2CB"/>
        <bgColor rgb="FFFEF2CB"/>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rgb="FFCCFFFF"/>
        <bgColor rgb="FFCCFFFF"/>
      </patternFill>
    </fill>
    <fill>
      <patternFill patternType="solid">
        <fgColor rgb="FFD9EAD3"/>
        <bgColor rgb="FFD9EAD3"/>
      </patternFill>
    </fill>
    <fill>
      <patternFill patternType="solid">
        <fgColor rgb="FFFFFF00"/>
        <bgColor rgb="FFFF0000"/>
      </patternFill>
    </fill>
    <fill>
      <patternFill patternType="solid">
        <fgColor theme="4" tint="0.59999389629810485"/>
        <bgColor rgb="FFECECEC"/>
      </patternFill>
    </fill>
    <fill>
      <patternFill patternType="solid">
        <fgColor theme="4" tint="0.59999389629810485"/>
        <bgColor rgb="FFE2EFD9"/>
      </patternFill>
    </fill>
    <fill>
      <patternFill patternType="solid">
        <fgColor theme="4" tint="0.59999389629810485"/>
        <bgColor indexed="64"/>
      </patternFill>
    </fill>
    <fill>
      <patternFill patternType="solid">
        <fgColor theme="4" tint="0.59999389629810485"/>
        <bgColor rgb="FFDEEAF6"/>
      </patternFill>
    </fill>
    <fill>
      <patternFill patternType="solid">
        <fgColor theme="0"/>
        <bgColor rgb="FFDEEAF6"/>
      </patternFill>
    </fill>
    <fill>
      <patternFill patternType="solid">
        <fgColor theme="0"/>
        <bgColor indexed="64"/>
      </patternFill>
    </fill>
    <fill>
      <patternFill patternType="solid">
        <fgColor theme="0" tint="-4.9989318521683403E-2"/>
        <bgColor rgb="FF000000"/>
      </patternFill>
    </fill>
    <fill>
      <patternFill patternType="solid">
        <fgColor theme="4" tint="0.79998168889431442"/>
        <bgColor rgb="FFDEEAF6"/>
      </patternFill>
    </fill>
    <fill>
      <patternFill patternType="solid">
        <fgColor theme="0"/>
        <bgColor rgb="FFBFBFBF"/>
      </patternFill>
    </fill>
    <fill>
      <patternFill patternType="solid">
        <fgColor theme="0"/>
        <bgColor rgb="FFD9D9D9"/>
      </patternFill>
    </fill>
    <fill>
      <patternFill patternType="solid">
        <fgColor theme="4" tint="0.79998168889431442"/>
        <bgColor indexed="64"/>
      </patternFill>
    </fill>
  </fills>
  <borders count="254">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right/>
      <top style="medium">
        <color rgb="FF000000"/>
      </top>
      <bottom/>
      <diagonal/>
    </border>
    <border>
      <left style="medium">
        <color rgb="FF000000"/>
      </left>
      <right/>
      <top/>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diagonal/>
    </border>
    <border>
      <left style="medium">
        <color rgb="FF000000"/>
      </left>
      <right style="medium">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diagonal/>
    </border>
    <border>
      <left/>
      <right/>
      <top style="thin">
        <color rgb="FF000000"/>
      </top>
      <bottom style="medium">
        <color rgb="FF000000"/>
      </bottom>
      <diagonal/>
    </border>
    <border>
      <left/>
      <right style="thin">
        <color rgb="FF000000"/>
      </right>
      <top/>
      <bottom/>
      <diagonal/>
    </border>
    <border>
      <left/>
      <right style="medium">
        <color rgb="FF000000"/>
      </right>
      <top style="thin">
        <color rgb="FF000000"/>
      </top>
      <bottom/>
      <diagonal/>
    </border>
    <border>
      <left/>
      <right style="medium">
        <color rgb="FF000000"/>
      </right>
      <top/>
      <bottom/>
      <diagonal/>
    </border>
    <border>
      <left style="thin">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top style="thin">
        <color rgb="FF000000"/>
      </top>
      <bottom style="thin">
        <color rgb="FF000000"/>
      </bottom>
      <diagonal/>
    </border>
    <border>
      <left/>
      <right/>
      <top style="medium">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medium">
        <color rgb="FF000000"/>
      </top>
      <bottom style="thin">
        <color rgb="FF000000"/>
      </bottom>
      <diagonal/>
    </border>
    <border>
      <left/>
      <right style="thin">
        <color rgb="FF000000"/>
      </right>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medium">
        <color rgb="FF000000"/>
      </right>
      <top/>
      <bottom style="thin">
        <color rgb="FF000000"/>
      </bottom>
      <diagonal/>
    </border>
    <border>
      <left style="thick">
        <color rgb="FF000000"/>
      </left>
      <right style="thick">
        <color rgb="FF000000"/>
      </right>
      <top style="thick">
        <color rgb="FF000000"/>
      </top>
      <bottom style="thick">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rgb="FF000000"/>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diagonal/>
    </border>
    <border>
      <left/>
      <right style="thin">
        <color indexed="64"/>
      </right>
      <top style="thin">
        <color indexed="64"/>
      </top>
      <bottom style="thin">
        <color indexed="64"/>
      </bottom>
      <diagonal/>
    </border>
    <border>
      <left style="medium">
        <color indexed="64"/>
      </left>
      <right style="medium">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top style="medium">
        <color indexed="64"/>
      </top>
      <bottom style="thin">
        <color rgb="FF000000"/>
      </bottom>
      <diagonal/>
    </border>
    <border>
      <left style="thin">
        <color rgb="FF000000"/>
      </left>
      <right/>
      <top/>
      <bottom style="medium">
        <color indexed="64"/>
      </bottom>
      <diagonal/>
    </border>
    <border>
      <left style="medium">
        <color indexed="64"/>
      </left>
      <right/>
      <top style="medium">
        <color indexed="64"/>
      </top>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medium">
        <color indexed="64"/>
      </left>
      <right/>
      <top style="thin">
        <color rgb="FF000000"/>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style="thin">
        <color rgb="FF000000"/>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rgb="FF000000"/>
      </bottom>
      <diagonal/>
    </border>
    <border>
      <left/>
      <right style="medium">
        <color indexed="64"/>
      </right>
      <top style="thin">
        <color rgb="FF000000"/>
      </top>
      <bottom style="medium">
        <color indexed="64"/>
      </bottom>
      <diagonal/>
    </border>
    <border>
      <left style="thin">
        <color rgb="FF000000"/>
      </left>
      <right/>
      <top style="medium">
        <color indexed="64"/>
      </top>
      <bottom/>
      <diagonal/>
    </border>
    <border>
      <left style="thin">
        <color rgb="FF000000"/>
      </left>
      <right/>
      <top style="thin">
        <color rgb="FF000000"/>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thin">
        <color rgb="FF000000"/>
      </right>
      <top style="thin">
        <color rgb="FF000000"/>
      </top>
      <bottom style="medium">
        <color indexed="64"/>
      </bottom>
      <diagonal/>
    </border>
    <border>
      <left/>
      <right style="thin">
        <color rgb="FF000000"/>
      </right>
      <top style="medium">
        <color indexed="64"/>
      </top>
      <bottom/>
      <diagonal/>
    </border>
    <border>
      <left/>
      <right style="medium">
        <color rgb="FF000000"/>
      </right>
      <top style="medium">
        <color indexed="64"/>
      </top>
      <bottom style="thin">
        <color rgb="FF000000"/>
      </bottom>
      <diagonal/>
    </border>
    <border>
      <left/>
      <right style="thin">
        <color rgb="FF000000"/>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rgb="FF000000"/>
      </bottom>
      <diagonal/>
    </border>
    <border>
      <left style="medium">
        <color indexed="64"/>
      </left>
      <right/>
      <top style="medium">
        <color indexed="64"/>
      </top>
      <bottom style="thin">
        <color rgb="FF000000"/>
      </bottom>
      <diagonal/>
    </border>
    <border>
      <left style="medium">
        <color rgb="FF000000"/>
      </left>
      <right style="medium">
        <color rgb="FF000000"/>
      </right>
      <top style="medium">
        <color indexed="64"/>
      </top>
      <bottom style="thin">
        <color rgb="FF000000"/>
      </bottom>
      <diagonal/>
    </border>
    <border>
      <left/>
      <right/>
      <top style="medium">
        <color indexed="64"/>
      </top>
      <bottom style="thin">
        <color rgb="FF000000"/>
      </bottom>
      <diagonal/>
    </border>
    <border>
      <left style="medium">
        <color rgb="FF000000"/>
      </left>
      <right/>
      <top style="medium">
        <color indexed="64"/>
      </top>
      <bottom style="thin">
        <color rgb="FF000000"/>
      </bottom>
      <diagonal/>
    </border>
    <border>
      <left style="medium">
        <color rgb="FF000000"/>
      </left>
      <right style="thin">
        <color rgb="FF000000"/>
      </right>
      <top style="medium">
        <color indexed="64"/>
      </top>
      <bottom style="thin">
        <color rgb="FF000000"/>
      </bottom>
      <diagonal/>
    </border>
    <border>
      <left/>
      <right style="thin">
        <color rgb="FF000000"/>
      </right>
      <top style="medium">
        <color indexed="64"/>
      </top>
      <bottom style="thin">
        <color rgb="FF000000"/>
      </bottom>
      <diagonal/>
    </border>
    <border>
      <left style="medium">
        <color rgb="FF000000"/>
      </left>
      <right style="medium">
        <color rgb="FF000000"/>
      </right>
      <top style="thin">
        <color rgb="FF000000"/>
      </top>
      <bottom style="medium">
        <color indexed="64"/>
      </bottom>
      <diagonal/>
    </border>
    <border>
      <left style="medium">
        <color rgb="FF000000"/>
      </left>
      <right/>
      <top style="thin">
        <color rgb="FF000000"/>
      </top>
      <bottom style="medium">
        <color indexed="64"/>
      </bottom>
      <diagonal/>
    </border>
    <border>
      <left style="medium">
        <color rgb="FF000000"/>
      </left>
      <right style="thin">
        <color rgb="FF000000"/>
      </right>
      <top style="thin">
        <color rgb="FF000000"/>
      </top>
      <bottom style="medium">
        <color indexed="64"/>
      </bottom>
      <diagonal/>
    </border>
    <border>
      <left/>
      <right style="medium">
        <color indexed="64"/>
      </right>
      <top/>
      <bottom/>
      <diagonal/>
    </border>
    <border>
      <left style="medium">
        <color rgb="FF000000"/>
      </left>
      <right/>
      <top style="medium">
        <color indexed="64"/>
      </top>
      <bottom/>
      <diagonal/>
    </border>
    <border>
      <left style="thin">
        <color indexed="64"/>
      </left>
      <right style="thin">
        <color indexed="64"/>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rgb="FF000000"/>
      </right>
      <top style="medium">
        <color indexed="64"/>
      </top>
      <bottom style="thin">
        <color indexed="64"/>
      </bottom>
      <diagonal/>
    </border>
    <border>
      <left style="medium">
        <color rgb="FF000000"/>
      </left>
      <right/>
      <top style="medium">
        <color indexed="64"/>
      </top>
      <bottom style="thin">
        <color indexed="64"/>
      </bottom>
      <diagonal/>
    </border>
    <border>
      <left style="medium">
        <color indexed="64"/>
      </left>
      <right style="thin">
        <color rgb="FF000000"/>
      </right>
      <top style="medium">
        <color indexed="64"/>
      </top>
      <bottom style="thin">
        <color indexed="64"/>
      </bottom>
      <diagonal/>
    </border>
    <border>
      <left style="thin">
        <color rgb="FF000000"/>
      </left>
      <right style="thin">
        <color rgb="FF000000"/>
      </right>
      <top style="medium">
        <color indexed="64"/>
      </top>
      <bottom style="thin">
        <color indexed="64"/>
      </bottom>
      <diagonal/>
    </border>
    <border>
      <left style="thin">
        <color rgb="FF000000"/>
      </left>
      <right/>
      <top style="medium">
        <color indexed="64"/>
      </top>
      <bottom style="thin">
        <color indexed="64"/>
      </bottom>
      <diagonal/>
    </border>
    <border>
      <left/>
      <right style="thin">
        <color rgb="FF000000"/>
      </right>
      <top style="medium">
        <color indexed="64"/>
      </top>
      <bottom style="thin">
        <color indexed="64"/>
      </bottom>
      <diagonal/>
    </border>
    <border>
      <left style="thin">
        <color rgb="FF000000"/>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rgb="FF000000"/>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medium">
        <color rgb="FF000000"/>
      </left>
      <right style="thin">
        <color rgb="FF000000"/>
      </right>
      <top/>
      <bottom/>
      <diagonal/>
    </border>
    <border>
      <left style="thin">
        <color rgb="FF000000"/>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thin">
        <color indexed="64"/>
      </left>
      <right style="thin">
        <color indexed="64"/>
      </right>
      <top/>
      <bottom/>
      <diagonal/>
    </border>
    <border>
      <left style="medium">
        <color rgb="FF000000"/>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medium">
        <color rgb="FF000000"/>
      </right>
      <top style="medium">
        <color indexed="64"/>
      </top>
      <bottom style="thin">
        <color rgb="FF000000"/>
      </bottom>
      <diagonal/>
    </border>
    <border>
      <left/>
      <right style="medium">
        <color rgb="FF000000"/>
      </right>
      <top/>
      <bottom style="medium">
        <color indexed="64"/>
      </bottom>
      <diagonal/>
    </border>
    <border>
      <left style="medium">
        <color rgb="FF000000"/>
      </left>
      <right/>
      <top/>
      <bottom style="medium">
        <color indexed="64"/>
      </bottom>
      <diagonal/>
    </border>
    <border>
      <left style="medium">
        <color indexed="64"/>
      </left>
      <right style="thin">
        <color indexed="64"/>
      </right>
      <top/>
      <bottom style="medium">
        <color indexed="64"/>
      </bottom>
      <diagonal/>
    </border>
    <border>
      <left style="thin">
        <color rgb="FF000000"/>
      </left>
      <right style="medium">
        <color indexed="64"/>
      </right>
      <top/>
      <bottom style="medium">
        <color indexed="64"/>
      </bottom>
      <diagonal/>
    </border>
    <border>
      <left style="medium">
        <color indexed="64"/>
      </left>
      <right/>
      <top style="medium">
        <color indexed="64"/>
      </top>
      <bottom style="medium">
        <color rgb="FF000000"/>
      </bottom>
      <diagonal/>
    </border>
    <border>
      <left/>
      <right style="medium">
        <color rgb="FF000000"/>
      </right>
      <top style="medium">
        <color indexed="64"/>
      </top>
      <bottom/>
      <diagonal/>
    </border>
    <border>
      <left style="medium">
        <color rgb="FF000000"/>
      </left>
      <right style="medium">
        <color rgb="FF000000"/>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rgb="FF000000"/>
      </left>
      <right style="medium">
        <color rgb="FF000000"/>
      </right>
      <top style="medium">
        <color indexed="64"/>
      </top>
      <bottom/>
      <diagonal/>
    </border>
    <border>
      <left style="medium">
        <color indexed="64"/>
      </left>
      <right/>
      <top style="medium">
        <color rgb="FF000000"/>
      </top>
      <bottom/>
      <diagonal/>
    </border>
    <border>
      <left/>
      <right style="medium">
        <color indexed="64"/>
      </right>
      <top style="medium">
        <color rgb="FF000000"/>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rgb="FF000000"/>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rgb="FF000000"/>
      </top>
      <bottom/>
      <diagonal/>
    </border>
    <border>
      <left style="medium">
        <color rgb="FF000000"/>
      </left>
      <right style="thin">
        <color rgb="FF000000"/>
      </right>
      <top/>
      <bottom style="medium">
        <color indexed="64"/>
      </bottom>
      <diagonal/>
    </border>
    <border>
      <left style="medium">
        <color indexed="64"/>
      </left>
      <right style="thin">
        <color rgb="FF000000"/>
      </right>
      <top/>
      <bottom style="thin">
        <color rgb="FF000000"/>
      </bottom>
      <diagonal/>
    </border>
    <border>
      <left style="thin">
        <color rgb="FF000000"/>
      </left>
      <right style="thin">
        <color rgb="FF000000"/>
      </right>
      <top style="thin">
        <color indexed="64"/>
      </top>
      <bottom style="thin">
        <color indexed="64"/>
      </bottom>
      <diagonal/>
    </border>
    <border>
      <left style="medium">
        <color indexed="64"/>
      </left>
      <right style="thin">
        <color rgb="FF000000"/>
      </right>
      <top style="thin">
        <color indexed="64"/>
      </top>
      <bottom style="thin">
        <color indexed="64"/>
      </bottom>
      <diagonal/>
    </border>
    <border>
      <left style="medium">
        <color indexed="64"/>
      </left>
      <right style="thin">
        <color rgb="FF000000"/>
      </right>
      <top/>
      <bottom/>
      <diagonal/>
    </border>
    <border>
      <left style="thin">
        <color rgb="FF000000"/>
      </left>
      <right style="medium">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style="medium">
        <color indexed="64"/>
      </top>
      <bottom style="thin">
        <color rgb="FF000000"/>
      </bottom>
      <diagonal/>
    </border>
    <border>
      <left style="thin">
        <color indexed="64"/>
      </left>
      <right style="thin">
        <color rgb="FF000000"/>
      </right>
      <top style="thin">
        <color rgb="FF000000"/>
      </top>
      <bottom style="medium">
        <color indexed="64"/>
      </bottom>
      <diagonal/>
    </border>
    <border>
      <left style="thin">
        <color indexed="64"/>
      </left>
      <right/>
      <top style="thin">
        <color indexed="64"/>
      </top>
      <bottom/>
      <diagonal/>
    </border>
    <border>
      <left style="medium">
        <color rgb="FF000000"/>
      </left>
      <right style="thin">
        <color rgb="FF000000"/>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rgb="FF000000"/>
      </left>
      <right style="medium">
        <color rgb="FF000000"/>
      </right>
      <top/>
      <bottom style="medium">
        <color indexed="64"/>
      </bottom>
      <diagonal/>
    </border>
  </borders>
  <cellStyleXfs count="2">
    <xf numFmtId="0" fontId="0" fillId="0" borderId="0"/>
    <xf numFmtId="164" fontId="48" fillId="0" borderId="0" applyFont="0" applyFill="0" applyBorder="0" applyAlignment="0" applyProtection="0"/>
  </cellStyleXfs>
  <cellXfs count="973">
    <xf numFmtId="0" fontId="0" fillId="0" borderId="0" xfId="0" applyFont="1" applyAlignment="1"/>
    <xf numFmtId="0" fontId="1" fillId="0" borderId="0" xfId="0" applyFont="1"/>
    <xf numFmtId="0" fontId="1" fillId="0" borderId="0" xfId="0" applyFont="1" applyAlignment="1">
      <alignment wrapText="1"/>
    </xf>
    <xf numFmtId="0" fontId="2" fillId="0" borderId="0" xfId="0" applyFont="1"/>
    <xf numFmtId="3" fontId="1" fillId="0" borderId="0" xfId="0" applyNumberFormat="1" applyFont="1"/>
    <xf numFmtId="14" fontId="1" fillId="0" borderId="0" xfId="0" applyNumberFormat="1" applyFont="1"/>
    <xf numFmtId="0" fontId="4" fillId="0" borderId="8" xfId="0" applyFont="1" applyBorder="1" applyAlignment="1">
      <alignment vertical="center" wrapText="1"/>
    </xf>
    <xf numFmtId="0" fontId="1" fillId="0" borderId="11" xfId="0" applyFont="1" applyBorder="1" applyAlignment="1">
      <alignment wrapText="1"/>
    </xf>
    <xf numFmtId="0" fontId="2" fillId="0" borderId="11" xfId="0" applyFont="1" applyBorder="1" applyAlignment="1">
      <alignment horizontal="center"/>
    </xf>
    <xf numFmtId="4" fontId="1" fillId="0" borderId="0" xfId="0" applyNumberFormat="1" applyFont="1" applyAlignment="1">
      <alignment horizontal="right"/>
    </xf>
    <xf numFmtId="0" fontId="5" fillId="0" borderId="0" xfId="0" applyFont="1" applyAlignment="1">
      <alignment wrapText="1"/>
    </xf>
    <xf numFmtId="0" fontId="6" fillId="0" borderId="0" xfId="0" applyFont="1" applyAlignment="1">
      <alignment horizontal="left" wrapText="1"/>
    </xf>
    <xf numFmtId="4" fontId="7" fillId="0" borderId="0" xfId="0" applyNumberFormat="1" applyFont="1" applyAlignment="1">
      <alignment horizontal="left"/>
    </xf>
    <xf numFmtId="0" fontId="8" fillId="0" borderId="0" xfId="0" applyFont="1" applyAlignment="1">
      <alignment horizontal="center" wrapText="1"/>
    </xf>
    <xf numFmtId="4" fontId="9" fillId="0" borderId="0" xfId="0" applyNumberFormat="1" applyFont="1" applyAlignment="1">
      <alignment horizontal="right"/>
    </xf>
    <xf numFmtId="4" fontId="10" fillId="0" borderId="0" xfId="0" applyNumberFormat="1" applyFont="1" applyAlignment="1">
      <alignment horizontal="right"/>
    </xf>
    <xf numFmtId="4" fontId="12" fillId="0" borderId="0" xfId="0" applyNumberFormat="1" applyFont="1" applyAlignment="1">
      <alignment horizontal="right"/>
    </xf>
    <xf numFmtId="0" fontId="1"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xf numFmtId="4" fontId="1" fillId="0" borderId="0" xfId="0" applyNumberFormat="1" applyFont="1" applyAlignment="1">
      <alignment horizontal="right" vertical="center"/>
    </xf>
    <xf numFmtId="4" fontId="13" fillId="0" borderId="0" xfId="0" applyNumberFormat="1" applyFont="1" applyAlignment="1">
      <alignment horizontal="right" wrapText="1"/>
    </xf>
    <xf numFmtId="4" fontId="14" fillId="0" borderId="0" xfId="0" applyNumberFormat="1" applyFont="1" applyAlignment="1">
      <alignment horizontal="right" vertical="center" wrapText="1"/>
    </xf>
    <xf numFmtId="0" fontId="2" fillId="0" borderId="0" xfId="0" applyFont="1" applyAlignment="1">
      <alignment vertical="center" wrapText="1"/>
    </xf>
    <xf numFmtId="0" fontId="0" fillId="0" borderId="0" xfId="0" applyFont="1"/>
    <xf numFmtId="4" fontId="2" fillId="3" borderId="22"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4" fontId="2" fillId="3" borderId="23" xfId="0" applyNumberFormat="1" applyFont="1" applyFill="1" applyBorder="1" applyAlignment="1">
      <alignment horizontal="center" vertical="center" wrapText="1"/>
    </xf>
    <xf numFmtId="0" fontId="2" fillId="4" borderId="1" xfId="0" applyFont="1" applyFill="1" applyBorder="1" applyAlignment="1">
      <alignment vertical="center" wrapText="1"/>
    </xf>
    <xf numFmtId="0" fontId="2" fillId="4" borderId="1" xfId="0" applyFont="1" applyFill="1" applyBorder="1" applyAlignment="1">
      <alignment horizontal="center" vertical="center"/>
    </xf>
    <xf numFmtId="0" fontId="2" fillId="4" borderId="22" xfId="0" applyFont="1" applyFill="1" applyBorder="1" applyAlignment="1">
      <alignment horizontal="center" vertical="center" wrapText="1"/>
    </xf>
    <xf numFmtId="3" fontId="2" fillId="4" borderId="22" xfId="0" applyNumberFormat="1" applyFont="1" applyFill="1" applyBorder="1" applyAlignment="1">
      <alignment horizontal="center" vertical="center" wrapText="1"/>
    </xf>
    <xf numFmtId="0" fontId="17" fillId="2" borderId="2" xfId="0" applyFont="1" applyFill="1" applyBorder="1" applyAlignment="1">
      <alignment vertical="center"/>
    </xf>
    <xf numFmtId="0" fontId="17" fillId="2" borderId="3" xfId="0" applyFont="1" applyFill="1" applyBorder="1" applyAlignment="1">
      <alignment horizontal="center" vertical="center"/>
    </xf>
    <xf numFmtId="0" fontId="17" fillId="2" borderId="27" xfId="0" applyFont="1" applyFill="1" applyBorder="1" applyAlignment="1">
      <alignment vertical="center" wrapText="1"/>
    </xf>
    <xf numFmtId="0" fontId="0" fillId="2" borderId="27" xfId="0" applyFont="1" applyFill="1" applyBorder="1" applyAlignment="1">
      <alignment horizontal="center" vertical="center"/>
    </xf>
    <xf numFmtId="4" fontId="0" fillId="2" borderId="27" xfId="0" applyNumberFormat="1" applyFont="1" applyFill="1" applyBorder="1" applyAlignment="1">
      <alignment horizontal="right" vertical="center"/>
    </xf>
    <xf numFmtId="0" fontId="0" fillId="0" borderId="0" xfId="0" applyFont="1" applyAlignment="1">
      <alignment vertical="center" wrapText="1"/>
    </xf>
    <xf numFmtId="165" fontId="2" fillId="0" borderId="35" xfId="0" applyNumberFormat="1" applyFont="1" applyBorder="1" applyAlignment="1">
      <alignment vertical="top"/>
    </xf>
    <xf numFmtId="49" fontId="3" fillId="0" borderId="36" xfId="0" applyNumberFormat="1" applyFont="1" applyBorder="1" applyAlignment="1">
      <alignment horizontal="center" vertical="top"/>
    </xf>
    <xf numFmtId="0" fontId="4" fillId="0" borderId="37" xfId="0" applyFont="1" applyBorder="1" applyAlignment="1">
      <alignment vertical="top" wrapText="1"/>
    </xf>
    <xf numFmtId="0" fontId="1" fillId="0" borderId="35" xfId="0" applyFont="1" applyBorder="1" applyAlignment="1">
      <alignment horizontal="center" vertical="top"/>
    </xf>
    <xf numFmtId="4" fontId="1" fillId="0" borderId="7" xfId="0" applyNumberFormat="1" applyFont="1" applyBorder="1" applyAlignment="1">
      <alignment horizontal="right" vertical="top"/>
    </xf>
    <xf numFmtId="4" fontId="1" fillId="0" borderId="9" xfId="0" applyNumberFormat="1" applyFont="1" applyBorder="1" applyAlignment="1">
      <alignment horizontal="right" vertical="top"/>
    </xf>
    <xf numFmtId="165" fontId="2" fillId="0" borderId="39" xfId="0" applyNumberFormat="1" applyFont="1" applyBorder="1" applyAlignment="1">
      <alignment vertical="top"/>
    </xf>
    <xf numFmtId="49" fontId="3" fillId="0" borderId="40" xfId="0" applyNumberFormat="1" applyFont="1" applyBorder="1" applyAlignment="1">
      <alignment horizontal="center" vertical="top"/>
    </xf>
    <xf numFmtId="0" fontId="1" fillId="0" borderId="39" xfId="0" applyFont="1" applyBorder="1" applyAlignment="1">
      <alignment horizontal="center" vertical="top"/>
    </xf>
    <xf numFmtId="4" fontId="1" fillId="0" borderId="41" xfId="0" applyNumberFormat="1" applyFont="1" applyBorder="1" applyAlignment="1">
      <alignment horizontal="right" vertical="top"/>
    </xf>
    <xf numFmtId="4" fontId="1" fillId="0" borderId="8" xfId="0" applyNumberFormat="1" applyFont="1" applyBorder="1" applyAlignment="1">
      <alignment horizontal="right" vertical="top"/>
    </xf>
    <xf numFmtId="0" fontId="1" fillId="0" borderId="53" xfId="0" applyFont="1" applyBorder="1" applyAlignment="1">
      <alignment horizontal="center" vertical="top"/>
    </xf>
    <xf numFmtId="4" fontId="1" fillId="0" borderId="52" xfId="0" applyNumberFormat="1" applyFont="1" applyBorder="1" applyAlignment="1">
      <alignment horizontal="right" vertical="top"/>
    </xf>
    <xf numFmtId="0" fontId="1" fillId="0" borderId="56" xfId="0" applyFont="1" applyBorder="1" applyAlignment="1">
      <alignment vertical="top" wrapText="1"/>
    </xf>
    <xf numFmtId="0" fontId="1" fillId="0" borderId="40" xfId="0" applyFont="1" applyBorder="1" applyAlignment="1">
      <alignment horizontal="center" vertical="top"/>
    </xf>
    <xf numFmtId="0" fontId="1" fillId="0" borderId="37" xfId="0" applyFont="1" applyBorder="1" applyAlignment="1">
      <alignment vertical="top" wrapText="1"/>
    </xf>
    <xf numFmtId="0" fontId="4" fillId="0" borderId="9" xfId="0" applyFont="1" applyBorder="1" applyAlignment="1">
      <alignment vertical="center" wrapText="1"/>
    </xf>
    <xf numFmtId="0" fontId="4" fillId="0" borderId="35" xfId="0" applyFont="1" applyBorder="1" applyAlignment="1">
      <alignment horizontal="center" vertical="top" wrapText="1"/>
    </xf>
    <xf numFmtId="4" fontId="1" fillId="0" borderId="7" xfId="0" applyNumberFormat="1" applyFont="1" applyBorder="1" applyAlignment="1">
      <alignment horizontal="right" vertical="top" wrapText="1"/>
    </xf>
    <xf numFmtId="4" fontId="1" fillId="0" borderId="9" xfId="0" applyNumberFormat="1" applyFont="1" applyBorder="1" applyAlignment="1">
      <alignment horizontal="right" vertical="top" wrapText="1"/>
    </xf>
    <xf numFmtId="0" fontId="20" fillId="5" borderId="67" xfId="0" applyFont="1" applyFill="1" applyBorder="1" applyAlignment="1">
      <alignment vertical="center" wrapText="1"/>
    </xf>
    <xf numFmtId="165" fontId="2" fillId="0" borderId="7" xfId="0" applyNumberFormat="1" applyFont="1" applyBorder="1" applyAlignment="1">
      <alignment vertical="top"/>
    </xf>
    <xf numFmtId="49" fontId="3" fillId="0" borderId="9" xfId="0" applyNumberFormat="1" applyFont="1" applyBorder="1" applyAlignment="1">
      <alignment horizontal="center" vertical="top"/>
    </xf>
    <xf numFmtId="165" fontId="2" fillId="0" borderId="47" xfId="0" applyNumberFormat="1" applyFont="1" applyBorder="1" applyAlignment="1">
      <alignment vertical="top"/>
    </xf>
    <xf numFmtId="0" fontId="4" fillId="0" borderId="71" xfId="0" applyFont="1" applyBorder="1" applyAlignment="1">
      <alignment vertical="top" wrapText="1"/>
    </xf>
    <xf numFmtId="0" fontId="1" fillId="0" borderId="69" xfId="0" applyFont="1" applyBorder="1" applyAlignment="1">
      <alignment vertical="top" wrapText="1"/>
    </xf>
    <xf numFmtId="4" fontId="4" fillId="0" borderId="7" xfId="0" applyNumberFormat="1" applyFont="1" applyBorder="1" applyAlignment="1">
      <alignment horizontal="right" vertical="top"/>
    </xf>
    <xf numFmtId="4" fontId="4" fillId="0" borderId="9" xfId="0" applyNumberFormat="1" applyFont="1" applyBorder="1" applyAlignment="1">
      <alignment horizontal="right" vertical="top"/>
    </xf>
    <xf numFmtId="167" fontId="3" fillId="0" borderId="36" xfId="0" applyNumberFormat="1" applyFont="1" applyBorder="1" applyAlignment="1">
      <alignment horizontal="center" vertical="top"/>
    </xf>
    <xf numFmtId="0" fontId="1" fillId="0" borderId="36" xfId="0" applyFont="1" applyBorder="1" applyAlignment="1">
      <alignment horizontal="center" vertical="top"/>
    </xf>
    <xf numFmtId="4" fontId="1" fillId="0" borderId="38" xfId="0" applyNumberFormat="1" applyFont="1" applyBorder="1" applyAlignment="1">
      <alignment horizontal="right" vertical="top"/>
    </xf>
    <xf numFmtId="4" fontId="1" fillId="0" borderId="42" xfId="0" applyNumberFormat="1" applyFont="1" applyBorder="1" applyAlignment="1">
      <alignment horizontal="right" vertical="top"/>
    </xf>
    <xf numFmtId="0" fontId="1" fillId="0" borderId="11" xfId="0" applyFont="1" applyBorder="1" applyAlignment="1">
      <alignment vertical="top" wrapText="1"/>
    </xf>
    <xf numFmtId="4" fontId="1" fillId="0" borderId="55" xfId="0" applyNumberFormat="1" applyFont="1" applyBorder="1" applyAlignment="1">
      <alignment horizontal="right" vertical="top"/>
    </xf>
    <xf numFmtId="167" fontId="3" fillId="0" borderId="40" xfId="0" applyNumberFormat="1" applyFont="1" applyBorder="1" applyAlignment="1">
      <alignment horizontal="center" vertical="top"/>
    </xf>
    <xf numFmtId="167" fontId="3" fillId="0" borderId="50" xfId="0" applyNumberFormat="1" applyFont="1" applyBorder="1" applyAlignment="1">
      <alignment horizontal="center" vertical="top"/>
    </xf>
    <xf numFmtId="0" fontId="1" fillId="0" borderId="38" xfId="0" applyFont="1" applyBorder="1" applyAlignment="1">
      <alignment vertical="top" wrapText="1"/>
    </xf>
    <xf numFmtId="0" fontId="1" fillId="0" borderId="78" xfId="0" applyFont="1" applyBorder="1" applyAlignment="1">
      <alignment vertical="top" wrapText="1"/>
    </xf>
    <xf numFmtId="165" fontId="2" fillId="0" borderId="41" xfId="0" applyNumberFormat="1" applyFont="1" applyBorder="1" applyAlignment="1">
      <alignment vertical="top"/>
    </xf>
    <xf numFmtId="0" fontId="1" fillId="0" borderId="79" xfId="0" applyFont="1" applyBorder="1" applyAlignment="1">
      <alignment vertical="top" wrapText="1"/>
    </xf>
    <xf numFmtId="0" fontId="2" fillId="0" borderId="0" xfId="0" applyFont="1" applyAlignment="1">
      <alignment horizontal="center"/>
    </xf>
    <xf numFmtId="0" fontId="1" fillId="0" borderId="0" xfId="0" applyFont="1" applyAlignment="1">
      <alignment horizontal="center"/>
    </xf>
    <xf numFmtId="4" fontId="1" fillId="0" borderId="11" xfId="0" applyNumberFormat="1" applyFont="1" applyBorder="1" applyAlignment="1">
      <alignment horizontal="right"/>
    </xf>
    <xf numFmtId="0" fontId="25" fillId="0" borderId="0" xfId="0" applyFont="1" applyAlignment="1">
      <alignment horizontal="center"/>
    </xf>
    <xf numFmtId="0" fontId="26" fillId="0" borderId="0" xfId="0" applyFont="1" applyAlignment="1">
      <alignment horizontal="center"/>
    </xf>
    <xf numFmtId="4" fontId="14" fillId="0" borderId="0" xfId="0" applyNumberFormat="1" applyFont="1" applyAlignment="1">
      <alignment horizontal="right"/>
    </xf>
    <xf numFmtId="0" fontId="27" fillId="0" borderId="0" xfId="0" applyFont="1" applyAlignment="1">
      <alignment wrapText="1"/>
    </xf>
    <xf numFmtId="4" fontId="28" fillId="0" borderId="0" xfId="0" applyNumberFormat="1" applyFont="1" applyAlignment="1">
      <alignment horizontal="right"/>
    </xf>
    <xf numFmtId="0" fontId="29" fillId="0" borderId="0" xfId="0" applyFont="1"/>
    <xf numFmtId="0" fontId="11" fillId="0" borderId="0" xfId="0" applyFont="1"/>
    <xf numFmtId="0" fontId="2" fillId="0" borderId="0" xfId="0" applyFont="1" applyAlignment="1">
      <alignment horizontal="left"/>
    </xf>
    <xf numFmtId="166" fontId="2" fillId="3" borderId="1" xfId="0" applyNumberFormat="1" applyFont="1" applyFill="1" applyBorder="1" applyAlignment="1">
      <alignment horizontal="center" vertical="center" wrapText="1"/>
    </xf>
    <xf numFmtId="166" fontId="2" fillId="3" borderId="84" xfId="0" applyNumberFormat="1" applyFont="1" applyFill="1" applyBorder="1" applyAlignment="1">
      <alignment horizontal="center" vertical="center" wrapText="1"/>
    </xf>
    <xf numFmtId="166" fontId="2" fillId="3" borderId="66" xfId="0" applyNumberFormat="1" applyFont="1" applyFill="1" applyBorder="1" applyAlignment="1">
      <alignment horizontal="center" vertical="center" wrapText="1"/>
    </xf>
    <xf numFmtId="0" fontId="29" fillId="2" borderId="1" xfId="0" applyFont="1" applyFill="1" applyBorder="1" applyAlignment="1">
      <alignment vertical="top"/>
    </xf>
    <xf numFmtId="0" fontId="29" fillId="2" borderId="22" xfId="0" applyFont="1" applyFill="1" applyBorder="1" applyAlignment="1">
      <alignment horizontal="center" vertical="top"/>
    </xf>
    <xf numFmtId="0" fontId="29" fillId="2" borderId="22" xfId="0" applyFont="1" applyFill="1" applyBorder="1" applyAlignment="1">
      <alignment vertical="top"/>
    </xf>
    <xf numFmtId="166" fontId="2" fillId="2" borderId="1" xfId="0" applyNumberFormat="1" applyFont="1" applyFill="1" applyBorder="1" applyAlignment="1">
      <alignment horizontal="center" vertical="center" wrapText="1"/>
    </xf>
    <xf numFmtId="0" fontId="30" fillId="0" borderId="0" xfId="0" applyFont="1"/>
    <xf numFmtId="165" fontId="2" fillId="0" borderId="44" xfId="0" applyNumberFormat="1" applyFont="1" applyBorder="1" applyAlignment="1">
      <alignment vertical="top"/>
    </xf>
    <xf numFmtId="49" fontId="20" fillId="0" borderId="36" xfId="0" applyNumberFormat="1" applyFont="1" applyBorder="1" applyAlignment="1">
      <alignment horizontal="center" vertical="top"/>
    </xf>
    <xf numFmtId="165" fontId="1" fillId="0" borderId="45" xfId="0" applyNumberFormat="1" applyFont="1" applyBorder="1" applyAlignment="1">
      <alignment vertical="top"/>
    </xf>
    <xf numFmtId="165" fontId="1" fillId="0" borderId="9" xfId="0" applyNumberFormat="1" applyFont="1" applyBorder="1" applyAlignment="1">
      <alignment vertical="top" wrapText="1"/>
    </xf>
    <xf numFmtId="49" fontId="20" fillId="0" borderId="40" xfId="0" applyNumberFormat="1" applyFont="1" applyBorder="1" applyAlignment="1">
      <alignment horizontal="center" vertical="top"/>
    </xf>
    <xf numFmtId="165" fontId="1" fillId="0" borderId="48" xfId="0" applyNumberFormat="1" applyFont="1" applyBorder="1" applyAlignment="1">
      <alignment vertical="top" wrapText="1"/>
    </xf>
    <xf numFmtId="165" fontId="31" fillId="2" borderId="66" xfId="0" applyNumberFormat="1" applyFont="1" applyFill="1" applyBorder="1" applyAlignment="1">
      <alignment vertical="top"/>
    </xf>
    <xf numFmtId="165" fontId="29" fillId="2" borderId="87" xfId="0" applyNumberFormat="1" applyFont="1" applyFill="1" applyBorder="1" applyAlignment="1">
      <alignment horizontal="center" vertical="top"/>
    </xf>
    <xf numFmtId="165" fontId="29" fillId="2" borderId="88" xfId="0" applyNumberFormat="1" applyFont="1" applyFill="1" applyBorder="1" applyAlignment="1">
      <alignment vertical="top"/>
    </xf>
    <xf numFmtId="166" fontId="2" fillId="2" borderId="66" xfId="0" applyNumberFormat="1" applyFont="1" applyFill="1" applyBorder="1" applyAlignment="1">
      <alignment vertical="center" wrapText="1"/>
    </xf>
    <xf numFmtId="0" fontId="2" fillId="0" borderId="49" xfId="0" applyFont="1" applyBorder="1" applyAlignment="1">
      <alignment horizontal="center" vertical="center" wrapText="1"/>
    </xf>
    <xf numFmtId="166" fontId="2" fillId="0" borderId="64" xfId="0" applyNumberFormat="1" applyFont="1" applyBorder="1" applyAlignment="1">
      <alignment horizontal="center" vertical="center" wrapText="1"/>
    </xf>
    <xf numFmtId="0" fontId="32" fillId="2" borderId="58" xfId="0" applyFont="1" applyFill="1" applyBorder="1" applyAlignment="1">
      <alignment vertical="top"/>
    </xf>
    <xf numFmtId="0" fontId="32" fillId="2" borderId="2" xfId="0" applyFont="1" applyFill="1" applyBorder="1" applyAlignment="1">
      <alignment horizontal="center" vertical="top"/>
    </xf>
    <xf numFmtId="166" fontId="32" fillId="2" borderId="58" xfId="0" applyNumberFormat="1" applyFont="1" applyFill="1" applyBorder="1" applyAlignment="1">
      <alignment horizontal="center" vertical="center" wrapText="1"/>
    </xf>
    <xf numFmtId="0" fontId="32" fillId="5" borderId="28" xfId="0" applyFont="1" applyFill="1" applyBorder="1" applyAlignment="1">
      <alignment vertical="center"/>
    </xf>
    <xf numFmtId="0" fontId="32" fillId="5" borderId="1" xfId="0" applyFont="1" applyFill="1" applyBorder="1" applyAlignment="1">
      <alignment horizontal="center" vertical="center"/>
    </xf>
    <xf numFmtId="0" fontId="20" fillId="5" borderId="3" xfId="0" applyFont="1" applyFill="1" applyBorder="1" applyAlignment="1">
      <alignment vertical="center"/>
    </xf>
    <xf numFmtId="0" fontId="33" fillId="5" borderId="4" xfId="0" applyFont="1" applyFill="1" applyBorder="1" applyAlignment="1">
      <alignment horizontal="left" vertical="center" wrapText="1"/>
    </xf>
    <xf numFmtId="0" fontId="30" fillId="0" borderId="0" xfId="0" applyFont="1" applyAlignment="1">
      <alignment vertical="top"/>
    </xf>
    <xf numFmtId="165" fontId="32" fillId="6" borderId="29" xfId="0" applyNumberFormat="1" applyFont="1" applyFill="1" applyBorder="1" applyAlignment="1">
      <alignment vertical="top"/>
    </xf>
    <xf numFmtId="49" fontId="32" fillId="6" borderId="30" xfId="0" applyNumberFormat="1" applyFont="1" applyFill="1" applyBorder="1" applyAlignment="1">
      <alignment horizontal="center" vertical="top"/>
    </xf>
    <xf numFmtId="0" fontId="34" fillId="6" borderId="43" xfId="0" applyFont="1" applyFill="1" applyBorder="1" applyAlignment="1">
      <alignment vertical="top" wrapText="1"/>
    </xf>
    <xf numFmtId="0" fontId="35" fillId="0" borderId="0" xfId="0" applyFont="1" applyAlignment="1">
      <alignment vertical="top"/>
    </xf>
    <xf numFmtId="165" fontId="32" fillId="0" borderId="35" xfId="0" applyNumberFormat="1" applyFont="1" applyBorder="1" applyAlignment="1">
      <alignment vertical="top"/>
    </xf>
    <xf numFmtId="0" fontId="33" fillId="0" borderId="37" xfId="0" applyFont="1" applyBorder="1" applyAlignment="1">
      <alignment vertical="top" wrapText="1"/>
    </xf>
    <xf numFmtId="165" fontId="32" fillId="0" borderId="39" xfId="0" applyNumberFormat="1" applyFont="1" applyBorder="1" applyAlignment="1">
      <alignment vertical="top"/>
    </xf>
    <xf numFmtId="165" fontId="32" fillId="0" borderId="46" xfId="0" applyNumberFormat="1" applyFont="1" applyBorder="1" applyAlignment="1">
      <alignment vertical="top"/>
    </xf>
    <xf numFmtId="0" fontId="36" fillId="6" borderId="43" xfId="0" applyFont="1" applyFill="1" applyBorder="1" applyAlignment="1">
      <alignment vertical="top" wrapText="1"/>
    </xf>
    <xf numFmtId="0" fontId="38" fillId="0" borderId="0" xfId="0" applyFont="1" applyAlignment="1">
      <alignment vertical="top"/>
    </xf>
    <xf numFmtId="49" fontId="20" fillId="0" borderId="50" xfId="0" applyNumberFormat="1" applyFont="1" applyBorder="1" applyAlignment="1">
      <alignment horizontal="center" vertical="top"/>
    </xf>
    <xf numFmtId="49" fontId="20" fillId="6" borderId="30" xfId="0" applyNumberFormat="1" applyFont="1" applyFill="1" applyBorder="1" applyAlignment="1">
      <alignment horizontal="center" vertical="top"/>
    </xf>
    <xf numFmtId="165" fontId="32" fillId="0" borderId="53" xfId="0" applyNumberFormat="1" applyFont="1" applyBorder="1" applyAlignment="1">
      <alignment vertical="top"/>
    </xf>
    <xf numFmtId="49" fontId="20" fillId="0" borderId="54" xfId="0" applyNumberFormat="1" applyFont="1" applyBorder="1" applyAlignment="1">
      <alignment horizontal="center" vertical="top"/>
    </xf>
    <xf numFmtId="0" fontId="33" fillId="0" borderId="11" xfId="0" applyFont="1" applyBorder="1" applyAlignment="1">
      <alignment vertical="top" wrapText="1"/>
    </xf>
    <xf numFmtId="0" fontId="39" fillId="0" borderId="37" xfId="0" applyFont="1" applyBorder="1" applyAlignment="1">
      <alignment vertical="top" wrapText="1"/>
    </xf>
    <xf numFmtId="0" fontId="39" fillId="0" borderId="56" xfId="0" applyFont="1" applyBorder="1" applyAlignment="1">
      <alignment vertical="top" wrapText="1"/>
    </xf>
    <xf numFmtId="165" fontId="34" fillId="7" borderId="58" xfId="0" applyNumberFormat="1" applyFont="1" applyFill="1" applyBorder="1" applyAlignment="1">
      <alignment vertical="center"/>
    </xf>
    <xf numFmtId="165" fontId="32" fillId="7" borderId="3" xfId="0" applyNumberFormat="1" applyFont="1" applyFill="1" applyBorder="1" applyAlignment="1">
      <alignment horizontal="center" vertical="center"/>
    </xf>
    <xf numFmtId="165" fontId="32" fillId="7" borderId="59" xfId="0" applyNumberFormat="1" applyFont="1" applyFill="1" applyBorder="1" applyAlignment="1">
      <alignment horizontal="center" vertical="center" wrapText="1"/>
    </xf>
    <xf numFmtId="0" fontId="32" fillId="5" borderId="2" xfId="0" applyFont="1" applyFill="1" applyBorder="1" applyAlignment="1">
      <alignment vertical="center"/>
    </xf>
    <xf numFmtId="0" fontId="20" fillId="5" borderId="58" xfId="0" applyFont="1" applyFill="1" applyBorder="1" applyAlignment="1">
      <alignment horizontal="center" vertical="center"/>
    </xf>
    <xf numFmtId="0" fontId="32" fillId="5" borderId="3" xfId="0" applyFont="1" applyFill="1" applyBorder="1" applyAlignment="1">
      <alignment vertical="center" wrapText="1"/>
    </xf>
    <xf numFmtId="0" fontId="20" fillId="5" borderId="89" xfId="0" applyFont="1" applyFill="1" applyBorder="1" applyAlignment="1">
      <alignment vertical="center" wrapText="1"/>
    </xf>
    <xf numFmtId="0" fontId="36" fillId="6" borderId="31" xfId="0" applyFont="1" applyFill="1" applyBorder="1" applyAlignment="1">
      <alignment vertical="top" wrapText="1"/>
    </xf>
    <xf numFmtId="0" fontId="39" fillId="0" borderId="61" xfId="0" applyFont="1" applyBorder="1" applyAlignment="1">
      <alignment vertical="top" wrapText="1"/>
    </xf>
    <xf numFmtId="165" fontId="34" fillId="7" borderId="1" xfId="0" applyNumberFormat="1" applyFont="1" applyFill="1" applyBorder="1" applyAlignment="1">
      <alignment vertical="center"/>
    </xf>
    <xf numFmtId="165" fontId="32" fillId="7" borderId="62" xfId="0" applyNumberFormat="1" applyFont="1" applyFill="1" applyBorder="1" applyAlignment="1">
      <alignment horizontal="center" vertical="center"/>
    </xf>
    <xf numFmtId="0" fontId="32" fillId="7" borderId="60" xfId="0" applyFont="1" applyFill="1" applyBorder="1" applyAlignment="1">
      <alignment vertical="center" wrapText="1"/>
    </xf>
    <xf numFmtId="0" fontId="39" fillId="7" borderId="1" xfId="0" applyFont="1" applyFill="1" applyBorder="1" applyAlignment="1">
      <alignment horizontal="center" vertical="center" wrapText="1"/>
    </xf>
    <xf numFmtId="0" fontId="32" fillId="5" borderId="90" xfId="0" applyFont="1" applyFill="1" applyBorder="1" applyAlignment="1">
      <alignment vertical="center"/>
    </xf>
    <xf numFmtId="0" fontId="20" fillId="5" borderId="90" xfId="0" applyFont="1" applyFill="1" applyBorder="1" applyAlignment="1">
      <alignment horizontal="center" vertical="center"/>
    </xf>
    <xf numFmtId="0" fontId="39" fillId="5" borderId="90" xfId="0" applyFont="1" applyFill="1" applyBorder="1" applyAlignment="1">
      <alignment horizontal="center" vertical="center" wrapText="1"/>
    </xf>
    <xf numFmtId="165" fontId="32" fillId="6" borderId="32" xfId="0" applyNumberFormat="1" applyFont="1" applyFill="1" applyBorder="1" applyAlignment="1">
      <alignment vertical="top"/>
    </xf>
    <xf numFmtId="49" fontId="20" fillId="6" borderId="89" xfId="0" applyNumberFormat="1" applyFont="1" applyFill="1" applyBorder="1" applyAlignment="1">
      <alignment horizontal="center" vertical="top"/>
    </xf>
    <xf numFmtId="0" fontId="34" fillId="6" borderId="31" xfId="0" applyFont="1" applyFill="1" applyBorder="1" applyAlignment="1">
      <alignment vertical="top" wrapText="1"/>
    </xf>
    <xf numFmtId="165" fontId="32" fillId="7" borderId="59" xfId="0" applyNumberFormat="1" applyFont="1" applyFill="1" applyBorder="1" applyAlignment="1">
      <alignment horizontal="center" vertical="center"/>
    </xf>
    <xf numFmtId="0" fontId="32" fillId="7" borderId="65" xfId="0" applyFont="1" applyFill="1" applyBorder="1" applyAlignment="1">
      <alignment vertical="center" wrapText="1"/>
    </xf>
    <xf numFmtId="0" fontId="39" fillId="7" borderId="58" xfId="0" applyFont="1" applyFill="1" applyBorder="1" applyAlignment="1">
      <alignment horizontal="center" vertical="center" wrapText="1"/>
    </xf>
    <xf numFmtId="0" fontId="32" fillId="5" borderId="3" xfId="0" applyFont="1" applyFill="1" applyBorder="1" applyAlignment="1">
      <alignment vertical="center"/>
    </xf>
    <xf numFmtId="0" fontId="32" fillId="5" borderId="58" xfId="0" applyFont="1" applyFill="1" applyBorder="1" applyAlignment="1">
      <alignment vertical="center" wrapText="1"/>
    </xf>
    <xf numFmtId="0" fontId="39" fillId="0" borderId="37" xfId="0" applyFont="1" applyBorder="1" applyAlignment="1">
      <alignment horizontal="left" vertical="top" wrapText="1"/>
    </xf>
    <xf numFmtId="0" fontId="39" fillId="0" borderId="56" xfId="0" applyFont="1" applyBorder="1" applyAlignment="1">
      <alignment horizontal="left" vertical="top" wrapText="1"/>
    </xf>
    <xf numFmtId="165" fontId="34" fillId="7" borderId="2" xfId="0" applyNumberFormat="1" applyFont="1" applyFill="1" applyBorder="1" applyAlignment="1">
      <alignment vertical="center"/>
    </xf>
    <xf numFmtId="0" fontId="32" fillId="7" borderId="3" xfId="0" applyFont="1" applyFill="1" applyBorder="1" applyAlignment="1">
      <alignment vertical="center" wrapText="1"/>
    </xf>
    <xf numFmtId="0" fontId="39" fillId="7" borderId="4" xfId="0" applyFont="1" applyFill="1" applyBorder="1" applyAlignment="1">
      <alignment horizontal="center" vertical="center" wrapText="1"/>
    </xf>
    <xf numFmtId="0" fontId="32" fillId="5" borderId="66" xfId="0" applyFont="1" applyFill="1" applyBorder="1" applyAlignment="1">
      <alignment vertical="center"/>
    </xf>
    <xf numFmtId="0" fontId="20" fillId="5" borderId="67" xfId="0" applyFont="1" applyFill="1" applyBorder="1" applyAlignment="1">
      <alignment horizontal="center" vertical="center"/>
    </xf>
    <xf numFmtId="0" fontId="20" fillId="9" borderId="1" xfId="0" applyFont="1" applyFill="1" applyBorder="1" applyAlignment="1">
      <alignment horizontal="center" vertical="center" wrapText="1"/>
    </xf>
    <xf numFmtId="165" fontId="32" fillId="0" borderId="7" xfId="0" applyNumberFormat="1" applyFont="1" applyBorder="1" applyAlignment="1">
      <alignment vertical="top"/>
    </xf>
    <xf numFmtId="0" fontId="33" fillId="0" borderId="69" xfId="0" applyFont="1" applyBorder="1" applyAlignment="1">
      <alignment vertical="top" wrapText="1"/>
    </xf>
    <xf numFmtId="165" fontId="32" fillId="0" borderId="47" xfId="0" applyNumberFormat="1" applyFont="1" applyBorder="1" applyAlignment="1">
      <alignment vertical="top"/>
    </xf>
    <xf numFmtId="165" fontId="32" fillId="0" borderId="41" xfId="0" applyNumberFormat="1" applyFont="1" applyBorder="1" applyAlignment="1">
      <alignment vertical="top"/>
    </xf>
    <xf numFmtId="0" fontId="32" fillId="5" borderId="67" xfId="0" applyFont="1" applyFill="1" applyBorder="1" applyAlignment="1">
      <alignment vertical="center"/>
    </xf>
    <xf numFmtId="0" fontId="20" fillId="5" borderId="66" xfId="0" applyFont="1" applyFill="1" applyBorder="1" applyAlignment="1">
      <alignment horizontal="center" vertical="center"/>
    </xf>
    <xf numFmtId="0" fontId="32" fillId="5" borderId="68" xfId="0" applyFont="1" applyFill="1" applyBorder="1" applyAlignment="1">
      <alignment vertical="center"/>
    </xf>
    <xf numFmtId="0" fontId="39" fillId="5" borderId="83" xfId="0" applyFont="1" applyFill="1" applyBorder="1" applyAlignment="1">
      <alignment horizontal="center" vertical="center" wrapText="1"/>
    </xf>
    <xf numFmtId="0" fontId="36" fillId="6" borderId="31" xfId="0" applyFont="1" applyFill="1" applyBorder="1" applyAlignment="1">
      <alignment horizontal="left" vertical="top" wrapText="1"/>
    </xf>
    <xf numFmtId="0" fontId="36" fillId="6" borderId="43" xfId="0" applyFont="1" applyFill="1" applyBorder="1" applyAlignment="1">
      <alignment horizontal="left" vertical="top" wrapText="1"/>
    </xf>
    <xf numFmtId="0" fontId="33" fillId="0" borderId="71" xfId="0" applyFont="1" applyBorder="1" applyAlignment="1">
      <alignment vertical="top" wrapText="1"/>
    </xf>
    <xf numFmtId="0" fontId="20" fillId="5" borderId="68" xfId="0" applyFont="1" applyFill="1" applyBorder="1" applyAlignment="1">
      <alignment vertical="center"/>
    </xf>
    <xf numFmtId="49" fontId="20" fillId="0" borderId="9" xfId="0" applyNumberFormat="1" applyFont="1" applyBorder="1" applyAlignment="1">
      <alignment horizontal="center" vertical="top"/>
    </xf>
    <xf numFmtId="0" fontId="39" fillId="0" borderId="69" xfId="0" applyFont="1" applyBorder="1" applyAlignment="1">
      <alignment vertical="top" wrapText="1"/>
    </xf>
    <xf numFmtId="0" fontId="39" fillId="0" borderId="79" xfId="0" applyFont="1" applyBorder="1" applyAlignment="1">
      <alignment vertical="top" wrapText="1"/>
    </xf>
    <xf numFmtId="49" fontId="20" fillId="0" borderId="48" xfId="0" applyNumberFormat="1" applyFont="1" applyBorder="1" applyAlignment="1">
      <alignment horizontal="center" vertical="top"/>
    </xf>
    <xf numFmtId="165" fontId="32" fillId="0" borderId="72" xfId="0" applyNumberFormat="1" applyFont="1" applyBorder="1" applyAlignment="1">
      <alignment vertical="top"/>
    </xf>
    <xf numFmtId="167" fontId="20" fillId="0" borderId="30" xfId="0" applyNumberFormat="1" applyFont="1" applyBorder="1" applyAlignment="1">
      <alignment horizontal="center" vertical="top"/>
    </xf>
    <xf numFmtId="0" fontId="39" fillId="0" borderId="73" xfId="0" applyFont="1" applyBorder="1" applyAlignment="1">
      <alignment vertical="top" wrapText="1"/>
    </xf>
    <xf numFmtId="167" fontId="20" fillId="0" borderId="36" xfId="0" applyNumberFormat="1" applyFont="1" applyBorder="1" applyAlignment="1">
      <alignment horizontal="center" vertical="top"/>
    </xf>
    <xf numFmtId="0" fontId="39" fillId="0" borderId="11" xfId="0" applyFont="1" applyBorder="1" applyAlignment="1">
      <alignment vertical="top" wrapText="1"/>
    </xf>
    <xf numFmtId="0" fontId="32" fillId="5" borderId="68" xfId="0" applyFont="1" applyFill="1" applyBorder="1" applyAlignment="1">
      <alignment vertical="center" wrapText="1"/>
    </xf>
    <xf numFmtId="165" fontId="32" fillId="0" borderId="36" xfId="0" applyNumberFormat="1" applyFont="1" applyBorder="1" applyAlignment="1">
      <alignment vertical="top"/>
    </xf>
    <xf numFmtId="165" fontId="32" fillId="0" borderId="40" xfId="0" applyNumberFormat="1" applyFont="1" applyBorder="1" applyAlignment="1">
      <alignment vertical="top"/>
    </xf>
    <xf numFmtId="165" fontId="40" fillId="7" borderId="4" xfId="0" applyNumberFormat="1" applyFont="1" applyFill="1" applyBorder="1" applyAlignment="1">
      <alignment vertical="center" wrapText="1"/>
    </xf>
    <xf numFmtId="0" fontId="39" fillId="5" borderId="4" xfId="0" applyFont="1" applyFill="1" applyBorder="1" applyAlignment="1">
      <alignment horizontal="center" vertical="center" wrapText="1"/>
    </xf>
    <xf numFmtId="167" fontId="20" fillId="0" borderId="54" xfId="0" applyNumberFormat="1" applyFont="1" applyBorder="1" applyAlignment="1">
      <alignment horizontal="center" vertical="top"/>
    </xf>
    <xf numFmtId="0" fontId="39" fillId="0" borderId="44" xfId="0" applyFont="1" applyBorder="1" applyAlignment="1">
      <alignment vertical="top" wrapText="1"/>
    </xf>
    <xf numFmtId="0" fontId="39" fillId="0" borderId="38" xfId="0" applyFont="1" applyBorder="1" applyAlignment="1">
      <alignment vertical="top" wrapText="1"/>
    </xf>
    <xf numFmtId="167" fontId="20" fillId="0" borderId="40" xfId="0" applyNumberFormat="1" applyFont="1" applyBorder="1" applyAlignment="1">
      <alignment horizontal="center" vertical="top"/>
    </xf>
    <xf numFmtId="0" fontId="39" fillId="0" borderId="42" xfId="0" applyFont="1" applyBorder="1" applyAlignment="1">
      <alignment vertical="top" wrapText="1"/>
    </xf>
    <xf numFmtId="0" fontId="39" fillId="5" borderId="23" xfId="0" applyFont="1" applyFill="1" applyBorder="1" applyAlignment="1">
      <alignment horizontal="center" vertical="center" wrapText="1"/>
    </xf>
    <xf numFmtId="165" fontId="32" fillId="6" borderId="44" xfId="0" applyNumberFormat="1" applyFont="1" applyFill="1" applyBorder="1" applyAlignment="1">
      <alignment vertical="top"/>
    </xf>
    <xf numFmtId="49" fontId="20" fillId="6" borderId="45" xfId="0" applyNumberFormat="1" applyFont="1" applyFill="1" applyBorder="1" applyAlignment="1">
      <alignment horizontal="center" vertical="top"/>
    </xf>
    <xf numFmtId="0" fontId="34" fillId="6" borderId="80" xfId="0" applyFont="1" applyFill="1" applyBorder="1" applyAlignment="1">
      <alignment horizontal="left" vertical="top" wrapText="1"/>
    </xf>
    <xf numFmtId="0" fontId="39" fillId="0" borderId="52" xfId="0" applyFont="1" applyBorder="1" applyAlignment="1">
      <alignment vertical="top" wrapText="1"/>
    </xf>
    <xf numFmtId="0" fontId="39" fillId="0" borderId="9" xfId="0" applyFont="1" applyBorder="1" applyAlignment="1">
      <alignment vertical="top" wrapText="1"/>
    </xf>
    <xf numFmtId="165" fontId="32" fillId="6" borderId="33" xfId="0" applyNumberFormat="1" applyFont="1" applyFill="1" applyBorder="1" applyAlignment="1">
      <alignment vertical="top"/>
    </xf>
    <xf numFmtId="49" fontId="20" fillId="6" borderId="34" xfId="0" applyNumberFormat="1" applyFont="1" applyFill="1" applyBorder="1" applyAlignment="1">
      <alignment horizontal="center" vertical="top"/>
    </xf>
    <xf numFmtId="0" fontId="36" fillId="6" borderId="91" xfId="0" applyFont="1" applyFill="1" applyBorder="1" applyAlignment="1">
      <alignment horizontal="left" vertical="top" wrapText="1"/>
    </xf>
    <xf numFmtId="49" fontId="20" fillId="0" borderId="8" xfId="0" applyNumberFormat="1" applyFont="1" applyBorder="1" applyAlignment="1">
      <alignment horizontal="center" vertical="top"/>
    </xf>
    <xf numFmtId="0" fontId="36" fillId="6" borderId="80" xfId="0" applyFont="1" applyFill="1" applyBorder="1" applyAlignment="1">
      <alignment horizontal="left" vertical="top" wrapText="1"/>
    </xf>
    <xf numFmtId="165" fontId="34" fillId="7" borderId="22" xfId="0" applyNumberFormat="1" applyFont="1" applyFill="1" applyBorder="1" applyAlignment="1">
      <alignment vertical="center"/>
    </xf>
    <xf numFmtId="165" fontId="32" fillId="7" borderId="27" xfId="0" applyNumberFormat="1" applyFont="1" applyFill="1" applyBorder="1" applyAlignment="1">
      <alignment horizontal="center" vertical="center"/>
    </xf>
    <xf numFmtId="0" fontId="32" fillId="7" borderId="27" xfId="0" applyFont="1" applyFill="1" applyBorder="1" applyAlignment="1">
      <alignment vertical="center" wrapText="1"/>
    </xf>
    <xf numFmtId="0" fontId="39" fillId="7" borderId="23" xfId="0" applyFont="1" applyFill="1" applyBorder="1" applyAlignment="1">
      <alignment horizontal="center" vertical="center" wrapText="1"/>
    </xf>
    <xf numFmtId="165" fontId="32" fillId="2" borderId="2" xfId="0" applyNumberFormat="1" applyFont="1" applyFill="1" applyBorder="1" applyAlignment="1">
      <alignment vertical="center"/>
    </xf>
    <xf numFmtId="165" fontId="32" fillId="2" borderId="3" xfId="0" applyNumberFormat="1" applyFont="1" applyFill="1" applyBorder="1" applyAlignment="1">
      <alignment horizontal="center" vertical="center"/>
    </xf>
    <xf numFmtId="0" fontId="32" fillId="2" borderId="3" xfId="0" applyFont="1" applyFill="1" applyBorder="1" applyAlignment="1">
      <alignment vertical="center" wrapText="1"/>
    </xf>
    <xf numFmtId="0" fontId="32" fillId="2" borderId="4" xfId="0" applyFont="1" applyFill="1" applyBorder="1" applyAlignment="1">
      <alignment horizontal="center" vertical="center" wrapText="1"/>
    </xf>
    <xf numFmtId="0" fontId="1" fillId="0" borderId="64" xfId="0" applyFont="1" applyBorder="1" applyAlignment="1">
      <alignment horizontal="center" vertical="center" wrapText="1"/>
    </xf>
    <xf numFmtId="0" fontId="2" fillId="2" borderId="4" xfId="0" applyFont="1" applyFill="1" applyBorder="1" applyAlignment="1">
      <alignment horizontal="center" vertical="center" wrapText="1"/>
    </xf>
    <xf numFmtId="0" fontId="30" fillId="0" borderId="0" xfId="0" applyFont="1" applyAlignment="1">
      <alignment horizontal="left"/>
    </xf>
    <xf numFmtId="0" fontId="35" fillId="0" borderId="0" xfId="0" applyFont="1" applyAlignment="1">
      <alignment horizontal="center"/>
    </xf>
    <xf numFmtId="0" fontId="38" fillId="0" borderId="0" xfId="0" applyFont="1" applyAlignment="1">
      <alignment horizontal="left"/>
    </xf>
    <xf numFmtId="0" fontId="0" fillId="0" borderId="0" xfId="0" applyFont="1" applyAlignment="1"/>
    <xf numFmtId="167" fontId="3" fillId="0" borderId="36" xfId="0" applyNumberFormat="1" applyFont="1" applyFill="1" applyBorder="1" applyAlignment="1">
      <alignment horizontal="center" vertical="top"/>
    </xf>
    <xf numFmtId="0" fontId="1" fillId="0" borderId="37" xfId="0" applyFont="1" applyFill="1" applyBorder="1" applyAlignment="1">
      <alignment vertical="top" wrapText="1"/>
    </xf>
    <xf numFmtId="0" fontId="1" fillId="0" borderId="36" xfId="0" applyFont="1" applyFill="1" applyBorder="1" applyAlignment="1">
      <alignment horizontal="center" vertical="top"/>
    </xf>
    <xf numFmtId="4" fontId="1" fillId="0" borderId="38" xfId="0" applyNumberFormat="1" applyFont="1" applyFill="1" applyBorder="1" applyAlignment="1">
      <alignment horizontal="right" vertical="top"/>
    </xf>
    <xf numFmtId="4" fontId="1" fillId="0" borderId="9" xfId="0" applyNumberFormat="1" applyFont="1" applyFill="1" applyBorder="1" applyAlignment="1">
      <alignment horizontal="right" vertical="top"/>
    </xf>
    <xf numFmtId="4" fontId="1" fillId="0" borderId="42" xfId="0" applyNumberFormat="1" applyFont="1" applyBorder="1" applyAlignment="1">
      <alignment vertical="top"/>
    </xf>
    <xf numFmtId="4" fontId="1" fillId="0" borderId="79" xfId="0" applyNumberFormat="1" applyFont="1" applyBorder="1" applyAlignment="1">
      <alignment vertical="top"/>
    </xf>
    <xf numFmtId="4" fontId="1" fillId="0" borderId="92" xfId="0" applyNumberFormat="1" applyFont="1" applyBorder="1" applyAlignment="1">
      <alignment vertical="top"/>
    </xf>
    <xf numFmtId="4" fontId="1" fillId="0" borderId="10" xfId="0" applyNumberFormat="1" applyFont="1" applyBorder="1" applyAlignment="1">
      <alignment vertical="top"/>
    </xf>
    <xf numFmtId="4" fontId="1" fillId="0" borderId="10" xfId="0" applyNumberFormat="1" applyFont="1" applyBorder="1" applyAlignment="1">
      <alignment horizontal="right" vertical="top"/>
    </xf>
    <xf numFmtId="0" fontId="4" fillId="0" borderId="56" xfId="0" applyFont="1" applyBorder="1" applyAlignment="1">
      <alignment vertical="top" wrapText="1"/>
    </xf>
    <xf numFmtId="0" fontId="19" fillId="6" borderId="94" xfId="0" applyFont="1" applyFill="1" applyBorder="1" applyAlignment="1">
      <alignment vertical="top" wrapText="1"/>
    </xf>
    <xf numFmtId="0" fontId="2" fillId="6" borderId="94" xfId="0" applyFont="1" applyFill="1" applyBorder="1" applyAlignment="1">
      <alignment horizontal="center" vertical="top"/>
    </xf>
    <xf numFmtId="0" fontId="1" fillId="0" borderId="95" xfId="0" applyFont="1" applyBorder="1" applyAlignment="1">
      <alignment vertical="top"/>
    </xf>
    <xf numFmtId="4" fontId="2" fillId="6" borderId="96" xfId="0" applyNumberFormat="1" applyFont="1" applyFill="1" applyBorder="1" applyAlignment="1">
      <alignment horizontal="right" vertical="top"/>
    </xf>
    <xf numFmtId="4" fontId="2" fillId="6" borderId="97" xfId="0" applyNumberFormat="1" applyFont="1" applyFill="1" applyBorder="1" applyAlignment="1">
      <alignment horizontal="right" vertical="top"/>
    </xf>
    <xf numFmtId="4" fontId="2" fillId="6" borderId="98" xfId="0" applyNumberFormat="1" applyFont="1" applyFill="1" applyBorder="1" applyAlignment="1">
      <alignment horizontal="right" vertical="top"/>
    </xf>
    <xf numFmtId="4" fontId="1" fillId="0" borderId="99" xfId="0" applyNumberFormat="1" applyFont="1" applyBorder="1" applyAlignment="1">
      <alignment vertical="top"/>
    </xf>
    <xf numFmtId="4" fontId="1" fillId="0" borderId="100" xfId="0" applyNumberFormat="1" applyFont="1" applyBorder="1" applyAlignment="1">
      <alignment vertical="top"/>
    </xf>
    <xf numFmtId="4" fontId="1" fillId="0" borderId="101" xfId="0" applyNumberFormat="1" applyFont="1" applyBorder="1" applyAlignment="1">
      <alignment vertical="top"/>
    </xf>
    <xf numFmtId="4" fontId="1" fillId="0" borderId="99" xfId="0" applyNumberFormat="1" applyFont="1" applyBorder="1" applyAlignment="1">
      <alignment horizontal="right" vertical="top"/>
    </xf>
    <xf numFmtId="4" fontId="1" fillId="0" borderId="100" xfId="0" applyNumberFormat="1" applyFont="1" applyBorder="1" applyAlignment="1">
      <alignment horizontal="right" vertical="top"/>
    </xf>
    <xf numFmtId="4" fontId="1" fillId="0" borderId="101" xfId="0" applyNumberFormat="1" applyFont="1" applyBorder="1" applyAlignment="1">
      <alignment horizontal="right" vertical="top"/>
    </xf>
    <xf numFmtId="0" fontId="2" fillId="6" borderId="103" xfId="0" applyFont="1" applyFill="1" applyBorder="1" applyAlignment="1">
      <alignment horizontal="center" vertical="top"/>
    </xf>
    <xf numFmtId="0" fontId="1" fillId="0" borderId="104" xfId="0" applyFont="1" applyBorder="1" applyAlignment="1">
      <alignment vertical="top"/>
    </xf>
    <xf numFmtId="4" fontId="1" fillId="0" borderId="105" xfId="0" applyNumberFormat="1" applyFont="1" applyBorder="1" applyAlignment="1">
      <alignment vertical="top"/>
    </xf>
    <xf numFmtId="4" fontId="2" fillId="6" borderId="106" xfId="0" applyNumberFormat="1" applyFont="1" applyFill="1" applyBorder="1" applyAlignment="1">
      <alignment horizontal="right" vertical="top"/>
    </xf>
    <xf numFmtId="4" fontId="2" fillId="6" borderId="107" xfId="0" applyNumberFormat="1" applyFont="1" applyFill="1" applyBorder="1" applyAlignment="1">
      <alignment horizontal="right" vertical="top"/>
    </xf>
    <xf numFmtId="4" fontId="2" fillId="6" borderId="108" xfId="0" applyNumberFormat="1" applyFont="1" applyFill="1" applyBorder="1" applyAlignment="1">
      <alignment horizontal="right" vertical="top"/>
    </xf>
    <xf numFmtId="4" fontId="1" fillId="0" borderId="109" xfId="0" applyNumberFormat="1" applyFont="1" applyBorder="1" applyAlignment="1">
      <alignment vertical="top"/>
    </xf>
    <xf numFmtId="4" fontId="1" fillId="0" borderId="110" xfId="0" applyNumberFormat="1" applyFont="1" applyBorder="1" applyAlignment="1">
      <alignment vertical="top"/>
    </xf>
    <xf numFmtId="4" fontId="1" fillId="0" borderId="111" xfId="0" applyNumberFormat="1" applyFont="1" applyBorder="1" applyAlignment="1">
      <alignment vertical="top"/>
    </xf>
    <xf numFmtId="4" fontId="1" fillId="0" borderId="112" xfId="0" applyNumberFormat="1" applyFont="1" applyBorder="1" applyAlignment="1">
      <alignment vertical="top"/>
    </xf>
    <xf numFmtId="4" fontId="1" fillId="0" borderId="114" xfId="0" applyNumberFormat="1" applyFont="1" applyBorder="1" applyAlignment="1">
      <alignment vertical="top"/>
    </xf>
    <xf numFmtId="4" fontId="1" fillId="0" borderId="115" xfId="0" applyNumberFormat="1" applyFont="1" applyBorder="1" applyAlignment="1">
      <alignment vertical="top"/>
    </xf>
    <xf numFmtId="49" fontId="3" fillId="6" borderId="116" xfId="0" applyNumberFormat="1" applyFont="1" applyFill="1" applyBorder="1" applyAlignment="1">
      <alignment horizontal="center" vertical="top"/>
    </xf>
    <xf numFmtId="49" fontId="3" fillId="0" borderId="117" xfId="0" applyNumberFormat="1" applyFont="1" applyBorder="1" applyAlignment="1">
      <alignment vertical="top"/>
    </xf>
    <xf numFmtId="49" fontId="3" fillId="0" borderId="118" xfId="0" applyNumberFormat="1" applyFont="1" applyBorder="1" applyAlignment="1">
      <alignment vertical="top"/>
    </xf>
    <xf numFmtId="0" fontId="1" fillId="0" borderId="103" xfId="0" applyFont="1" applyBorder="1" applyAlignment="1">
      <alignment horizontal="center" vertical="top"/>
    </xf>
    <xf numFmtId="0" fontId="1" fillId="0" borderId="95" xfId="0" applyFont="1" applyBorder="1" applyAlignment="1">
      <alignment horizontal="center" vertical="top"/>
    </xf>
    <xf numFmtId="0" fontId="1" fillId="0" borderId="55" xfId="0" applyFont="1" applyBorder="1" applyAlignment="1">
      <alignment vertical="top" wrapText="1"/>
    </xf>
    <xf numFmtId="49" fontId="3" fillId="6" borderId="103" xfId="0" applyNumberFormat="1" applyFont="1" applyFill="1" applyBorder="1" applyAlignment="1">
      <alignment horizontal="center" vertical="top"/>
    </xf>
    <xf numFmtId="49" fontId="3" fillId="0" borderId="119" xfId="0" applyNumberFormat="1" applyFont="1" applyBorder="1" applyAlignment="1">
      <alignment horizontal="center" vertical="top"/>
    </xf>
    <xf numFmtId="0" fontId="1" fillId="0" borderId="37" xfId="0" applyFont="1" applyBorder="1" applyAlignment="1">
      <alignment horizontal="center" vertical="top"/>
    </xf>
    <xf numFmtId="49" fontId="3" fillId="0" borderId="92" xfId="0" applyNumberFormat="1" applyFont="1" applyBorder="1" applyAlignment="1">
      <alignment horizontal="center" vertical="top"/>
    </xf>
    <xf numFmtId="165" fontId="2" fillId="0" borderId="112" xfId="0" applyNumberFormat="1" applyFont="1" applyBorder="1" applyAlignment="1">
      <alignment vertical="top"/>
    </xf>
    <xf numFmtId="0" fontId="1" fillId="0" borderId="113" xfId="0" applyFont="1" applyBorder="1" applyAlignment="1">
      <alignment vertical="top" wrapText="1"/>
    </xf>
    <xf numFmtId="0" fontId="24" fillId="0" borderId="113" xfId="0" applyFont="1" applyBorder="1" applyAlignment="1">
      <alignment vertical="center" wrapText="1"/>
    </xf>
    <xf numFmtId="0" fontId="22" fillId="0" borderId="113" xfId="0" applyFont="1" applyBorder="1" applyAlignment="1">
      <alignment vertical="center" wrapText="1"/>
    </xf>
    <xf numFmtId="4" fontId="2" fillId="6" borderId="126" xfId="0" applyNumberFormat="1" applyFont="1" applyFill="1" applyBorder="1" applyAlignment="1">
      <alignment horizontal="right" vertical="top"/>
    </xf>
    <xf numFmtId="4" fontId="1" fillId="0" borderId="127" xfId="0" applyNumberFormat="1" applyFont="1" applyBorder="1" applyAlignment="1">
      <alignment vertical="top"/>
    </xf>
    <xf numFmtId="4" fontId="1" fillId="0" borderId="92" xfId="0" applyNumberFormat="1" applyFont="1" applyBorder="1" applyAlignment="1">
      <alignment horizontal="right" vertical="top"/>
    </xf>
    <xf numFmtId="4" fontId="2" fillId="6" borderId="120" xfId="0" applyNumberFormat="1" applyFont="1" applyFill="1" applyBorder="1" applyAlignment="1">
      <alignment horizontal="right" vertical="top"/>
    </xf>
    <xf numFmtId="4" fontId="2" fillId="6" borderId="121" xfId="0" applyNumberFormat="1" applyFont="1" applyFill="1" applyBorder="1" applyAlignment="1">
      <alignment horizontal="right" vertical="top"/>
    </xf>
    <xf numFmtId="4" fontId="2" fillId="6" borderId="122" xfId="0" applyNumberFormat="1" applyFont="1" applyFill="1" applyBorder="1" applyAlignment="1">
      <alignment horizontal="right" vertical="top"/>
    </xf>
    <xf numFmtId="4" fontId="1" fillId="0" borderId="112" xfId="0" applyNumberFormat="1" applyFont="1" applyBorder="1" applyAlignment="1">
      <alignment horizontal="right" vertical="top"/>
    </xf>
    <xf numFmtId="4" fontId="1" fillId="0" borderId="113" xfId="0" applyNumberFormat="1" applyFont="1" applyBorder="1" applyAlignment="1">
      <alignment horizontal="right" vertical="top"/>
    </xf>
    <xf numFmtId="4" fontId="1" fillId="0" borderId="113" xfId="0" applyNumberFormat="1" applyFont="1" applyBorder="1" applyAlignment="1">
      <alignment vertical="top"/>
    </xf>
    <xf numFmtId="4" fontId="1" fillId="0" borderId="123" xfId="0" applyNumberFormat="1" applyFont="1" applyBorder="1" applyAlignment="1">
      <alignment horizontal="right" vertical="top"/>
    </xf>
    <xf numFmtId="4" fontId="1" fillId="0" borderId="124" xfId="0" applyNumberFormat="1" applyFont="1" applyBorder="1" applyAlignment="1">
      <alignment horizontal="right" vertical="top"/>
    </xf>
    <xf numFmtId="4" fontId="1" fillId="0" borderId="125" xfId="0" applyNumberFormat="1" applyFont="1" applyBorder="1" applyAlignment="1">
      <alignment horizontal="right" vertical="top"/>
    </xf>
    <xf numFmtId="0" fontId="0" fillId="0" borderId="0" xfId="0" applyFont="1" applyAlignment="1"/>
    <xf numFmtId="0" fontId="0" fillId="0" borderId="0" xfId="0" applyFont="1" applyAlignment="1"/>
    <xf numFmtId="0" fontId="0" fillId="0" borderId="0" xfId="0" applyFont="1" applyAlignment="1"/>
    <xf numFmtId="0" fontId="15" fillId="0" borderId="92" xfId="0" applyFont="1" applyBorder="1"/>
    <xf numFmtId="0" fontId="1" fillId="0" borderId="49" xfId="0" applyFont="1" applyBorder="1" applyAlignment="1">
      <alignment horizontal="center" vertical="top"/>
    </xf>
    <xf numFmtId="4" fontId="49" fillId="0" borderId="92" xfId="1" applyNumberFormat="1" applyFont="1" applyFill="1" applyBorder="1" applyAlignment="1">
      <alignment horizontal="right" vertical="top"/>
    </xf>
    <xf numFmtId="0" fontId="1" fillId="0" borderId="92" xfId="0" applyFont="1" applyBorder="1" applyAlignment="1">
      <alignment horizontal="center" vertical="top"/>
    </xf>
    <xf numFmtId="165" fontId="2" fillId="6" borderId="103" xfId="0" applyNumberFormat="1" applyFont="1" applyFill="1" applyBorder="1" applyAlignment="1">
      <alignment vertical="top"/>
    </xf>
    <xf numFmtId="165" fontId="2" fillId="0" borderId="119" xfId="0" applyNumberFormat="1" applyFont="1" applyBorder="1" applyAlignment="1">
      <alignment vertical="top"/>
    </xf>
    <xf numFmtId="165" fontId="2" fillId="0" borderId="104" xfId="0" applyNumberFormat="1" applyFont="1" applyBorder="1" applyAlignment="1">
      <alignment vertical="top"/>
    </xf>
    <xf numFmtId="165" fontId="2" fillId="0" borderId="95" xfId="0" applyNumberFormat="1" applyFont="1" applyBorder="1" applyAlignment="1">
      <alignment vertical="top"/>
    </xf>
    <xf numFmtId="0" fontId="1" fillId="0" borderId="105" xfId="0" applyFont="1" applyBorder="1" applyAlignment="1">
      <alignment vertical="top" wrapText="1"/>
    </xf>
    <xf numFmtId="0" fontId="49" fillId="0" borderId="105" xfId="1" applyNumberFormat="1" applyFont="1" applyFill="1" applyBorder="1" applyAlignment="1">
      <alignment vertical="top" wrapText="1"/>
    </xf>
    <xf numFmtId="49" fontId="3" fillId="0" borderId="104" xfId="0" applyNumberFormat="1" applyFont="1" applyBorder="1" applyAlignment="1">
      <alignment horizontal="center" vertical="top"/>
    </xf>
    <xf numFmtId="49" fontId="3" fillId="0" borderId="117" xfId="0" applyNumberFormat="1" applyFont="1" applyBorder="1" applyAlignment="1">
      <alignment horizontal="center" vertical="top" wrapText="1"/>
    </xf>
    <xf numFmtId="49" fontId="47" fillId="0" borderId="117" xfId="1" applyNumberFormat="1" applyFont="1" applyFill="1" applyBorder="1" applyAlignment="1">
      <alignment horizontal="center" vertical="top"/>
    </xf>
    <xf numFmtId="49" fontId="3" fillId="0" borderId="141" xfId="0" applyNumberFormat="1" applyFont="1" applyBorder="1" applyAlignment="1">
      <alignment horizontal="center" vertical="top" wrapText="1"/>
    </xf>
    <xf numFmtId="4" fontId="2" fillId="3" borderId="76" xfId="0" applyNumberFormat="1" applyFont="1" applyFill="1" applyBorder="1" applyAlignment="1">
      <alignment horizontal="center" vertical="center" wrapText="1"/>
    </xf>
    <xf numFmtId="3" fontId="2" fillId="4" borderId="75" xfId="0" applyNumberFormat="1" applyFont="1" applyFill="1" applyBorder="1" applyAlignment="1">
      <alignment horizontal="center" vertical="center" wrapText="1"/>
    </xf>
    <xf numFmtId="4" fontId="0" fillId="2" borderId="76" xfId="0" applyNumberFormat="1" applyFont="1" applyFill="1" applyBorder="1" applyAlignment="1">
      <alignment horizontal="right" vertical="center"/>
    </xf>
    <xf numFmtId="4" fontId="1" fillId="0" borderId="37" xfId="0" applyNumberFormat="1" applyFont="1" applyBorder="1" applyAlignment="1">
      <alignment horizontal="right" vertical="top"/>
    </xf>
    <xf numFmtId="4" fontId="1" fillId="0" borderId="56" xfId="0" applyNumberFormat="1" applyFont="1" applyBorder="1" applyAlignment="1">
      <alignment horizontal="right" vertical="top"/>
    </xf>
    <xf numFmtId="4" fontId="2" fillId="0" borderId="0" xfId="0" applyNumberFormat="1" applyFont="1" applyBorder="1" applyAlignment="1">
      <alignment horizontal="center"/>
    </xf>
    <xf numFmtId="4" fontId="1" fillId="0" borderId="69" xfId="0" applyNumberFormat="1" applyFont="1" applyBorder="1" applyAlignment="1">
      <alignment horizontal="right" vertical="top"/>
    </xf>
    <xf numFmtId="4" fontId="1" fillId="0" borderId="79" xfId="0" applyNumberFormat="1" applyFont="1" applyBorder="1" applyAlignment="1">
      <alignment horizontal="right" vertical="top"/>
    </xf>
    <xf numFmtId="0" fontId="1" fillId="0" borderId="63" xfId="0" applyFont="1" applyBorder="1" applyAlignment="1">
      <alignment vertical="top" wrapText="1"/>
    </xf>
    <xf numFmtId="4" fontId="1" fillId="0" borderId="146" xfId="0" applyNumberFormat="1" applyFont="1" applyBorder="1" applyAlignment="1">
      <alignment horizontal="right" vertical="top"/>
    </xf>
    <xf numFmtId="4" fontId="1" fillId="0" borderId="147" xfId="0" applyNumberFormat="1" applyFont="1" applyBorder="1" applyAlignment="1">
      <alignment horizontal="right" vertical="top"/>
    </xf>
    <xf numFmtId="4" fontId="2" fillId="6" borderId="151" xfId="0" applyNumberFormat="1" applyFont="1" applyFill="1" applyBorder="1" applyAlignment="1">
      <alignment horizontal="right" vertical="top"/>
    </xf>
    <xf numFmtId="4" fontId="1" fillId="0" borderId="152" xfId="0" applyNumberFormat="1" applyFont="1" applyBorder="1" applyAlignment="1">
      <alignment vertical="top"/>
    </xf>
    <xf numFmtId="4" fontId="1" fillId="0" borderId="91" xfId="0" applyNumberFormat="1" applyFont="1" applyBorder="1" applyAlignment="1">
      <alignment horizontal="right" vertical="top"/>
    </xf>
    <xf numFmtId="4" fontId="1" fillId="0" borderId="69" xfId="0" applyNumberFormat="1" applyFont="1" applyBorder="1" applyAlignment="1">
      <alignment horizontal="right" vertical="top" wrapText="1"/>
    </xf>
    <xf numFmtId="4" fontId="1" fillId="0" borderId="69" xfId="0" applyNumberFormat="1" applyFont="1" applyFill="1" applyBorder="1" applyAlignment="1">
      <alignment horizontal="right" vertical="top"/>
    </xf>
    <xf numFmtId="4" fontId="2" fillId="6" borderId="153" xfId="0" applyNumberFormat="1" applyFont="1" applyFill="1" applyBorder="1" applyAlignment="1">
      <alignment horizontal="right" vertical="top"/>
    </xf>
    <xf numFmtId="4" fontId="1" fillId="0" borderId="111" xfId="0" applyNumberFormat="1" applyFont="1" applyBorder="1" applyAlignment="1">
      <alignment horizontal="right" vertical="top"/>
    </xf>
    <xf numFmtId="4" fontId="1" fillId="0" borderId="154" xfId="0" applyNumberFormat="1" applyFont="1" applyBorder="1" applyAlignment="1">
      <alignment horizontal="right" vertical="top"/>
    </xf>
    <xf numFmtId="4" fontId="1" fillId="0" borderId="156" xfId="0" applyNumberFormat="1" applyFont="1" applyBorder="1" applyAlignment="1">
      <alignment horizontal="right" vertical="top"/>
    </xf>
    <xf numFmtId="4" fontId="1" fillId="0" borderId="92" xfId="0" applyNumberFormat="1" applyFont="1" applyBorder="1" applyAlignment="1">
      <alignment horizontal="right" vertical="top" wrapText="1"/>
    </xf>
    <xf numFmtId="4" fontId="1" fillId="0" borderId="92" xfId="0" applyNumberFormat="1" applyFont="1" applyFill="1" applyBorder="1" applyAlignment="1">
      <alignment horizontal="right" vertical="top"/>
    </xf>
    <xf numFmtId="4" fontId="1" fillId="0" borderId="152" xfId="0" applyNumberFormat="1" applyFont="1" applyBorder="1" applyAlignment="1">
      <alignment horizontal="right" vertical="top"/>
    </xf>
    <xf numFmtId="4" fontId="2" fillId="6" borderId="157" xfId="0" applyNumberFormat="1" applyFont="1" applyFill="1" applyBorder="1" applyAlignment="1">
      <alignment horizontal="right" vertical="top"/>
    </xf>
    <xf numFmtId="4" fontId="2" fillId="6" borderId="158" xfId="0" applyNumberFormat="1" applyFont="1" applyFill="1" applyBorder="1" applyAlignment="1">
      <alignment horizontal="right" vertical="top"/>
    </xf>
    <xf numFmtId="4" fontId="1" fillId="0" borderId="159" xfId="0" applyNumberFormat="1" applyFont="1" applyBorder="1" applyAlignment="1">
      <alignment vertical="top"/>
    </xf>
    <xf numFmtId="165" fontId="2" fillId="6" borderId="162" xfId="0" applyNumberFormat="1" applyFont="1" applyFill="1" applyBorder="1" applyAlignment="1">
      <alignment vertical="top"/>
    </xf>
    <xf numFmtId="49" fontId="2" fillId="6" borderId="163" xfId="0" applyNumberFormat="1" applyFont="1" applyFill="1" applyBorder="1" applyAlignment="1">
      <alignment horizontal="center" vertical="top"/>
    </xf>
    <xf numFmtId="0" fontId="18" fillId="6" borderId="164" xfId="0" applyFont="1" applyFill="1" applyBorder="1" applyAlignment="1">
      <alignment vertical="top" wrapText="1"/>
    </xf>
    <xf numFmtId="0" fontId="2" fillId="6" borderId="165" xfId="0" applyFont="1" applyFill="1" applyBorder="1" applyAlignment="1">
      <alignment horizontal="center" vertical="top"/>
    </xf>
    <xf numFmtId="4" fontId="2" fillId="6" borderId="166" xfId="0" applyNumberFormat="1" applyFont="1" applyFill="1" applyBorder="1" applyAlignment="1">
      <alignment horizontal="right" vertical="top"/>
    </xf>
    <xf numFmtId="4" fontId="2" fillId="6" borderId="167" xfId="0" applyNumberFormat="1" applyFont="1" applyFill="1" applyBorder="1" applyAlignment="1">
      <alignment horizontal="right" vertical="top"/>
    </xf>
    <xf numFmtId="165" fontId="2" fillId="0" borderId="131" xfId="0" applyNumberFormat="1" applyFont="1" applyBorder="1" applyAlignment="1">
      <alignment vertical="top"/>
    </xf>
    <xf numFmtId="49" fontId="3" fillId="0" borderId="168" xfId="0" applyNumberFormat="1" applyFont="1" applyBorder="1" applyAlignment="1">
      <alignment horizontal="center" vertical="top"/>
    </xf>
    <xf numFmtId="0" fontId="4" fillId="0" borderId="142" xfId="0" applyFont="1" applyBorder="1" applyAlignment="1">
      <alignment vertical="top" wrapText="1"/>
    </xf>
    <xf numFmtId="0" fontId="1" fillId="0" borderId="169" xfId="0" applyFont="1" applyBorder="1" applyAlignment="1">
      <alignment horizontal="center" vertical="top"/>
    </xf>
    <xf numFmtId="4" fontId="1" fillId="0" borderId="170" xfId="0" applyNumberFormat="1" applyFont="1" applyBorder="1" applyAlignment="1">
      <alignment horizontal="right" vertical="top"/>
    </xf>
    <xf numFmtId="0" fontId="2" fillId="6" borderId="149" xfId="0" applyFont="1" applyFill="1" applyBorder="1" applyAlignment="1">
      <alignment vertical="top" wrapText="1"/>
    </xf>
    <xf numFmtId="0" fontId="1" fillId="0" borderId="150" xfId="0" applyFont="1" applyBorder="1" applyAlignment="1">
      <alignment vertical="top" wrapText="1"/>
    </xf>
    <xf numFmtId="4" fontId="1" fillId="0" borderId="124" xfId="0" applyNumberFormat="1" applyFont="1" applyBorder="1" applyAlignment="1">
      <alignment vertical="top"/>
    </xf>
    <xf numFmtId="165" fontId="2" fillId="6" borderId="128" xfId="0" applyNumberFormat="1" applyFont="1" applyFill="1" applyBorder="1" applyAlignment="1">
      <alignment vertical="top"/>
    </xf>
    <xf numFmtId="49" fontId="2" fillId="6" borderId="172" xfId="0" applyNumberFormat="1" applyFont="1" applyFill="1" applyBorder="1" applyAlignment="1">
      <alignment horizontal="center" vertical="top"/>
    </xf>
    <xf numFmtId="4" fontId="2" fillId="6" borderId="173" xfId="0" applyNumberFormat="1" applyFont="1" applyFill="1" applyBorder="1" applyAlignment="1">
      <alignment horizontal="right" vertical="top"/>
    </xf>
    <xf numFmtId="165" fontId="2" fillId="0" borderId="174" xfId="0" applyNumberFormat="1" applyFont="1" applyBorder="1" applyAlignment="1">
      <alignment vertical="top"/>
    </xf>
    <xf numFmtId="49" fontId="3" fillId="0" borderId="175" xfId="0" applyNumberFormat="1" applyFont="1" applyBorder="1" applyAlignment="1">
      <alignment vertical="top"/>
    </xf>
    <xf numFmtId="0" fontId="4" fillId="0" borderId="141" xfId="0" applyFont="1" applyBorder="1" applyAlignment="1">
      <alignment vertical="top" wrapText="1"/>
    </xf>
    <xf numFmtId="4" fontId="1" fillId="0" borderId="177" xfId="0" applyNumberFormat="1" applyFont="1" applyBorder="1" applyAlignment="1">
      <alignment vertical="top"/>
    </xf>
    <xf numFmtId="4" fontId="1" fillId="0" borderId="115" xfId="0" applyNumberFormat="1" applyFont="1" applyBorder="1" applyAlignment="1">
      <alignment horizontal="right" vertical="top"/>
    </xf>
    <xf numFmtId="165" fontId="2" fillId="0" borderId="182" xfId="0" applyNumberFormat="1" applyFont="1" applyBorder="1" applyAlignment="1">
      <alignment vertical="top"/>
    </xf>
    <xf numFmtId="49" fontId="3" fillId="0" borderId="183" xfId="0" applyNumberFormat="1" applyFont="1" applyBorder="1" applyAlignment="1">
      <alignment vertical="top"/>
    </xf>
    <xf numFmtId="0" fontId="4" fillId="0" borderId="116" xfId="0" applyFont="1" applyBorder="1" applyAlignment="1">
      <alignment vertical="top" wrapText="1"/>
    </xf>
    <xf numFmtId="0" fontId="1" fillId="0" borderId="116" xfId="0" applyFont="1" applyBorder="1" applyAlignment="1">
      <alignment vertical="top"/>
    </xf>
    <xf numFmtId="4" fontId="1" fillId="0" borderId="184" xfId="0" applyNumberFormat="1" applyFont="1" applyBorder="1" applyAlignment="1">
      <alignment vertical="top"/>
    </xf>
    <xf numFmtId="4" fontId="1" fillId="0" borderId="185" xfId="0" applyNumberFormat="1" applyFont="1" applyBorder="1" applyAlignment="1">
      <alignment vertical="top"/>
    </xf>
    <xf numFmtId="4" fontId="1" fillId="0" borderId="186" xfId="0" applyNumberFormat="1" applyFont="1" applyBorder="1" applyAlignment="1">
      <alignment vertical="top"/>
    </xf>
    <xf numFmtId="4" fontId="1" fillId="0" borderId="187" xfId="0" applyNumberFormat="1" applyFont="1" applyBorder="1" applyAlignment="1">
      <alignment horizontal="right" vertical="top"/>
    </xf>
    <xf numFmtId="4" fontId="1" fillId="0" borderId="186" xfId="0" applyNumberFormat="1" applyFont="1" applyBorder="1" applyAlignment="1">
      <alignment horizontal="right" vertical="top"/>
    </xf>
    <xf numFmtId="4" fontId="1" fillId="0" borderId="121" xfId="0" applyNumberFormat="1" applyFont="1" applyBorder="1" applyAlignment="1">
      <alignment horizontal="right" vertical="top"/>
    </xf>
    <xf numFmtId="4" fontId="1" fillId="0" borderId="185" xfId="0" applyNumberFormat="1" applyFont="1" applyBorder="1" applyAlignment="1">
      <alignment horizontal="center" vertical="top"/>
    </xf>
    <xf numFmtId="49" fontId="3" fillId="6" borderId="163" xfId="0" applyNumberFormat="1" applyFont="1" applyFill="1" applyBorder="1" applyAlignment="1">
      <alignment horizontal="center" vertical="top"/>
    </xf>
    <xf numFmtId="165" fontId="2" fillId="0" borderId="190" xfId="0" applyNumberFormat="1" applyFont="1" applyBorder="1" applyAlignment="1">
      <alignment vertical="top"/>
    </xf>
    <xf numFmtId="49" fontId="3" fillId="0" borderId="89" xfId="0" applyNumberFormat="1" applyFont="1" applyBorder="1" applyAlignment="1">
      <alignment horizontal="center" vertical="top"/>
    </xf>
    <xf numFmtId="4" fontId="1" fillId="0" borderId="33" xfId="0" applyNumberFormat="1" applyFont="1" applyBorder="1" applyAlignment="1">
      <alignment horizontal="right" vertical="top"/>
    </xf>
    <xf numFmtId="165" fontId="2" fillId="0" borderId="129" xfId="0" applyNumberFormat="1" applyFont="1" applyBorder="1" applyAlignment="1">
      <alignment vertical="top"/>
    </xf>
    <xf numFmtId="0" fontId="1" fillId="0" borderId="142" xfId="0" applyFont="1" applyBorder="1" applyAlignment="1">
      <alignment vertical="top" wrapText="1"/>
    </xf>
    <xf numFmtId="165" fontId="2" fillId="0" borderId="130" xfId="0" applyNumberFormat="1" applyFont="1" applyBorder="1" applyAlignment="1">
      <alignment vertical="top"/>
    </xf>
    <xf numFmtId="165" fontId="18" fillId="11" borderId="179" xfId="0" applyNumberFormat="1" applyFont="1" applyFill="1" applyBorder="1" applyAlignment="1">
      <alignment vertical="center"/>
    </xf>
    <xf numFmtId="165" fontId="2" fillId="11" borderId="136" xfId="0" applyNumberFormat="1" applyFont="1" applyFill="1" applyBorder="1" applyAlignment="1">
      <alignment horizontal="center" vertical="center"/>
    </xf>
    <xf numFmtId="0" fontId="2" fillId="11" borderId="138" xfId="0" applyFont="1" applyFill="1" applyBorder="1" applyAlignment="1">
      <alignment vertical="center" wrapText="1"/>
    </xf>
    <xf numFmtId="0" fontId="2" fillId="11" borderId="180" xfId="0" applyFont="1" applyFill="1" applyBorder="1" applyAlignment="1">
      <alignment horizontal="center" vertical="center"/>
    </xf>
    <xf numFmtId="4" fontId="2" fillId="11" borderId="194" xfId="0" applyNumberFormat="1" applyFont="1" applyFill="1" applyBorder="1" applyAlignment="1">
      <alignment horizontal="right" vertical="center"/>
    </xf>
    <xf numFmtId="4" fontId="2" fillId="11" borderId="137" xfId="0" applyNumberFormat="1" applyFont="1" applyFill="1" applyBorder="1" applyAlignment="1">
      <alignment horizontal="right" vertical="center"/>
    </xf>
    <xf numFmtId="4" fontId="2" fillId="11" borderId="138" xfId="0" applyNumberFormat="1" applyFont="1" applyFill="1" applyBorder="1" applyAlignment="1">
      <alignment horizontal="right" vertical="center"/>
    </xf>
    <xf numFmtId="4" fontId="2" fillId="11" borderId="181" xfId="0" applyNumberFormat="1" applyFont="1" applyFill="1" applyBorder="1" applyAlignment="1">
      <alignment horizontal="right" vertical="center"/>
    </xf>
    <xf numFmtId="4" fontId="2" fillId="11" borderId="196" xfId="0" applyNumberFormat="1" applyFont="1" applyFill="1" applyBorder="1" applyAlignment="1">
      <alignment horizontal="right" vertical="center"/>
    </xf>
    <xf numFmtId="0" fontId="2" fillId="12" borderId="49" xfId="0" applyFont="1" applyFill="1" applyBorder="1" applyAlignment="1">
      <alignment vertical="center"/>
    </xf>
    <xf numFmtId="0" fontId="2" fillId="12" borderId="12" xfId="0" applyFont="1" applyFill="1" applyBorder="1" applyAlignment="1">
      <alignment horizontal="center" vertical="center"/>
    </xf>
    <xf numFmtId="0" fontId="3" fillId="12" borderId="76" xfId="0" applyFont="1" applyFill="1" applyBorder="1" applyAlignment="1">
      <alignment vertical="center" wrapText="1"/>
    </xf>
    <xf numFmtId="0" fontId="1" fillId="12" borderId="76" xfId="0" applyFont="1" applyFill="1" applyBorder="1" applyAlignment="1">
      <alignment horizontal="center" vertical="center"/>
    </xf>
    <xf numFmtId="4" fontId="1" fillId="12" borderId="76" xfId="0" applyNumberFormat="1" applyFont="1" applyFill="1" applyBorder="1" applyAlignment="1">
      <alignment horizontal="right" vertical="center"/>
    </xf>
    <xf numFmtId="0" fontId="1" fillId="12" borderId="77" xfId="0" applyFont="1" applyFill="1" applyBorder="1" applyAlignment="1">
      <alignment vertical="center" wrapText="1"/>
    </xf>
    <xf numFmtId="0" fontId="2" fillId="12" borderId="86" xfId="0" applyFont="1" applyFill="1" applyBorder="1" applyAlignment="1">
      <alignment vertical="center"/>
    </xf>
    <xf numFmtId="0" fontId="3" fillId="12" borderId="84" xfId="0" applyFont="1" applyFill="1" applyBorder="1" applyAlignment="1">
      <alignment horizontal="center" vertical="center"/>
    </xf>
    <xf numFmtId="0" fontId="2" fillId="12" borderId="0" xfId="0" applyFont="1" applyFill="1" applyBorder="1" applyAlignment="1">
      <alignment vertical="center" wrapText="1"/>
    </xf>
    <xf numFmtId="0" fontId="1" fillId="12" borderId="0" xfId="0" applyFont="1" applyFill="1" applyBorder="1" applyAlignment="1">
      <alignment horizontal="center" vertical="center"/>
    </xf>
    <xf numFmtId="4" fontId="1" fillId="12" borderId="0" xfId="0" applyNumberFormat="1" applyFont="1" applyFill="1" applyBorder="1" applyAlignment="1">
      <alignment horizontal="right" vertical="center"/>
    </xf>
    <xf numFmtId="4" fontId="1" fillId="12" borderId="198" xfId="0" applyNumberFormat="1" applyFont="1" applyFill="1" applyBorder="1" applyAlignment="1">
      <alignment horizontal="right" vertical="center"/>
    </xf>
    <xf numFmtId="0" fontId="1" fillId="12" borderId="82" xfId="0" applyFont="1" applyFill="1" applyBorder="1" applyAlignment="1">
      <alignment vertical="center" wrapText="1"/>
    </xf>
    <xf numFmtId="0" fontId="19" fillId="6" borderId="164" xfId="0" applyFont="1" applyFill="1" applyBorder="1" applyAlignment="1">
      <alignment vertical="top" wrapText="1"/>
    </xf>
    <xf numFmtId="4" fontId="2" fillId="11" borderId="136" xfId="0" applyNumberFormat="1" applyFont="1" applyFill="1" applyBorder="1" applyAlignment="1">
      <alignment horizontal="right" vertical="center"/>
    </xf>
    <xf numFmtId="0" fontId="2" fillId="5" borderId="134" xfId="0" applyFont="1" applyFill="1" applyBorder="1" applyAlignment="1">
      <alignment vertical="center"/>
    </xf>
    <xf numFmtId="0" fontId="2" fillId="12" borderId="134" xfId="0" applyFont="1" applyFill="1" applyBorder="1" applyAlignment="1">
      <alignment vertical="center"/>
    </xf>
    <xf numFmtId="0" fontId="3" fillId="12" borderId="199" xfId="0" applyFont="1" applyFill="1" applyBorder="1" applyAlignment="1">
      <alignment horizontal="center" vertical="center"/>
    </xf>
    <xf numFmtId="0" fontId="2" fillId="12" borderId="143" xfId="0" applyFont="1" applyFill="1" applyBorder="1" applyAlignment="1">
      <alignment vertical="center" wrapText="1"/>
    </xf>
    <xf numFmtId="0" fontId="1" fillId="12" borderId="143" xfId="0" applyFont="1" applyFill="1" applyBorder="1" applyAlignment="1">
      <alignment horizontal="center" vertical="center"/>
    </xf>
    <xf numFmtId="4" fontId="1" fillId="12" borderId="143" xfId="0" applyNumberFormat="1" applyFont="1" applyFill="1" applyBorder="1" applyAlignment="1">
      <alignment horizontal="right" vertical="center"/>
    </xf>
    <xf numFmtId="4" fontId="1" fillId="12" borderId="181" xfId="0" applyNumberFormat="1" applyFont="1" applyFill="1" applyBorder="1" applyAlignment="1">
      <alignment horizontal="right" vertical="center"/>
    </xf>
    <xf numFmtId="0" fontId="1" fillId="12" borderId="200" xfId="0" applyFont="1" applyFill="1" applyBorder="1" applyAlignment="1">
      <alignment vertical="center" wrapText="1"/>
    </xf>
    <xf numFmtId="4" fontId="2" fillId="6" borderId="201" xfId="0" applyNumberFormat="1" applyFont="1" applyFill="1" applyBorder="1" applyAlignment="1">
      <alignment horizontal="right" vertical="top"/>
    </xf>
    <xf numFmtId="0" fontId="1" fillId="0" borderId="202" xfId="0" applyFont="1" applyBorder="1" applyAlignment="1">
      <alignment vertical="top" wrapText="1"/>
    </xf>
    <xf numFmtId="0" fontId="1" fillId="0" borderId="203" xfId="0" applyFont="1" applyBorder="1" applyAlignment="1">
      <alignment horizontal="center" vertical="top"/>
    </xf>
    <xf numFmtId="4" fontId="49" fillId="0" borderId="204" xfId="1" applyNumberFormat="1" applyFont="1" applyFill="1" applyBorder="1" applyAlignment="1">
      <alignment horizontal="right" vertical="top"/>
    </xf>
    <xf numFmtId="4" fontId="49" fillId="0" borderId="177" xfId="1" applyNumberFormat="1" applyFont="1" applyFill="1" applyBorder="1" applyAlignment="1">
      <alignment horizontal="right" vertical="top"/>
    </xf>
    <xf numFmtId="0" fontId="15" fillId="0" borderId="147" xfId="0" applyFont="1" applyBorder="1"/>
    <xf numFmtId="0" fontId="2" fillId="11" borderId="199" xfId="0" applyFont="1" applyFill="1" applyBorder="1" applyAlignment="1">
      <alignment horizontal="center" vertical="center"/>
    </xf>
    <xf numFmtId="0" fontId="4" fillId="0" borderId="100" xfId="0" applyFont="1" applyBorder="1" applyAlignment="1">
      <alignment vertical="center" wrapText="1"/>
    </xf>
    <xf numFmtId="0" fontId="4" fillId="0" borderId="169" xfId="0" applyFont="1" applyBorder="1" applyAlignment="1">
      <alignment horizontal="center" vertical="top" wrapText="1"/>
    </xf>
    <xf numFmtId="4" fontId="1" fillId="0" borderId="170" xfId="0" applyNumberFormat="1" applyFont="1" applyBorder="1" applyAlignment="1">
      <alignment horizontal="right" vertical="top" wrapText="1"/>
    </xf>
    <xf numFmtId="4" fontId="1" fillId="0" borderId="100" xfId="0" applyNumberFormat="1" applyFont="1" applyBorder="1" applyAlignment="1">
      <alignment horizontal="right" vertical="top" wrapText="1"/>
    </xf>
    <xf numFmtId="4" fontId="1" fillId="0" borderId="152" xfId="0" applyNumberFormat="1" applyFont="1" applyBorder="1" applyAlignment="1">
      <alignment horizontal="right" vertical="top" wrapText="1"/>
    </xf>
    <xf numFmtId="4" fontId="1" fillId="0" borderId="124" xfId="0" applyNumberFormat="1" applyFont="1" applyBorder="1" applyAlignment="1">
      <alignment horizontal="right" vertical="top" wrapText="1"/>
    </xf>
    <xf numFmtId="4" fontId="1" fillId="0" borderId="140" xfId="0" applyNumberFormat="1" applyFont="1" applyBorder="1" applyAlignment="1">
      <alignment horizontal="right" vertical="top"/>
    </xf>
    <xf numFmtId="165" fontId="2" fillId="6" borderId="134" xfId="0" applyNumberFormat="1" applyFont="1" applyFill="1" applyBorder="1" applyAlignment="1">
      <alignment vertical="top"/>
    </xf>
    <xf numFmtId="49" fontId="3" fillId="6" borderId="199" xfId="0" applyNumberFormat="1" applyFont="1" applyFill="1" applyBorder="1" applyAlignment="1">
      <alignment horizontal="center" vertical="top"/>
    </xf>
    <xf numFmtId="0" fontId="19" fillId="6" borderId="143" xfId="0" applyFont="1" applyFill="1" applyBorder="1" applyAlignment="1">
      <alignment vertical="top" wrapText="1"/>
    </xf>
    <xf numFmtId="0" fontId="2" fillId="6" borderId="180" xfId="0" applyFont="1" applyFill="1" applyBorder="1" applyAlignment="1">
      <alignment horizontal="center" vertical="top"/>
    </xf>
    <xf numFmtId="4" fontId="2" fillId="6" borderId="196" xfId="0" applyNumberFormat="1" applyFont="1" applyFill="1" applyBorder="1" applyAlignment="1">
      <alignment horizontal="right" vertical="top"/>
    </xf>
    <xf numFmtId="4" fontId="2" fillId="6" borderId="137" xfId="0" applyNumberFormat="1" applyFont="1" applyFill="1" applyBorder="1" applyAlignment="1">
      <alignment horizontal="right" vertical="top"/>
    </xf>
    <xf numFmtId="4" fontId="2" fillId="6" borderId="138" xfId="0" applyNumberFormat="1" applyFont="1" applyFill="1" applyBorder="1" applyAlignment="1">
      <alignment horizontal="right" vertical="top"/>
    </xf>
    <xf numFmtId="4" fontId="2" fillId="6" borderId="181" xfId="0" applyNumberFormat="1" applyFont="1" applyFill="1" applyBorder="1" applyAlignment="1">
      <alignment horizontal="right" vertical="top"/>
    </xf>
    <xf numFmtId="4" fontId="2" fillId="6" borderId="136" xfId="0" applyNumberFormat="1" applyFont="1" applyFill="1" applyBorder="1" applyAlignment="1">
      <alignment horizontal="right" vertical="top"/>
    </xf>
    <xf numFmtId="0" fontId="4" fillId="0" borderId="169" xfId="0" applyFont="1" applyBorder="1" applyAlignment="1">
      <alignment horizontal="center" vertical="top"/>
    </xf>
    <xf numFmtId="165" fontId="18" fillId="11" borderId="134" xfId="0" applyNumberFormat="1" applyFont="1" applyFill="1" applyBorder="1" applyAlignment="1">
      <alignment vertical="center"/>
    </xf>
    <xf numFmtId="165" fontId="2" fillId="11" borderId="143" xfId="0" applyNumberFormat="1" applyFont="1" applyFill="1" applyBorder="1" applyAlignment="1">
      <alignment horizontal="center" vertical="center"/>
    </xf>
    <xf numFmtId="0" fontId="2" fillId="11" borderId="143" xfId="0" applyFont="1" applyFill="1" applyBorder="1" applyAlignment="1">
      <alignment vertical="center" wrapText="1"/>
    </xf>
    <xf numFmtId="0" fontId="2" fillId="11" borderId="195" xfId="0" applyFont="1" applyFill="1" applyBorder="1" applyAlignment="1">
      <alignment horizontal="center" vertical="center"/>
    </xf>
    <xf numFmtId="0" fontId="2" fillId="12" borderId="84" xfId="0" applyFont="1" applyFill="1" applyBorder="1" applyAlignment="1">
      <alignment vertical="center"/>
    </xf>
    <xf numFmtId="0" fontId="3" fillId="12" borderId="49" xfId="0" applyFont="1" applyFill="1" applyBorder="1" applyAlignment="1">
      <alignment horizontal="center" vertical="center"/>
    </xf>
    <xf numFmtId="0" fontId="20" fillId="12" borderId="49" xfId="0" applyFont="1" applyFill="1" applyBorder="1" applyAlignment="1">
      <alignment vertical="center" wrapText="1"/>
    </xf>
    <xf numFmtId="0" fontId="4" fillId="0" borderId="152" xfId="0" applyFont="1" applyBorder="1" applyAlignment="1">
      <alignment vertical="top" wrapText="1"/>
    </xf>
    <xf numFmtId="165" fontId="2" fillId="0" borderId="99" xfId="0" applyNumberFormat="1" applyFont="1" applyBorder="1" applyAlignment="1">
      <alignment vertical="top"/>
    </xf>
    <xf numFmtId="0" fontId="19" fillId="6" borderId="164" xfId="0" applyFont="1" applyFill="1" applyBorder="1" applyAlignment="1">
      <alignment horizontal="left" vertical="top" wrapText="1"/>
    </xf>
    <xf numFmtId="0" fontId="1" fillId="0" borderId="31" xfId="0" applyFont="1" applyBorder="1" applyAlignment="1">
      <alignment vertical="top" wrapText="1"/>
    </xf>
    <xf numFmtId="165" fontId="2" fillId="0" borderId="162" xfId="0" applyNumberFormat="1" applyFont="1" applyBorder="1" applyAlignment="1">
      <alignment vertical="top"/>
    </xf>
    <xf numFmtId="49" fontId="3" fillId="0" borderId="163" xfId="0" applyNumberFormat="1" applyFont="1" applyBorder="1" applyAlignment="1">
      <alignment horizontal="center" vertical="top"/>
    </xf>
    <xf numFmtId="0" fontId="1" fillId="0" borderId="164" xfId="0" applyFont="1" applyBorder="1" applyAlignment="1">
      <alignment vertical="top" wrapText="1"/>
    </xf>
    <xf numFmtId="0" fontId="1" fillId="0" borderId="165" xfId="0" applyFont="1" applyBorder="1" applyAlignment="1">
      <alignment horizontal="center" vertical="top"/>
    </xf>
    <xf numFmtId="4" fontId="1" fillId="0" borderId="166" xfId="0" applyNumberFormat="1" applyFont="1" applyBorder="1" applyAlignment="1">
      <alignment horizontal="right" vertical="top"/>
    </xf>
    <xf numFmtId="4" fontId="1" fillId="0" borderId="107" xfId="0" applyNumberFormat="1" applyFont="1" applyBorder="1" applyAlignment="1">
      <alignment horizontal="right" vertical="top"/>
    </xf>
    <xf numFmtId="4" fontId="1" fillId="0" borderId="126" xfId="0" applyNumberFormat="1" applyFont="1" applyBorder="1" applyAlignment="1">
      <alignment horizontal="right" vertical="top"/>
    </xf>
    <xf numFmtId="4" fontId="1" fillId="0" borderId="167" xfId="0" applyNumberFormat="1" applyFont="1" applyBorder="1" applyAlignment="1">
      <alignment horizontal="right" vertical="top"/>
    </xf>
    <xf numFmtId="165" fontId="2" fillId="0" borderId="33" xfId="0" applyNumberFormat="1" applyFont="1" applyBorder="1" applyAlignment="1">
      <alignment vertical="top"/>
    </xf>
    <xf numFmtId="49" fontId="3" fillId="0" borderId="52" xfId="0" applyNumberFormat="1" applyFont="1" applyBorder="1" applyAlignment="1">
      <alignment horizontal="center" vertical="top"/>
    </xf>
    <xf numFmtId="0" fontId="1" fillId="0" borderId="91" xfId="0" applyFont="1" applyBorder="1" applyAlignment="1">
      <alignment vertical="top" wrapText="1"/>
    </xf>
    <xf numFmtId="165" fontId="18" fillId="11" borderId="206" xfId="0" applyNumberFormat="1" applyFont="1" applyFill="1" applyBorder="1" applyAlignment="1">
      <alignment vertical="center"/>
    </xf>
    <xf numFmtId="4" fontId="2" fillId="11" borderId="157" xfId="0" applyNumberFormat="1" applyFont="1" applyFill="1" applyBorder="1" applyAlignment="1">
      <alignment horizontal="right" vertical="center"/>
    </xf>
    <xf numFmtId="4" fontId="2" fillId="11" borderId="97" xfId="0" applyNumberFormat="1" applyFont="1" applyFill="1" applyBorder="1" applyAlignment="1">
      <alignment horizontal="right" vertical="center"/>
    </xf>
    <xf numFmtId="4" fontId="2" fillId="11" borderId="151" xfId="0" applyNumberFormat="1" applyFont="1" applyFill="1" applyBorder="1" applyAlignment="1">
      <alignment horizontal="right" vertical="center"/>
    </xf>
    <xf numFmtId="0" fontId="2" fillId="12" borderId="176" xfId="0" applyFont="1" applyFill="1" applyBorder="1" applyAlignment="1">
      <alignment vertical="center"/>
    </xf>
    <xf numFmtId="0" fontId="3" fillId="12" borderId="145" xfId="0" applyFont="1" applyFill="1" applyBorder="1" applyAlignment="1">
      <alignment vertical="center" wrapText="1"/>
    </xf>
    <xf numFmtId="0" fontId="1" fillId="12" borderId="145" xfId="0" applyFont="1" applyFill="1" applyBorder="1" applyAlignment="1">
      <alignment horizontal="center" vertical="center"/>
    </xf>
    <xf numFmtId="0" fontId="3" fillId="12" borderId="208" xfId="0" applyFont="1" applyFill="1" applyBorder="1" applyAlignment="1">
      <alignment horizontal="center" vertical="center"/>
    </xf>
    <xf numFmtId="4" fontId="1" fillId="12" borderId="145" xfId="0" applyNumberFormat="1" applyFont="1" applyFill="1" applyBorder="1" applyAlignment="1">
      <alignment horizontal="right" vertical="center"/>
    </xf>
    <xf numFmtId="4" fontId="1" fillId="12" borderId="177" xfId="0" applyNumberFormat="1" applyFont="1" applyFill="1" applyBorder="1" applyAlignment="1">
      <alignment horizontal="right" vertical="center"/>
    </xf>
    <xf numFmtId="0" fontId="1" fillId="12" borderId="209" xfId="0" applyFont="1" applyFill="1" applyBorder="1" applyAlignment="1">
      <alignment vertical="center" wrapText="1"/>
    </xf>
    <xf numFmtId="165" fontId="2" fillId="11" borderId="134" xfId="0" applyNumberFormat="1" applyFont="1" applyFill="1" applyBorder="1" applyAlignment="1">
      <alignment horizontal="center" vertical="center"/>
    </xf>
    <xf numFmtId="49" fontId="3" fillId="0" borderId="10" xfId="0" applyNumberFormat="1" applyFont="1" applyBorder="1" applyAlignment="1">
      <alignment horizontal="center" vertical="top"/>
    </xf>
    <xf numFmtId="0" fontId="4" fillId="0" borderId="79" xfId="0" applyFont="1" applyBorder="1" applyAlignment="1">
      <alignment vertical="top" wrapText="1"/>
    </xf>
    <xf numFmtId="167" fontId="3" fillId="0" borderId="89" xfId="0" applyNumberFormat="1" applyFont="1" applyBorder="1" applyAlignment="1">
      <alignment horizontal="center" vertical="top"/>
    </xf>
    <xf numFmtId="0" fontId="2" fillId="12" borderId="145" xfId="0" applyFont="1" applyFill="1" applyBorder="1" applyAlignment="1">
      <alignment vertical="center" wrapText="1"/>
    </xf>
    <xf numFmtId="4" fontId="2" fillId="11" borderId="143" xfId="0" applyNumberFormat="1" applyFont="1" applyFill="1" applyBorder="1" applyAlignment="1">
      <alignment horizontal="right" vertical="center"/>
    </xf>
    <xf numFmtId="167" fontId="3" fillId="0" borderId="163" xfId="0" applyNumberFormat="1" applyFont="1" applyBorder="1" applyAlignment="1">
      <alignment horizontal="center" vertical="top"/>
    </xf>
    <xf numFmtId="0" fontId="1" fillId="0" borderId="163" xfId="0" applyFont="1" applyBorder="1" applyAlignment="1">
      <alignment horizontal="center" vertical="top"/>
    </xf>
    <xf numFmtId="165" fontId="2" fillId="0" borderId="129" xfId="0" applyNumberFormat="1" applyFont="1" applyFill="1" applyBorder="1" applyAlignment="1">
      <alignment vertical="top"/>
    </xf>
    <xf numFmtId="167" fontId="3" fillId="0" borderId="168" xfId="0" applyNumberFormat="1" applyFont="1" applyBorder="1" applyAlignment="1">
      <alignment horizontal="center" vertical="top"/>
    </xf>
    <xf numFmtId="165" fontId="2" fillId="0" borderId="84" xfId="0" applyNumberFormat="1" applyFont="1" applyBorder="1" applyAlignment="1">
      <alignment vertical="top"/>
    </xf>
    <xf numFmtId="167" fontId="3" fillId="0" borderId="84" xfId="0" applyNumberFormat="1" applyFont="1" applyBorder="1" applyAlignment="1">
      <alignment horizontal="center" vertical="top"/>
    </xf>
    <xf numFmtId="0" fontId="1" fillId="0" borderId="0" xfId="0" applyFont="1" applyBorder="1" applyAlignment="1">
      <alignment vertical="top" wrapText="1"/>
    </xf>
    <xf numFmtId="4" fontId="1" fillId="0" borderId="193" xfId="0" applyNumberFormat="1" applyFont="1" applyBorder="1" applyAlignment="1">
      <alignment horizontal="right" vertical="top"/>
    </xf>
    <xf numFmtId="4" fontId="1" fillId="0" borderId="5" xfId="0" applyNumberFormat="1" applyFont="1" applyBorder="1" applyAlignment="1">
      <alignment horizontal="right" vertical="top"/>
    </xf>
    <xf numFmtId="4" fontId="1" fillId="0" borderId="93" xfId="0" applyNumberFormat="1" applyFont="1" applyBorder="1" applyAlignment="1">
      <alignment horizontal="right" vertical="top"/>
    </xf>
    <xf numFmtId="4" fontId="1" fillId="0" borderId="198" xfId="0" applyNumberFormat="1" applyFont="1" applyBorder="1" applyAlignment="1">
      <alignment horizontal="right" vertical="top"/>
    </xf>
    <xf numFmtId="4" fontId="1" fillId="0" borderId="81" xfId="0" applyNumberFormat="1" applyFont="1" applyBorder="1" applyAlignment="1">
      <alignment horizontal="right" vertical="top"/>
    </xf>
    <xf numFmtId="0" fontId="1" fillId="0" borderId="74" xfId="0" applyFont="1" applyBorder="1" applyAlignment="1">
      <alignment vertical="top" wrapText="1"/>
    </xf>
    <xf numFmtId="0" fontId="1" fillId="0" borderId="149" xfId="0" applyFont="1" applyBorder="1" applyAlignment="1">
      <alignment vertical="top" wrapText="1"/>
    </xf>
    <xf numFmtId="165" fontId="18" fillId="11" borderId="128" xfId="0" applyNumberFormat="1" applyFont="1" applyFill="1" applyBorder="1" applyAlignment="1">
      <alignment vertical="center"/>
    </xf>
    <xf numFmtId="165" fontId="2" fillId="11" borderId="144" xfId="0" applyNumberFormat="1" applyFont="1" applyFill="1" applyBorder="1" applyAlignment="1">
      <alignment horizontal="center" vertical="center"/>
    </xf>
    <xf numFmtId="0" fontId="2" fillId="11" borderId="144" xfId="0" applyFont="1" applyFill="1" applyBorder="1" applyAlignment="1">
      <alignment vertical="center" wrapText="1"/>
    </xf>
    <xf numFmtId="0" fontId="2" fillId="11" borderId="207" xfId="0" applyFont="1" applyFill="1" applyBorder="1" applyAlignment="1">
      <alignment horizontal="center" vertical="center"/>
    </xf>
    <xf numFmtId="4" fontId="2" fillId="11" borderId="173" xfId="0" applyNumberFormat="1" applyFont="1" applyFill="1" applyBorder="1" applyAlignment="1">
      <alignment horizontal="right" vertical="center"/>
    </xf>
    <xf numFmtId="0" fontId="19" fillId="6" borderId="158" xfId="0" applyFont="1" applyFill="1" applyBorder="1" applyAlignment="1">
      <alignment horizontal="left" vertical="top" wrapText="1"/>
    </xf>
    <xf numFmtId="49" fontId="3" fillId="0" borderId="95" xfId="0" applyNumberFormat="1" applyFont="1" applyBorder="1" applyAlignment="1">
      <alignment horizontal="center" vertical="top"/>
    </xf>
    <xf numFmtId="0" fontId="1" fillId="0" borderId="156" xfId="0" applyFont="1" applyBorder="1" applyAlignment="1">
      <alignment vertical="top" wrapText="1"/>
    </xf>
    <xf numFmtId="0" fontId="1" fillId="0" borderId="31" xfId="0" applyFont="1" applyBorder="1" applyAlignment="1">
      <alignment horizontal="center" vertical="top"/>
    </xf>
    <xf numFmtId="49" fontId="3" fillId="6" borderId="94" xfId="0" applyNumberFormat="1" applyFont="1" applyFill="1" applyBorder="1" applyAlignment="1">
      <alignment horizontal="center" vertical="top"/>
    </xf>
    <xf numFmtId="0" fontId="19" fillId="6" borderId="144" xfId="0" applyFont="1" applyFill="1" applyBorder="1" applyAlignment="1">
      <alignment horizontal="left" vertical="top" wrapText="1"/>
    </xf>
    <xf numFmtId="165" fontId="2" fillId="0" borderId="210" xfId="0" applyNumberFormat="1" applyFont="1" applyBorder="1" applyAlignment="1">
      <alignment vertical="top"/>
    </xf>
    <xf numFmtId="49" fontId="3" fillId="0" borderId="181" xfId="0" applyNumberFormat="1" applyFont="1" applyBorder="1" applyAlignment="1">
      <alignment horizontal="center" vertical="top"/>
    </xf>
    <xf numFmtId="0" fontId="1" fillId="0" borderId="211" xfId="0" applyFont="1" applyBorder="1" applyAlignment="1">
      <alignment vertical="top" wrapText="1"/>
    </xf>
    <xf numFmtId="0" fontId="1" fillId="0" borderId="142" xfId="0" applyFont="1" applyBorder="1" applyAlignment="1">
      <alignment horizontal="center" vertical="top"/>
    </xf>
    <xf numFmtId="165" fontId="2" fillId="0" borderId="146" xfId="0" applyNumberFormat="1" applyFont="1" applyBorder="1" applyAlignment="1">
      <alignment vertical="top"/>
    </xf>
    <xf numFmtId="49" fontId="3" fillId="0" borderId="147" xfId="0" applyNumberFormat="1" applyFont="1" applyBorder="1" applyAlignment="1">
      <alignment horizontal="center" vertical="top"/>
    </xf>
    <xf numFmtId="0" fontId="4" fillId="0" borderId="148" xfId="0" applyFont="1" applyBorder="1" applyAlignment="1">
      <alignment vertical="top" wrapText="1"/>
    </xf>
    <xf numFmtId="0" fontId="1" fillId="0" borderId="56" xfId="0" applyFont="1" applyBorder="1" applyAlignment="1">
      <alignment horizontal="center" vertical="top"/>
    </xf>
    <xf numFmtId="165" fontId="2" fillId="6" borderId="213" xfId="0" applyNumberFormat="1" applyFont="1" applyFill="1" applyBorder="1" applyAlignment="1">
      <alignment vertical="top"/>
    </xf>
    <xf numFmtId="49" fontId="3" fillId="6" borderId="107" xfId="0" applyNumberFormat="1" applyFont="1" applyFill="1" applyBorder="1" applyAlignment="1">
      <alignment horizontal="center" vertical="top"/>
    </xf>
    <xf numFmtId="0" fontId="18" fillId="6" borderId="126" xfId="0" applyFont="1" applyFill="1" applyBorder="1" applyAlignment="1">
      <alignment horizontal="left" vertical="top" wrapText="1"/>
    </xf>
    <xf numFmtId="165" fontId="2" fillId="0" borderId="214" xfId="0" applyNumberFormat="1" applyFont="1" applyBorder="1" applyAlignment="1">
      <alignment vertical="top"/>
    </xf>
    <xf numFmtId="0" fontId="1" fillId="0" borderId="215" xfId="0" applyFont="1" applyBorder="1" applyAlignment="1">
      <alignment vertical="top" wrapText="1"/>
    </xf>
    <xf numFmtId="165" fontId="2" fillId="0" borderId="109" xfId="0" applyNumberFormat="1" applyFont="1" applyBorder="1" applyAlignment="1">
      <alignment vertical="top"/>
    </xf>
    <xf numFmtId="165" fontId="2" fillId="2" borderId="134" xfId="0" applyNumberFormat="1" applyFont="1" applyFill="1" applyBorder="1" applyAlignment="1">
      <alignment vertical="center"/>
    </xf>
    <xf numFmtId="165" fontId="2" fillId="2" borderId="143" xfId="0" applyNumberFormat="1" applyFont="1" applyFill="1" applyBorder="1" applyAlignment="1">
      <alignment horizontal="center" vertical="center"/>
    </xf>
    <xf numFmtId="0" fontId="2" fillId="2" borderId="143" xfId="0" applyFont="1" applyFill="1" applyBorder="1" applyAlignment="1">
      <alignment vertical="center" wrapText="1"/>
    </xf>
    <xf numFmtId="0" fontId="2" fillId="2" borderId="143" xfId="0" applyFont="1" applyFill="1" applyBorder="1" applyAlignment="1">
      <alignment horizontal="center" vertical="center"/>
    </xf>
    <xf numFmtId="4" fontId="2" fillId="2" borderId="180" xfId="0" applyNumberFormat="1" applyFont="1" applyFill="1" applyBorder="1" applyAlignment="1">
      <alignment horizontal="right" vertical="center"/>
    </xf>
    <xf numFmtId="4" fontId="2" fillId="2" borderId="195" xfId="0" applyNumberFormat="1" applyFont="1" applyFill="1" applyBorder="1" applyAlignment="1">
      <alignment horizontal="right" vertical="center"/>
    </xf>
    <xf numFmtId="4" fontId="2" fillId="2" borderId="143" xfId="0" applyNumberFormat="1" applyFont="1" applyFill="1" applyBorder="1" applyAlignment="1">
      <alignment horizontal="right" vertical="center"/>
    </xf>
    <xf numFmtId="4" fontId="2" fillId="10" borderId="143" xfId="0" applyNumberFormat="1" applyFont="1" applyFill="1" applyBorder="1" applyAlignment="1">
      <alignment horizontal="right" vertical="center"/>
    </xf>
    <xf numFmtId="4" fontId="2" fillId="2" borderId="181" xfId="0" applyNumberFormat="1" applyFont="1" applyFill="1" applyBorder="1" applyAlignment="1">
      <alignment horizontal="right" vertical="center"/>
    </xf>
    <xf numFmtId="4" fontId="1" fillId="0" borderId="198" xfId="0" applyNumberFormat="1" applyFont="1" applyBorder="1" applyAlignment="1">
      <alignment horizontal="right" vertical="center"/>
    </xf>
    <xf numFmtId="0" fontId="2" fillId="2" borderId="195" xfId="0" applyFont="1" applyFill="1" applyBorder="1" applyAlignment="1">
      <alignment horizontal="center" vertical="center"/>
    </xf>
    <xf numFmtId="4" fontId="2" fillId="10" borderId="180" xfId="0" applyNumberFormat="1" applyFont="1" applyFill="1" applyBorder="1" applyAlignment="1">
      <alignment horizontal="right" vertical="center"/>
    </xf>
    <xf numFmtId="4" fontId="2" fillId="6" borderId="216" xfId="0" applyNumberFormat="1" applyFont="1" applyFill="1" applyBorder="1" applyAlignment="1">
      <alignment horizontal="right" vertical="top"/>
    </xf>
    <xf numFmtId="4" fontId="1" fillId="0" borderId="204" xfId="0" applyNumberFormat="1" applyFont="1" applyBorder="1" applyAlignment="1">
      <alignment vertical="top"/>
    </xf>
    <xf numFmtId="4" fontId="1" fillId="0" borderId="123" xfId="0" applyNumberFormat="1" applyFont="1" applyBorder="1" applyAlignment="1">
      <alignment vertical="top"/>
    </xf>
    <xf numFmtId="4" fontId="2" fillId="11" borderId="210" xfId="0" applyNumberFormat="1" applyFont="1" applyFill="1" applyBorder="1" applyAlignment="1">
      <alignment horizontal="right" vertical="center"/>
    </xf>
    <xf numFmtId="4" fontId="2" fillId="11" borderId="211" xfId="0" applyNumberFormat="1" applyFont="1" applyFill="1" applyBorder="1" applyAlignment="1">
      <alignment horizontal="right" vertical="center"/>
    </xf>
    <xf numFmtId="4" fontId="1" fillId="12" borderId="218" xfId="0" applyNumberFormat="1" applyFont="1" applyFill="1" applyBorder="1" applyAlignment="1">
      <alignment horizontal="right" vertical="center"/>
    </xf>
    <xf numFmtId="4" fontId="1" fillId="12" borderId="219" xfId="0" applyNumberFormat="1" applyFont="1" applyFill="1" applyBorder="1" applyAlignment="1">
      <alignment horizontal="right" vertical="center"/>
    </xf>
    <xf numFmtId="4" fontId="1" fillId="12" borderId="210" xfId="0" applyNumberFormat="1" applyFont="1" applyFill="1" applyBorder="1" applyAlignment="1">
      <alignment horizontal="right" vertical="center"/>
    </xf>
    <xf numFmtId="4" fontId="1" fillId="12" borderId="211" xfId="0" applyNumberFormat="1" applyFont="1" applyFill="1" applyBorder="1" applyAlignment="1">
      <alignment horizontal="right" vertical="center"/>
    </xf>
    <xf numFmtId="0" fontId="15" fillId="0" borderId="112" xfId="0" applyFont="1" applyBorder="1"/>
    <xf numFmtId="0" fontId="15" fillId="0" borderId="146" xfId="0" applyFont="1" applyBorder="1"/>
    <xf numFmtId="4" fontId="1" fillId="0" borderId="112" xfId="0" applyNumberFormat="1" applyFont="1" applyBorder="1" applyAlignment="1">
      <alignment horizontal="right" vertical="top" wrapText="1"/>
    </xf>
    <xf numFmtId="4" fontId="1" fillId="0" borderId="123" xfId="0" applyNumberFormat="1" applyFont="1" applyBorder="1" applyAlignment="1">
      <alignment horizontal="right" vertical="top" wrapText="1"/>
    </xf>
    <xf numFmtId="4" fontId="2" fillId="6" borderId="210" xfId="0" applyNumberFormat="1" applyFont="1" applyFill="1" applyBorder="1" applyAlignment="1">
      <alignment horizontal="right" vertical="top"/>
    </xf>
    <xf numFmtId="4" fontId="1" fillId="0" borderId="139" xfId="0" applyNumberFormat="1" applyFont="1" applyBorder="1" applyAlignment="1">
      <alignment horizontal="right" vertical="top"/>
    </xf>
    <xf numFmtId="4" fontId="1" fillId="0" borderId="120" xfId="0" applyNumberFormat="1" applyFont="1" applyBorder="1" applyAlignment="1">
      <alignment horizontal="right" vertical="top"/>
    </xf>
    <xf numFmtId="4" fontId="1" fillId="0" borderId="122" xfId="0" applyNumberFormat="1" applyFont="1" applyBorder="1" applyAlignment="1">
      <alignment horizontal="right" vertical="top"/>
    </xf>
    <xf numFmtId="4" fontId="1" fillId="12" borderId="204" xfId="0" applyNumberFormat="1" applyFont="1" applyFill="1" applyBorder="1" applyAlignment="1">
      <alignment horizontal="right" vertical="center"/>
    </xf>
    <xf numFmtId="4" fontId="1" fillId="12" borderId="178" xfId="0" applyNumberFormat="1" applyFont="1" applyFill="1" applyBorder="1" applyAlignment="1">
      <alignment horizontal="right" vertical="center"/>
    </xf>
    <xf numFmtId="4" fontId="1" fillId="0" borderId="112" xfId="0" applyNumberFormat="1" applyFont="1" applyFill="1" applyBorder="1" applyAlignment="1">
      <alignment horizontal="right" vertical="top"/>
    </xf>
    <xf numFmtId="4" fontId="1" fillId="0" borderId="218" xfId="0" applyNumberFormat="1" applyFont="1" applyBorder="1" applyAlignment="1">
      <alignment horizontal="right" vertical="top"/>
    </xf>
    <xf numFmtId="4" fontId="2" fillId="11" borderId="216" xfId="0" applyNumberFormat="1" applyFont="1" applyFill="1" applyBorder="1" applyAlignment="1">
      <alignment horizontal="right" vertical="center"/>
    </xf>
    <xf numFmtId="4" fontId="2" fillId="11" borderId="179" xfId="0" applyNumberFormat="1" applyFont="1" applyFill="1" applyBorder="1" applyAlignment="1">
      <alignment horizontal="right" vertical="center"/>
    </xf>
    <xf numFmtId="4" fontId="2" fillId="11" borderId="135" xfId="0" applyNumberFormat="1" applyFont="1" applyFill="1" applyBorder="1" applyAlignment="1">
      <alignment horizontal="right" vertical="center"/>
    </xf>
    <xf numFmtId="4" fontId="2" fillId="2" borderId="134" xfId="0" applyNumberFormat="1" applyFont="1" applyFill="1" applyBorder="1" applyAlignment="1">
      <alignment horizontal="right" vertical="center"/>
    </xf>
    <xf numFmtId="4" fontId="1" fillId="0" borderId="212" xfId="0" applyNumberFormat="1" applyFont="1" applyBorder="1" applyAlignment="1">
      <alignment horizontal="right" vertical="center"/>
    </xf>
    <xf numFmtId="4" fontId="1" fillId="0" borderId="0" xfId="0" applyNumberFormat="1" applyFont="1" applyBorder="1" applyAlignment="1">
      <alignment horizontal="right" vertical="center"/>
    </xf>
    <xf numFmtId="4" fontId="1" fillId="0" borderId="171" xfId="0" applyNumberFormat="1" applyFont="1" applyBorder="1" applyAlignment="1">
      <alignment horizontal="right" vertical="center"/>
    </xf>
    <xf numFmtId="4" fontId="2" fillId="10" borderId="134" xfId="0" applyNumberFormat="1" applyFont="1" applyFill="1" applyBorder="1" applyAlignment="1">
      <alignment horizontal="right" vertical="center"/>
    </xf>
    <xf numFmtId="4" fontId="2" fillId="10" borderId="197" xfId="0" applyNumberFormat="1" applyFont="1" applyFill="1" applyBorder="1" applyAlignment="1">
      <alignment horizontal="right" vertical="center"/>
    </xf>
    <xf numFmtId="4" fontId="2" fillId="10" borderId="200" xfId="0" applyNumberFormat="1" applyFont="1" applyFill="1" applyBorder="1" applyAlignment="1">
      <alignment horizontal="right" vertical="center"/>
    </xf>
    <xf numFmtId="3" fontId="2" fillId="4" borderId="76" xfId="0" applyNumberFormat="1" applyFont="1" applyFill="1" applyBorder="1" applyAlignment="1">
      <alignment horizontal="center" vertical="center" wrapText="1"/>
    </xf>
    <xf numFmtId="4" fontId="2" fillId="3" borderId="128" xfId="0" applyNumberFormat="1" applyFont="1" applyFill="1" applyBorder="1" applyAlignment="1">
      <alignment horizontal="center" vertical="center" wrapText="1"/>
    </xf>
    <xf numFmtId="4" fontId="2" fillId="3" borderId="220" xfId="0" applyNumberFormat="1" applyFont="1" applyFill="1" applyBorder="1" applyAlignment="1">
      <alignment horizontal="center" vertical="center" wrapText="1"/>
    </xf>
    <xf numFmtId="3" fontId="2" fillId="4" borderId="221" xfId="0" applyNumberFormat="1" applyFont="1" applyFill="1" applyBorder="1" applyAlignment="1">
      <alignment horizontal="center" vertical="center" wrapText="1"/>
    </xf>
    <xf numFmtId="4" fontId="0" fillId="2" borderId="221" xfId="0" applyNumberFormat="1" applyFont="1" applyFill="1" applyBorder="1" applyAlignment="1">
      <alignment horizontal="right" vertical="center"/>
    </xf>
    <xf numFmtId="4" fontId="1" fillId="12" borderId="221" xfId="0" applyNumberFormat="1" applyFont="1" applyFill="1" applyBorder="1" applyAlignment="1">
      <alignment horizontal="right" vertical="center"/>
    </xf>
    <xf numFmtId="4" fontId="1" fillId="12" borderId="222" xfId="0" applyNumberFormat="1" applyFont="1" applyFill="1" applyBorder="1" applyAlignment="1">
      <alignment horizontal="right" vertical="center"/>
    </xf>
    <xf numFmtId="4" fontId="2" fillId="2" borderId="210" xfId="0" applyNumberFormat="1" applyFont="1" applyFill="1" applyBorder="1" applyAlignment="1">
      <alignment horizontal="right" vertical="center"/>
    </xf>
    <xf numFmtId="4" fontId="1" fillId="0" borderId="218" xfId="0" applyNumberFormat="1" applyFont="1" applyBorder="1" applyAlignment="1">
      <alignment horizontal="right" vertical="center"/>
    </xf>
    <xf numFmtId="0" fontId="0" fillId="2" borderId="77" xfId="0" applyFont="1" applyFill="1" applyBorder="1" applyAlignment="1">
      <alignment vertical="center" wrapText="1"/>
    </xf>
    <xf numFmtId="0" fontId="2" fillId="6" borderId="155" xfId="0" applyFont="1" applyFill="1" applyBorder="1" applyAlignment="1">
      <alignment vertical="top" wrapText="1"/>
    </xf>
    <xf numFmtId="0" fontId="1" fillId="0" borderId="160" xfId="0" applyFont="1" applyBorder="1" applyAlignment="1">
      <alignment vertical="top" wrapText="1"/>
    </xf>
    <xf numFmtId="0" fontId="1" fillId="0" borderId="209" xfId="0" applyFont="1" applyBorder="1" applyAlignment="1">
      <alignment vertical="top" wrapText="1"/>
    </xf>
    <xf numFmtId="0" fontId="1" fillId="0" borderId="161" xfId="0" applyFont="1" applyBorder="1" applyAlignment="1">
      <alignment vertical="top" wrapText="1"/>
    </xf>
    <xf numFmtId="0" fontId="2" fillId="6" borderId="160" xfId="0" applyFont="1" applyFill="1" applyBorder="1" applyAlignment="1">
      <alignment vertical="top" wrapText="1"/>
    </xf>
    <xf numFmtId="0" fontId="1" fillId="0" borderId="223" xfId="0" applyFont="1" applyBorder="1" applyAlignment="1">
      <alignment vertical="top" wrapText="1"/>
    </xf>
    <xf numFmtId="0" fontId="1" fillId="0" borderId="224" xfId="0" applyFont="1" applyBorder="1" applyAlignment="1">
      <alignment vertical="top" wrapText="1"/>
    </xf>
    <xf numFmtId="0" fontId="2" fillId="11" borderId="200" xfId="0" applyFont="1" applyFill="1" applyBorder="1" applyAlignment="1">
      <alignment vertical="center" wrapText="1"/>
    </xf>
    <xf numFmtId="0" fontId="1" fillId="0" borderId="225" xfId="0" applyFont="1" applyBorder="1" applyAlignment="1">
      <alignment vertical="top" wrapText="1"/>
    </xf>
    <xf numFmtId="0" fontId="2" fillId="6" borderId="200" xfId="0" applyFont="1" applyFill="1" applyBorder="1" applyAlignment="1">
      <alignment vertical="top" wrapText="1"/>
    </xf>
    <xf numFmtId="0" fontId="21" fillId="0" borderId="215" xfId="0" applyFont="1" applyBorder="1" applyAlignment="1">
      <alignment vertical="top" wrapText="1"/>
    </xf>
    <xf numFmtId="0" fontId="21" fillId="0" borderId="225" xfId="0" applyFont="1" applyBorder="1" applyAlignment="1">
      <alignment vertical="top" wrapText="1"/>
    </xf>
    <xf numFmtId="0" fontId="2" fillId="11" borderId="155" xfId="0" applyFont="1" applyFill="1" applyBorder="1" applyAlignment="1">
      <alignment vertical="center" wrapText="1"/>
    </xf>
    <xf numFmtId="0" fontId="23" fillId="0" borderId="55" xfId="0" applyFont="1" applyBorder="1" applyAlignment="1">
      <alignment vertical="center" wrapText="1"/>
    </xf>
    <xf numFmtId="0" fontId="22" fillId="0" borderId="38" xfId="0" applyFont="1" applyBorder="1" applyAlignment="1">
      <alignment vertical="center" wrapText="1"/>
    </xf>
    <xf numFmtId="0" fontId="2" fillId="2" borderId="200" xfId="0" applyFont="1" applyFill="1" applyBorder="1" applyAlignment="1">
      <alignment vertical="center" wrapText="1"/>
    </xf>
    <xf numFmtId="4" fontId="16" fillId="2" borderId="155" xfId="0" applyNumberFormat="1" applyFont="1" applyFill="1" applyBorder="1" applyAlignment="1">
      <alignment horizontal="right" vertical="center"/>
    </xf>
    <xf numFmtId="4" fontId="2" fillId="11" borderId="200" xfId="0" applyNumberFormat="1" applyFont="1" applyFill="1" applyBorder="1" applyAlignment="1">
      <alignment horizontal="right" vertical="center"/>
    </xf>
    <xf numFmtId="4" fontId="12" fillId="0" borderId="171" xfId="0" applyNumberFormat="1" applyFont="1" applyBorder="1" applyAlignment="1">
      <alignment horizontal="right" vertical="center"/>
    </xf>
    <xf numFmtId="4" fontId="2" fillId="3" borderId="144" xfId="0" applyNumberFormat="1" applyFont="1" applyFill="1" applyBorder="1" applyAlignment="1">
      <alignment horizontal="center" vertical="center" wrapText="1"/>
    </xf>
    <xf numFmtId="4" fontId="1" fillId="0" borderId="153" xfId="0" applyNumberFormat="1" applyFont="1" applyBorder="1" applyAlignment="1">
      <alignment horizontal="right" vertical="top"/>
    </xf>
    <xf numFmtId="4" fontId="2" fillId="11" borderId="228" xfId="0" applyNumberFormat="1" applyFont="1" applyFill="1" applyBorder="1" applyAlignment="1">
      <alignment horizontal="right" vertical="center"/>
    </xf>
    <xf numFmtId="4" fontId="1" fillId="12" borderId="229" xfId="0" applyNumberFormat="1" applyFont="1" applyFill="1" applyBorder="1" applyAlignment="1">
      <alignment horizontal="right" vertical="center"/>
    </xf>
    <xf numFmtId="4" fontId="1" fillId="12" borderId="228" xfId="0" applyNumberFormat="1" applyFont="1" applyFill="1" applyBorder="1" applyAlignment="1">
      <alignment horizontal="right" vertical="center"/>
    </xf>
    <xf numFmtId="4" fontId="1" fillId="12" borderId="227" xfId="0" applyNumberFormat="1" applyFont="1" applyFill="1" applyBorder="1" applyAlignment="1">
      <alignment horizontal="right" vertical="center"/>
    </xf>
    <xf numFmtId="4" fontId="1" fillId="0" borderId="229" xfId="0" applyNumberFormat="1" applyFont="1" applyBorder="1" applyAlignment="1">
      <alignment horizontal="right" vertical="top"/>
    </xf>
    <xf numFmtId="4" fontId="2" fillId="11" borderId="226" xfId="0" applyNumberFormat="1" applyFont="1" applyFill="1" applyBorder="1" applyAlignment="1">
      <alignment horizontal="right" vertical="center"/>
    </xf>
    <xf numFmtId="4" fontId="2" fillId="2" borderId="228" xfId="0" applyNumberFormat="1" applyFont="1" applyFill="1" applyBorder="1" applyAlignment="1">
      <alignment horizontal="right" vertical="center"/>
    </xf>
    <xf numFmtId="4" fontId="1" fillId="0" borderId="229" xfId="0" applyNumberFormat="1" applyFont="1" applyBorder="1" applyAlignment="1">
      <alignment horizontal="right" vertical="center"/>
    </xf>
    <xf numFmtId="4" fontId="12" fillId="10" borderId="200" xfId="0" applyNumberFormat="1" applyFont="1" applyFill="1" applyBorder="1" applyAlignment="1">
      <alignment horizontal="right" vertical="center"/>
    </xf>
    <xf numFmtId="3" fontId="2" fillId="4" borderId="230" xfId="0" applyNumberFormat="1" applyFont="1" applyFill="1" applyBorder="1" applyAlignment="1">
      <alignment horizontal="center" vertical="center" wrapText="1"/>
    </xf>
    <xf numFmtId="4" fontId="16" fillId="2" borderId="94" xfId="0" applyNumberFormat="1" applyFont="1" applyFill="1" applyBorder="1" applyAlignment="1">
      <alignment horizontal="right" vertical="center"/>
    </xf>
    <xf numFmtId="4" fontId="12" fillId="12" borderId="230" xfId="0" applyNumberFormat="1" applyFont="1" applyFill="1" applyBorder="1" applyAlignment="1">
      <alignment horizontal="right" vertical="center"/>
    </xf>
    <xf numFmtId="4" fontId="12" fillId="6" borderId="116" xfId="0" applyNumberFormat="1" applyFont="1" applyFill="1" applyBorder="1" applyAlignment="1">
      <alignment horizontal="right" vertical="top"/>
    </xf>
    <xf numFmtId="4" fontId="12" fillId="6" borderId="94" xfId="0" applyNumberFormat="1" applyFont="1" applyFill="1" applyBorder="1" applyAlignment="1">
      <alignment horizontal="right" vertical="top"/>
    </xf>
    <xf numFmtId="4" fontId="2" fillId="11" borderId="132" xfId="0" applyNumberFormat="1" applyFont="1" applyFill="1" applyBorder="1" applyAlignment="1">
      <alignment horizontal="right" vertical="center"/>
    </xf>
    <xf numFmtId="4" fontId="12" fillId="6" borderId="132" xfId="0" applyNumberFormat="1" applyFont="1" applyFill="1" applyBorder="1" applyAlignment="1">
      <alignment horizontal="right" vertical="top"/>
    </xf>
    <xf numFmtId="49" fontId="3" fillId="0" borderId="115" xfId="0" applyNumberFormat="1" applyFont="1" applyBorder="1" applyAlignment="1">
      <alignment horizontal="center" vertical="top"/>
    </xf>
    <xf numFmtId="0" fontId="1" fillId="0" borderId="127" xfId="0" applyFont="1" applyBorder="1" applyAlignment="1">
      <alignment vertical="top" wrapText="1"/>
    </xf>
    <xf numFmtId="4" fontId="1" fillId="0" borderId="127" xfId="0" applyNumberFormat="1" applyFont="1" applyBorder="1" applyAlignment="1">
      <alignment horizontal="right" vertical="top"/>
    </xf>
    <xf numFmtId="4" fontId="1" fillId="0" borderId="204" xfId="0" applyNumberFormat="1" applyFont="1" applyBorder="1" applyAlignment="1">
      <alignment horizontal="right" vertical="top"/>
    </xf>
    <xf numFmtId="4" fontId="1" fillId="0" borderId="177" xfId="0" applyNumberFormat="1" applyFont="1" applyBorder="1" applyAlignment="1">
      <alignment horizontal="right" vertical="top"/>
    </xf>
    <xf numFmtId="4" fontId="1" fillId="0" borderId="159" xfId="0" applyNumberFormat="1" applyFont="1" applyBorder="1" applyAlignment="1">
      <alignment horizontal="right" vertical="top"/>
    </xf>
    <xf numFmtId="49" fontId="3" fillId="6" borderId="133" xfId="0" applyNumberFormat="1" applyFont="1" applyFill="1" applyBorder="1" applyAlignment="1">
      <alignment horizontal="center" vertical="top"/>
    </xf>
    <xf numFmtId="0" fontId="19" fillId="6" borderId="138" xfId="0" applyFont="1" applyFill="1" applyBorder="1" applyAlignment="1">
      <alignment horizontal="left" vertical="top" wrapText="1"/>
    </xf>
    <xf numFmtId="4" fontId="2" fillId="6" borderId="135" xfId="0" applyNumberFormat="1" applyFont="1" applyFill="1" applyBorder="1" applyAlignment="1">
      <alignment horizontal="right" vertical="top"/>
    </xf>
    <xf numFmtId="4" fontId="2" fillId="6" borderId="188" xfId="0" applyNumberFormat="1" applyFont="1" applyFill="1" applyBorder="1" applyAlignment="1">
      <alignment horizontal="right" vertical="top"/>
    </xf>
    <xf numFmtId="4" fontId="2" fillId="6" borderId="187" xfId="0" applyNumberFormat="1" applyFont="1" applyFill="1" applyBorder="1" applyAlignment="1">
      <alignment horizontal="right" vertical="top"/>
    </xf>
    <xf numFmtId="4" fontId="2" fillId="6" borderId="185" xfId="0" applyNumberFormat="1" applyFont="1" applyFill="1" applyBorder="1" applyAlignment="1">
      <alignment horizontal="right" vertical="top"/>
    </xf>
    <xf numFmtId="4" fontId="2" fillId="6" borderId="186" xfId="0" applyNumberFormat="1" applyFont="1" applyFill="1" applyBorder="1" applyAlignment="1">
      <alignment horizontal="right" vertical="top"/>
    </xf>
    <xf numFmtId="4" fontId="12" fillId="14" borderId="94" xfId="0" applyNumberFormat="1" applyFont="1" applyFill="1" applyBorder="1" applyAlignment="1">
      <alignment horizontal="right" vertical="top"/>
    </xf>
    <xf numFmtId="4" fontId="2" fillId="11" borderId="202" xfId="0" applyNumberFormat="1" applyFont="1" applyFill="1" applyBorder="1" applyAlignment="1">
      <alignment horizontal="right" vertical="center"/>
    </xf>
    <xf numFmtId="4" fontId="1" fillId="0" borderId="188" xfId="0" applyNumberFormat="1" applyFont="1" applyBorder="1" applyAlignment="1">
      <alignment horizontal="right" vertical="top"/>
    </xf>
    <xf numFmtId="4" fontId="1" fillId="0" borderId="205" xfId="0" applyNumberFormat="1" applyFont="1" applyBorder="1" applyAlignment="1">
      <alignment vertical="top"/>
    </xf>
    <xf numFmtId="4" fontId="1" fillId="0" borderId="191" xfId="0" applyNumberFormat="1" applyFont="1" applyBorder="1" applyAlignment="1">
      <alignment horizontal="right" vertical="top"/>
    </xf>
    <xf numFmtId="4" fontId="1" fillId="0" borderId="192" xfId="0" applyNumberFormat="1" applyFont="1" applyBorder="1" applyAlignment="1">
      <alignment horizontal="right" vertical="top"/>
    </xf>
    <xf numFmtId="4" fontId="0" fillId="2" borderId="128" xfId="0" applyNumberFormat="1" applyFont="1" applyFill="1" applyBorder="1" applyAlignment="1">
      <alignment horizontal="right" vertical="center"/>
    </xf>
    <xf numFmtId="4" fontId="0" fillId="2" borderId="144" xfId="0" applyNumberFormat="1" applyFont="1" applyFill="1" applyBorder="1" applyAlignment="1">
      <alignment horizontal="right" vertical="center"/>
    </xf>
    <xf numFmtId="4" fontId="0" fillId="2" borderId="155" xfId="0" applyNumberFormat="1" applyFont="1" applyFill="1" applyBorder="1" applyAlignment="1">
      <alignment horizontal="right" vertical="center"/>
    </xf>
    <xf numFmtId="4" fontId="2" fillId="6" borderId="213" xfId="0" applyNumberFormat="1" applyFont="1" applyFill="1" applyBorder="1" applyAlignment="1">
      <alignment horizontal="right" vertical="top"/>
    </xf>
    <xf numFmtId="4" fontId="1" fillId="0" borderId="184" xfId="0" applyNumberFormat="1" applyFont="1" applyBorder="1" applyAlignment="1">
      <alignment horizontal="center" vertical="top"/>
    </xf>
    <xf numFmtId="4" fontId="1" fillId="0" borderId="232" xfId="0" applyNumberFormat="1" applyFont="1" applyBorder="1" applyAlignment="1">
      <alignment horizontal="right" vertical="top"/>
    </xf>
    <xf numFmtId="4" fontId="1" fillId="0" borderId="214" xfId="0" applyNumberFormat="1" applyFont="1" applyBorder="1" applyAlignment="1">
      <alignment horizontal="right" vertical="top"/>
    </xf>
    <xf numFmtId="4" fontId="2" fillId="6" borderId="105" xfId="0" applyNumberFormat="1" applyFont="1" applyFill="1" applyBorder="1" applyAlignment="1">
      <alignment horizontal="right" vertical="top"/>
    </xf>
    <xf numFmtId="4" fontId="1" fillId="0" borderId="105" xfId="0" applyNumberFormat="1" applyFont="1" applyBorder="1" applyAlignment="1">
      <alignment horizontal="right" vertical="top"/>
    </xf>
    <xf numFmtId="4" fontId="1" fillId="12" borderId="128" xfId="0" applyNumberFormat="1" applyFont="1" applyFill="1" applyBorder="1" applyAlignment="1">
      <alignment horizontal="right" vertical="center"/>
    </xf>
    <xf numFmtId="4" fontId="1" fillId="12" borderId="144" xfId="0" applyNumberFormat="1" applyFont="1" applyFill="1" applyBorder="1" applyAlignment="1">
      <alignment horizontal="right" vertical="center"/>
    </xf>
    <xf numFmtId="4" fontId="1" fillId="12" borderId="155" xfId="0" applyNumberFormat="1" applyFont="1" applyFill="1" applyBorder="1" applyAlignment="1">
      <alignment horizontal="right" vertical="center"/>
    </xf>
    <xf numFmtId="4" fontId="1" fillId="0" borderId="188" xfId="0" applyNumberFormat="1" applyFont="1" applyBorder="1" applyAlignment="1">
      <alignment vertical="top"/>
    </xf>
    <xf numFmtId="4" fontId="12" fillId="15" borderId="94" xfId="0" applyNumberFormat="1" applyFont="1" applyFill="1" applyBorder="1" applyAlignment="1">
      <alignment horizontal="right" vertical="top"/>
    </xf>
    <xf numFmtId="4" fontId="1" fillId="0" borderId="215" xfId="0" applyNumberFormat="1" applyFont="1" applyBorder="1" applyAlignment="1">
      <alignment horizontal="right" vertical="top"/>
    </xf>
    <xf numFmtId="4" fontId="1" fillId="0" borderId="225" xfId="0" applyNumberFormat="1" applyFont="1" applyBorder="1" applyAlignment="1">
      <alignment horizontal="right" vertical="top"/>
    </xf>
    <xf numFmtId="4" fontId="1" fillId="0" borderId="110" xfId="0" applyNumberFormat="1" applyFont="1" applyBorder="1" applyAlignment="1">
      <alignment horizontal="right" vertical="top"/>
    </xf>
    <xf numFmtId="0" fontId="1" fillId="16" borderId="161" xfId="0" applyFont="1" applyFill="1" applyBorder="1" applyAlignment="1">
      <alignment vertical="top" wrapText="1"/>
    </xf>
    <xf numFmtId="0" fontId="1" fillId="16" borderId="150" xfId="0" applyFont="1" applyFill="1" applyBorder="1" applyAlignment="1">
      <alignment vertical="top" wrapText="1"/>
    </xf>
    <xf numFmtId="4" fontId="2" fillId="6" borderId="133" xfId="0" applyNumberFormat="1" applyFont="1" applyFill="1" applyBorder="1" applyAlignment="1">
      <alignment horizontal="right" vertical="top"/>
    </xf>
    <xf numFmtId="4" fontId="2" fillId="11" borderId="133" xfId="0" applyNumberFormat="1" applyFont="1" applyFill="1" applyBorder="1" applyAlignment="1">
      <alignment horizontal="right" vertical="center"/>
    </xf>
    <xf numFmtId="4" fontId="1" fillId="0" borderId="108" xfId="0" applyNumberFormat="1" applyFont="1" applyBorder="1" applyAlignment="1">
      <alignment horizontal="right" vertical="top"/>
    </xf>
    <xf numFmtId="4" fontId="1" fillId="0" borderId="213" xfId="0" applyNumberFormat="1" applyFont="1" applyBorder="1" applyAlignment="1">
      <alignment horizontal="right" vertical="top"/>
    </xf>
    <xf numFmtId="4" fontId="1" fillId="0" borderId="109" xfId="0" applyNumberFormat="1" applyFont="1" applyBorder="1" applyAlignment="1">
      <alignment horizontal="right" vertical="top"/>
    </xf>
    <xf numFmtId="4" fontId="1" fillId="0" borderId="214" xfId="0" applyNumberFormat="1" applyFont="1" applyFill="1" applyBorder="1" applyAlignment="1">
      <alignment horizontal="right" vertical="top"/>
    </xf>
    <xf numFmtId="4" fontId="1" fillId="0" borderId="192" xfId="0" applyNumberFormat="1" applyFont="1" applyFill="1" applyBorder="1" applyAlignment="1">
      <alignment horizontal="right" vertical="top"/>
    </xf>
    <xf numFmtId="4" fontId="1" fillId="12" borderId="134" xfId="0" applyNumberFormat="1" applyFont="1" applyFill="1" applyBorder="1" applyAlignment="1">
      <alignment horizontal="right" vertical="center"/>
    </xf>
    <xf numFmtId="4" fontId="1" fillId="12" borderId="200" xfId="0" applyNumberFormat="1" applyFont="1" applyFill="1" applyBorder="1" applyAlignment="1">
      <alignment horizontal="right" vertical="center"/>
    </xf>
    <xf numFmtId="0" fontId="1" fillId="0" borderId="89" xfId="0" applyFont="1" applyBorder="1" applyAlignment="1">
      <alignment horizontal="center" vertical="top" wrapText="1"/>
    </xf>
    <xf numFmtId="4" fontId="12" fillId="14" borderId="132" xfId="0" applyNumberFormat="1" applyFont="1" applyFill="1" applyBorder="1" applyAlignment="1">
      <alignment horizontal="right" vertical="top"/>
    </xf>
    <xf numFmtId="0" fontId="3" fillId="12" borderId="174" xfId="0" applyFont="1" applyFill="1" applyBorder="1" applyAlignment="1">
      <alignment horizontal="center" vertical="center"/>
    </xf>
    <xf numFmtId="4" fontId="12" fillId="14" borderId="141" xfId="0" applyNumberFormat="1" applyFont="1" applyFill="1" applyBorder="1" applyAlignment="1">
      <alignment horizontal="right" vertical="top"/>
    </xf>
    <xf numFmtId="4" fontId="12" fillId="15" borderId="102" xfId="0" applyNumberFormat="1" applyFont="1" applyFill="1" applyBorder="1" applyAlignment="1">
      <alignment horizontal="right" vertical="top"/>
    </xf>
    <xf numFmtId="4" fontId="1" fillId="0" borderId="94" xfId="0" applyNumberFormat="1" applyFont="1" applyBorder="1" applyAlignment="1">
      <alignment horizontal="right" vertical="top"/>
    </xf>
    <xf numFmtId="4" fontId="1" fillId="0" borderId="216" xfId="0" applyNumberFormat="1" applyFont="1" applyBorder="1" applyAlignment="1">
      <alignment horizontal="right" vertical="top"/>
    </xf>
    <xf numFmtId="4" fontId="1" fillId="0" borderId="226" xfId="0" applyNumberFormat="1" applyFont="1" applyBorder="1" applyAlignment="1">
      <alignment horizontal="right" vertical="top"/>
    </xf>
    <xf numFmtId="4" fontId="1" fillId="0" borderId="217" xfId="0" applyNumberFormat="1" applyFont="1" applyBorder="1" applyAlignment="1">
      <alignment horizontal="right" vertical="top"/>
    </xf>
    <xf numFmtId="0" fontId="1" fillId="16" borderId="82" xfId="0" applyFont="1" applyFill="1" applyBorder="1" applyAlignment="1">
      <alignment vertical="top" wrapText="1"/>
    </xf>
    <xf numFmtId="0" fontId="0" fillId="16" borderId="0" xfId="0" applyFont="1" applyFill="1" applyAlignment="1"/>
    <xf numFmtId="4" fontId="1" fillId="0" borderId="205" xfId="0" applyNumberFormat="1" applyFont="1" applyBorder="1" applyAlignment="1">
      <alignment horizontal="right" vertical="top"/>
    </xf>
    <xf numFmtId="4" fontId="49" fillId="0" borderId="112" xfId="1" applyNumberFormat="1" applyFont="1" applyFill="1" applyBorder="1" applyAlignment="1">
      <alignment horizontal="right" vertical="top"/>
    </xf>
    <xf numFmtId="0" fontId="0" fillId="0" borderId="0" xfId="0" applyFont="1" applyAlignment="1"/>
    <xf numFmtId="4" fontId="1" fillId="0" borderId="233" xfId="0" applyNumberFormat="1" applyFont="1" applyBorder="1" applyAlignment="1">
      <alignment horizontal="right" vertical="top"/>
    </xf>
    <xf numFmtId="4" fontId="1" fillId="16" borderId="192" xfId="0" applyNumberFormat="1" applyFont="1" applyFill="1" applyBorder="1" applyAlignment="1">
      <alignment horizontal="right" vertical="top"/>
    </xf>
    <xf numFmtId="4" fontId="1" fillId="16" borderId="110" xfId="0" applyNumberFormat="1" applyFont="1" applyFill="1" applyBorder="1" applyAlignment="1">
      <alignment horizontal="right" vertical="top"/>
    </xf>
    <xf numFmtId="4" fontId="1" fillId="0" borderId="234" xfId="0" applyNumberFormat="1" applyFont="1" applyBorder="1" applyAlignment="1">
      <alignment horizontal="right" vertical="top"/>
    </xf>
    <xf numFmtId="4" fontId="1" fillId="16" borderId="108" xfId="0" applyNumberFormat="1" applyFont="1" applyFill="1" applyBorder="1" applyAlignment="1">
      <alignment horizontal="right" vertical="top"/>
    </xf>
    <xf numFmtId="4" fontId="41" fillId="16" borderId="101" xfId="0" applyNumberFormat="1" applyFont="1" applyFill="1" applyBorder="1" applyAlignment="1">
      <alignment horizontal="right" vertical="top"/>
    </xf>
    <xf numFmtId="0" fontId="0" fillId="0" borderId="0" xfId="0" applyFont="1" applyAlignment="1"/>
    <xf numFmtId="0" fontId="1" fillId="0" borderId="102" xfId="0" applyFont="1" applyBorder="1" applyAlignment="1">
      <alignment vertical="top"/>
    </xf>
    <xf numFmtId="4" fontId="1" fillId="0" borderId="212" xfId="0" applyNumberFormat="1" applyFont="1" applyBorder="1" applyAlignment="1">
      <alignment vertical="top"/>
    </xf>
    <xf numFmtId="4" fontId="1" fillId="0" borderId="235" xfId="0" applyNumberFormat="1" applyFont="1" applyBorder="1" applyAlignment="1">
      <alignment vertical="top"/>
    </xf>
    <xf numFmtId="4" fontId="1" fillId="0" borderId="93" xfId="0" applyNumberFormat="1" applyFont="1" applyBorder="1" applyAlignment="1">
      <alignment vertical="top"/>
    </xf>
    <xf numFmtId="4" fontId="1" fillId="0" borderId="236" xfId="0" applyNumberFormat="1" applyFont="1" applyBorder="1" applyAlignment="1">
      <alignment vertical="top"/>
    </xf>
    <xf numFmtId="4" fontId="1" fillId="0" borderId="237" xfId="0" applyNumberFormat="1" applyFont="1" applyBorder="1" applyAlignment="1">
      <alignment vertical="top"/>
    </xf>
    <xf numFmtId="4" fontId="1" fillId="0" borderId="218" xfId="0" applyNumberFormat="1" applyFont="1" applyBorder="1" applyAlignment="1">
      <alignment vertical="top"/>
    </xf>
    <xf numFmtId="4" fontId="1" fillId="0" borderId="198" xfId="0" applyNumberFormat="1" applyFont="1" applyBorder="1" applyAlignment="1">
      <alignment vertical="top"/>
    </xf>
    <xf numFmtId="4" fontId="1" fillId="0" borderId="5" xfId="0" applyNumberFormat="1" applyFont="1" applyBorder="1" applyAlignment="1">
      <alignment vertical="top"/>
    </xf>
    <xf numFmtId="4" fontId="1" fillId="0" borderId="238" xfId="0" applyNumberFormat="1" applyFont="1" applyBorder="1" applyAlignment="1">
      <alignment horizontal="right" vertical="top"/>
    </xf>
    <xf numFmtId="0" fontId="2" fillId="6" borderId="134" xfId="0" applyFont="1" applyFill="1" applyBorder="1" applyAlignment="1">
      <alignment horizontal="center" vertical="top"/>
    </xf>
    <xf numFmtId="4" fontId="2" fillId="6" borderId="239" xfId="0" applyNumberFormat="1" applyFont="1" applyFill="1" applyBorder="1" applyAlignment="1">
      <alignment horizontal="right" vertical="top"/>
    </xf>
    <xf numFmtId="4" fontId="1" fillId="0" borderId="240" xfId="0" applyNumberFormat="1" applyFont="1" applyBorder="1" applyAlignment="1">
      <alignment horizontal="right" vertical="top"/>
    </xf>
    <xf numFmtId="4" fontId="1" fillId="0" borderId="241" xfId="0" applyNumberFormat="1" applyFont="1" applyBorder="1" applyAlignment="1">
      <alignment horizontal="right" vertical="top"/>
    </xf>
    <xf numFmtId="4" fontId="2" fillId="6" borderId="242" xfId="0" applyNumberFormat="1" applyFont="1" applyFill="1" applyBorder="1" applyAlignment="1">
      <alignment horizontal="right" vertical="top"/>
    </xf>
    <xf numFmtId="4" fontId="1" fillId="0" borderId="243" xfId="0" applyNumberFormat="1" applyFont="1" applyBorder="1" applyAlignment="1">
      <alignment horizontal="right" vertical="top"/>
    </xf>
    <xf numFmtId="0" fontId="15" fillId="0" borderId="111" xfId="0" applyFont="1" applyBorder="1"/>
    <xf numFmtId="0" fontId="15" fillId="0" borderId="244" xfId="0" applyFont="1" applyBorder="1"/>
    <xf numFmtId="4" fontId="12" fillId="6" borderId="155" xfId="0" applyNumberFormat="1" applyFont="1" applyFill="1" applyBorder="1" applyAlignment="1">
      <alignment horizontal="right" vertical="top"/>
    </xf>
    <xf numFmtId="4" fontId="12" fillId="15" borderId="171" xfId="0" applyNumberFormat="1" applyFont="1" applyFill="1" applyBorder="1" applyAlignment="1">
      <alignment horizontal="right" vertical="top"/>
    </xf>
    <xf numFmtId="4" fontId="12" fillId="15" borderId="155" xfId="0" applyNumberFormat="1" applyFont="1" applyFill="1" applyBorder="1" applyAlignment="1">
      <alignment horizontal="right" vertical="top"/>
    </xf>
    <xf numFmtId="4" fontId="12" fillId="14" borderId="155" xfId="0" applyNumberFormat="1" applyFont="1" applyFill="1" applyBorder="1" applyAlignment="1">
      <alignment horizontal="right" vertical="top"/>
    </xf>
    <xf numFmtId="4" fontId="12" fillId="14" borderId="171" xfId="0" applyNumberFormat="1" applyFont="1" applyFill="1" applyBorder="1" applyAlignment="1">
      <alignment horizontal="right" vertical="top"/>
    </xf>
    <xf numFmtId="4" fontId="12" fillId="14" borderId="209" xfId="0" applyNumberFormat="1" applyFont="1" applyFill="1" applyBorder="1" applyAlignment="1">
      <alignment horizontal="right" vertical="top"/>
    </xf>
    <xf numFmtId="4" fontId="12" fillId="6" borderId="200" xfId="0" applyNumberFormat="1" applyFont="1" applyFill="1" applyBorder="1" applyAlignment="1">
      <alignment horizontal="right" vertical="top"/>
    </xf>
    <xf numFmtId="4" fontId="12" fillId="0" borderId="0" xfId="0" applyNumberFormat="1" applyFont="1" applyBorder="1" applyAlignment="1">
      <alignment horizontal="right" vertical="center"/>
    </xf>
    <xf numFmtId="166" fontId="47" fillId="17" borderId="171" xfId="0" applyNumberFormat="1" applyFont="1" applyFill="1" applyBorder="1" applyAlignment="1">
      <alignment horizontal="center" vertical="center" wrapText="1"/>
    </xf>
    <xf numFmtId="0" fontId="1" fillId="16" borderId="171" xfId="0" applyFont="1" applyFill="1" applyBorder="1" applyAlignment="1">
      <alignment vertical="top" wrapText="1"/>
    </xf>
    <xf numFmtId="0" fontId="2" fillId="6" borderId="172" xfId="0" applyFont="1" applyFill="1" applyBorder="1" applyAlignment="1">
      <alignment horizontal="center" vertical="top"/>
    </xf>
    <xf numFmtId="0" fontId="4" fillId="0" borderId="203" xfId="0" applyFont="1" applyBorder="1" applyAlignment="1">
      <alignment horizontal="center" vertical="top"/>
    </xf>
    <xf numFmtId="0" fontId="2" fillId="12" borderId="143" xfId="0" applyFont="1" applyFill="1" applyBorder="1" applyAlignment="1">
      <alignment horizontal="center" vertical="center"/>
    </xf>
    <xf numFmtId="4" fontId="2" fillId="12" borderId="143" xfId="0" applyNumberFormat="1" applyFont="1" applyFill="1" applyBorder="1" applyAlignment="1">
      <alignment horizontal="right" vertical="center"/>
    </xf>
    <xf numFmtId="4" fontId="2" fillId="12" borderId="210" xfId="0" applyNumberFormat="1" applyFont="1" applyFill="1" applyBorder="1" applyAlignment="1">
      <alignment horizontal="right" vertical="center"/>
    </xf>
    <xf numFmtId="4" fontId="2" fillId="12" borderId="181" xfId="0" applyNumberFormat="1" applyFont="1" applyFill="1" applyBorder="1" applyAlignment="1">
      <alignment horizontal="right" vertical="center"/>
    </xf>
    <xf numFmtId="4" fontId="2" fillId="12" borderId="211" xfId="0" applyNumberFormat="1" applyFont="1" applyFill="1" applyBorder="1" applyAlignment="1">
      <alignment horizontal="right" vertical="center"/>
    </xf>
    <xf numFmtId="0" fontId="0" fillId="0" borderId="0" xfId="0" applyFont="1" applyAlignment="1"/>
    <xf numFmtId="4" fontId="12" fillId="6" borderId="171" xfId="0" applyNumberFormat="1" applyFont="1" applyFill="1" applyBorder="1" applyAlignment="1">
      <alignment horizontal="right" vertical="top"/>
    </xf>
    <xf numFmtId="0" fontId="2" fillId="6" borderId="171" xfId="0" applyFont="1" applyFill="1" applyBorder="1" applyAlignment="1">
      <alignment vertical="top" wrapText="1"/>
    </xf>
    <xf numFmtId="4" fontId="2" fillId="6" borderId="245" xfId="0" applyNumberFormat="1" applyFont="1" applyFill="1" applyBorder="1" applyAlignment="1">
      <alignment horizontal="right" vertical="top"/>
    </xf>
    <xf numFmtId="165" fontId="2" fillId="15" borderId="92" xfId="0" applyNumberFormat="1" applyFont="1" applyFill="1" applyBorder="1" applyAlignment="1">
      <alignment vertical="top"/>
    </xf>
    <xf numFmtId="4" fontId="2" fillId="15" borderId="92" xfId="0" applyNumberFormat="1" applyFont="1" applyFill="1" applyBorder="1" applyAlignment="1">
      <alignment horizontal="right" vertical="top"/>
    </xf>
    <xf numFmtId="0" fontId="50" fillId="0" borderId="117" xfId="0" applyFont="1" applyBorder="1" applyAlignment="1">
      <alignment vertical="center" wrapText="1"/>
    </xf>
    <xf numFmtId="0" fontId="50" fillId="0" borderId="117" xfId="0" applyFont="1" applyBorder="1" applyAlignment="1">
      <alignment horizontal="left" vertical="center" wrapText="1"/>
    </xf>
    <xf numFmtId="0" fontId="50" fillId="0" borderId="118" xfId="0" applyFont="1" applyBorder="1" applyAlignment="1">
      <alignment horizontal="left" vertical="center" wrapText="1"/>
    </xf>
    <xf numFmtId="4" fontId="2" fillId="15" borderId="105" xfId="0" applyNumberFormat="1" applyFont="1" applyFill="1" applyBorder="1" applyAlignment="1">
      <alignment horizontal="right" vertical="top"/>
    </xf>
    <xf numFmtId="4" fontId="2" fillId="6" borderId="246" xfId="0" applyNumberFormat="1" applyFont="1" applyFill="1" applyBorder="1" applyAlignment="1">
      <alignment horizontal="right" vertical="top"/>
    </xf>
    <xf numFmtId="4" fontId="2" fillId="15" borderId="112" xfId="0" applyNumberFormat="1" applyFont="1" applyFill="1" applyBorder="1" applyAlignment="1">
      <alignment horizontal="right" vertical="top"/>
    </xf>
    <xf numFmtId="4" fontId="2" fillId="15" borderId="123" xfId="0" applyNumberFormat="1" applyFont="1" applyFill="1" applyBorder="1" applyAlignment="1">
      <alignment horizontal="right" vertical="top"/>
    </xf>
    <xf numFmtId="4" fontId="2" fillId="15" borderId="124" xfId="0" applyNumberFormat="1" applyFont="1" applyFill="1" applyBorder="1" applyAlignment="1">
      <alignment horizontal="right" vertical="top"/>
    </xf>
    <xf numFmtId="0" fontId="4" fillId="0" borderId="145" xfId="0" applyFont="1" applyBorder="1" applyAlignment="1">
      <alignment horizontal="center" vertical="top"/>
    </xf>
    <xf numFmtId="0" fontId="2" fillId="15" borderId="160" xfId="0" applyFont="1" applyFill="1" applyBorder="1" applyAlignment="1">
      <alignment horizontal="center" vertical="top"/>
    </xf>
    <xf numFmtId="0" fontId="2" fillId="15" borderId="223" xfId="0" applyFont="1" applyFill="1" applyBorder="1" applyAlignment="1">
      <alignment horizontal="center" vertical="top"/>
    </xf>
    <xf numFmtId="0" fontId="2" fillId="15" borderId="224" xfId="0" applyFont="1" applyFill="1" applyBorder="1" applyAlignment="1">
      <alignment horizontal="center" vertical="top"/>
    </xf>
    <xf numFmtId="165" fontId="2" fillId="0" borderId="92" xfId="0" applyNumberFormat="1" applyFont="1" applyBorder="1" applyAlignment="1">
      <alignment vertical="top"/>
    </xf>
    <xf numFmtId="49" fontId="3" fillId="6" borderId="172" xfId="0" applyNumberFormat="1" applyFont="1" applyFill="1" applyBorder="1" applyAlignment="1">
      <alignment horizontal="center" vertical="top"/>
    </xf>
    <xf numFmtId="0" fontId="2" fillId="6" borderId="144" xfId="0" applyFont="1" applyFill="1" applyBorder="1" applyAlignment="1">
      <alignment horizontal="center" vertical="top"/>
    </xf>
    <xf numFmtId="0" fontId="18" fillId="6" borderId="94" xfId="0" applyFont="1" applyFill="1" applyBorder="1" applyAlignment="1">
      <alignment vertical="top" wrapText="1"/>
    </xf>
    <xf numFmtId="0" fontId="4" fillId="0" borderId="117" xfId="0" applyFont="1" applyBorder="1" applyAlignment="1">
      <alignment vertical="top" wrapText="1"/>
    </xf>
    <xf numFmtId="165" fontId="2" fillId="0" borderId="120" xfId="0" applyNumberFormat="1" applyFont="1" applyBorder="1" applyAlignment="1">
      <alignment vertical="top"/>
    </xf>
    <xf numFmtId="49" fontId="3" fillId="0" borderId="122" xfId="0" applyNumberFormat="1" applyFont="1" applyBorder="1" applyAlignment="1">
      <alignment horizontal="center" vertical="top"/>
    </xf>
    <xf numFmtId="165" fontId="2" fillId="15" borderId="112" xfId="0" applyNumberFormat="1" applyFont="1" applyFill="1" applyBorder="1" applyAlignment="1">
      <alignment vertical="top"/>
    </xf>
    <xf numFmtId="49" fontId="3" fillId="15" borderId="113" xfId="0" applyNumberFormat="1" applyFont="1" applyFill="1" applyBorder="1" applyAlignment="1">
      <alignment horizontal="center" vertical="top"/>
    </xf>
    <xf numFmtId="165" fontId="2" fillId="15" borderId="123" xfId="0" applyNumberFormat="1" applyFont="1" applyFill="1" applyBorder="1" applyAlignment="1">
      <alignment vertical="top"/>
    </xf>
    <xf numFmtId="49" fontId="3" fillId="15" borderId="125" xfId="0" applyNumberFormat="1" applyFont="1" applyFill="1" applyBorder="1" applyAlignment="1">
      <alignment horizontal="center" vertical="top"/>
    </xf>
    <xf numFmtId="4" fontId="1" fillId="15" borderId="105" xfId="0" applyNumberFormat="1" applyFont="1" applyFill="1" applyBorder="1" applyAlignment="1">
      <alignment horizontal="right" vertical="top"/>
    </xf>
    <xf numFmtId="4" fontId="1" fillId="15" borderId="92" xfId="0" applyNumberFormat="1" applyFont="1" applyFill="1" applyBorder="1" applyAlignment="1">
      <alignment horizontal="right" vertical="top"/>
    </xf>
    <xf numFmtId="4" fontId="12" fillId="14" borderId="134" xfId="0" applyNumberFormat="1" applyFont="1" applyFill="1" applyBorder="1" applyAlignment="1">
      <alignment horizontal="right" vertical="top"/>
    </xf>
    <xf numFmtId="4" fontId="12" fillId="15" borderId="128" xfId="0" applyNumberFormat="1" applyFont="1" applyFill="1" applyBorder="1" applyAlignment="1">
      <alignment horizontal="right" vertical="top"/>
    </xf>
    <xf numFmtId="4" fontId="12" fillId="15" borderId="92" xfId="0" applyNumberFormat="1" applyFont="1" applyFill="1" applyBorder="1" applyAlignment="1">
      <alignment horizontal="right" vertical="top"/>
    </xf>
    <xf numFmtId="4" fontId="12" fillId="15" borderId="120" xfId="0" applyNumberFormat="1" applyFont="1" applyFill="1" applyBorder="1" applyAlignment="1">
      <alignment horizontal="right" vertical="top"/>
    </xf>
    <xf numFmtId="4" fontId="12" fillId="15" borderId="122" xfId="0" applyNumberFormat="1" applyFont="1" applyFill="1" applyBorder="1" applyAlignment="1">
      <alignment horizontal="right" vertical="top"/>
    </xf>
    <xf numFmtId="4" fontId="12" fillId="15" borderId="112" xfId="0" applyNumberFormat="1" applyFont="1" applyFill="1" applyBorder="1" applyAlignment="1">
      <alignment horizontal="right" vertical="top"/>
    </xf>
    <xf numFmtId="4" fontId="12" fillId="15" borderId="113" xfId="0" applyNumberFormat="1" applyFont="1" applyFill="1" applyBorder="1" applyAlignment="1">
      <alignment horizontal="right" vertical="top"/>
    </xf>
    <xf numFmtId="4" fontId="12" fillId="15" borderId="123" xfId="0" applyNumberFormat="1" applyFont="1" applyFill="1" applyBorder="1" applyAlignment="1">
      <alignment horizontal="right" vertical="top"/>
    </xf>
    <xf numFmtId="4" fontId="12" fillId="15" borderId="125" xfId="0" applyNumberFormat="1" applyFont="1" applyFill="1" applyBorder="1" applyAlignment="1">
      <alignment horizontal="right" vertical="top"/>
    </xf>
    <xf numFmtId="4" fontId="12" fillId="14" borderId="102" xfId="0" applyNumberFormat="1" applyFont="1" applyFill="1" applyBorder="1" applyAlignment="1">
      <alignment horizontal="right" vertical="top"/>
    </xf>
    <xf numFmtId="4" fontId="12" fillId="15" borderId="124" xfId="0" applyNumberFormat="1" applyFont="1" applyFill="1" applyBorder="1" applyAlignment="1">
      <alignment horizontal="right" vertical="top"/>
    </xf>
    <xf numFmtId="4" fontId="12" fillId="15" borderId="153" xfId="0" applyNumberFormat="1" applyFont="1" applyFill="1" applyBorder="1" applyAlignment="1">
      <alignment horizontal="right" vertical="top"/>
    </xf>
    <xf numFmtId="4" fontId="12" fillId="15" borderId="111" xfId="0" applyNumberFormat="1" applyFont="1" applyFill="1" applyBorder="1" applyAlignment="1">
      <alignment horizontal="right" vertical="top"/>
    </xf>
    <xf numFmtId="4" fontId="12" fillId="15" borderId="154" xfId="0" applyNumberFormat="1" applyFont="1" applyFill="1" applyBorder="1" applyAlignment="1">
      <alignment horizontal="right" vertical="top"/>
    </xf>
    <xf numFmtId="4" fontId="12" fillId="15" borderId="116" xfId="0" applyNumberFormat="1" applyFont="1" applyFill="1" applyBorder="1" applyAlignment="1">
      <alignment horizontal="right" vertical="top"/>
    </xf>
    <xf numFmtId="4" fontId="12" fillId="15" borderId="250" xfId="0" applyNumberFormat="1" applyFont="1" applyFill="1" applyBorder="1" applyAlignment="1">
      <alignment horizontal="right" vertical="top"/>
    </xf>
    <xf numFmtId="4" fontId="12" fillId="15" borderId="105" xfId="0" applyNumberFormat="1" applyFont="1" applyFill="1" applyBorder="1" applyAlignment="1">
      <alignment horizontal="right" vertical="top"/>
    </xf>
    <xf numFmtId="4" fontId="12" fillId="15" borderId="251" xfId="0" applyNumberFormat="1" applyFont="1" applyFill="1" applyBorder="1" applyAlignment="1">
      <alignment horizontal="right" vertical="top"/>
    </xf>
    <xf numFmtId="4" fontId="12" fillId="6" borderId="102" xfId="0" applyNumberFormat="1" applyFont="1" applyFill="1" applyBorder="1" applyAlignment="1">
      <alignment horizontal="right" vertical="top"/>
    </xf>
    <xf numFmtId="4" fontId="12" fillId="6" borderId="128" xfId="0" applyNumberFormat="1" applyFont="1" applyFill="1" applyBorder="1" applyAlignment="1">
      <alignment horizontal="right" vertical="top"/>
    </xf>
    <xf numFmtId="4" fontId="12" fillId="6" borderId="120" xfId="0" applyNumberFormat="1" applyFont="1" applyFill="1" applyBorder="1" applyAlignment="1">
      <alignment horizontal="right" vertical="top"/>
    </xf>
    <xf numFmtId="4" fontId="12" fillId="15" borderId="147" xfId="0" applyNumberFormat="1" applyFont="1" applyFill="1" applyBorder="1" applyAlignment="1">
      <alignment horizontal="right" vertical="top"/>
    </xf>
    <xf numFmtId="4" fontId="12" fillId="6" borderId="121" xfId="0" applyNumberFormat="1" applyFont="1" applyFill="1" applyBorder="1" applyAlignment="1">
      <alignment horizontal="right" vertical="top"/>
    </xf>
    <xf numFmtId="4" fontId="12" fillId="15" borderId="146" xfId="0" applyNumberFormat="1" applyFont="1" applyFill="1" applyBorder="1" applyAlignment="1">
      <alignment horizontal="right" vertical="top"/>
    </xf>
    <xf numFmtId="4" fontId="1" fillId="15" borderId="111" xfId="0" applyNumberFormat="1" applyFont="1" applyFill="1" applyBorder="1" applyAlignment="1">
      <alignment horizontal="right" vertical="top"/>
    </xf>
    <xf numFmtId="4" fontId="12" fillId="15" borderId="140" xfId="0" applyNumberFormat="1" applyFont="1" applyFill="1" applyBorder="1" applyAlignment="1">
      <alignment horizontal="right" vertical="top"/>
    </xf>
    <xf numFmtId="4" fontId="12" fillId="18" borderId="132" xfId="0" applyNumberFormat="1" applyFont="1" applyFill="1" applyBorder="1" applyAlignment="1">
      <alignment horizontal="right" vertical="top"/>
    </xf>
    <xf numFmtId="0" fontId="2" fillId="15" borderId="92" xfId="0" applyFont="1" applyFill="1" applyBorder="1" applyAlignment="1">
      <alignment vertical="top" wrapText="1"/>
    </xf>
    <xf numFmtId="4" fontId="12" fillId="15" borderId="198" xfId="0" applyNumberFormat="1" applyFont="1" applyFill="1" applyBorder="1" applyAlignment="1">
      <alignment horizontal="right" vertical="top"/>
    </xf>
    <xf numFmtId="4" fontId="12" fillId="15" borderId="141" xfId="0" applyNumberFormat="1" applyFont="1" applyFill="1" applyBorder="1" applyAlignment="1">
      <alignment horizontal="right" vertical="top"/>
    </xf>
    <xf numFmtId="0" fontId="1" fillId="0" borderId="171" xfId="0" applyFont="1" applyBorder="1" applyAlignment="1">
      <alignment vertical="top" wrapText="1"/>
    </xf>
    <xf numFmtId="4" fontId="2" fillId="11" borderId="231" xfId="0" applyNumberFormat="1" applyFont="1" applyFill="1" applyBorder="1" applyAlignment="1">
      <alignment horizontal="right" vertical="center"/>
    </xf>
    <xf numFmtId="4" fontId="2" fillId="11" borderId="115" xfId="0" applyNumberFormat="1" applyFont="1" applyFill="1" applyBorder="1" applyAlignment="1">
      <alignment horizontal="right" vertical="center"/>
    </xf>
    <xf numFmtId="4" fontId="2" fillId="11" borderId="127" xfId="0" applyNumberFormat="1" applyFont="1" applyFill="1" applyBorder="1" applyAlignment="1">
      <alignment horizontal="right" vertical="center"/>
    </xf>
    <xf numFmtId="4" fontId="2" fillId="11" borderId="204" xfId="0" applyNumberFormat="1" applyFont="1" applyFill="1" applyBorder="1" applyAlignment="1">
      <alignment horizontal="right" vertical="center"/>
    </xf>
    <xf numFmtId="4" fontId="2" fillId="11" borderId="177" xfId="0" applyNumberFormat="1" applyFont="1" applyFill="1" applyBorder="1" applyAlignment="1">
      <alignment horizontal="right" vertical="center"/>
    </xf>
    <xf numFmtId="4" fontId="2" fillId="11" borderId="205" xfId="0" applyNumberFormat="1" applyFont="1" applyFill="1" applyBorder="1" applyAlignment="1">
      <alignment horizontal="right" vertical="center"/>
    </xf>
    <xf numFmtId="4" fontId="2" fillId="11" borderId="114" xfId="0" applyNumberFormat="1" applyFont="1" applyFill="1" applyBorder="1" applyAlignment="1">
      <alignment horizontal="right" vertical="center"/>
    </xf>
    <xf numFmtId="0" fontId="2" fillId="11" borderId="209" xfId="0" applyFont="1" applyFill="1" applyBorder="1" applyAlignment="1">
      <alignment vertical="center" wrapText="1"/>
    </xf>
    <xf numFmtId="0" fontId="1" fillId="0" borderId="92" xfId="0" applyFont="1" applyBorder="1" applyAlignment="1">
      <alignment vertical="top" wrapText="1"/>
    </xf>
    <xf numFmtId="165" fontId="2" fillId="6" borderId="252" xfId="0" applyNumberFormat="1" applyFont="1" applyFill="1" applyBorder="1" applyAlignment="1">
      <alignment vertical="top"/>
    </xf>
    <xf numFmtId="49" fontId="3" fillId="6" borderId="183" xfId="0" applyNumberFormat="1" applyFont="1" applyFill="1" applyBorder="1" applyAlignment="1">
      <alignment horizontal="center" vertical="top"/>
    </xf>
    <xf numFmtId="0" fontId="18" fillId="6" borderId="116" xfId="0" applyFont="1" applyFill="1" applyBorder="1" applyAlignment="1">
      <alignment vertical="top" wrapText="1"/>
    </xf>
    <xf numFmtId="0" fontId="2" fillId="6" borderId="247" xfId="0" applyFont="1" applyFill="1" applyBorder="1" applyAlignment="1">
      <alignment horizontal="center" vertical="top"/>
    </xf>
    <xf numFmtId="4" fontId="2" fillId="6" borderId="184" xfId="0" applyNumberFormat="1" applyFont="1" applyFill="1" applyBorder="1" applyAlignment="1">
      <alignment horizontal="right" vertical="top"/>
    </xf>
    <xf numFmtId="4" fontId="12" fillId="15" borderId="117" xfId="0" applyNumberFormat="1" applyFont="1" applyFill="1" applyBorder="1" applyAlignment="1">
      <alignment horizontal="right" vertical="top"/>
    </xf>
    <xf numFmtId="4" fontId="12" fillId="15" borderId="118" xfId="0" applyNumberFormat="1" applyFont="1" applyFill="1" applyBorder="1" applyAlignment="1">
      <alignment horizontal="right" vertical="top"/>
    </xf>
    <xf numFmtId="0" fontId="1" fillId="16" borderId="0" xfId="0" applyFont="1" applyFill="1" applyAlignment="1">
      <alignment vertical="center"/>
    </xf>
    <xf numFmtId="0" fontId="52" fillId="0" borderId="0" xfId="0" applyFont="1" applyAlignment="1"/>
    <xf numFmtId="0" fontId="52" fillId="0" borderId="0" xfId="0" applyFont="1"/>
    <xf numFmtId="0" fontId="53" fillId="0" borderId="0" xfId="0" applyFont="1"/>
    <xf numFmtId="0" fontId="54" fillId="0" borderId="0" xfId="0" applyFont="1" applyAlignment="1">
      <alignment horizontal="left"/>
    </xf>
    <xf numFmtId="3" fontId="52" fillId="0" borderId="0" xfId="0" applyNumberFormat="1" applyFont="1"/>
    <xf numFmtId="14" fontId="52" fillId="0" borderId="0" xfId="0" applyNumberFormat="1" applyFont="1"/>
    <xf numFmtId="0" fontId="52" fillId="16" borderId="0" xfId="0" applyFont="1" applyFill="1" applyAlignment="1">
      <alignment vertical="center"/>
    </xf>
    <xf numFmtId="4" fontId="54" fillId="20" borderId="92" xfId="0" applyNumberFormat="1" applyFont="1" applyFill="1" applyBorder="1" applyAlignment="1">
      <alignment horizontal="center" vertical="center" wrapText="1"/>
    </xf>
    <xf numFmtId="0" fontId="53" fillId="19" borderId="140" xfId="0" applyFont="1" applyFill="1" applyBorder="1" applyAlignment="1">
      <alignment horizontal="center" vertical="center" wrapText="1"/>
    </xf>
    <xf numFmtId="0" fontId="53" fillId="16" borderId="92" xfId="0" applyFont="1" applyFill="1" applyBorder="1" applyAlignment="1">
      <alignment horizontal="center" vertical="center" wrapText="1"/>
    </xf>
    <xf numFmtId="0" fontId="52" fillId="16" borderId="92" xfId="0" applyFont="1" applyFill="1" applyBorder="1" applyAlignment="1">
      <alignment wrapText="1"/>
    </xf>
    <xf numFmtId="0" fontId="52" fillId="16" borderId="92" xfId="0" applyFont="1" applyFill="1" applyBorder="1" applyAlignment="1">
      <alignment horizontal="center" vertical="center"/>
    </xf>
    <xf numFmtId="0" fontId="52" fillId="16" borderId="92" xfId="0" applyFont="1" applyFill="1" applyBorder="1" applyAlignment="1">
      <alignment vertical="center"/>
    </xf>
    <xf numFmtId="0" fontId="52" fillId="0" borderId="0" xfId="0" applyFont="1" applyAlignment="1">
      <alignment vertical="center"/>
    </xf>
    <xf numFmtId="0" fontId="56" fillId="0" borderId="0" xfId="0" applyFont="1" applyAlignment="1">
      <alignment wrapText="1"/>
    </xf>
    <xf numFmtId="0" fontId="52" fillId="0" borderId="11" xfId="0" applyFont="1" applyBorder="1" applyAlignment="1">
      <alignment wrapText="1"/>
    </xf>
    <xf numFmtId="0" fontId="53" fillId="0" borderId="11" xfId="0" applyFont="1" applyBorder="1" applyAlignment="1">
      <alignment horizontal="center"/>
    </xf>
    <xf numFmtId="0" fontId="52" fillId="0" borderId="11" xfId="0" applyFont="1" applyBorder="1"/>
    <xf numFmtId="4" fontId="52" fillId="0" borderId="0" xfId="0" applyNumberFormat="1" applyFont="1" applyAlignment="1">
      <alignment horizontal="right"/>
    </xf>
    <xf numFmtId="4" fontId="53" fillId="0" borderId="0" xfId="0" applyNumberFormat="1" applyFont="1" applyAlignment="1">
      <alignment horizontal="right"/>
    </xf>
    <xf numFmtId="0" fontId="52" fillId="0" borderId="0" xfId="0" applyFont="1" applyAlignment="1">
      <alignment wrapText="1"/>
    </xf>
    <xf numFmtId="0" fontId="57" fillId="0" borderId="0" xfId="0" applyFont="1" applyAlignment="1">
      <alignment wrapText="1"/>
    </xf>
    <xf numFmtId="0" fontId="57" fillId="0" borderId="0" xfId="0" applyFont="1" applyAlignment="1">
      <alignment horizontal="left" wrapText="1"/>
    </xf>
    <xf numFmtId="4" fontId="57" fillId="0" borderId="0" xfId="0" applyNumberFormat="1" applyFont="1" applyAlignment="1">
      <alignment horizontal="left"/>
    </xf>
    <xf numFmtId="0" fontId="57" fillId="0" borderId="0" xfId="0" applyFont="1" applyAlignment="1">
      <alignment horizontal="center" wrapText="1"/>
    </xf>
    <xf numFmtId="4" fontId="57" fillId="0" borderId="0" xfId="0" applyNumberFormat="1" applyFont="1" applyAlignment="1">
      <alignment horizontal="right"/>
    </xf>
    <xf numFmtId="4" fontId="58" fillId="0" borderId="0" xfId="0" applyNumberFormat="1" applyFont="1" applyAlignment="1">
      <alignment horizontal="right"/>
    </xf>
    <xf numFmtId="4" fontId="52" fillId="16" borderId="92" xfId="0" applyNumberFormat="1" applyFont="1" applyFill="1" applyBorder="1" applyAlignment="1">
      <alignment vertical="center" wrapText="1"/>
    </xf>
    <xf numFmtId="4" fontId="53" fillId="16" borderId="92" xfId="0" applyNumberFormat="1" applyFont="1" applyFill="1" applyBorder="1" applyAlignment="1">
      <alignment horizontal="center" vertical="center"/>
    </xf>
    <xf numFmtId="4" fontId="55" fillId="16" borderId="92" xfId="0" applyNumberFormat="1" applyFont="1" applyFill="1" applyBorder="1" applyAlignment="1">
      <alignment horizontal="center" vertical="center"/>
    </xf>
    <xf numFmtId="4" fontId="52" fillId="16" borderId="92" xfId="0" applyNumberFormat="1" applyFont="1" applyFill="1" applyBorder="1" applyAlignment="1">
      <alignment vertical="center"/>
    </xf>
    <xf numFmtId="4" fontId="55" fillId="16" borderId="92" xfId="0" applyNumberFormat="1" applyFont="1" applyFill="1" applyBorder="1" applyAlignment="1">
      <alignment vertical="center" wrapText="1"/>
    </xf>
    <xf numFmtId="4" fontId="55" fillId="16" borderId="92" xfId="0" applyNumberFormat="1" applyFont="1" applyFill="1" applyBorder="1" applyAlignment="1">
      <alignment vertical="center"/>
    </xf>
    <xf numFmtId="0" fontId="0" fillId="0" borderId="0" xfId="0" applyFont="1" applyAlignment="1"/>
    <xf numFmtId="165" fontId="2" fillId="21" borderId="190" xfId="0" applyNumberFormat="1" applyFont="1" applyFill="1" applyBorder="1" applyAlignment="1">
      <alignment vertical="top"/>
    </xf>
    <xf numFmtId="165" fontId="2" fillId="21" borderId="212" xfId="0" applyNumberFormat="1" applyFont="1" applyFill="1" applyBorder="1" applyAlignment="1">
      <alignment vertical="top"/>
    </xf>
    <xf numFmtId="165" fontId="18" fillId="11" borderId="176" xfId="0" applyNumberFormat="1" applyFont="1" applyFill="1" applyBorder="1" applyAlignment="1">
      <alignment vertical="center"/>
    </xf>
    <xf numFmtId="165" fontId="2" fillId="11" borderId="145" xfId="0" applyNumberFormat="1" applyFont="1" applyFill="1" applyBorder="1" applyAlignment="1">
      <alignment horizontal="center" vertical="center"/>
    </xf>
    <xf numFmtId="0" fontId="2" fillId="11" borderId="145" xfId="0" applyFont="1" applyFill="1" applyBorder="1" applyAlignment="1">
      <alignment vertical="center" wrapText="1"/>
    </xf>
    <xf numFmtId="4" fontId="2" fillId="11" borderId="253" xfId="0" applyNumberFormat="1" applyFont="1" applyFill="1" applyBorder="1" applyAlignment="1">
      <alignment horizontal="right" vertical="center"/>
    </xf>
    <xf numFmtId="4" fontId="2" fillId="11" borderId="174" xfId="0" applyNumberFormat="1" applyFont="1" applyFill="1" applyBorder="1" applyAlignment="1">
      <alignment horizontal="right" vertical="center"/>
    </xf>
    <xf numFmtId="4" fontId="12" fillId="6" borderId="141" xfId="0" applyNumberFormat="1" applyFont="1" applyFill="1" applyBorder="1" applyAlignment="1">
      <alignment horizontal="right" vertical="top"/>
    </xf>
    <xf numFmtId="4" fontId="1" fillId="16" borderId="112" xfId="0" applyNumberFormat="1" applyFont="1" applyFill="1" applyBorder="1" applyAlignment="1">
      <alignment horizontal="right" vertical="top"/>
    </xf>
    <xf numFmtId="4" fontId="1" fillId="16" borderId="92" xfId="0" applyNumberFormat="1" applyFont="1" applyFill="1" applyBorder="1" applyAlignment="1">
      <alignment horizontal="right" vertical="top"/>
    </xf>
    <xf numFmtId="4" fontId="1" fillId="16" borderId="111" xfId="0" applyNumberFormat="1" applyFont="1" applyFill="1" applyBorder="1" applyAlignment="1">
      <alignment horizontal="right" vertical="top"/>
    </xf>
    <xf numFmtId="0" fontId="1" fillId="16" borderId="215" xfId="0" applyFont="1" applyFill="1" applyBorder="1" applyAlignment="1">
      <alignment vertical="top" wrapText="1"/>
    </xf>
    <xf numFmtId="165" fontId="47" fillId="16" borderId="129" xfId="0" applyNumberFormat="1" applyFont="1" applyFill="1" applyBorder="1" applyAlignment="1">
      <alignment vertical="top"/>
    </xf>
    <xf numFmtId="49" fontId="47" fillId="16" borderId="36" xfId="0" applyNumberFormat="1" applyFont="1" applyFill="1" applyBorder="1" applyAlignment="1">
      <alignment horizontal="center" vertical="top"/>
    </xf>
    <xf numFmtId="0" fontId="41" fillId="16" borderId="37" xfId="0" applyFont="1" applyFill="1" applyBorder="1" applyAlignment="1">
      <alignment vertical="top" wrapText="1"/>
    </xf>
    <xf numFmtId="0" fontId="41" fillId="16" borderId="35" xfId="0" applyFont="1" applyFill="1" applyBorder="1" applyAlignment="1">
      <alignment horizontal="center" vertical="top"/>
    </xf>
    <xf numFmtId="4" fontId="41" fillId="16" borderId="7" xfId="0" applyNumberFormat="1" applyFont="1" applyFill="1" applyBorder="1" applyAlignment="1">
      <alignment horizontal="right" vertical="top"/>
    </xf>
    <xf numFmtId="4" fontId="41" fillId="16" borderId="9" xfId="0" applyNumberFormat="1" applyFont="1" applyFill="1" applyBorder="1" applyAlignment="1">
      <alignment horizontal="right" vertical="top"/>
    </xf>
    <xf numFmtId="4" fontId="41" fillId="16" borderId="69" xfId="0" applyNumberFormat="1" applyFont="1" applyFill="1" applyBorder="1" applyAlignment="1">
      <alignment horizontal="right" vertical="top"/>
    </xf>
    <xf numFmtId="4" fontId="41" fillId="16" borderId="214" xfId="0" applyNumberFormat="1" applyFont="1" applyFill="1" applyBorder="1" applyAlignment="1">
      <alignment horizontal="right" vertical="top"/>
    </xf>
    <xf numFmtId="4" fontId="41" fillId="16" borderId="192" xfId="0" applyNumberFormat="1" applyFont="1" applyFill="1" applyBorder="1" applyAlignment="1">
      <alignment horizontal="right" vertical="top"/>
    </xf>
    <xf numFmtId="4" fontId="41" fillId="16" borderId="112" xfId="0" applyNumberFormat="1" applyFont="1" applyFill="1" applyBorder="1" applyAlignment="1">
      <alignment horizontal="right" vertical="top"/>
    </xf>
    <xf numFmtId="4" fontId="41" fillId="16" borderId="92" xfId="0" applyNumberFormat="1" applyFont="1" applyFill="1" applyBorder="1" applyAlignment="1">
      <alignment horizontal="right" vertical="top"/>
    </xf>
    <xf numFmtId="4" fontId="41" fillId="16" borderId="113" xfId="0" applyNumberFormat="1" applyFont="1" applyFill="1" applyBorder="1" applyAlignment="1">
      <alignment horizontal="right" vertical="top"/>
    </xf>
    <xf numFmtId="4" fontId="41" fillId="16" borderId="38" xfId="0" applyNumberFormat="1" applyFont="1" applyFill="1" applyBorder="1" applyAlignment="1">
      <alignment horizontal="right" vertical="top"/>
    </xf>
    <xf numFmtId="4" fontId="41" fillId="16" borderId="111" xfId="0" applyNumberFormat="1" applyFont="1" applyFill="1" applyBorder="1" applyAlignment="1">
      <alignment horizontal="right" vertical="top"/>
    </xf>
    <xf numFmtId="4" fontId="12" fillId="6" borderId="144" xfId="0" applyNumberFormat="1" applyFont="1" applyFill="1" applyBorder="1" applyAlignment="1">
      <alignment horizontal="right" vertical="top"/>
    </xf>
    <xf numFmtId="49" fontId="3" fillId="16" borderId="89" xfId="0" applyNumberFormat="1" applyFont="1" applyFill="1" applyBorder="1" applyAlignment="1">
      <alignment horizontal="center" vertical="top"/>
    </xf>
    <xf numFmtId="0" fontId="4" fillId="16" borderId="93" xfId="0" applyFont="1" applyFill="1" applyBorder="1" applyAlignment="1">
      <alignment vertical="center" wrapText="1"/>
    </xf>
    <xf numFmtId="0" fontId="4" fillId="16" borderId="92" xfId="0" applyFont="1" applyFill="1" applyBorder="1" applyAlignment="1">
      <alignment horizontal="center" vertical="top"/>
    </xf>
    <xf numFmtId="4" fontId="1" fillId="16" borderId="81" xfId="0" applyNumberFormat="1" applyFont="1" applyFill="1" applyBorder="1" applyAlignment="1">
      <alignment horizontal="right" vertical="top"/>
    </xf>
    <xf numFmtId="4" fontId="1" fillId="16" borderId="5" xfId="0" applyNumberFormat="1" applyFont="1" applyFill="1" applyBorder="1" applyAlignment="1">
      <alignment horizontal="right" vertical="top"/>
    </xf>
    <xf numFmtId="4" fontId="1" fillId="16" borderId="93" xfId="0" applyNumberFormat="1" applyFont="1" applyFill="1" applyBorder="1" applyAlignment="1">
      <alignment horizontal="right" vertical="top"/>
    </xf>
    <xf numFmtId="4" fontId="1" fillId="16" borderId="218" xfId="0" applyNumberFormat="1" applyFont="1" applyFill="1" applyBorder="1" applyAlignment="1">
      <alignment horizontal="right" vertical="top"/>
    </xf>
    <xf numFmtId="4" fontId="1" fillId="16" borderId="198" xfId="0" applyNumberFormat="1" applyFont="1" applyFill="1" applyBorder="1" applyAlignment="1">
      <alignment horizontal="right" vertical="top"/>
    </xf>
    <xf numFmtId="4" fontId="1" fillId="16" borderId="235" xfId="0" applyNumberFormat="1" applyFont="1" applyFill="1" applyBorder="1" applyAlignment="1">
      <alignment horizontal="right" vertical="top"/>
    </xf>
    <xf numFmtId="4" fontId="1" fillId="16" borderId="216" xfId="0" applyNumberFormat="1" applyFont="1" applyFill="1" applyBorder="1" applyAlignment="1">
      <alignment horizontal="right" vertical="top"/>
    </xf>
    <xf numFmtId="4" fontId="1" fillId="16" borderId="173" xfId="0" applyNumberFormat="1" applyFont="1" applyFill="1" applyBorder="1" applyAlignment="1">
      <alignment horizontal="right" vertical="top"/>
    </xf>
    <xf numFmtId="4" fontId="1" fillId="16" borderId="98" xfId="0" applyNumberFormat="1" applyFont="1" applyFill="1" applyBorder="1" applyAlignment="1">
      <alignment horizontal="right" vertical="top"/>
    </xf>
    <xf numFmtId="49" fontId="47" fillId="16" borderId="53" xfId="0" applyNumberFormat="1" applyFont="1" applyFill="1" applyBorder="1" applyAlignment="1">
      <alignment horizontal="center" vertical="top"/>
    </xf>
    <xf numFmtId="0" fontId="41" fillId="16" borderId="111" xfId="0" applyFont="1" applyFill="1" applyBorder="1" applyAlignment="1">
      <alignment vertical="center" wrapText="1"/>
    </xf>
    <xf numFmtId="0" fontId="41" fillId="16" borderId="92" xfId="0" applyFont="1" applyFill="1" applyBorder="1" applyAlignment="1">
      <alignment horizontal="center" vertical="top"/>
    </xf>
    <xf numFmtId="4" fontId="41" fillId="16" borderId="105" xfId="0" applyNumberFormat="1" applyFont="1" applyFill="1" applyBorder="1" applyAlignment="1">
      <alignment horizontal="right" vertical="top"/>
    </xf>
    <xf numFmtId="0" fontId="4" fillId="0" borderId="92" xfId="0" applyFont="1" applyBorder="1" applyAlignment="1">
      <alignment horizontal="center" vertical="top"/>
    </xf>
    <xf numFmtId="49" fontId="3" fillId="15" borderId="92" xfId="0" applyNumberFormat="1" applyFont="1" applyFill="1" applyBorder="1" applyAlignment="1">
      <alignment horizontal="center" vertical="top"/>
    </xf>
    <xf numFmtId="4" fontId="1" fillId="0" borderId="251" xfId="0" applyNumberFormat="1" applyFont="1" applyBorder="1" applyAlignment="1">
      <alignment horizontal="right" vertical="top"/>
    </xf>
    <xf numFmtId="0" fontId="1" fillId="0" borderId="145" xfId="0" applyFont="1" applyBorder="1" applyAlignment="1">
      <alignment vertical="top" wrapText="1"/>
    </xf>
    <xf numFmtId="0" fontId="30" fillId="0" borderId="92" xfId="0" applyFont="1" applyBorder="1" applyAlignment="1">
      <alignment wrapText="1"/>
    </xf>
    <xf numFmtId="4" fontId="1" fillId="15" borderId="122" xfId="0" applyNumberFormat="1" applyFont="1" applyFill="1" applyBorder="1" applyAlignment="1">
      <alignment horizontal="right" vertical="top"/>
    </xf>
    <xf numFmtId="4" fontId="1" fillId="15" borderId="113" xfId="0" applyNumberFormat="1" applyFont="1" applyFill="1" applyBorder="1" applyAlignment="1">
      <alignment horizontal="right" vertical="top"/>
    </xf>
    <xf numFmtId="4" fontId="1" fillId="16" borderId="113" xfId="0" applyNumberFormat="1" applyFont="1" applyFill="1" applyBorder="1" applyAlignment="1">
      <alignment horizontal="right" vertical="top"/>
    </xf>
    <xf numFmtId="4" fontId="16" fillId="2" borderId="128" xfId="0" applyNumberFormat="1" applyFont="1" applyFill="1" applyBorder="1" applyAlignment="1">
      <alignment horizontal="right" vertical="center"/>
    </xf>
    <xf numFmtId="4" fontId="12" fillId="14" borderId="176" xfId="0" applyNumberFormat="1" applyFont="1" applyFill="1" applyBorder="1" applyAlignment="1">
      <alignment horizontal="right" vertical="top"/>
    </xf>
    <xf numFmtId="4" fontId="12" fillId="18" borderId="155" xfId="0" applyNumberFormat="1" applyFont="1" applyFill="1" applyBorder="1" applyAlignment="1">
      <alignment horizontal="right" vertical="top"/>
    </xf>
    <xf numFmtId="4" fontId="12" fillId="14" borderId="92" xfId="0" applyNumberFormat="1" applyFont="1" applyFill="1" applyBorder="1" applyAlignment="1">
      <alignment horizontal="right" vertical="top"/>
    </xf>
    <xf numFmtId="4" fontId="47" fillId="14" borderId="155" xfId="0" applyNumberFormat="1" applyFont="1" applyFill="1" applyBorder="1" applyAlignment="1">
      <alignment horizontal="right" vertical="top"/>
    </xf>
    <xf numFmtId="4" fontId="12" fillId="18" borderId="171" xfId="0" applyNumberFormat="1" applyFont="1" applyFill="1" applyBorder="1" applyAlignment="1">
      <alignment horizontal="right" vertical="top"/>
    </xf>
    <xf numFmtId="1" fontId="52" fillId="16" borderId="92" xfId="0" applyNumberFormat="1" applyFont="1" applyFill="1" applyBorder="1" applyAlignment="1">
      <alignment vertical="center"/>
    </xf>
    <xf numFmtId="0" fontId="4" fillId="0" borderId="111" xfId="0" applyFont="1" applyBorder="1" applyAlignment="1">
      <alignment vertical="top" wrapText="1"/>
    </xf>
    <xf numFmtId="0" fontId="2" fillId="11" borderId="202" xfId="0" applyFont="1" applyFill="1" applyBorder="1" applyAlignment="1">
      <alignment horizontal="center" vertical="center"/>
    </xf>
    <xf numFmtId="4" fontId="2" fillId="11" borderId="159" xfId="0" applyNumberFormat="1" applyFont="1" applyFill="1" applyBorder="1" applyAlignment="1">
      <alignment horizontal="right" vertical="center"/>
    </xf>
    <xf numFmtId="0" fontId="2" fillId="6" borderId="120" xfId="0" applyFont="1" applyFill="1" applyBorder="1" applyAlignment="1">
      <alignment horizontal="center" vertical="top"/>
    </xf>
    <xf numFmtId="0" fontId="1" fillId="0" borderId="112" xfId="0" applyFont="1" applyBorder="1" applyAlignment="1">
      <alignment horizontal="center" vertical="top"/>
    </xf>
    <xf numFmtId="0" fontId="1" fillId="0" borderId="112" xfId="0" applyFont="1" applyBorder="1" applyAlignment="1">
      <alignment vertical="top"/>
    </xf>
    <xf numFmtId="0" fontId="1" fillId="0" borderId="123" xfId="0" applyFont="1" applyBorder="1" applyAlignment="1">
      <alignment horizontal="center" vertical="top"/>
    </xf>
    <xf numFmtId="4" fontId="1" fillId="0" borderId="236" xfId="0" applyNumberFormat="1" applyFont="1" applyBorder="1" applyAlignment="1">
      <alignment horizontal="right" vertical="top"/>
    </xf>
    <xf numFmtId="4" fontId="54" fillId="20" borderId="244" xfId="0" applyNumberFormat="1" applyFont="1" applyFill="1" applyBorder="1" applyAlignment="1">
      <alignment horizontal="center" vertical="center" wrapText="1"/>
    </xf>
    <xf numFmtId="4" fontId="54" fillId="20" borderId="237" xfId="0" applyNumberFormat="1" applyFont="1" applyFill="1" applyBorder="1" applyAlignment="1">
      <alignment horizontal="center" vertical="center" wrapText="1"/>
    </xf>
    <xf numFmtId="4" fontId="54" fillId="20" borderId="249" xfId="0" applyNumberFormat="1" applyFont="1" applyFill="1" applyBorder="1" applyAlignment="1">
      <alignment horizontal="center" vertical="center" wrapText="1"/>
    </xf>
    <xf numFmtId="4" fontId="54" fillId="20" borderId="238" xfId="0" applyNumberFormat="1" applyFont="1" applyFill="1" applyBorder="1" applyAlignment="1">
      <alignment horizontal="center" vertical="center" wrapText="1"/>
    </xf>
    <xf numFmtId="0" fontId="52" fillId="16" borderId="147" xfId="0" applyFont="1" applyFill="1" applyBorder="1" applyAlignment="1">
      <alignment horizontal="center"/>
    </xf>
    <xf numFmtId="0" fontId="52" fillId="16" borderId="198" xfId="0" applyFont="1" applyFill="1" applyBorder="1" applyAlignment="1">
      <alignment horizontal="center"/>
    </xf>
    <xf numFmtId="0" fontId="52" fillId="16" borderId="140" xfId="0" applyFont="1" applyFill="1" applyBorder="1" applyAlignment="1">
      <alignment horizontal="center"/>
    </xf>
    <xf numFmtId="0" fontId="53" fillId="19" borderId="92" xfId="0" applyFont="1" applyFill="1" applyBorder="1" applyAlignment="1">
      <alignment horizontal="center" vertical="center" wrapText="1"/>
    </xf>
    <xf numFmtId="0" fontId="1" fillId="0" borderId="0" xfId="0" applyFont="1" applyAlignment="1">
      <alignment horizontal="left" wrapText="1"/>
    </xf>
    <xf numFmtId="0" fontId="0" fillId="0" borderId="0" xfId="0" applyFont="1" applyAlignment="1"/>
    <xf numFmtId="0" fontId="33" fillId="0" borderId="0" xfId="0" applyFont="1" applyAlignment="1">
      <alignment horizontal="left" vertical="center" wrapText="1"/>
    </xf>
    <xf numFmtId="0" fontId="20" fillId="0" borderId="0" xfId="0" applyFont="1" applyAlignment="1">
      <alignment horizontal="center" vertical="center" wrapText="1"/>
    </xf>
    <xf numFmtId="0" fontId="53" fillId="0" borderId="0" xfId="0" applyFont="1" applyAlignment="1">
      <alignment horizontal="center" vertical="center" wrapText="1"/>
    </xf>
    <xf numFmtId="0" fontId="52" fillId="0" borderId="0" xfId="0" applyFont="1" applyAlignment="1"/>
    <xf numFmtId="4" fontId="54" fillId="20" borderId="111" xfId="0" applyNumberFormat="1" applyFont="1" applyFill="1" applyBorder="1" applyAlignment="1">
      <alignment horizontal="center" vertical="center" wrapText="1"/>
    </xf>
    <xf numFmtId="4" fontId="54" fillId="20" borderId="248" xfId="0" applyNumberFormat="1" applyFont="1" applyFill="1" applyBorder="1" applyAlignment="1">
      <alignment horizontal="center" vertical="center" wrapText="1"/>
    </xf>
    <xf numFmtId="4" fontId="54" fillId="20" borderId="105" xfId="0" applyNumberFormat="1" applyFont="1" applyFill="1" applyBorder="1" applyAlignment="1">
      <alignment horizontal="center" vertical="center" wrapText="1"/>
    </xf>
    <xf numFmtId="0" fontId="33" fillId="0" borderId="0" xfId="0" applyFont="1" applyBorder="1" applyAlignment="1">
      <alignment horizontal="left" vertical="center" wrapText="1"/>
    </xf>
    <xf numFmtId="0" fontId="59" fillId="0" borderId="0" xfId="0" applyFont="1" applyAlignment="1">
      <alignment horizontal="center"/>
    </xf>
    <xf numFmtId="165" fontId="1" fillId="0" borderId="0" xfId="0" applyNumberFormat="1" applyFont="1" applyAlignment="1">
      <alignment horizontal="center" vertical="center"/>
    </xf>
    <xf numFmtId="0" fontId="1" fillId="0" borderId="63" xfId="0" applyFont="1" applyBorder="1" applyAlignment="1">
      <alignment horizontal="left" vertical="center" wrapText="1"/>
    </xf>
    <xf numFmtId="0" fontId="1" fillId="0" borderId="74" xfId="0" applyFont="1" applyBorder="1" applyAlignment="1">
      <alignment horizontal="left" vertical="center" wrapText="1"/>
    </xf>
    <xf numFmtId="4" fontId="2" fillId="3" borderId="75" xfId="0" applyNumberFormat="1" applyFont="1" applyFill="1" applyBorder="1" applyAlignment="1">
      <alignment horizontal="center" vertical="center" wrapText="1"/>
    </xf>
    <xf numFmtId="0" fontId="15" fillId="0" borderId="76" xfId="0" applyFont="1" applyBorder="1"/>
    <xf numFmtId="4" fontId="2" fillId="3" borderId="13" xfId="0" applyNumberFormat="1" applyFont="1" applyFill="1" applyBorder="1" applyAlignment="1">
      <alignment horizontal="center" vertical="center"/>
    </xf>
    <xf numFmtId="4" fontId="2" fillId="3" borderId="70" xfId="0" applyNumberFormat="1" applyFont="1" applyFill="1" applyBorder="1" applyAlignment="1">
      <alignment horizontal="center" vertical="center"/>
    </xf>
    <xf numFmtId="4" fontId="2" fillId="3" borderId="94" xfId="0" applyNumberFormat="1" applyFont="1" applyFill="1" applyBorder="1" applyAlignment="1">
      <alignment horizontal="center" vertical="center" wrapText="1"/>
    </xf>
    <xf numFmtId="0" fontId="15" fillId="0" borderId="102" xfId="0" applyFont="1" applyBorder="1"/>
    <xf numFmtId="4" fontId="2" fillId="3" borderId="13" xfId="0" applyNumberFormat="1" applyFont="1" applyFill="1" applyBorder="1" applyAlignment="1">
      <alignment horizontal="center" vertical="center" wrapText="1"/>
    </xf>
    <xf numFmtId="0" fontId="15" fillId="0" borderId="14" xfId="0" applyFont="1" applyBorder="1"/>
    <xf numFmtId="0" fontId="15" fillId="0" borderId="15" xfId="0" applyFont="1" applyBorder="1"/>
    <xf numFmtId="4" fontId="2" fillId="3" borderId="15" xfId="0" applyNumberFormat="1" applyFont="1" applyFill="1" applyBorder="1" applyAlignment="1">
      <alignment horizontal="center" vertical="center"/>
    </xf>
    <xf numFmtId="165" fontId="18" fillId="11" borderId="176" xfId="0" applyNumberFormat="1" applyFont="1" applyFill="1" applyBorder="1" applyAlignment="1">
      <alignment horizontal="center" vertical="center" wrapText="1"/>
    </xf>
    <xf numFmtId="165" fontId="18" fillId="11" borderId="145" xfId="0" applyNumberFormat="1" applyFont="1" applyFill="1" applyBorder="1" applyAlignment="1">
      <alignment horizontal="center" vertical="center" wrapText="1"/>
    </xf>
    <xf numFmtId="165" fontId="18" fillId="11" borderId="202" xfId="0" applyNumberFormat="1" applyFont="1" applyFill="1" applyBorder="1" applyAlignment="1">
      <alignment horizontal="center" vertical="center" wrapText="1"/>
    </xf>
    <xf numFmtId="0" fontId="2" fillId="12" borderId="180" xfId="0" applyFont="1" applyFill="1" applyBorder="1" applyAlignment="1">
      <alignment horizontal="center" vertical="center" wrapText="1"/>
    </xf>
    <xf numFmtId="0" fontId="2" fillId="12" borderId="143" xfId="0" applyFont="1" applyFill="1" applyBorder="1" applyAlignment="1">
      <alignment horizontal="center" vertical="center" wrapText="1"/>
    </xf>
    <xf numFmtId="4" fontId="4" fillId="0" borderId="39" xfId="0" applyNumberFormat="1" applyFont="1" applyBorder="1" applyAlignment="1">
      <alignment horizontal="right" vertical="center"/>
    </xf>
    <xf numFmtId="0" fontId="15" fillId="0" borderId="56" xfId="0" applyFont="1" applyBorder="1"/>
    <xf numFmtId="0" fontId="15" fillId="0" borderId="49" xfId="0" applyFont="1" applyBorder="1"/>
    <xf numFmtId="0" fontId="0" fillId="0" borderId="0" xfId="0" applyFont="1" applyBorder="1" applyAlignment="1"/>
    <xf numFmtId="0" fontId="15" fillId="0" borderId="0" xfId="0" applyFont="1" applyBorder="1"/>
    <xf numFmtId="0" fontId="2" fillId="3" borderId="12" xfId="0" applyFont="1" applyFill="1" applyBorder="1" applyAlignment="1">
      <alignment horizontal="center" vertical="center" wrapText="1"/>
    </xf>
    <xf numFmtId="0" fontId="15" fillId="0" borderId="18" xfId="0" applyFont="1" applyBorder="1"/>
    <xf numFmtId="0" fontId="15" fillId="0" borderId="24" xfId="0" applyFont="1" applyBorder="1"/>
    <xf numFmtId="0" fontId="2" fillId="3" borderId="16" xfId="0" applyFont="1" applyFill="1" applyBorder="1" applyAlignment="1">
      <alignment horizontal="center" vertical="center"/>
    </xf>
    <xf numFmtId="0" fontId="15" fillId="0" borderId="19" xfId="0" applyFont="1" applyBorder="1"/>
    <xf numFmtId="0" fontId="15" fillId="0" borderId="25" xfId="0" applyFont="1" applyBorder="1"/>
    <xf numFmtId="166" fontId="47" fillId="17" borderId="75" xfId="0" applyNumberFormat="1" applyFont="1" applyFill="1" applyBorder="1" applyAlignment="1">
      <alignment horizontal="center" vertical="center" wrapText="1"/>
    </xf>
    <xf numFmtId="166" fontId="47" fillId="17" borderId="77" xfId="0" applyNumberFormat="1" applyFont="1" applyFill="1" applyBorder="1" applyAlignment="1">
      <alignment horizontal="center" vertical="center" wrapText="1"/>
    </xf>
    <xf numFmtId="166" fontId="47" fillId="17" borderId="203" xfId="0" applyNumberFormat="1" applyFont="1" applyFill="1" applyBorder="1" applyAlignment="1">
      <alignment horizontal="center" vertical="center" wrapText="1"/>
    </xf>
    <xf numFmtId="166" fontId="47" fillId="17" borderId="202" xfId="0" applyNumberFormat="1" applyFont="1" applyFill="1" applyBorder="1" applyAlignment="1">
      <alignment horizontal="center" vertical="center" wrapText="1"/>
    </xf>
    <xf numFmtId="4" fontId="2" fillId="0" borderId="31" xfId="0" applyNumberFormat="1" applyFont="1" applyBorder="1" applyAlignment="1">
      <alignment horizontal="center"/>
    </xf>
    <xf numFmtId="0" fontId="1" fillId="0" borderId="82" xfId="0" applyFont="1" applyBorder="1" applyAlignment="1">
      <alignment horizontal="left" vertical="center" wrapText="1"/>
    </xf>
    <xf numFmtId="0" fontId="11" fillId="0" borderId="0" xfId="0" applyFont="1" applyAlignment="1">
      <alignment horizontal="left"/>
    </xf>
    <xf numFmtId="165" fontId="2" fillId="0" borderId="112" xfId="0" applyNumberFormat="1" applyFont="1" applyBorder="1" applyAlignment="1">
      <alignment horizontal="center" vertical="top" wrapText="1"/>
    </xf>
    <xf numFmtId="0" fontId="15" fillId="0" borderId="92" xfId="0" applyFont="1" applyBorder="1"/>
    <xf numFmtId="0" fontId="15" fillId="0" borderId="113" xfId="0" applyFont="1" applyBorder="1"/>
    <xf numFmtId="165" fontId="18" fillId="11" borderId="134" xfId="0" applyNumberFormat="1" applyFont="1" applyFill="1" applyBorder="1" applyAlignment="1">
      <alignment horizontal="left" vertical="center" wrapText="1"/>
    </xf>
    <xf numFmtId="0" fontId="15" fillId="13" borderId="143" xfId="0" applyFont="1" applyFill="1" applyBorder="1"/>
    <xf numFmtId="0" fontId="15" fillId="13" borderId="195" xfId="0" applyFont="1" applyFill="1" applyBorder="1"/>
    <xf numFmtId="165" fontId="2" fillId="0" borderId="139" xfId="0" applyNumberFormat="1" applyFont="1" applyBorder="1" applyAlignment="1">
      <alignment horizontal="center" vertical="top" wrapText="1"/>
    </xf>
    <xf numFmtId="0" fontId="15" fillId="0" borderId="140" xfId="0" applyFont="1" applyBorder="1"/>
    <xf numFmtId="0" fontId="15" fillId="0" borderId="189" xfId="0" applyFont="1" applyBorder="1"/>
    <xf numFmtId="0" fontId="1" fillId="0" borderId="225" xfId="0" applyFont="1" applyBorder="1" applyAlignment="1">
      <alignment horizontal="left" vertical="top" wrapText="1"/>
    </xf>
    <xf numFmtId="0" fontId="1" fillId="0" borderId="171" xfId="0" applyFont="1" applyBorder="1" applyAlignment="1">
      <alignment horizontal="left" vertical="top" wrapText="1"/>
    </xf>
    <xf numFmtId="0" fontId="1" fillId="0" borderId="209" xfId="0" applyFont="1" applyBorder="1" applyAlignment="1">
      <alignment horizontal="left" vertical="top" wrapText="1"/>
    </xf>
    <xf numFmtId="165" fontId="3" fillId="2" borderId="134" xfId="0" applyNumberFormat="1" applyFont="1" applyFill="1" applyBorder="1" applyAlignment="1">
      <alignment horizontal="left" vertical="center"/>
    </xf>
    <xf numFmtId="0" fontId="15" fillId="0" borderId="143" xfId="0" applyFont="1" applyBorder="1"/>
    <xf numFmtId="166" fontId="3" fillId="3" borderId="12" xfId="0" applyNumberFormat="1" applyFont="1" applyFill="1" applyBorder="1" applyAlignment="1">
      <alignment horizontal="center" vertical="center" wrapText="1"/>
    </xf>
    <xf numFmtId="0" fontId="2" fillId="3" borderId="17" xfId="0" applyFont="1" applyFill="1" applyBorder="1" applyAlignment="1">
      <alignment horizontal="center" vertical="center" wrapText="1"/>
    </xf>
    <xf numFmtId="0" fontId="15" fillId="0" borderId="20" xfId="0" applyFont="1" applyBorder="1"/>
    <xf numFmtId="0" fontId="15" fillId="0" borderId="26" xfId="0" applyFont="1" applyBorder="1"/>
    <xf numFmtId="4" fontId="2" fillId="3" borderId="77" xfId="0" applyNumberFormat="1" applyFont="1" applyFill="1" applyBorder="1" applyAlignment="1">
      <alignment horizontal="center" vertical="center" wrapText="1"/>
    </xf>
    <xf numFmtId="0" fontId="15" fillId="0" borderId="82" xfId="0" applyFont="1" applyBorder="1"/>
    <xf numFmtId="165" fontId="1" fillId="0" borderId="49" xfId="0" applyNumberFormat="1" applyFont="1" applyBorder="1" applyAlignment="1">
      <alignment horizontal="center" vertical="center"/>
    </xf>
    <xf numFmtId="165" fontId="3" fillId="2" borderId="13" xfId="0" applyNumberFormat="1" applyFont="1" applyFill="1" applyBorder="1" applyAlignment="1">
      <alignment horizontal="left" vertical="center"/>
    </xf>
    <xf numFmtId="0" fontId="15" fillId="0" borderId="70" xfId="0" applyFont="1" applyBorder="1"/>
    <xf numFmtId="0" fontId="33" fillId="0" borderId="12" xfId="0" applyFont="1" applyBorder="1" applyAlignment="1">
      <alignment horizontal="left" vertical="center" wrapText="1"/>
    </xf>
    <xf numFmtId="0" fontId="15" fillId="0" borderId="21" xfId="0" applyFont="1" applyBorder="1"/>
    <xf numFmtId="165" fontId="34" fillId="7" borderId="13" xfId="0" applyNumberFormat="1" applyFont="1" applyFill="1" applyBorder="1" applyAlignment="1">
      <alignment horizontal="left" vertical="center" wrapText="1"/>
    </xf>
    <xf numFmtId="0" fontId="33" fillId="0" borderId="57" xfId="0" applyFont="1" applyBorder="1" applyAlignment="1">
      <alignment horizontal="left" vertical="center" wrapText="1"/>
    </xf>
    <xf numFmtId="0" fontId="15" fillId="0" borderId="6" xfId="0" applyFont="1" applyBorder="1"/>
    <xf numFmtId="0" fontId="15" fillId="0" borderId="51" xfId="0" applyFont="1" applyBorder="1"/>
    <xf numFmtId="0" fontId="33" fillId="0" borderId="8" xfId="0" applyFont="1" applyBorder="1" applyAlignment="1">
      <alignment horizontal="left" vertical="center" wrapText="1"/>
    </xf>
    <xf numFmtId="0" fontId="15" fillId="0" borderId="5" xfId="0" applyFont="1" applyBorder="1"/>
    <xf numFmtId="0" fontId="15" fillId="0" borderId="52" xfId="0" applyFont="1" applyBorder="1"/>
    <xf numFmtId="0" fontId="33" fillId="0" borderId="18" xfId="0" applyFont="1" applyBorder="1" applyAlignment="1">
      <alignment horizontal="left" vertical="center" wrapText="1"/>
    </xf>
    <xf numFmtId="0" fontId="33" fillId="0" borderId="40" xfId="0" applyFont="1" applyBorder="1" applyAlignment="1">
      <alignment horizontal="left" vertical="center" wrapText="1"/>
    </xf>
    <xf numFmtId="0" fontId="39" fillId="0" borderId="12" xfId="0" applyFont="1" applyBorder="1" applyAlignment="1">
      <alignment horizontal="left" vertical="center" wrapText="1"/>
    </xf>
    <xf numFmtId="0" fontId="33" fillId="0" borderId="8" xfId="0" applyFont="1" applyBorder="1" applyAlignment="1">
      <alignment vertical="center" wrapText="1"/>
    </xf>
    <xf numFmtId="0" fontId="39" fillId="0" borderId="40" xfId="0" applyFont="1" applyBorder="1" applyAlignment="1">
      <alignment horizontal="left" vertical="center" wrapText="1"/>
    </xf>
    <xf numFmtId="166" fontId="3" fillId="8" borderId="13" xfId="0" applyNumberFormat="1" applyFont="1" applyFill="1" applyBorder="1" applyAlignment="1">
      <alignment horizontal="center" vertical="center" wrapText="1"/>
    </xf>
    <xf numFmtId="166" fontId="4" fillId="0" borderId="57" xfId="0" applyNumberFormat="1" applyFont="1" applyBorder="1" applyAlignment="1">
      <alignment horizontal="center" vertical="center" wrapText="1"/>
    </xf>
    <xf numFmtId="0" fontId="37" fillId="0" borderId="12" xfId="0" applyFont="1" applyBorder="1" applyAlignment="1">
      <alignment horizontal="left" vertical="center" wrapText="1"/>
    </xf>
    <xf numFmtId="0" fontId="29" fillId="0" borderId="0" xfId="0" applyFont="1" applyAlignment="1">
      <alignment horizontal="center"/>
    </xf>
    <xf numFmtId="0" fontId="11" fillId="0" borderId="0" xfId="0" applyFont="1" applyAlignment="1">
      <alignment horizontal="center" wrapText="1"/>
    </xf>
    <xf numFmtId="0" fontId="15" fillId="0" borderId="85" xfId="0" applyFont="1" applyBorder="1"/>
    <xf numFmtId="0" fontId="2" fillId="3" borderId="17" xfId="0" applyFont="1" applyFill="1" applyBorder="1" applyAlignment="1">
      <alignment horizontal="center" vertical="center"/>
    </xf>
    <xf numFmtId="0" fontId="15" fillId="0" borderId="86" xfId="0" applyFont="1" applyBorder="1"/>
  </cellXfs>
  <cellStyles count="2">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247650</xdr:colOff>
      <xdr:row>0</xdr:row>
      <xdr:rowOff>76200</xdr:rowOff>
    </xdr:from>
    <xdr:ext cx="2000250" cy="1552575"/>
    <xdr:pic>
      <xdr:nvPicPr>
        <xdr:cNvPr id="2" name="image1.png" descr="Mac SSD:Users:andrew:Desktop:logo.pn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rive.google.com/file/d/1BMVHtHkImy1A-yobHuRVSECGHX75i6dn/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996"/>
  <sheetViews>
    <sheetView tabSelected="1" topLeftCell="B1" zoomScale="115" zoomScaleNormal="115" workbookViewId="0">
      <selection activeCell="B12" sqref="B12"/>
    </sheetView>
  </sheetViews>
  <sheetFormatPr defaultColWidth="12.75" defaultRowHeight="15" customHeight="1"/>
  <cols>
    <col min="1" max="1" width="20.125" style="658" customWidth="1"/>
    <col min="2" max="2" width="16.375" customWidth="1"/>
    <col min="3" max="3" width="13" customWidth="1"/>
    <col min="4" max="5" width="15.125" customWidth="1"/>
    <col min="6" max="6" width="17" customWidth="1"/>
    <col min="7" max="7" width="13.875" customWidth="1"/>
    <col min="8" max="8" width="15.375" customWidth="1"/>
    <col min="9" max="9" width="15.75" customWidth="1"/>
    <col min="10" max="10" width="9.375" customWidth="1"/>
    <col min="11" max="11" width="14.5" customWidth="1"/>
    <col min="12" max="12" width="10" customWidth="1"/>
    <col min="13" max="13" width="13.625" customWidth="1"/>
    <col min="14" max="14" width="10.375" customWidth="1"/>
    <col min="15" max="24" width="4.375" customWidth="1"/>
    <col min="25" max="25" width="8.5" customWidth="1"/>
    <col min="26" max="27" width="11.25" customWidth="1"/>
  </cols>
  <sheetData>
    <row r="1" spans="1:25" ht="19.5" customHeight="1">
      <c r="B1" s="881" t="s">
        <v>0</v>
      </c>
      <c r="C1" s="882"/>
      <c r="D1" s="1"/>
      <c r="E1" s="884" t="s">
        <v>490</v>
      </c>
      <c r="F1" s="884"/>
      <c r="G1" s="1"/>
      <c r="H1" s="1"/>
      <c r="I1" s="1"/>
      <c r="J1" s="1"/>
      <c r="K1" s="1"/>
      <c r="L1" s="1"/>
      <c r="M1" s="1"/>
      <c r="N1" s="1"/>
      <c r="O1" s="1"/>
      <c r="P1" s="1"/>
      <c r="Q1" s="1"/>
      <c r="R1" s="1"/>
      <c r="S1" s="1"/>
      <c r="T1" s="1"/>
      <c r="U1" s="1"/>
      <c r="V1" s="1"/>
      <c r="W1" s="1"/>
      <c r="X1" s="1"/>
      <c r="Y1" s="1"/>
    </row>
    <row r="2" spans="1:25" ht="29.65" customHeight="1">
      <c r="B2" s="3"/>
      <c r="C2" s="1"/>
      <c r="D2" s="1"/>
      <c r="E2" s="883" t="s">
        <v>487</v>
      </c>
      <c r="F2" s="883"/>
      <c r="G2" s="1"/>
      <c r="H2" s="1"/>
      <c r="I2" s="1"/>
      <c r="J2" s="1"/>
      <c r="K2" s="1"/>
      <c r="L2" s="1"/>
      <c r="M2" s="1"/>
      <c r="N2" s="1"/>
      <c r="O2" s="1"/>
      <c r="P2" s="1"/>
      <c r="Q2" s="1"/>
      <c r="R2" s="1"/>
      <c r="S2" s="1"/>
      <c r="T2" s="1"/>
      <c r="U2" s="1"/>
      <c r="V2" s="1"/>
      <c r="W2" s="1"/>
      <c r="X2" s="1"/>
      <c r="Y2" s="1"/>
    </row>
    <row r="3" spans="1:25" ht="30.4" customHeight="1">
      <c r="B3" s="3"/>
      <c r="C3" s="1"/>
      <c r="D3" s="1"/>
      <c r="E3" s="883" t="s">
        <v>489</v>
      </c>
      <c r="F3" s="883"/>
      <c r="G3" s="1"/>
      <c r="H3" s="1"/>
      <c r="I3" s="1"/>
      <c r="J3" s="1"/>
      <c r="K3" s="1"/>
      <c r="L3" s="1"/>
      <c r="M3" s="1"/>
      <c r="N3" s="1"/>
      <c r="O3" s="1"/>
      <c r="P3" s="1"/>
      <c r="Q3" s="1"/>
      <c r="R3" s="1"/>
      <c r="S3" s="1"/>
      <c r="T3" s="1"/>
      <c r="U3" s="1"/>
      <c r="V3" s="1"/>
      <c r="W3" s="1"/>
      <c r="X3" s="1"/>
      <c r="Y3" s="1"/>
    </row>
    <row r="4" spans="1:25" ht="45" customHeight="1">
      <c r="B4" s="3"/>
      <c r="C4" s="1"/>
      <c r="D4" s="1"/>
      <c r="E4" s="890" t="s">
        <v>457</v>
      </c>
      <c r="F4" s="890"/>
      <c r="G4" s="1"/>
      <c r="H4" s="1"/>
      <c r="I4" s="1"/>
      <c r="J4" s="1"/>
      <c r="K4" s="1"/>
      <c r="L4" s="1"/>
      <c r="M4" s="1"/>
      <c r="N4" s="1"/>
      <c r="O4" s="1"/>
      <c r="P4" s="1"/>
      <c r="Q4" s="1"/>
      <c r="R4" s="1"/>
      <c r="S4" s="1"/>
      <c r="T4" s="1"/>
      <c r="U4" s="1"/>
      <c r="V4" s="1"/>
      <c r="W4" s="1"/>
      <c r="X4" s="1"/>
      <c r="Y4" s="1"/>
    </row>
    <row r="5" spans="1:25" ht="45" customHeight="1">
      <c r="B5" s="3"/>
      <c r="C5" s="1"/>
      <c r="D5" s="1"/>
      <c r="E5" s="890" t="s">
        <v>458</v>
      </c>
      <c r="F5" s="890"/>
      <c r="G5" s="1"/>
      <c r="H5" s="1"/>
      <c r="I5" s="1"/>
      <c r="J5" s="1"/>
      <c r="K5" s="1"/>
      <c r="L5" s="1"/>
      <c r="M5" s="1"/>
      <c r="N5" s="1"/>
      <c r="O5" s="1"/>
      <c r="P5" s="1"/>
      <c r="Q5" s="1"/>
      <c r="R5" s="1"/>
      <c r="S5" s="1"/>
      <c r="T5" s="1"/>
      <c r="U5" s="1"/>
      <c r="V5" s="1"/>
      <c r="W5" s="1"/>
      <c r="X5" s="1"/>
      <c r="Y5" s="1"/>
    </row>
    <row r="6" spans="1:25" ht="14.25">
      <c r="B6" s="3"/>
      <c r="C6" s="1"/>
      <c r="D6" s="1"/>
      <c r="E6" s="1"/>
      <c r="F6" s="1"/>
      <c r="G6" s="1"/>
      <c r="H6" s="1"/>
      <c r="I6" s="1"/>
      <c r="J6" s="1"/>
      <c r="K6" s="1"/>
      <c r="L6" s="1"/>
      <c r="M6" s="1"/>
      <c r="N6" s="1"/>
      <c r="O6" s="1"/>
      <c r="P6" s="1"/>
      <c r="Q6" s="1"/>
      <c r="R6" s="1"/>
      <c r="S6" s="1"/>
      <c r="T6" s="1"/>
      <c r="U6" s="1"/>
      <c r="V6" s="1"/>
      <c r="W6" s="1"/>
      <c r="X6" s="1"/>
      <c r="Y6" s="1"/>
    </row>
    <row r="7" spans="1:25" ht="15.75">
      <c r="A7" s="773"/>
      <c r="B7" s="891" t="s">
        <v>488</v>
      </c>
      <c r="C7" s="891"/>
      <c r="D7" s="891"/>
      <c r="E7" s="891"/>
      <c r="F7" s="891"/>
      <c r="G7" s="891"/>
      <c r="H7" s="891"/>
      <c r="I7" s="891"/>
      <c r="J7" s="774"/>
      <c r="K7" s="774"/>
      <c r="L7" s="774"/>
      <c r="M7" s="774"/>
      <c r="N7" s="774"/>
      <c r="O7" s="1"/>
      <c r="P7" s="1"/>
      <c r="Q7" s="1"/>
      <c r="R7" s="1"/>
      <c r="S7" s="1"/>
      <c r="T7" s="1"/>
      <c r="U7" s="1"/>
      <c r="V7" s="1"/>
      <c r="W7" s="1"/>
      <c r="X7" s="1"/>
      <c r="Y7" s="1"/>
    </row>
    <row r="8" spans="1:25" ht="15.75">
      <c r="A8" s="773"/>
      <c r="B8" s="891"/>
      <c r="C8" s="891"/>
      <c r="D8" s="891"/>
      <c r="E8" s="891"/>
      <c r="F8" s="891"/>
      <c r="G8" s="891"/>
      <c r="H8" s="891"/>
      <c r="I8" s="891"/>
      <c r="J8" s="774"/>
      <c r="K8" s="774"/>
      <c r="L8" s="774"/>
      <c r="M8" s="774"/>
      <c r="N8" s="774"/>
      <c r="O8" s="1"/>
      <c r="P8" s="1"/>
      <c r="Q8" s="1"/>
      <c r="R8" s="1"/>
      <c r="S8" s="1"/>
      <c r="T8" s="1"/>
      <c r="U8" s="1"/>
      <c r="V8" s="1"/>
      <c r="W8" s="1"/>
      <c r="X8" s="1"/>
      <c r="Y8" s="1"/>
    </row>
    <row r="9" spans="1:25" ht="15.75">
      <c r="A9" s="773"/>
      <c r="B9" s="775"/>
      <c r="C9" s="774"/>
      <c r="D9" s="774"/>
      <c r="E9" s="774"/>
      <c r="F9" s="774"/>
      <c r="G9" s="774"/>
      <c r="H9" s="774"/>
      <c r="I9" s="774"/>
      <c r="J9" s="774"/>
      <c r="K9" s="774"/>
      <c r="L9" s="774"/>
      <c r="M9" s="774"/>
      <c r="N9" s="774"/>
      <c r="O9" s="1"/>
      <c r="P9" s="1"/>
      <c r="Q9" s="1"/>
      <c r="R9" s="1"/>
      <c r="S9" s="1"/>
      <c r="T9" s="1"/>
      <c r="U9" s="1"/>
      <c r="V9" s="1"/>
      <c r="W9" s="1"/>
      <c r="X9" s="1"/>
      <c r="Y9" s="1"/>
    </row>
    <row r="10" spans="1:25" ht="15.75">
      <c r="A10" s="773"/>
      <c r="B10" s="776" t="s">
        <v>414</v>
      </c>
      <c r="C10" s="774"/>
      <c r="D10" s="774"/>
      <c r="E10" s="774"/>
      <c r="F10" s="774"/>
      <c r="G10" s="774"/>
      <c r="H10" s="774"/>
      <c r="I10" s="774"/>
      <c r="J10" s="774"/>
      <c r="K10" s="774"/>
      <c r="L10" s="774"/>
      <c r="M10" s="774"/>
      <c r="N10" s="774"/>
      <c r="O10" s="1"/>
      <c r="P10" s="1"/>
      <c r="Q10" s="1"/>
      <c r="R10" s="1"/>
      <c r="S10" s="1"/>
      <c r="T10" s="1"/>
      <c r="U10" s="1"/>
      <c r="V10" s="1"/>
      <c r="W10" s="1"/>
      <c r="X10" s="1"/>
      <c r="Y10" s="1"/>
    </row>
    <row r="11" spans="1:25" ht="15.75">
      <c r="A11" s="773"/>
      <c r="B11" s="775" t="s">
        <v>415</v>
      </c>
      <c r="C11" s="774"/>
      <c r="D11" s="774"/>
      <c r="E11" s="777"/>
      <c r="F11" s="777"/>
      <c r="G11" s="777"/>
      <c r="H11" s="777"/>
      <c r="I11" s="777"/>
      <c r="J11" s="774"/>
      <c r="K11" s="774"/>
      <c r="L11" s="774"/>
      <c r="M11" s="774"/>
      <c r="N11" s="774"/>
      <c r="O11" s="1"/>
      <c r="P11" s="1"/>
      <c r="Q11" s="1"/>
      <c r="R11" s="1"/>
      <c r="S11" s="1"/>
      <c r="T11" s="1"/>
      <c r="U11" s="1"/>
      <c r="V11" s="1"/>
      <c r="W11" s="1"/>
      <c r="X11" s="1"/>
      <c r="Y11" s="1"/>
    </row>
    <row r="12" spans="1:25" ht="15.75">
      <c r="A12" s="773"/>
      <c r="B12" s="775" t="s">
        <v>416</v>
      </c>
      <c r="C12" s="774"/>
      <c r="D12" s="774"/>
      <c r="E12" s="777"/>
      <c r="F12" s="777"/>
      <c r="G12" s="777"/>
      <c r="H12" s="777"/>
      <c r="I12" s="777"/>
      <c r="J12" s="774"/>
      <c r="K12" s="774"/>
      <c r="L12" s="774"/>
      <c r="M12" s="774"/>
      <c r="N12" s="774"/>
      <c r="O12" s="1"/>
      <c r="P12" s="1"/>
      <c r="Q12" s="1"/>
      <c r="R12" s="1"/>
      <c r="S12" s="1"/>
      <c r="T12" s="1"/>
      <c r="U12" s="1"/>
      <c r="V12" s="1"/>
      <c r="W12" s="1"/>
      <c r="X12" s="1"/>
      <c r="Y12" s="1"/>
    </row>
    <row r="13" spans="1:25" ht="15.75">
      <c r="A13" s="773"/>
      <c r="B13" s="775" t="s">
        <v>417</v>
      </c>
      <c r="C13" s="774"/>
      <c r="D13" s="778"/>
      <c r="E13" s="777"/>
      <c r="F13" s="777"/>
      <c r="G13" s="777"/>
      <c r="H13" s="777"/>
      <c r="I13" s="777"/>
      <c r="J13" s="774"/>
      <c r="K13" s="774"/>
      <c r="L13" s="774"/>
      <c r="M13" s="774"/>
      <c r="N13" s="774"/>
      <c r="O13" s="1"/>
      <c r="P13" s="1"/>
      <c r="Q13" s="1"/>
      <c r="R13" s="1"/>
      <c r="S13" s="1"/>
      <c r="T13" s="1"/>
      <c r="U13" s="1"/>
      <c r="V13" s="1"/>
      <c r="W13" s="1"/>
      <c r="X13" s="1"/>
      <c r="Y13" s="1"/>
    </row>
    <row r="14" spans="1:25" ht="15.75">
      <c r="A14" s="773"/>
      <c r="B14" s="775" t="s">
        <v>418</v>
      </c>
      <c r="C14" s="774"/>
      <c r="D14" s="778"/>
      <c r="E14" s="777"/>
      <c r="F14" s="777"/>
      <c r="G14" s="777"/>
      <c r="H14" s="777"/>
      <c r="I14" s="777"/>
      <c r="J14" s="774"/>
      <c r="K14" s="774"/>
      <c r="L14" s="774"/>
      <c r="M14" s="774"/>
      <c r="N14" s="774"/>
      <c r="O14" s="1"/>
      <c r="P14" s="1"/>
      <c r="Q14" s="1"/>
      <c r="R14" s="1"/>
      <c r="S14" s="1"/>
      <c r="T14" s="1"/>
      <c r="U14" s="1"/>
      <c r="V14" s="1"/>
      <c r="W14" s="1"/>
      <c r="X14" s="1"/>
      <c r="Y14" s="1"/>
    </row>
    <row r="15" spans="1:25" s="658" customFormat="1" ht="15.75">
      <c r="A15" s="773"/>
      <c r="B15" s="775"/>
      <c r="C15" s="774"/>
      <c r="D15" s="778"/>
      <c r="E15" s="777"/>
      <c r="F15" s="777"/>
      <c r="G15" s="777"/>
      <c r="H15" s="777"/>
      <c r="I15" s="777"/>
      <c r="J15" s="774"/>
      <c r="K15" s="774"/>
      <c r="L15" s="774"/>
      <c r="M15" s="774"/>
      <c r="N15" s="774"/>
      <c r="O15" s="1"/>
      <c r="P15" s="1"/>
      <c r="Q15" s="1"/>
      <c r="R15" s="1"/>
      <c r="S15" s="1"/>
      <c r="T15" s="1"/>
      <c r="U15" s="1"/>
      <c r="V15" s="1"/>
      <c r="W15" s="1"/>
      <c r="X15" s="1"/>
      <c r="Y15" s="1"/>
    </row>
    <row r="16" spans="1:25" ht="15.75">
      <c r="A16" s="773"/>
      <c r="B16" s="774"/>
      <c r="C16" s="774"/>
      <c r="D16" s="774"/>
      <c r="E16" s="774"/>
      <c r="F16" s="774"/>
      <c r="G16" s="774"/>
      <c r="H16" s="774"/>
      <c r="I16" s="774"/>
      <c r="J16" s="774"/>
      <c r="K16" s="774"/>
      <c r="L16" s="774"/>
      <c r="M16" s="774"/>
      <c r="N16" s="774"/>
      <c r="O16" s="1"/>
      <c r="P16" s="1"/>
      <c r="Q16" s="1"/>
      <c r="R16" s="1"/>
      <c r="S16" s="1"/>
      <c r="T16" s="1"/>
      <c r="U16" s="1"/>
      <c r="V16" s="1"/>
      <c r="W16" s="1"/>
      <c r="X16" s="1"/>
      <c r="Y16" s="1"/>
    </row>
    <row r="17" spans="1:25" s="648" customFormat="1" ht="25.5" customHeight="1">
      <c r="A17" s="877"/>
      <c r="B17" s="880" t="s">
        <v>472</v>
      </c>
      <c r="C17" s="880"/>
      <c r="D17" s="887" t="s">
        <v>473</v>
      </c>
      <c r="E17" s="888"/>
      <c r="F17" s="888"/>
      <c r="G17" s="888"/>
      <c r="H17" s="888"/>
      <c r="I17" s="889"/>
      <c r="J17" s="873" t="s">
        <v>474</v>
      </c>
      <c r="K17" s="874"/>
      <c r="L17" s="873" t="s">
        <v>475</v>
      </c>
      <c r="M17" s="874"/>
      <c r="N17" s="779"/>
      <c r="O17" s="772"/>
      <c r="P17" s="772"/>
      <c r="Q17" s="772"/>
      <c r="R17" s="772"/>
      <c r="S17" s="772"/>
      <c r="T17" s="772"/>
      <c r="U17" s="772"/>
      <c r="V17" s="772"/>
      <c r="W17" s="772"/>
      <c r="X17" s="772"/>
      <c r="Y17" s="772"/>
    </row>
    <row r="18" spans="1:25" s="648" customFormat="1" ht="57.75" customHeight="1">
      <c r="A18" s="878"/>
      <c r="B18" s="880"/>
      <c r="C18" s="880"/>
      <c r="D18" s="780" t="s">
        <v>477</v>
      </c>
      <c r="E18" s="780" t="s">
        <v>478</v>
      </c>
      <c r="F18" s="780" t="s">
        <v>479</v>
      </c>
      <c r="G18" s="780" t="s">
        <v>480</v>
      </c>
      <c r="H18" s="780" t="s">
        <v>481</v>
      </c>
      <c r="I18" s="780" t="s">
        <v>482</v>
      </c>
      <c r="J18" s="875"/>
      <c r="K18" s="876"/>
      <c r="L18" s="875"/>
      <c r="M18" s="876"/>
      <c r="N18" s="779"/>
      <c r="O18" s="772"/>
      <c r="P18" s="772"/>
      <c r="Q18" s="772"/>
      <c r="R18" s="772"/>
      <c r="S18" s="772"/>
      <c r="T18" s="772"/>
      <c r="U18" s="772"/>
      <c r="V18" s="772"/>
      <c r="W18" s="772"/>
      <c r="X18" s="772"/>
      <c r="Y18" s="772"/>
    </row>
    <row r="19" spans="1:25" s="648" customFormat="1" ht="25.5" customHeight="1">
      <c r="A19" s="879"/>
      <c r="B19" s="781" t="s">
        <v>462</v>
      </c>
      <c r="C19" s="781" t="s">
        <v>476</v>
      </c>
      <c r="D19" s="781" t="s">
        <v>476</v>
      </c>
      <c r="E19" s="781" t="s">
        <v>476</v>
      </c>
      <c r="F19" s="781" t="s">
        <v>476</v>
      </c>
      <c r="G19" s="781" t="s">
        <v>476</v>
      </c>
      <c r="H19" s="781" t="s">
        <v>476</v>
      </c>
      <c r="I19" s="781" t="s">
        <v>476</v>
      </c>
      <c r="J19" s="782" t="s">
        <v>462</v>
      </c>
      <c r="K19" s="781" t="s">
        <v>476</v>
      </c>
      <c r="L19" s="782" t="s">
        <v>462</v>
      </c>
      <c r="M19" s="781" t="s">
        <v>476</v>
      </c>
      <c r="N19" s="779"/>
      <c r="O19" s="772"/>
      <c r="P19" s="772"/>
      <c r="Q19" s="772"/>
      <c r="R19" s="772"/>
      <c r="S19" s="772"/>
      <c r="T19" s="772"/>
      <c r="U19" s="772"/>
      <c r="V19" s="772"/>
      <c r="W19" s="772"/>
      <c r="X19" s="772"/>
      <c r="Y19" s="772"/>
    </row>
    <row r="20" spans="1:25" s="648" customFormat="1" ht="29.25" customHeight="1">
      <c r="A20" s="783" t="s">
        <v>483</v>
      </c>
      <c r="B20" s="784">
        <v>100</v>
      </c>
      <c r="C20" s="800">
        <v>2000000</v>
      </c>
      <c r="D20" s="801"/>
      <c r="E20" s="802"/>
      <c r="F20" s="803"/>
      <c r="G20" s="803"/>
      <c r="H20" s="803">
        <v>747615</v>
      </c>
      <c r="I20" s="800">
        <f>H20+G20+F20+E20+D20</f>
        <v>747615</v>
      </c>
      <c r="J20" s="785"/>
      <c r="K20" s="785">
        <v>0</v>
      </c>
      <c r="L20" s="864">
        <v>100</v>
      </c>
      <c r="M20" s="803">
        <f>C20+I20</f>
        <v>2747615</v>
      </c>
      <c r="N20" s="779"/>
      <c r="O20" s="772"/>
      <c r="P20" s="772"/>
      <c r="Q20" s="772"/>
      <c r="R20" s="772"/>
      <c r="S20" s="772"/>
      <c r="T20" s="772"/>
      <c r="U20" s="772"/>
      <c r="V20" s="772"/>
      <c r="W20" s="772"/>
      <c r="X20" s="772"/>
      <c r="Y20" s="772"/>
    </row>
    <row r="21" spans="1:25" s="648" customFormat="1" ht="29.25" customHeight="1">
      <c r="A21" s="783" t="s">
        <v>484</v>
      </c>
      <c r="B21" s="784">
        <v>100</v>
      </c>
      <c r="C21" s="804">
        <v>2000000</v>
      </c>
      <c r="D21" s="801"/>
      <c r="E21" s="802"/>
      <c r="F21" s="803"/>
      <c r="G21" s="803"/>
      <c r="H21" s="803">
        <f>'Кошторис  витрат'!P177</f>
        <v>747615.00359999994</v>
      </c>
      <c r="I21" s="800">
        <f t="shared" ref="I21:I23" si="0">H21+G21+F21+E21+D21</f>
        <v>747615.00359999994</v>
      </c>
      <c r="J21" s="785"/>
      <c r="K21" s="785">
        <v>0</v>
      </c>
      <c r="L21" s="864">
        <v>100</v>
      </c>
      <c r="M21" s="803">
        <f t="shared" ref="M21:M22" si="1">C21+I21</f>
        <v>2747615.0035999999</v>
      </c>
      <c r="N21" s="779"/>
      <c r="O21" s="772"/>
      <c r="P21" s="772"/>
      <c r="Q21" s="772"/>
      <c r="R21" s="772"/>
      <c r="S21" s="772"/>
      <c r="T21" s="772"/>
      <c r="U21" s="772"/>
      <c r="V21" s="772"/>
      <c r="W21" s="772"/>
      <c r="X21" s="772"/>
      <c r="Y21" s="772"/>
    </row>
    <row r="22" spans="1:25" s="648" customFormat="1" ht="29.25" customHeight="1">
      <c r="A22" s="783" t="s">
        <v>485</v>
      </c>
      <c r="B22" s="784">
        <v>100</v>
      </c>
      <c r="C22" s="804">
        <v>2000000</v>
      </c>
      <c r="D22" s="801"/>
      <c r="E22" s="802"/>
      <c r="F22" s="803"/>
      <c r="G22" s="803"/>
      <c r="H22" s="803">
        <v>523330.5</v>
      </c>
      <c r="I22" s="800">
        <f t="shared" si="0"/>
        <v>523330.5</v>
      </c>
      <c r="J22" s="785"/>
      <c r="K22" s="785">
        <v>0</v>
      </c>
      <c r="L22" s="864">
        <f>(I22/I21)*100</f>
        <v>69.999999662928118</v>
      </c>
      <c r="M22" s="803">
        <f t="shared" si="1"/>
        <v>2523330.5</v>
      </c>
      <c r="N22" s="779"/>
      <c r="O22" s="772"/>
      <c r="P22" s="772"/>
      <c r="Q22" s="772"/>
      <c r="R22" s="772"/>
      <c r="S22" s="772"/>
      <c r="T22" s="772"/>
      <c r="U22" s="772"/>
      <c r="V22" s="772"/>
      <c r="W22" s="772"/>
      <c r="X22" s="772"/>
      <c r="Y22" s="772"/>
    </row>
    <row r="23" spans="1:25" s="648" customFormat="1" ht="29.25" customHeight="1">
      <c r="A23" s="783" t="s">
        <v>486</v>
      </c>
      <c r="B23" s="784"/>
      <c r="C23" s="804">
        <v>0</v>
      </c>
      <c r="D23" s="801"/>
      <c r="E23" s="802"/>
      <c r="F23" s="805"/>
      <c r="G23" s="803"/>
      <c r="H23" s="803">
        <f>H21-H22</f>
        <v>224284.50359999994</v>
      </c>
      <c r="I23" s="800">
        <f t="shared" si="0"/>
        <v>224284.50359999994</v>
      </c>
      <c r="J23" s="785"/>
      <c r="K23" s="785">
        <v>0</v>
      </c>
      <c r="L23" s="864">
        <f>L21-L22</f>
        <v>30.000000337071882</v>
      </c>
      <c r="M23" s="803">
        <f>M21-M22</f>
        <v>224284.50359999994</v>
      </c>
      <c r="N23" s="779"/>
      <c r="O23" s="772"/>
      <c r="P23" s="772"/>
      <c r="Q23" s="772"/>
      <c r="R23" s="772"/>
      <c r="S23" s="772"/>
      <c r="T23" s="772"/>
      <c r="U23" s="772"/>
      <c r="V23" s="772"/>
      <c r="W23" s="772"/>
      <c r="X23" s="772"/>
      <c r="Y23" s="772"/>
    </row>
    <row r="24" spans="1:25" ht="15.75" customHeight="1">
      <c r="A24" s="773"/>
      <c r="B24" s="774"/>
      <c r="C24" s="774"/>
      <c r="D24" s="774"/>
      <c r="E24" s="774"/>
      <c r="F24" s="774"/>
      <c r="G24" s="774"/>
      <c r="H24" s="774"/>
      <c r="I24" s="774"/>
      <c r="J24" s="774"/>
      <c r="K24" s="774"/>
      <c r="L24" s="774"/>
      <c r="M24" s="774"/>
      <c r="N24" s="774"/>
      <c r="O24" s="1"/>
      <c r="P24" s="1"/>
      <c r="Q24" s="1"/>
      <c r="R24" s="1"/>
      <c r="S24" s="1"/>
      <c r="T24" s="1"/>
      <c r="U24" s="1"/>
      <c r="V24" s="1"/>
      <c r="W24" s="1"/>
      <c r="X24" s="1"/>
      <c r="Y24" s="1"/>
    </row>
    <row r="25" spans="1:25" ht="15.75" customHeight="1">
      <c r="A25" s="773"/>
      <c r="B25" s="786"/>
      <c r="C25" s="787"/>
      <c r="D25" s="774"/>
      <c r="E25" s="774"/>
      <c r="F25" s="774"/>
      <c r="G25" s="774"/>
      <c r="H25" s="774"/>
      <c r="I25" s="774"/>
      <c r="J25" s="774"/>
      <c r="K25" s="774"/>
      <c r="L25" s="774"/>
      <c r="M25" s="774"/>
      <c r="N25" s="774"/>
      <c r="O25" s="1"/>
      <c r="P25" s="1"/>
      <c r="Q25" s="1"/>
      <c r="R25" s="1"/>
      <c r="S25" s="1"/>
      <c r="T25" s="1"/>
      <c r="U25" s="1"/>
      <c r="V25" s="1"/>
      <c r="W25" s="1"/>
      <c r="X25" s="1"/>
      <c r="Y25" s="1"/>
    </row>
    <row r="26" spans="1:25" ht="36.75" customHeight="1">
      <c r="A26" s="773"/>
      <c r="B26" s="885"/>
      <c r="C26" s="886"/>
      <c r="D26" s="886"/>
      <c r="E26" s="886"/>
      <c r="F26" s="774"/>
      <c r="G26" s="774"/>
      <c r="H26" s="774"/>
      <c r="I26" s="774"/>
      <c r="J26" s="774"/>
      <c r="K26" s="774"/>
      <c r="L26" s="774"/>
      <c r="M26" s="774"/>
      <c r="N26" s="774"/>
      <c r="O26" s="1"/>
      <c r="P26" s="1"/>
      <c r="Q26" s="1"/>
      <c r="R26" s="1"/>
      <c r="S26" s="1"/>
      <c r="T26" s="1"/>
      <c r="U26" s="1"/>
      <c r="V26" s="1"/>
      <c r="W26" s="1"/>
      <c r="X26" s="1"/>
      <c r="Y26" s="1"/>
    </row>
    <row r="27" spans="1:25" ht="15.75" customHeight="1">
      <c r="A27" s="773"/>
      <c r="B27" s="775"/>
      <c r="C27" s="775"/>
      <c r="D27" s="775"/>
      <c r="E27" s="774"/>
      <c r="F27" s="774"/>
      <c r="G27" s="774"/>
      <c r="H27" s="774"/>
      <c r="I27" s="774"/>
      <c r="J27" s="774"/>
      <c r="K27" s="774"/>
      <c r="L27" s="774"/>
      <c r="M27" s="774"/>
      <c r="N27" s="774"/>
      <c r="O27" s="1"/>
      <c r="P27" s="1"/>
      <c r="Q27" s="1"/>
      <c r="R27" s="1"/>
      <c r="S27" s="1"/>
      <c r="T27" s="1"/>
      <c r="U27" s="1"/>
      <c r="V27" s="1"/>
      <c r="W27" s="1"/>
      <c r="X27" s="1"/>
      <c r="Y27" s="1"/>
    </row>
    <row r="28" spans="1:25" ht="15.75" customHeight="1">
      <c r="A28" s="773"/>
      <c r="B28" s="788"/>
      <c r="C28" s="789" t="s">
        <v>455</v>
      </c>
      <c r="D28" s="790"/>
      <c r="E28" s="788" t="s">
        <v>456</v>
      </c>
      <c r="F28" s="791"/>
      <c r="G28" s="791"/>
      <c r="H28" s="791"/>
      <c r="I28" s="792"/>
      <c r="J28" s="793"/>
      <c r="K28" s="791"/>
      <c r="L28" s="774"/>
      <c r="M28" s="774"/>
      <c r="N28" s="774"/>
      <c r="O28" s="1"/>
      <c r="P28" s="1"/>
      <c r="Q28" s="1"/>
      <c r="R28" s="1"/>
      <c r="S28" s="1"/>
      <c r="T28" s="1"/>
      <c r="U28" s="1"/>
      <c r="V28" s="1"/>
      <c r="W28" s="1"/>
      <c r="X28" s="1"/>
      <c r="Y28" s="1"/>
    </row>
    <row r="29" spans="1:25" ht="15.75" customHeight="1">
      <c r="A29" s="773"/>
      <c r="B29" s="794"/>
      <c r="C29" s="795" t="s">
        <v>4</v>
      </c>
      <c r="D29" s="796" t="s">
        <v>5</v>
      </c>
      <c r="E29" s="797" t="s">
        <v>6</v>
      </c>
      <c r="F29" s="774"/>
      <c r="G29" s="798"/>
      <c r="H29" s="798"/>
      <c r="I29" s="799"/>
      <c r="J29" s="797"/>
      <c r="K29" s="798"/>
      <c r="L29" s="774"/>
      <c r="M29" s="774"/>
      <c r="N29" s="774"/>
      <c r="O29" s="1"/>
      <c r="P29" s="1"/>
      <c r="Q29" s="1"/>
      <c r="R29" s="1"/>
      <c r="S29" s="1"/>
      <c r="T29" s="1"/>
      <c r="U29" s="1"/>
      <c r="V29" s="1"/>
      <c r="W29" s="1"/>
      <c r="X29" s="1"/>
      <c r="Y29" s="1"/>
    </row>
    <row r="30" spans="1:25" ht="15.75" customHeight="1">
      <c r="A30" s="773"/>
      <c r="B30" s="774"/>
      <c r="C30" s="774"/>
      <c r="D30" s="774"/>
      <c r="E30" s="774"/>
      <c r="F30" s="774"/>
      <c r="G30" s="774"/>
      <c r="H30" s="774"/>
      <c r="I30" s="774"/>
      <c r="J30" s="774"/>
      <c r="K30" s="774"/>
      <c r="L30" s="774"/>
      <c r="M30" s="774"/>
      <c r="N30" s="774"/>
      <c r="O30" s="1"/>
      <c r="P30" s="1"/>
      <c r="Q30" s="1"/>
      <c r="R30" s="1"/>
      <c r="S30" s="1"/>
      <c r="T30" s="1"/>
      <c r="U30" s="1"/>
      <c r="V30" s="1"/>
      <c r="W30" s="1"/>
      <c r="X30" s="1"/>
      <c r="Y30" s="1"/>
    </row>
    <row r="31" spans="1:25" ht="15.75" customHeight="1">
      <c r="B31" s="1"/>
      <c r="C31" s="1"/>
      <c r="D31" s="1"/>
      <c r="E31" s="1"/>
      <c r="F31" s="1"/>
      <c r="G31" s="1"/>
      <c r="H31" s="1"/>
      <c r="I31" s="1"/>
      <c r="J31" s="1"/>
      <c r="K31" s="1"/>
      <c r="L31" s="1"/>
      <c r="M31" s="1"/>
      <c r="N31" s="1"/>
      <c r="O31" s="1"/>
      <c r="P31" s="1"/>
      <c r="Q31" s="1"/>
      <c r="R31" s="1"/>
      <c r="S31" s="1"/>
      <c r="T31" s="1"/>
      <c r="U31" s="1"/>
      <c r="V31" s="1"/>
      <c r="W31" s="1"/>
      <c r="X31" s="1"/>
      <c r="Y31" s="1"/>
    </row>
    <row r="32" spans="1:25" ht="15.75" customHeight="1">
      <c r="B32" s="1"/>
      <c r="C32" s="1"/>
      <c r="D32" s="1"/>
      <c r="E32" s="1"/>
      <c r="F32" s="1"/>
      <c r="G32" s="1"/>
      <c r="H32" s="1"/>
      <c r="I32" s="1"/>
      <c r="J32" s="1"/>
      <c r="K32" s="1"/>
      <c r="L32" s="1"/>
      <c r="M32" s="1"/>
      <c r="N32" s="1"/>
      <c r="O32" s="1"/>
      <c r="P32" s="1"/>
      <c r="Q32" s="1"/>
      <c r="R32" s="1"/>
      <c r="S32" s="1"/>
      <c r="T32" s="1"/>
      <c r="U32" s="1"/>
      <c r="V32" s="1"/>
      <c r="W32" s="1"/>
      <c r="X32" s="1"/>
      <c r="Y32" s="1"/>
    </row>
    <row r="33" spans="2:25" ht="15.75" customHeight="1">
      <c r="B33" s="1"/>
      <c r="C33" s="1"/>
      <c r="D33" s="1"/>
      <c r="E33" s="1"/>
      <c r="F33" s="1"/>
      <c r="G33" s="1"/>
      <c r="H33" s="1"/>
      <c r="I33" s="1"/>
      <c r="J33" s="1"/>
      <c r="K33" s="1"/>
      <c r="L33" s="1"/>
      <c r="M33" s="1"/>
      <c r="N33" s="1"/>
      <c r="O33" s="1"/>
      <c r="P33" s="1"/>
      <c r="Q33" s="1"/>
      <c r="R33" s="1"/>
      <c r="S33" s="1"/>
      <c r="T33" s="1"/>
      <c r="U33" s="1"/>
      <c r="V33" s="1"/>
      <c r="W33" s="1"/>
      <c r="X33" s="1"/>
      <c r="Y33" s="1"/>
    </row>
    <row r="34" spans="2:25" ht="15.75" customHeight="1">
      <c r="B34" s="1"/>
      <c r="C34" s="1"/>
      <c r="D34" s="1"/>
      <c r="E34" s="1"/>
      <c r="F34" s="1"/>
      <c r="G34" s="1"/>
      <c r="H34" s="1"/>
      <c r="I34" s="1"/>
      <c r="J34" s="1"/>
      <c r="K34" s="1"/>
      <c r="L34" s="1"/>
      <c r="M34" s="1"/>
      <c r="N34" s="1"/>
      <c r="O34" s="1"/>
      <c r="P34" s="1"/>
      <c r="Q34" s="1"/>
      <c r="R34" s="1"/>
      <c r="S34" s="1"/>
      <c r="T34" s="1"/>
      <c r="U34" s="1"/>
      <c r="V34" s="1"/>
      <c r="W34" s="1"/>
      <c r="X34" s="1"/>
      <c r="Y34" s="1"/>
    </row>
    <row r="35" spans="2:25" ht="15.75" customHeight="1">
      <c r="B35" s="1"/>
      <c r="C35" s="1"/>
      <c r="D35" s="1"/>
      <c r="E35" s="1"/>
      <c r="F35" s="1"/>
      <c r="G35" s="1"/>
      <c r="H35" s="1"/>
      <c r="I35" s="1"/>
      <c r="J35" s="1"/>
      <c r="K35" s="1"/>
      <c r="L35" s="1"/>
      <c r="M35" s="1"/>
      <c r="N35" s="1"/>
      <c r="O35" s="1"/>
      <c r="P35" s="1"/>
      <c r="Q35" s="1"/>
      <c r="R35" s="1"/>
      <c r="S35" s="1"/>
      <c r="T35" s="1"/>
      <c r="U35" s="1"/>
      <c r="V35" s="1"/>
      <c r="W35" s="1"/>
      <c r="X35" s="1"/>
      <c r="Y35" s="1"/>
    </row>
    <row r="36" spans="2:25" ht="15.75" customHeight="1">
      <c r="B36" s="1"/>
      <c r="C36" s="1"/>
      <c r="D36" s="1"/>
      <c r="E36" s="1"/>
      <c r="F36" s="1"/>
      <c r="G36" s="1"/>
      <c r="H36" s="1"/>
      <c r="I36" s="1"/>
      <c r="J36" s="1"/>
      <c r="K36" s="1"/>
      <c r="L36" s="1"/>
      <c r="M36" s="1"/>
      <c r="N36" s="1"/>
      <c r="O36" s="1"/>
      <c r="P36" s="1"/>
      <c r="Q36" s="1"/>
      <c r="R36" s="1"/>
      <c r="S36" s="1"/>
      <c r="T36" s="1"/>
      <c r="U36" s="1"/>
      <c r="V36" s="1"/>
      <c r="W36" s="1"/>
      <c r="X36" s="1"/>
      <c r="Y36" s="1"/>
    </row>
    <row r="37" spans="2:25" ht="15.75" customHeight="1">
      <c r="B37" s="1"/>
      <c r="C37" s="1"/>
      <c r="D37" s="1"/>
      <c r="E37" s="1"/>
      <c r="F37" s="1"/>
      <c r="G37" s="1"/>
      <c r="H37" s="1"/>
      <c r="I37" s="1"/>
      <c r="J37" s="1"/>
      <c r="K37" s="1"/>
      <c r="L37" s="1"/>
      <c r="M37" s="1"/>
      <c r="N37" s="1"/>
      <c r="O37" s="1"/>
      <c r="P37" s="1"/>
      <c r="Q37" s="1"/>
      <c r="R37" s="1"/>
      <c r="S37" s="1"/>
      <c r="T37" s="1"/>
      <c r="U37" s="1"/>
      <c r="V37" s="1"/>
      <c r="W37" s="1"/>
      <c r="X37" s="1"/>
      <c r="Y37" s="1"/>
    </row>
    <row r="38" spans="2:25" ht="15.75" customHeight="1">
      <c r="B38" s="1"/>
      <c r="C38" s="1"/>
      <c r="D38" s="1"/>
      <c r="E38" s="1"/>
      <c r="F38" s="1"/>
      <c r="G38" s="1"/>
      <c r="H38" s="1"/>
      <c r="I38" s="1"/>
      <c r="J38" s="1"/>
      <c r="K38" s="1"/>
      <c r="L38" s="1"/>
      <c r="M38" s="1"/>
      <c r="N38" s="1"/>
      <c r="O38" s="1"/>
      <c r="P38" s="1"/>
      <c r="Q38" s="1"/>
      <c r="R38" s="1"/>
      <c r="S38" s="1"/>
      <c r="T38" s="1"/>
      <c r="U38" s="1"/>
      <c r="V38" s="1"/>
      <c r="W38" s="1"/>
      <c r="X38" s="1"/>
      <c r="Y38" s="1"/>
    </row>
    <row r="39" spans="2:25" ht="15.75" customHeight="1">
      <c r="B39" s="1"/>
      <c r="C39" s="1"/>
      <c r="D39" s="1"/>
      <c r="E39" s="1"/>
      <c r="F39" s="1"/>
      <c r="G39" s="1"/>
      <c r="H39" s="1"/>
      <c r="I39" s="1"/>
      <c r="J39" s="1"/>
      <c r="K39" s="1"/>
      <c r="L39" s="1"/>
      <c r="M39" s="1"/>
      <c r="N39" s="1"/>
      <c r="O39" s="1"/>
      <c r="P39" s="1"/>
      <c r="Q39" s="1"/>
      <c r="R39" s="1"/>
      <c r="S39" s="1"/>
      <c r="T39" s="1"/>
      <c r="U39" s="1"/>
      <c r="V39" s="1"/>
      <c r="W39" s="1"/>
      <c r="X39" s="1"/>
      <c r="Y39" s="1"/>
    </row>
    <row r="40" spans="2:25" ht="15.75" customHeight="1">
      <c r="B40" s="1"/>
      <c r="C40" s="1"/>
      <c r="D40" s="1"/>
      <c r="E40" s="1"/>
      <c r="F40" s="1"/>
      <c r="G40" s="1"/>
      <c r="H40" s="1"/>
      <c r="I40" s="1"/>
      <c r="J40" s="1"/>
      <c r="K40" s="1"/>
      <c r="L40" s="1"/>
      <c r="M40" s="1"/>
      <c r="N40" s="1"/>
      <c r="O40" s="1"/>
      <c r="P40" s="1"/>
      <c r="Q40" s="1"/>
      <c r="R40" s="1"/>
      <c r="S40" s="1"/>
      <c r="T40" s="1"/>
      <c r="U40" s="1"/>
      <c r="V40" s="1"/>
      <c r="W40" s="1"/>
      <c r="X40" s="1"/>
      <c r="Y40" s="1"/>
    </row>
    <row r="41" spans="2:25" ht="15.75" customHeight="1">
      <c r="B41" s="1"/>
      <c r="C41" s="1"/>
      <c r="D41" s="1"/>
      <c r="E41" s="1"/>
      <c r="F41" s="1"/>
      <c r="G41" s="1"/>
      <c r="H41" s="1"/>
      <c r="I41" s="1"/>
      <c r="J41" s="1"/>
      <c r="K41" s="1"/>
      <c r="L41" s="1"/>
      <c r="M41" s="1"/>
      <c r="N41" s="1"/>
      <c r="O41" s="1"/>
      <c r="P41" s="1"/>
      <c r="Q41" s="1"/>
      <c r="R41" s="1"/>
      <c r="S41" s="1"/>
      <c r="T41" s="1"/>
      <c r="U41" s="1"/>
      <c r="V41" s="1"/>
      <c r="W41" s="1"/>
      <c r="X41" s="1"/>
      <c r="Y41" s="1"/>
    </row>
    <row r="42" spans="2:25" ht="15.75" customHeight="1">
      <c r="B42" s="1"/>
      <c r="C42" s="1"/>
      <c r="D42" s="1"/>
      <c r="E42" s="1"/>
      <c r="F42" s="1"/>
      <c r="G42" s="1"/>
      <c r="H42" s="1"/>
      <c r="I42" s="1"/>
      <c r="J42" s="1"/>
      <c r="K42" s="1"/>
      <c r="L42" s="1"/>
      <c r="M42" s="1"/>
      <c r="N42" s="1"/>
      <c r="O42" s="1"/>
      <c r="P42" s="1"/>
      <c r="Q42" s="1"/>
      <c r="R42" s="1"/>
      <c r="S42" s="1"/>
      <c r="T42" s="1"/>
      <c r="U42" s="1"/>
      <c r="V42" s="1"/>
      <c r="W42" s="1"/>
      <c r="X42" s="1"/>
      <c r="Y42" s="1"/>
    </row>
    <row r="43" spans="2:25" ht="15.75" customHeight="1">
      <c r="B43" s="1"/>
      <c r="C43" s="1"/>
      <c r="D43" s="1"/>
      <c r="E43" s="1"/>
      <c r="F43" s="1"/>
      <c r="G43" s="1"/>
      <c r="H43" s="1"/>
      <c r="I43" s="1"/>
      <c r="J43" s="1"/>
      <c r="K43" s="1"/>
      <c r="L43" s="1"/>
      <c r="M43" s="1"/>
      <c r="N43" s="1"/>
      <c r="O43" s="1"/>
      <c r="P43" s="1"/>
      <c r="Q43" s="1"/>
      <c r="R43" s="1"/>
      <c r="S43" s="1"/>
      <c r="T43" s="1"/>
      <c r="U43" s="1"/>
      <c r="V43" s="1"/>
      <c r="W43" s="1"/>
      <c r="X43" s="1"/>
      <c r="Y43" s="1"/>
    </row>
    <row r="44" spans="2:25" ht="15.75" customHeight="1">
      <c r="B44" s="1"/>
      <c r="C44" s="1"/>
      <c r="D44" s="1"/>
      <c r="E44" s="1"/>
      <c r="F44" s="1"/>
      <c r="G44" s="1"/>
      <c r="H44" s="1"/>
      <c r="I44" s="1"/>
      <c r="J44" s="1"/>
      <c r="K44" s="1"/>
      <c r="L44" s="1"/>
      <c r="M44" s="1"/>
      <c r="N44" s="1"/>
      <c r="O44" s="1"/>
      <c r="P44" s="1"/>
      <c r="Q44" s="1"/>
      <c r="R44" s="1"/>
      <c r="S44" s="1"/>
      <c r="T44" s="1"/>
      <c r="U44" s="1"/>
      <c r="V44" s="1"/>
      <c r="W44" s="1"/>
      <c r="X44" s="1"/>
      <c r="Y44" s="1"/>
    </row>
    <row r="45" spans="2:25" ht="15.75" customHeight="1">
      <c r="B45" s="1"/>
      <c r="C45" s="1"/>
      <c r="D45" s="1"/>
      <c r="E45" s="1"/>
      <c r="F45" s="1"/>
      <c r="G45" s="1"/>
      <c r="H45" s="1"/>
      <c r="I45" s="1"/>
      <c r="J45" s="1"/>
      <c r="K45" s="1"/>
      <c r="L45" s="1"/>
      <c r="M45" s="1"/>
      <c r="N45" s="1"/>
      <c r="O45" s="1"/>
      <c r="P45" s="1"/>
      <c r="Q45" s="1"/>
      <c r="R45" s="1"/>
      <c r="S45" s="1"/>
      <c r="T45" s="1"/>
      <c r="U45" s="1"/>
      <c r="V45" s="1"/>
      <c r="W45" s="1"/>
      <c r="X45" s="1"/>
      <c r="Y45" s="1"/>
    </row>
    <row r="46" spans="2:25" ht="15.75" customHeight="1">
      <c r="B46" s="1"/>
      <c r="C46" s="1"/>
      <c r="D46" s="1"/>
      <c r="E46" s="1"/>
      <c r="F46" s="1"/>
      <c r="G46" s="1"/>
      <c r="H46" s="1"/>
      <c r="I46" s="1"/>
      <c r="J46" s="1"/>
      <c r="K46" s="1"/>
      <c r="L46" s="1"/>
      <c r="M46" s="1"/>
      <c r="N46" s="1"/>
      <c r="O46" s="1"/>
      <c r="P46" s="1"/>
      <c r="Q46" s="1"/>
      <c r="R46" s="1"/>
      <c r="S46" s="1"/>
      <c r="T46" s="1"/>
      <c r="U46" s="1"/>
      <c r="V46" s="1"/>
      <c r="W46" s="1"/>
      <c r="X46" s="1"/>
      <c r="Y46" s="1"/>
    </row>
    <row r="47" spans="2:25" ht="15.75" customHeight="1">
      <c r="B47" s="1"/>
      <c r="C47" s="1"/>
      <c r="D47" s="1"/>
      <c r="E47" s="1"/>
      <c r="F47" s="1"/>
      <c r="G47" s="1"/>
      <c r="H47" s="1"/>
      <c r="I47" s="1"/>
      <c r="J47" s="1"/>
      <c r="K47" s="1"/>
      <c r="L47" s="1"/>
      <c r="M47" s="1"/>
      <c r="N47" s="1"/>
      <c r="O47" s="1"/>
      <c r="P47" s="1"/>
      <c r="Q47" s="1"/>
      <c r="R47" s="1"/>
      <c r="S47" s="1"/>
      <c r="T47" s="1"/>
      <c r="U47" s="1"/>
      <c r="V47" s="1"/>
      <c r="W47" s="1"/>
      <c r="X47" s="1"/>
      <c r="Y47" s="1"/>
    </row>
    <row r="48" spans="2:25" ht="15.75" customHeight="1">
      <c r="B48" s="1"/>
      <c r="C48" s="1"/>
      <c r="D48" s="1"/>
      <c r="E48" s="1"/>
      <c r="F48" s="1"/>
      <c r="G48" s="1"/>
      <c r="H48" s="1"/>
      <c r="I48" s="1"/>
      <c r="J48" s="1"/>
      <c r="K48" s="1"/>
      <c r="L48" s="1"/>
      <c r="M48" s="1"/>
      <c r="N48" s="1"/>
      <c r="O48" s="1"/>
      <c r="P48" s="1"/>
      <c r="Q48" s="1"/>
      <c r="R48" s="1"/>
      <c r="S48" s="1"/>
      <c r="T48" s="1"/>
      <c r="U48" s="1"/>
      <c r="V48" s="1"/>
      <c r="W48" s="1"/>
      <c r="X48" s="1"/>
      <c r="Y48" s="1"/>
    </row>
    <row r="49" spans="2:25" ht="15.75" customHeight="1">
      <c r="B49" s="1"/>
      <c r="C49" s="1"/>
      <c r="D49" s="1"/>
      <c r="E49" s="1"/>
      <c r="F49" s="1"/>
      <c r="G49" s="1"/>
      <c r="H49" s="1"/>
      <c r="I49" s="1"/>
      <c r="J49" s="1"/>
      <c r="K49" s="1"/>
      <c r="L49" s="1"/>
      <c r="M49" s="1"/>
      <c r="N49" s="1"/>
      <c r="O49" s="1"/>
      <c r="P49" s="1"/>
      <c r="Q49" s="1"/>
      <c r="R49" s="1"/>
      <c r="S49" s="1"/>
      <c r="T49" s="1"/>
      <c r="U49" s="1"/>
      <c r="V49" s="1"/>
      <c r="W49" s="1"/>
      <c r="X49" s="1"/>
      <c r="Y49" s="1"/>
    </row>
    <row r="50" spans="2:25" ht="15.75" customHeight="1">
      <c r="B50" s="1"/>
      <c r="C50" s="1"/>
      <c r="D50" s="1"/>
      <c r="E50" s="1"/>
      <c r="F50" s="1"/>
      <c r="G50" s="1"/>
      <c r="H50" s="1"/>
      <c r="I50" s="1"/>
      <c r="J50" s="1"/>
      <c r="K50" s="1"/>
      <c r="L50" s="1"/>
      <c r="M50" s="1"/>
      <c r="N50" s="1"/>
      <c r="O50" s="1"/>
      <c r="P50" s="1"/>
      <c r="Q50" s="1"/>
      <c r="R50" s="1"/>
      <c r="S50" s="1"/>
      <c r="T50" s="1"/>
      <c r="U50" s="1"/>
      <c r="V50" s="1"/>
      <c r="W50" s="1"/>
      <c r="X50" s="1"/>
      <c r="Y50" s="1"/>
    </row>
    <row r="51" spans="2:25" ht="15.75" customHeight="1">
      <c r="B51" s="1"/>
      <c r="C51" s="1"/>
      <c r="D51" s="1"/>
      <c r="E51" s="1"/>
      <c r="F51" s="1"/>
      <c r="G51" s="1"/>
      <c r="H51" s="1"/>
      <c r="I51" s="1"/>
      <c r="J51" s="1"/>
      <c r="K51" s="1"/>
      <c r="L51" s="1"/>
      <c r="M51" s="1"/>
      <c r="N51" s="1"/>
      <c r="O51" s="1"/>
      <c r="P51" s="1"/>
      <c r="Q51" s="1"/>
      <c r="R51" s="1"/>
      <c r="S51" s="1"/>
      <c r="T51" s="1"/>
      <c r="U51" s="1"/>
      <c r="V51" s="1"/>
      <c r="W51" s="1"/>
      <c r="X51" s="1"/>
      <c r="Y51" s="1"/>
    </row>
    <row r="52" spans="2:25" ht="15.75" customHeight="1">
      <c r="B52" s="1"/>
      <c r="C52" s="1"/>
      <c r="D52" s="1"/>
      <c r="E52" s="1"/>
      <c r="F52" s="1"/>
      <c r="G52" s="1"/>
      <c r="H52" s="1"/>
      <c r="I52" s="1"/>
      <c r="J52" s="1"/>
      <c r="K52" s="1"/>
      <c r="L52" s="1"/>
      <c r="M52" s="1"/>
      <c r="N52" s="1"/>
      <c r="O52" s="1"/>
      <c r="P52" s="1"/>
      <c r="Q52" s="1"/>
      <c r="R52" s="1"/>
      <c r="S52" s="1"/>
      <c r="T52" s="1"/>
      <c r="U52" s="1"/>
      <c r="V52" s="1"/>
      <c r="W52" s="1"/>
      <c r="X52" s="1"/>
      <c r="Y52" s="1"/>
    </row>
    <row r="53" spans="2:25" ht="15.75" customHeight="1">
      <c r="B53" s="1"/>
      <c r="C53" s="1"/>
      <c r="D53" s="1"/>
      <c r="E53" s="1"/>
      <c r="F53" s="1"/>
      <c r="G53" s="1"/>
      <c r="H53" s="1"/>
      <c r="I53" s="1"/>
      <c r="J53" s="1"/>
      <c r="K53" s="1"/>
      <c r="L53" s="1"/>
      <c r="M53" s="1"/>
      <c r="N53" s="1"/>
      <c r="O53" s="1"/>
      <c r="P53" s="1"/>
      <c r="Q53" s="1"/>
      <c r="R53" s="1"/>
      <c r="S53" s="1"/>
      <c r="T53" s="1"/>
      <c r="U53" s="1"/>
      <c r="V53" s="1"/>
      <c r="W53" s="1"/>
      <c r="X53" s="1"/>
      <c r="Y53" s="1"/>
    </row>
    <row r="54" spans="2:25" ht="15.75" customHeight="1">
      <c r="B54" s="1"/>
      <c r="C54" s="1"/>
      <c r="D54" s="1"/>
      <c r="E54" s="1"/>
      <c r="F54" s="1"/>
      <c r="G54" s="1"/>
      <c r="H54" s="1"/>
      <c r="I54" s="1"/>
      <c r="J54" s="1"/>
      <c r="K54" s="1"/>
      <c r="L54" s="1"/>
      <c r="M54" s="1"/>
      <c r="N54" s="1"/>
      <c r="O54" s="1"/>
      <c r="P54" s="1"/>
      <c r="Q54" s="1"/>
      <c r="R54" s="1"/>
      <c r="S54" s="1"/>
      <c r="T54" s="1"/>
      <c r="U54" s="1"/>
      <c r="V54" s="1"/>
      <c r="W54" s="1"/>
      <c r="X54" s="1"/>
      <c r="Y54" s="1"/>
    </row>
    <row r="55" spans="2:25" ht="15.75" customHeight="1">
      <c r="B55" s="1"/>
      <c r="C55" s="1"/>
      <c r="D55" s="1"/>
      <c r="E55" s="1"/>
      <c r="F55" s="1"/>
      <c r="G55" s="1"/>
      <c r="H55" s="1"/>
      <c r="I55" s="1"/>
      <c r="J55" s="1"/>
      <c r="K55" s="1"/>
      <c r="L55" s="1"/>
      <c r="M55" s="1"/>
      <c r="N55" s="1"/>
      <c r="O55" s="1"/>
      <c r="P55" s="1"/>
      <c r="Q55" s="1"/>
      <c r="R55" s="1"/>
      <c r="S55" s="1"/>
      <c r="T55" s="1"/>
      <c r="U55" s="1"/>
      <c r="V55" s="1"/>
      <c r="W55" s="1"/>
      <c r="X55" s="1"/>
      <c r="Y55" s="1"/>
    </row>
    <row r="56" spans="2:25" ht="15.75" customHeight="1">
      <c r="B56" s="1"/>
      <c r="C56" s="1"/>
      <c r="D56" s="1"/>
      <c r="E56" s="1"/>
      <c r="F56" s="1"/>
      <c r="G56" s="1"/>
      <c r="H56" s="1"/>
      <c r="I56" s="1"/>
      <c r="J56" s="1"/>
      <c r="K56" s="1"/>
      <c r="L56" s="1"/>
      <c r="M56" s="1"/>
      <c r="N56" s="1"/>
      <c r="O56" s="1"/>
      <c r="P56" s="1"/>
      <c r="Q56" s="1"/>
      <c r="R56" s="1"/>
      <c r="S56" s="1"/>
      <c r="T56" s="1"/>
      <c r="U56" s="1"/>
      <c r="V56" s="1"/>
      <c r="W56" s="1"/>
      <c r="X56" s="1"/>
      <c r="Y56" s="1"/>
    </row>
    <row r="57" spans="2:25" ht="15.75" customHeight="1">
      <c r="B57" s="1"/>
      <c r="C57" s="1"/>
      <c r="D57" s="1"/>
      <c r="E57" s="1"/>
      <c r="F57" s="1"/>
      <c r="G57" s="1"/>
      <c r="H57" s="1"/>
      <c r="I57" s="1"/>
      <c r="J57" s="1"/>
      <c r="K57" s="1"/>
      <c r="L57" s="1"/>
      <c r="M57" s="1"/>
      <c r="N57" s="1"/>
      <c r="O57" s="1"/>
      <c r="P57" s="1"/>
      <c r="Q57" s="1"/>
      <c r="R57" s="1"/>
      <c r="S57" s="1"/>
      <c r="T57" s="1"/>
      <c r="U57" s="1"/>
      <c r="V57" s="1"/>
      <c r="W57" s="1"/>
      <c r="X57" s="1"/>
      <c r="Y57" s="1"/>
    </row>
    <row r="58" spans="2:25" ht="15.75" customHeight="1">
      <c r="B58" s="1"/>
      <c r="C58" s="1"/>
      <c r="D58" s="1"/>
      <c r="E58" s="1"/>
      <c r="F58" s="1"/>
      <c r="G58" s="1"/>
      <c r="H58" s="1"/>
      <c r="I58" s="1"/>
      <c r="J58" s="1"/>
      <c r="K58" s="1"/>
      <c r="L58" s="1"/>
      <c r="M58" s="1"/>
      <c r="N58" s="1"/>
      <c r="O58" s="1"/>
      <c r="P58" s="1"/>
      <c r="Q58" s="1"/>
      <c r="R58" s="1"/>
      <c r="S58" s="1"/>
      <c r="T58" s="1"/>
      <c r="U58" s="1"/>
      <c r="V58" s="1"/>
      <c r="W58" s="1"/>
      <c r="X58" s="1"/>
      <c r="Y58" s="1"/>
    </row>
    <row r="59" spans="2:25" ht="15.75" customHeight="1">
      <c r="B59" s="1"/>
      <c r="C59" s="1"/>
      <c r="D59" s="1"/>
      <c r="E59" s="1"/>
      <c r="F59" s="1"/>
      <c r="G59" s="1"/>
      <c r="H59" s="1"/>
      <c r="I59" s="1"/>
      <c r="J59" s="1"/>
      <c r="K59" s="1"/>
      <c r="L59" s="1"/>
      <c r="M59" s="1"/>
      <c r="N59" s="1"/>
      <c r="O59" s="1"/>
      <c r="P59" s="1"/>
      <c r="Q59" s="1"/>
      <c r="R59" s="1"/>
      <c r="S59" s="1"/>
      <c r="T59" s="1"/>
      <c r="U59" s="1"/>
      <c r="V59" s="1"/>
      <c r="W59" s="1"/>
      <c r="X59" s="1"/>
      <c r="Y59" s="1"/>
    </row>
    <row r="60" spans="2:25" ht="15.75" customHeight="1">
      <c r="B60" s="1"/>
      <c r="C60" s="1"/>
      <c r="D60" s="1"/>
      <c r="E60" s="1"/>
      <c r="F60" s="1"/>
      <c r="G60" s="1"/>
      <c r="H60" s="1"/>
      <c r="I60" s="1"/>
      <c r="J60" s="1"/>
      <c r="K60" s="1"/>
      <c r="L60" s="1"/>
      <c r="M60" s="1"/>
      <c r="N60" s="1"/>
      <c r="O60" s="1"/>
      <c r="P60" s="1"/>
      <c r="Q60" s="1"/>
      <c r="R60" s="1"/>
      <c r="S60" s="1"/>
      <c r="T60" s="1"/>
      <c r="U60" s="1"/>
      <c r="V60" s="1"/>
      <c r="W60" s="1"/>
      <c r="X60" s="1"/>
      <c r="Y60" s="1"/>
    </row>
    <row r="61" spans="2:25" ht="15.75" customHeight="1">
      <c r="B61" s="1"/>
      <c r="C61" s="1"/>
      <c r="D61" s="1"/>
      <c r="E61" s="1"/>
      <c r="F61" s="1"/>
      <c r="G61" s="1"/>
      <c r="H61" s="1"/>
      <c r="I61" s="1"/>
      <c r="J61" s="1"/>
      <c r="K61" s="1"/>
      <c r="L61" s="1"/>
      <c r="M61" s="1"/>
      <c r="N61" s="1"/>
      <c r="O61" s="1"/>
      <c r="P61" s="1"/>
      <c r="Q61" s="1"/>
      <c r="R61" s="1"/>
      <c r="S61" s="1"/>
      <c r="T61" s="1"/>
      <c r="U61" s="1"/>
      <c r="V61" s="1"/>
      <c r="W61" s="1"/>
      <c r="X61" s="1"/>
      <c r="Y61" s="1"/>
    </row>
    <row r="62" spans="2:25" ht="15.75" customHeight="1">
      <c r="B62" s="1"/>
      <c r="C62" s="1"/>
      <c r="D62" s="1"/>
      <c r="E62" s="1"/>
      <c r="F62" s="1"/>
      <c r="G62" s="1"/>
      <c r="H62" s="1"/>
      <c r="I62" s="1"/>
      <c r="J62" s="1"/>
      <c r="K62" s="1"/>
      <c r="L62" s="1"/>
      <c r="M62" s="1"/>
      <c r="N62" s="1"/>
      <c r="O62" s="1"/>
      <c r="P62" s="1"/>
      <c r="Q62" s="1"/>
      <c r="R62" s="1"/>
      <c r="S62" s="1"/>
      <c r="T62" s="1"/>
      <c r="U62" s="1"/>
      <c r="V62" s="1"/>
      <c r="W62" s="1"/>
      <c r="X62" s="1"/>
      <c r="Y62" s="1"/>
    </row>
    <row r="63" spans="2:25" ht="15.75" customHeight="1">
      <c r="B63" s="1"/>
      <c r="C63" s="1"/>
      <c r="D63" s="1"/>
      <c r="E63" s="1"/>
      <c r="F63" s="1"/>
      <c r="G63" s="1"/>
      <c r="H63" s="1"/>
      <c r="I63" s="1"/>
      <c r="J63" s="1"/>
      <c r="K63" s="1"/>
      <c r="L63" s="1"/>
      <c r="M63" s="1"/>
      <c r="N63" s="1"/>
      <c r="O63" s="1"/>
      <c r="P63" s="1"/>
      <c r="Q63" s="1"/>
      <c r="R63" s="1"/>
      <c r="S63" s="1"/>
      <c r="T63" s="1"/>
      <c r="U63" s="1"/>
      <c r="V63" s="1"/>
      <c r="W63" s="1"/>
      <c r="X63" s="1"/>
      <c r="Y63" s="1"/>
    </row>
    <row r="64" spans="2:25" ht="15.75" customHeight="1">
      <c r="B64" s="1"/>
      <c r="C64" s="1"/>
      <c r="D64" s="1"/>
      <c r="E64" s="1"/>
      <c r="F64" s="1"/>
      <c r="G64" s="1"/>
      <c r="H64" s="1"/>
      <c r="I64" s="1"/>
      <c r="J64" s="1"/>
      <c r="K64" s="1"/>
      <c r="L64" s="1"/>
      <c r="M64" s="1"/>
      <c r="N64" s="1"/>
      <c r="O64" s="1"/>
      <c r="P64" s="1"/>
      <c r="Q64" s="1"/>
      <c r="R64" s="1"/>
      <c r="S64" s="1"/>
      <c r="T64" s="1"/>
      <c r="U64" s="1"/>
      <c r="V64" s="1"/>
      <c r="W64" s="1"/>
      <c r="X64" s="1"/>
      <c r="Y64" s="1"/>
    </row>
    <row r="65" spans="2:25" ht="15.75" customHeight="1">
      <c r="B65" s="1"/>
      <c r="C65" s="1"/>
      <c r="D65" s="1"/>
      <c r="E65" s="1"/>
      <c r="F65" s="1"/>
      <c r="G65" s="1"/>
      <c r="H65" s="1"/>
      <c r="I65" s="1"/>
      <c r="J65" s="1"/>
      <c r="K65" s="1"/>
      <c r="L65" s="1"/>
      <c r="M65" s="1"/>
      <c r="N65" s="1"/>
      <c r="O65" s="1"/>
      <c r="P65" s="1"/>
      <c r="Q65" s="1"/>
      <c r="R65" s="1"/>
      <c r="S65" s="1"/>
      <c r="T65" s="1"/>
      <c r="U65" s="1"/>
      <c r="V65" s="1"/>
      <c r="W65" s="1"/>
      <c r="X65" s="1"/>
      <c r="Y65" s="1"/>
    </row>
    <row r="66" spans="2:25" ht="15.75" customHeight="1">
      <c r="B66" s="1"/>
      <c r="C66" s="1"/>
      <c r="D66" s="1"/>
      <c r="E66" s="1"/>
      <c r="F66" s="1"/>
      <c r="G66" s="1"/>
      <c r="H66" s="1"/>
      <c r="I66" s="1"/>
      <c r="J66" s="1"/>
      <c r="K66" s="1"/>
      <c r="L66" s="1"/>
      <c r="M66" s="1"/>
      <c r="N66" s="1"/>
      <c r="O66" s="1"/>
      <c r="P66" s="1"/>
      <c r="Q66" s="1"/>
      <c r="R66" s="1"/>
      <c r="S66" s="1"/>
      <c r="T66" s="1"/>
      <c r="U66" s="1"/>
      <c r="V66" s="1"/>
      <c r="W66" s="1"/>
      <c r="X66" s="1"/>
      <c r="Y66" s="1"/>
    </row>
    <row r="67" spans="2:25" ht="15.75" customHeight="1">
      <c r="B67" s="1"/>
      <c r="C67" s="1"/>
      <c r="D67" s="1"/>
      <c r="E67" s="1"/>
      <c r="F67" s="1"/>
      <c r="G67" s="1"/>
      <c r="H67" s="1"/>
      <c r="I67" s="1"/>
      <c r="J67" s="1"/>
      <c r="K67" s="1"/>
      <c r="L67" s="1"/>
      <c r="M67" s="1"/>
      <c r="N67" s="1"/>
      <c r="O67" s="1"/>
      <c r="P67" s="1"/>
      <c r="Q67" s="1"/>
      <c r="R67" s="1"/>
      <c r="S67" s="1"/>
      <c r="T67" s="1"/>
      <c r="U67" s="1"/>
      <c r="V67" s="1"/>
      <c r="W67" s="1"/>
      <c r="X67" s="1"/>
      <c r="Y67" s="1"/>
    </row>
    <row r="68" spans="2:25" ht="15.75" customHeight="1">
      <c r="B68" s="1"/>
      <c r="C68" s="1"/>
      <c r="D68" s="1"/>
      <c r="E68" s="1"/>
      <c r="F68" s="1"/>
      <c r="G68" s="1"/>
      <c r="H68" s="1"/>
      <c r="I68" s="1"/>
      <c r="J68" s="1"/>
      <c r="K68" s="1"/>
      <c r="L68" s="1"/>
      <c r="M68" s="1"/>
      <c r="N68" s="1"/>
      <c r="O68" s="1"/>
      <c r="P68" s="1"/>
      <c r="Q68" s="1"/>
      <c r="R68" s="1"/>
      <c r="S68" s="1"/>
      <c r="T68" s="1"/>
      <c r="U68" s="1"/>
      <c r="V68" s="1"/>
      <c r="W68" s="1"/>
      <c r="X68" s="1"/>
      <c r="Y68" s="1"/>
    </row>
    <row r="69" spans="2:25" ht="15.75" customHeight="1">
      <c r="B69" s="1"/>
      <c r="C69" s="1"/>
      <c r="D69" s="1"/>
      <c r="E69" s="1"/>
      <c r="F69" s="1"/>
      <c r="G69" s="1"/>
      <c r="H69" s="1"/>
      <c r="I69" s="1"/>
      <c r="J69" s="1"/>
      <c r="K69" s="1"/>
      <c r="L69" s="1"/>
      <c r="M69" s="1"/>
      <c r="N69" s="1"/>
      <c r="O69" s="1"/>
      <c r="P69" s="1"/>
      <c r="Q69" s="1"/>
      <c r="R69" s="1"/>
      <c r="S69" s="1"/>
      <c r="T69" s="1"/>
      <c r="U69" s="1"/>
      <c r="V69" s="1"/>
      <c r="W69" s="1"/>
      <c r="X69" s="1"/>
      <c r="Y69" s="1"/>
    </row>
    <row r="70" spans="2:25" ht="15.75" customHeight="1">
      <c r="B70" s="1"/>
      <c r="C70" s="1"/>
      <c r="D70" s="1"/>
      <c r="E70" s="1"/>
      <c r="F70" s="1"/>
      <c r="G70" s="1"/>
      <c r="H70" s="1"/>
      <c r="I70" s="1"/>
      <c r="J70" s="1"/>
      <c r="K70" s="1"/>
      <c r="L70" s="1"/>
      <c r="M70" s="1"/>
      <c r="N70" s="1"/>
      <c r="O70" s="1"/>
      <c r="P70" s="1"/>
      <c r="Q70" s="1"/>
      <c r="R70" s="1"/>
      <c r="S70" s="1"/>
      <c r="T70" s="1"/>
      <c r="U70" s="1"/>
      <c r="V70" s="1"/>
      <c r="W70" s="1"/>
      <c r="X70" s="1"/>
      <c r="Y70" s="1"/>
    </row>
    <row r="71" spans="2:25" ht="15.75" customHeight="1">
      <c r="B71" s="1"/>
      <c r="C71" s="1"/>
      <c r="D71" s="1"/>
      <c r="E71" s="1"/>
      <c r="F71" s="1"/>
      <c r="G71" s="1"/>
      <c r="H71" s="1"/>
      <c r="I71" s="1"/>
      <c r="J71" s="1"/>
      <c r="K71" s="1"/>
      <c r="L71" s="1"/>
      <c r="M71" s="1"/>
      <c r="N71" s="1"/>
      <c r="O71" s="1"/>
      <c r="P71" s="1"/>
      <c r="Q71" s="1"/>
      <c r="R71" s="1"/>
      <c r="S71" s="1"/>
      <c r="T71" s="1"/>
      <c r="U71" s="1"/>
      <c r="V71" s="1"/>
      <c r="W71" s="1"/>
      <c r="X71" s="1"/>
      <c r="Y71" s="1"/>
    </row>
    <row r="72" spans="2:25" ht="15.75" customHeight="1">
      <c r="B72" s="1"/>
      <c r="C72" s="1"/>
      <c r="D72" s="1"/>
      <c r="E72" s="1"/>
      <c r="F72" s="1"/>
      <c r="G72" s="1"/>
      <c r="H72" s="1"/>
      <c r="I72" s="1"/>
      <c r="J72" s="1"/>
      <c r="K72" s="1"/>
      <c r="L72" s="1"/>
      <c r="M72" s="1"/>
      <c r="N72" s="1"/>
      <c r="O72" s="1"/>
      <c r="P72" s="1"/>
      <c r="Q72" s="1"/>
      <c r="R72" s="1"/>
      <c r="S72" s="1"/>
      <c r="T72" s="1"/>
      <c r="U72" s="1"/>
      <c r="V72" s="1"/>
      <c r="W72" s="1"/>
      <c r="X72" s="1"/>
      <c r="Y72" s="1"/>
    </row>
    <row r="73" spans="2:25" ht="15.75" customHeight="1">
      <c r="B73" s="1"/>
      <c r="C73" s="1"/>
      <c r="D73" s="1"/>
      <c r="E73" s="1"/>
      <c r="F73" s="1"/>
      <c r="G73" s="1"/>
      <c r="H73" s="1"/>
      <c r="I73" s="1"/>
      <c r="J73" s="1"/>
      <c r="K73" s="1"/>
      <c r="L73" s="1"/>
      <c r="M73" s="1"/>
      <c r="N73" s="1"/>
      <c r="O73" s="1"/>
      <c r="P73" s="1"/>
      <c r="Q73" s="1"/>
      <c r="R73" s="1"/>
      <c r="S73" s="1"/>
      <c r="T73" s="1"/>
      <c r="U73" s="1"/>
      <c r="V73" s="1"/>
      <c r="W73" s="1"/>
      <c r="X73" s="1"/>
      <c r="Y73" s="1"/>
    </row>
    <row r="74" spans="2:25" ht="15.75" customHeight="1">
      <c r="B74" s="1"/>
      <c r="C74" s="1"/>
      <c r="D74" s="1"/>
      <c r="E74" s="1"/>
      <c r="F74" s="1"/>
      <c r="G74" s="1"/>
      <c r="H74" s="1"/>
      <c r="I74" s="1"/>
      <c r="J74" s="1"/>
      <c r="K74" s="1"/>
      <c r="L74" s="1"/>
      <c r="M74" s="1"/>
      <c r="N74" s="1"/>
      <c r="O74" s="1"/>
      <c r="P74" s="1"/>
      <c r="Q74" s="1"/>
      <c r="R74" s="1"/>
      <c r="S74" s="1"/>
      <c r="T74" s="1"/>
      <c r="U74" s="1"/>
      <c r="V74" s="1"/>
      <c r="W74" s="1"/>
      <c r="X74" s="1"/>
      <c r="Y74" s="1"/>
    </row>
    <row r="75" spans="2:25" ht="15.75" customHeight="1">
      <c r="B75" s="1"/>
      <c r="C75" s="1"/>
      <c r="D75" s="1"/>
      <c r="E75" s="1"/>
      <c r="F75" s="1"/>
      <c r="G75" s="1"/>
      <c r="H75" s="1"/>
      <c r="I75" s="1"/>
      <c r="J75" s="1"/>
      <c r="K75" s="1"/>
      <c r="L75" s="1"/>
      <c r="M75" s="1"/>
      <c r="N75" s="1"/>
      <c r="O75" s="1"/>
      <c r="P75" s="1"/>
      <c r="Q75" s="1"/>
      <c r="R75" s="1"/>
      <c r="S75" s="1"/>
      <c r="T75" s="1"/>
      <c r="U75" s="1"/>
      <c r="V75" s="1"/>
      <c r="W75" s="1"/>
      <c r="X75" s="1"/>
      <c r="Y75" s="1"/>
    </row>
    <row r="76" spans="2:25" ht="15.75" customHeight="1">
      <c r="B76" s="1"/>
      <c r="C76" s="1"/>
      <c r="D76" s="1"/>
      <c r="E76" s="1"/>
      <c r="F76" s="1"/>
      <c r="G76" s="1"/>
      <c r="H76" s="1"/>
      <c r="I76" s="1"/>
      <c r="J76" s="1"/>
      <c r="K76" s="1"/>
      <c r="L76" s="1"/>
      <c r="M76" s="1"/>
      <c r="N76" s="1"/>
      <c r="O76" s="1"/>
      <c r="P76" s="1"/>
      <c r="Q76" s="1"/>
      <c r="R76" s="1"/>
      <c r="S76" s="1"/>
      <c r="T76" s="1"/>
      <c r="U76" s="1"/>
      <c r="V76" s="1"/>
      <c r="W76" s="1"/>
      <c r="X76" s="1"/>
      <c r="Y76" s="1"/>
    </row>
    <row r="77" spans="2:25" ht="15.75" customHeight="1">
      <c r="B77" s="1"/>
      <c r="C77" s="1"/>
      <c r="D77" s="1"/>
      <c r="E77" s="1"/>
      <c r="F77" s="1"/>
      <c r="G77" s="1"/>
      <c r="H77" s="1"/>
      <c r="I77" s="1"/>
      <c r="J77" s="1"/>
      <c r="K77" s="1"/>
      <c r="L77" s="1"/>
      <c r="M77" s="1"/>
      <c r="N77" s="1"/>
      <c r="O77" s="1"/>
      <c r="P77" s="1"/>
      <c r="Q77" s="1"/>
      <c r="R77" s="1"/>
      <c r="S77" s="1"/>
      <c r="T77" s="1"/>
      <c r="U77" s="1"/>
      <c r="V77" s="1"/>
      <c r="W77" s="1"/>
      <c r="X77" s="1"/>
      <c r="Y77" s="1"/>
    </row>
    <row r="78" spans="2:25" ht="15.75" customHeight="1">
      <c r="B78" s="1"/>
      <c r="C78" s="1"/>
      <c r="D78" s="1"/>
      <c r="E78" s="1"/>
      <c r="F78" s="1"/>
      <c r="G78" s="1"/>
      <c r="H78" s="1"/>
      <c r="I78" s="1"/>
      <c r="J78" s="1"/>
      <c r="K78" s="1"/>
      <c r="L78" s="1"/>
      <c r="M78" s="1"/>
      <c r="N78" s="1"/>
      <c r="O78" s="1"/>
      <c r="P78" s="1"/>
      <c r="Q78" s="1"/>
      <c r="R78" s="1"/>
      <c r="S78" s="1"/>
      <c r="T78" s="1"/>
      <c r="U78" s="1"/>
      <c r="V78" s="1"/>
      <c r="W78" s="1"/>
      <c r="X78" s="1"/>
      <c r="Y78" s="1"/>
    </row>
    <row r="79" spans="2:25" ht="15.75" customHeight="1">
      <c r="B79" s="1"/>
      <c r="C79" s="1"/>
      <c r="D79" s="1"/>
      <c r="E79" s="1"/>
      <c r="F79" s="1"/>
      <c r="G79" s="1"/>
      <c r="H79" s="1"/>
      <c r="I79" s="1"/>
      <c r="J79" s="1"/>
      <c r="K79" s="1"/>
      <c r="L79" s="1"/>
      <c r="M79" s="1"/>
      <c r="N79" s="1"/>
      <c r="O79" s="1"/>
      <c r="P79" s="1"/>
      <c r="Q79" s="1"/>
      <c r="R79" s="1"/>
      <c r="S79" s="1"/>
      <c r="T79" s="1"/>
      <c r="U79" s="1"/>
      <c r="V79" s="1"/>
      <c r="W79" s="1"/>
      <c r="X79" s="1"/>
      <c r="Y79" s="1"/>
    </row>
    <row r="80" spans="2:25" ht="15.75" customHeight="1">
      <c r="B80" s="1"/>
      <c r="C80" s="1"/>
      <c r="D80" s="1"/>
      <c r="E80" s="1"/>
      <c r="F80" s="1"/>
      <c r="G80" s="1"/>
      <c r="H80" s="1"/>
      <c r="I80" s="1"/>
      <c r="J80" s="1"/>
      <c r="K80" s="1"/>
      <c r="L80" s="1"/>
      <c r="M80" s="1"/>
      <c r="N80" s="1"/>
      <c r="O80" s="1"/>
      <c r="P80" s="1"/>
      <c r="Q80" s="1"/>
      <c r="R80" s="1"/>
      <c r="S80" s="1"/>
      <c r="T80" s="1"/>
      <c r="U80" s="1"/>
      <c r="V80" s="1"/>
      <c r="W80" s="1"/>
      <c r="X80" s="1"/>
      <c r="Y80" s="1"/>
    </row>
    <row r="81" spans="2:25" ht="15.75" customHeight="1">
      <c r="B81" s="1"/>
      <c r="C81" s="1"/>
      <c r="D81" s="1"/>
      <c r="E81" s="1"/>
      <c r="F81" s="1"/>
      <c r="G81" s="1"/>
      <c r="H81" s="1"/>
      <c r="I81" s="1"/>
      <c r="J81" s="1"/>
      <c r="K81" s="1"/>
      <c r="L81" s="1"/>
      <c r="M81" s="1"/>
      <c r="N81" s="1"/>
      <c r="O81" s="1"/>
      <c r="P81" s="1"/>
      <c r="Q81" s="1"/>
      <c r="R81" s="1"/>
      <c r="S81" s="1"/>
      <c r="T81" s="1"/>
      <c r="U81" s="1"/>
      <c r="V81" s="1"/>
      <c r="W81" s="1"/>
      <c r="X81" s="1"/>
      <c r="Y81" s="1"/>
    </row>
    <row r="82" spans="2:25" ht="15.75" customHeight="1">
      <c r="B82" s="1"/>
      <c r="C82" s="1"/>
      <c r="D82" s="1"/>
      <c r="E82" s="1"/>
      <c r="F82" s="1"/>
      <c r="G82" s="1"/>
      <c r="H82" s="1"/>
      <c r="I82" s="1"/>
      <c r="J82" s="1"/>
      <c r="K82" s="1"/>
      <c r="L82" s="1"/>
      <c r="M82" s="1"/>
      <c r="N82" s="1"/>
      <c r="O82" s="1"/>
      <c r="P82" s="1"/>
      <c r="Q82" s="1"/>
      <c r="R82" s="1"/>
      <c r="S82" s="1"/>
      <c r="T82" s="1"/>
      <c r="U82" s="1"/>
      <c r="V82" s="1"/>
      <c r="W82" s="1"/>
      <c r="X82" s="1"/>
      <c r="Y82" s="1"/>
    </row>
    <row r="83" spans="2:25" ht="15.75" customHeight="1">
      <c r="B83" s="1"/>
      <c r="C83" s="1"/>
      <c r="D83" s="1"/>
      <c r="E83" s="1"/>
      <c r="F83" s="1"/>
      <c r="G83" s="1"/>
      <c r="H83" s="1"/>
      <c r="I83" s="1"/>
      <c r="J83" s="1"/>
      <c r="K83" s="1"/>
      <c r="L83" s="1"/>
      <c r="M83" s="1"/>
      <c r="N83" s="1"/>
      <c r="O83" s="1"/>
      <c r="P83" s="1"/>
      <c r="Q83" s="1"/>
      <c r="R83" s="1"/>
      <c r="S83" s="1"/>
      <c r="T83" s="1"/>
      <c r="U83" s="1"/>
      <c r="V83" s="1"/>
      <c r="W83" s="1"/>
      <c r="X83" s="1"/>
      <c r="Y83" s="1"/>
    </row>
    <row r="84" spans="2:25" ht="15.75" customHeight="1">
      <c r="B84" s="1"/>
      <c r="C84" s="1"/>
      <c r="D84" s="1"/>
      <c r="E84" s="1"/>
      <c r="F84" s="1"/>
      <c r="G84" s="1"/>
      <c r="H84" s="1"/>
      <c r="I84" s="1"/>
      <c r="J84" s="1"/>
      <c r="K84" s="1"/>
      <c r="L84" s="1"/>
      <c r="M84" s="1"/>
      <c r="N84" s="1"/>
      <c r="O84" s="1"/>
      <c r="P84" s="1"/>
      <c r="Q84" s="1"/>
      <c r="R84" s="1"/>
      <c r="S84" s="1"/>
      <c r="T84" s="1"/>
      <c r="U84" s="1"/>
      <c r="V84" s="1"/>
      <c r="W84" s="1"/>
      <c r="X84" s="1"/>
      <c r="Y84" s="1"/>
    </row>
    <row r="85" spans="2:25" ht="15.75" customHeight="1">
      <c r="B85" s="1"/>
      <c r="C85" s="1"/>
      <c r="D85" s="1"/>
      <c r="E85" s="1"/>
      <c r="F85" s="1"/>
      <c r="G85" s="1"/>
      <c r="H85" s="1"/>
      <c r="I85" s="1"/>
      <c r="J85" s="1"/>
      <c r="K85" s="1"/>
      <c r="L85" s="1"/>
      <c r="M85" s="1"/>
      <c r="N85" s="1"/>
      <c r="O85" s="1"/>
      <c r="P85" s="1"/>
      <c r="Q85" s="1"/>
      <c r="R85" s="1"/>
      <c r="S85" s="1"/>
      <c r="T85" s="1"/>
      <c r="U85" s="1"/>
      <c r="V85" s="1"/>
      <c r="W85" s="1"/>
      <c r="X85" s="1"/>
      <c r="Y85" s="1"/>
    </row>
    <row r="86" spans="2:25" ht="15.75" customHeight="1">
      <c r="B86" s="1"/>
      <c r="C86" s="1"/>
      <c r="D86" s="1"/>
      <c r="E86" s="1"/>
      <c r="F86" s="1"/>
      <c r="G86" s="1"/>
      <c r="H86" s="1"/>
      <c r="I86" s="1"/>
      <c r="J86" s="1"/>
      <c r="K86" s="1"/>
      <c r="L86" s="1"/>
      <c r="M86" s="1"/>
      <c r="N86" s="1"/>
      <c r="O86" s="1"/>
      <c r="P86" s="1"/>
      <c r="Q86" s="1"/>
      <c r="R86" s="1"/>
      <c r="S86" s="1"/>
      <c r="T86" s="1"/>
      <c r="U86" s="1"/>
      <c r="V86" s="1"/>
      <c r="W86" s="1"/>
      <c r="X86" s="1"/>
      <c r="Y86" s="1"/>
    </row>
    <row r="87" spans="2:25" ht="15.75" customHeight="1">
      <c r="B87" s="1"/>
      <c r="C87" s="1"/>
      <c r="D87" s="1"/>
      <c r="E87" s="1"/>
      <c r="F87" s="1"/>
      <c r="G87" s="1"/>
      <c r="H87" s="1"/>
      <c r="I87" s="1"/>
      <c r="J87" s="1"/>
      <c r="K87" s="1"/>
      <c r="L87" s="1"/>
      <c r="M87" s="1"/>
      <c r="N87" s="1"/>
      <c r="O87" s="1"/>
      <c r="P87" s="1"/>
      <c r="Q87" s="1"/>
      <c r="R87" s="1"/>
      <c r="S87" s="1"/>
      <c r="T87" s="1"/>
      <c r="U87" s="1"/>
      <c r="V87" s="1"/>
      <c r="W87" s="1"/>
      <c r="X87" s="1"/>
      <c r="Y87" s="1"/>
    </row>
    <row r="88" spans="2:25" ht="15.75" customHeight="1">
      <c r="B88" s="1"/>
      <c r="C88" s="1"/>
      <c r="D88" s="1"/>
      <c r="E88" s="1"/>
      <c r="F88" s="1"/>
      <c r="G88" s="1"/>
      <c r="H88" s="1"/>
      <c r="I88" s="1"/>
      <c r="J88" s="1"/>
      <c r="K88" s="1"/>
      <c r="L88" s="1"/>
      <c r="M88" s="1"/>
      <c r="N88" s="1"/>
      <c r="O88" s="1"/>
      <c r="P88" s="1"/>
      <c r="Q88" s="1"/>
      <c r="R88" s="1"/>
      <c r="S88" s="1"/>
      <c r="T88" s="1"/>
      <c r="U88" s="1"/>
      <c r="V88" s="1"/>
      <c r="W88" s="1"/>
      <c r="X88" s="1"/>
      <c r="Y88" s="1"/>
    </row>
    <row r="89" spans="2:25" ht="15.75" customHeight="1">
      <c r="B89" s="1"/>
      <c r="C89" s="1"/>
      <c r="D89" s="1"/>
      <c r="E89" s="1"/>
      <c r="F89" s="1"/>
      <c r="G89" s="1"/>
      <c r="H89" s="1"/>
      <c r="I89" s="1"/>
      <c r="J89" s="1"/>
      <c r="K89" s="1"/>
      <c r="L89" s="1"/>
      <c r="M89" s="1"/>
      <c r="N89" s="1"/>
      <c r="O89" s="1"/>
      <c r="P89" s="1"/>
      <c r="Q89" s="1"/>
      <c r="R89" s="1"/>
      <c r="S89" s="1"/>
      <c r="T89" s="1"/>
      <c r="U89" s="1"/>
      <c r="V89" s="1"/>
      <c r="W89" s="1"/>
      <c r="X89" s="1"/>
      <c r="Y89" s="1"/>
    </row>
    <row r="90" spans="2:25" ht="15.75" customHeight="1">
      <c r="B90" s="1"/>
      <c r="C90" s="1"/>
      <c r="D90" s="1"/>
      <c r="E90" s="1"/>
      <c r="F90" s="1"/>
      <c r="G90" s="1"/>
      <c r="H90" s="1"/>
      <c r="I90" s="1"/>
      <c r="J90" s="1"/>
      <c r="K90" s="1"/>
      <c r="L90" s="1"/>
      <c r="M90" s="1"/>
      <c r="N90" s="1"/>
      <c r="O90" s="1"/>
      <c r="P90" s="1"/>
      <c r="Q90" s="1"/>
      <c r="R90" s="1"/>
      <c r="S90" s="1"/>
      <c r="T90" s="1"/>
      <c r="U90" s="1"/>
      <c r="V90" s="1"/>
      <c r="W90" s="1"/>
      <c r="X90" s="1"/>
      <c r="Y90" s="1"/>
    </row>
    <row r="91" spans="2:25" ht="15.75" customHeight="1">
      <c r="B91" s="1"/>
      <c r="C91" s="1"/>
      <c r="D91" s="1"/>
      <c r="E91" s="1"/>
      <c r="F91" s="1"/>
      <c r="G91" s="1"/>
      <c r="H91" s="1"/>
      <c r="I91" s="1"/>
      <c r="J91" s="1"/>
      <c r="K91" s="1"/>
      <c r="L91" s="1"/>
      <c r="M91" s="1"/>
      <c r="N91" s="1"/>
      <c r="O91" s="1"/>
      <c r="P91" s="1"/>
      <c r="Q91" s="1"/>
      <c r="R91" s="1"/>
      <c r="S91" s="1"/>
      <c r="T91" s="1"/>
      <c r="U91" s="1"/>
      <c r="V91" s="1"/>
      <c r="W91" s="1"/>
      <c r="X91" s="1"/>
      <c r="Y91" s="1"/>
    </row>
    <row r="92" spans="2:25" ht="15.75" customHeight="1">
      <c r="B92" s="1"/>
      <c r="C92" s="1"/>
      <c r="D92" s="1"/>
      <c r="E92" s="1"/>
      <c r="F92" s="1"/>
      <c r="G92" s="1"/>
      <c r="H92" s="1"/>
      <c r="I92" s="1"/>
      <c r="J92" s="1"/>
      <c r="K92" s="1"/>
      <c r="L92" s="1"/>
      <c r="M92" s="1"/>
      <c r="N92" s="1"/>
      <c r="O92" s="1"/>
      <c r="P92" s="1"/>
      <c r="Q92" s="1"/>
      <c r="R92" s="1"/>
      <c r="S92" s="1"/>
      <c r="T92" s="1"/>
      <c r="U92" s="1"/>
      <c r="V92" s="1"/>
      <c r="W92" s="1"/>
      <c r="X92" s="1"/>
      <c r="Y92" s="1"/>
    </row>
    <row r="93" spans="2:25" ht="15.75" customHeight="1">
      <c r="B93" s="1"/>
      <c r="C93" s="1"/>
      <c r="D93" s="1"/>
      <c r="E93" s="1"/>
      <c r="F93" s="1"/>
      <c r="G93" s="1"/>
      <c r="H93" s="1"/>
      <c r="I93" s="1"/>
      <c r="J93" s="1"/>
      <c r="K93" s="1"/>
      <c r="L93" s="1"/>
      <c r="M93" s="1"/>
      <c r="N93" s="1"/>
      <c r="O93" s="1"/>
      <c r="P93" s="1"/>
      <c r="Q93" s="1"/>
      <c r="R93" s="1"/>
      <c r="S93" s="1"/>
      <c r="T93" s="1"/>
      <c r="U93" s="1"/>
      <c r="V93" s="1"/>
      <c r="W93" s="1"/>
      <c r="X93" s="1"/>
      <c r="Y93" s="1"/>
    </row>
    <row r="94" spans="2:25" ht="15.75" customHeight="1">
      <c r="B94" s="1"/>
      <c r="C94" s="1"/>
      <c r="D94" s="1"/>
      <c r="E94" s="1"/>
      <c r="F94" s="1"/>
      <c r="G94" s="1"/>
      <c r="H94" s="1"/>
      <c r="I94" s="1"/>
      <c r="J94" s="1"/>
      <c r="K94" s="1"/>
      <c r="L94" s="1"/>
      <c r="M94" s="1"/>
      <c r="N94" s="1"/>
      <c r="O94" s="1"/>
      <c r="P94" s="1"/>
      <c r="Q94" s="1"/>
      <c r="R94" s="1"/>
      <c r="S94" s="1"/>
      <c r="T94" s="1"/>
      <c r="U94" s="1"/>
      <c r="V94" s="1"/>
      <c r="W94" s="1"/>
      <c r="X94" s="1"/>
      <c r="Y94" s="1"/>
    </row>
    <row r="95" spans="2:25" ht="15.75" customHeight="1">
      <c r="B95" s="1"/>
      <c r="C95" s="1"/>
      <c r="D95" s="1"/>
      <c r="E95" s="1"/>
      <c r="F95" s="1"/>
      <c r="G95" s="1"/>
      <c r="H95" s="1"/>
      <c r="I95" s="1"/>
      <c r="J95" s="1"/>
      <c r="K95" s="1"/>
      <c r="L95" s="1"/>
      <c r="M95" s="1"/>
      <c r="N95" s="1"/>
      <c r="O95" s="1"/>
      <c r="P95" s="1"/>
      <c r="Q95" s="1"/>
      <c r="R95" s="1"/>
      <c r="S95" s="1"/>
      <c r="T95" s="1"/>
      <c r="U95" s="1"/>
      <c r="V95" s="1"/>
      <c r="W95" s="1"/>
      <c r="X95" s="1"/>
      <c r="Y95" s="1"/>
    </row>
    <row r="96" spans="2:25" ht="15.75" customHeight="1">
      <c r="B96" s="1"/>
      <c r="C96" s="1"/>
      <c r="D96" s="1"/>
      <c r="E96" s="1"/>
      <c r="F96" s="1"/>
      <c r="G96" s="1"/>
      <c r="H96" s="1"/>
      <c r="I96" s="1"/>
      <c r="J96" s="1"/>
      <c r="K96" s="1"/>
      <c r="L96" s="1"/>
      <c r="M96" s="1"/>
      <c r="N96" s="1"/>
      <c r="O96" s="1"/>
      <c r="P96" s="1"/>
      <c r="Q96" s="1"/>
      <c r="R96" s="1"/>
      <c r="S96" s="1"/>
      <c r="T96" s="1"/>
      <c r="U96" s="1"/>
      <c r="V96" s="1"/>
      <c r="W96" s="1"/>
      <c r="X96" s="1"/>
      <c r="Y96" s="1"/>
    </row>
    <row r="97" spans="2:25" ht="15.75" customHeight="1">
      <c r="B97" s="1"/>
      <c r="C97" s="1"/>
      <c r="D97" s="1"/>
      <c r="E97" s="1"/>
      <c r="F97" s="1"/>
      <c r="G97" s="1"/>
      <c r="H97" s="1"/>
      <c r="I97" s="1"/>
      <c r="J97" s="1"/>
      <c r="K97" s="1"/>
      <c r="L97" s="1"/>
      <c r="M97" s="1"/>
      <c r="N97" s="1"/>
      <c r="O97" s="1"/>
      <c r="P97" s="1"/>
      <c r="Q97" s="1"/>
      <c r="R97" s="1"/>
      <c r="S97" s="1"/>
      <c r="T97" s="1"/>
      <c r="U97" s="1"/>
      <c r="V97" s="1"/>
      <c r="W97" s="1"/>
      <c r="X97" s="1"/>
      <c r="Y97" s="1"/>
    </row>
    <row r="98" spans="2:25" ht="15.75" customHeight="1">
      <c r="B98" s="1"/>
      <c r="C98" s="1"/>
      <c r="D98" s="1"/>
      <c r="E98" s="1"/>
      <c r="F98" s="1"/>
      <c r="G98" s="1"/>
      <c r="H98" s="1"/>
      <c r="I98" s="1"/>
      <c r="J98" s="1"/>
      <c r="K98" s="1"/>
      <c r="L98" s="1"/>
      <c r="M98" s="1"/>
      <c r="N98" s="1"/>
      <c r="O98" s="1"/>
      <c r="P98" s="1"/>
      <c r="Q98" s="1"/>
      <c r="R98" s="1"/>
      <c r="S98" s="1"/>
      <c r="T98" s="1"/>
      <c r="U98" s="1"/>
      <c r="V98" s="1"/>
      <c r="W98" s="1"/>
      <c r="X98" s="1"/>
      <c r="Y98" s="1"/>
    </row>
    <row r="99" spans="2:25" ht="15.75" customHeight="1">
      <c r="B99" s="1"/>
      <c r="C99" s="1"/>
      <c r="D99" s="1"/>
      <c r="E99" s="1"/>
      <c r="F99" s="1"/>
      <c r="G99" s="1"/>
      <c r="H99" s="1"/>
      <c r="I99" s="1"/>
      <c r="J99" s="1"/>
      <c r="K99" s="1"/>
      <c r="L99" s="1"/>
      <c r="M99" s="1"/>
      <c r="N99" s="1"/>
      <c r="O99" s="1"/>
      <c r="P99" s="1"/>
      <c r="Q99" s="1"/>
      <c r="R99" s="1"/>
      <c r="S99" s="1"/>
      <c r="T99" s="1"/>
      <c r="U99" s="1"/>
      <c r="V99" s="1"/>
      <c r="W99" s="1"/>
      <c r="X99" s="1"/>
      <c r="Y99" s="1"/>
    </row>
    <row r="100" spans="2:25" ht="15.75" customHeight="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2:25" ht="15.75" customHeight="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2:25" ht="15.75" customHeight="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2:25" ht="15.75" customHeight="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2:25" ht="15.75" customHeight="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2:25" ht="15.75" customHeight="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2:25" ht="15.75" customHeight="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2:25" ht="15.75" customHeight="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2:25" ht="15.75" customHeight="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2:25" ht="15.75" customHeight="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2:25" ht="15.75" customHeight="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2:25" ht="15.75" customHeight="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2:25" ht="15.75" customHeight="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2:25" ht="15.75" customHeight="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2:25" ht="15.75" customHeight="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2:25" ht="15.75" customHeight="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2:25" ht="15.75" customHeight="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2:25" ht="15.75" customHeight="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2:25" ht="15.75" customHeight="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2:25" ht="15.75" customHeight="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2:25" ht="15.75" customHeight="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2:25" ht="15.75" customHeight="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2:25" ht="15.75" customHeight="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2:25" ht="15.75" customHeight="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2:25" ht="15.75" customHeight="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2:25" ht="15.75" customHeight="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2:25" ht="15.75" customHeight="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2:25" ht="15.75" customHeight="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2:25" ht="15.75" customHeight="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2:25" ht="15.75" customHeight="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2:25" ht="15.75" customHeight="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2:25" ht="15.75" customHeight="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2:25" ht="15.75" customHeight="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2:25" ht="15.75" customHeight="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2:25" ht="15.75" customHeight="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2:25" ht="15.75" customHeight="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2:25" ht="15.75" customHeight="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2:25" ht="15.75" customHeight="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2:25" ht="15.75" customHeight="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2:25" ht="15.75" customHeight="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2:25" ht="15.75" customHeight="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2:25" ht="15.75" customHeight="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2:25" ht="15.75" customHeight="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2:25" ht="15.75" customHeight="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2:25" ht="15.75" customHeight="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2:25" ht="15.75" customHeight="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2:25" ht="15.75" customHeight="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2:25" ht="15.75" customHeight="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2:25" ht="15.75" customHeight="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2:25" ht="15.75" customHeight="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2:25" ht="15.75" customHeight="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2:25" ht="15.75" customHeight="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2:25" ht="15.75" customHeight="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2:25" ht="15.75" customHeight="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2:25" ht="15.75" customHeight="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2:25" ht="15.75" customHeight="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2:25" ht="15.75" customHeight="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2:25" ht="15.75" customHeight="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2:25" ht="15.75" customHeight="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2:25" ht="15.75" customHeight="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2:25" ht="15.75" customHeight="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2:25" ht="15.75" customHeight="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2:25" ht="15.75" customHeight="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2:25" ht="15.75" customHeight="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2:25" ht="15.75" customHeight="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2:25" ht="15.75" customHeight="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2:25" ht="15.75" customHeight="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2:25" ht="15.75" customHeight="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2:25" ht="15.75" customHeight="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2:25" ht="15.75" customHeight="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2:25" ht="15.75" customHeight="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2:25" ht="15.75" customHeight="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2:25" ht="15.75" customHeight="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2:25" ht="15.75" customHeight="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2:25" ht="15.75" customHeight="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2:25" ht="15.75" customHeight="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2:25" ht="15.75" customHeight="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2:25" ht="15.75" customHeight="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2:25" ht="15.75" customHeight="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2:25" ht="15.75" customHeight="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2:25" ht="15.75" customHeight="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2:25" ht="15.75" customHeight="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2:25" ht="15.75" customHeight="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2:25" ht="15.75" customHeight="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2:25" ht="15.75" customHeight="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2:25" ht="15.75" customHeight="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2:25" ht="15.75" customHeight="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2:25" ht="15.75" customHeight="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2:25" ht="15.75" customHeight="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2:25" ht="15.75" customHeight="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2:25" ht="15.75" customHeight="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2:25" ht="15.75" customHeight="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2:25" ht="15.75" customHeight="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2:25" ht="15.75" customHeight="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2:25" ht="15.75" customHeight="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2:25" ht="15.75" customHeight="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2:25" ht="15.75" customHeight="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2:25" ht="15.75" customHeight="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2:25" ht="15.75" customHeight="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2:25" ht="15.75" customHeight="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2:25" ht="15.75" customHeight="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2:25" ht="15.75" customHeight="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2:25" ht="15.75" customHeight="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2:25" ht="15.75" customHeight="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2:25" ht="15.75" customHeight="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2:25" ht="15.75" customHeight="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2:25" ht="15.75" customHeight="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2:25" ht="15.75" customHeight="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2:25" ht="15.75" customHeight="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2:25" ht="15.75" customHeight="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2:25" ht="15.75" customHeight="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2:25" ht="15.75" customHeight="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2:25" ht="15.75" customHeight="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2:25" ht="15.75" customHeight="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2:25" ht="15.75" customHeight="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2:25" ht="15.75" customHeight="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2:25" ht="15.75" customHeight="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2:25" ht="15.75" customHeight="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2:25" ht="15.75" customHeight="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2:25" ht="15.75" customHeight="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2:25" ht="15.75" customHeight="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2:25" ht="15.75" customHeight="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2:25" ht="15.75" customHeight="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2:25" ht="15.75" customHeight="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2:25" ht="15.75" customHeight="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2:25" ht="15.75" customHeight="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2:25" ht="15.75" customHeight="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2:25" ht="15.75" customHeight="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2:25" ht="15.75" customHeight="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2:25" ht="15.75" customHeight="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2:25" ht="15.75" customHeight="1"/>
    <row r="231" spans="2:25" ht="15.75" customHeight="1"/>
    <row r="232" spans="2:25" ht="15.75" customHeight="1"/>
    <row r="233" spans="2:25" ht="15.75" customHeight="1"/>
    <row r="234" spans="2:25" ht="15.75" customHeight="1"/>
    <row r="235" spans="2:25" ht="15.75" customHeight="1"/>
    <row r="236" spans="2:25" ht="15.75" customHeight="1"/>
    <row r="237" spans="2:25" ht="15.75" customHeight="1"/>
    <row r="238" spans="2:25" ht="15.75" customHeight="1"/>
    <row r="239" spans="2:25" ht="15.75" customHeight="1"/>
    <row r="240" spans="2:25"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mergeCells count="13">
    <mergeCell ref="B26:E26"/>
    <mergeCell ref="D17:I17"/>
    <mergeCell ref="E4:F4"/>
    <mergeCell ref="E5:F5"/>
    <mergeCell ref="B7:I8"/>
    <mergeCell ref="J17:K18"/>
    <mergeCell ref="L17:M18"/>
    <mergeCell ref="A17:A19"/>
    <mergeCell ref="B17:C18"/>
    <mergeCell ref="B1:C1"/>
    <mergeCell ref="E3:F3"/>
    <mergeCell ref="E2:F2"/>
    <mergeCell ref="E1:F1"/>
  </mergeCells>
  <pageMargins left="0.23622047244094491" right="0.23622047244094491" top="0.74803149606299213" bottom="0.74803149606299213" header="0.31496062992125984" footer="0.31496062992125984"/>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B970"/>
  <sheetViews>
    <sheetView zoomScaleNormal="100" workbookViewId="0">
      <selection sqref="A1:E1"/>
    </sheetView>
  </sheetViews>
  <sheetFormatPr defaultColWidth="12.75" defaultRowHeight="14.25" outlineLevelCol="1"/>
  <cols>
    <col min="1" max="1" width="8" customWidth="1"/>
    <col min="2" max="2" width="6.125" customWidth="1"/>
    <col min="3" max="3" width="39.125" customWidth="1"/>
    <col min="4" max="4" width="7.5" customWidth="1"/>
    <col min="5" max="5" width="7.75" customWidth="1"/>
    <col min="6" max="6" width="8.375" customWidth="1"/>
    <col min="7" max="7" width="10.625" customWidth="1"/>
    <col min="8" max="8" width="9.25" style="286" customWidth="1"/>
    <col min="9" max="9" width="11.75" style="286" customWidth="1"/>
    <col min="10" max="10" width="11.125" style="286" customWidth="1"/>
    <col min="11" max="11" width="9.25" customWidth="1" outlineLevel="1"/>
    <col min="12" max="13" width="10.375" customWidth="1" outlineLevel="1"/>
    <col min="14" max="14" width="7.75" style="286" customWidth="1" outlineLevel="1"/>
    <col min="15" max="16" width="10.375" style="286" customWidth="1" outlineLevel="1"/>
    <col min="17" max="17" width="8.75" customWidth="1" outlineLevel="1"/>
    <col min="18" max="18" width="10.375" customWidth="1" outlineLevel="1"/>
    <col min="19" max="19" width="9.125" customWidth="1" outlineLevel="1"/>
    <col min="20" max="22" width="9.125" style="286" customWidth="1" outlineLevel="1"/>
    <col min="23" max="23" width="13.25" style="286" customWidth="1"/>
    <col min="24" max="24" width="13.25" customWidth="1"/>
    <col min="25" max="26" width="13.25" style="651" customWidth="1"/>
    <col min="27" max="27" width="50.125" customWidth="1"/>
    <col min="28" max="28" width="5.625" customWidth="1"/>
  </cols>
  <sheetData>
    <row r="1" spans="1:27" ht="15.75">
      <c r="A1" s="927" t="s">
        <v>7</v>
      </c>
      <c r="B1" s="882"/>
      <c r="C1" s="882"/>
      <c r="D1" s="882"/>
      <c r="E1" s="882"/>
      <c r="F1" s="222"/>
      <c r="G1" s="222"/>
      <c r="K1" s="222"/>
      <c r="L1" s="222"/>
      <c r="M1" s="222"/>
      <c r="Q1" s="222"/>
      <c r="R1" s="222"/>
      <c r="S1" s="222"/>
      <c r="X1" s="222"/>
      <c r="AA1" s="222"/>
    </row>
    <row r="2" spans="1:27">
      <c r="A2" s="18" t="s">
        <v>410</v>
      </c>
      <c r="B2" s="19"/>
      <c r="C2" s="2"/>
      <c r="D2" s="20"/>
      <c r="E2" s="21"/>
      <c r="F2" s="222"/>
      <c r="G2" s="222"/>
      <c r="K2" s="222"/>
      <c r="L2" s="222"/>
      <c r="M2" s="222"/>
      <c r="Q2" s="222"/>
      <c r="R2" s="222"/>
      <c r="S2" s="222"/>
      <c r="X2" s="222"/>
      <c r="AA2" s="222"/>
    </row>
    <row r="3" spans="1:27">
      <c r="A3" s="3" t="s">
        <v>411</v>
      </c>
      <c r="B3" s="19"/>
      <c r="C3" s="2"/>
      <c r="D3" s="20"/>
      <c r="E3" s="21"/>
      <c r="F3" s="222"/>
      <c r="G3" s="222"/>
      <c r="K3" s="222"/>
      <c r="L3" s="222"/>
      <c r="M3" s="222"/>
      <c r="Q3" s="222"/>
      <c r="R3" s="222"/>
      <c r="S3" s="222"/>
      <c r="X3" s="222"/>
      <c r="AA3" s="222"/>
    </row>
    <row r="4" spans="1:27">
      <c r="A4" s="3" t="s">
        <v>412</v>
      </c>
      <c r="B4" s="1"/>
      <c r="C4" s="2"/>
      <c r="D4" s="5"/>
      <c r="E4" s="4"/>
      <c r="F4" s="222"/>
      <c r="G4" s="222"/>
      <c r="K4" s="222"/>
      <c r="L4" s="222"/>
      <c r="M4" s="222"/>
      <c r="Q4" s="222"/>
      <c r="R4" s="222"/>
      <c r="S4" s="222"/>
      <c r="X4" s="222"/>
      <c r="AA4" s="222"/>
    </row>
    <row r="5" spans="1:27">
      <c r="A5" s="3" t="s">
        <v>413</v>
      </c>
      <c r="B5" s="1"/>
      <c r="C5" s="2"/>
      <c r="D5" s="5"/>
      <c r="E5" s="4"/>
      <c r="F5" s="222"/>
      <c r="G5" s="222"/>
      <c r="K5" s="222"/>
      <c r="L5" s="222"/>
      <c r="M5" s="222"/>
      <c r="Q5" s="222"/>
      <c r="R5" s="222"/>
      <c r="S5" s="222"/>
      <c r="X5" s="222"/>
      <c r="AA5" s="222"/>
    </row>
    <row r="6" spans="1:27" ht="15" thickBot="1">
      <c r="A6" s="3"/>
      <c r="B6" s="19"/>
      <c r="C6" s="24"/>
      <c r="D6" s="20"/>
      <c r="E6" s="21"/>
      <c r="F6" s="21"/>
      <c r="G6" s="21"/>
      <c r="H6" s="21"/>
      <c r="I6" s="21"/>
      <c r="J6" s="21"/>
      <c r="K6" s="22"/>
      <c r="L6" s="22"/>
      <c r="M6" s="22"/>
      <c r="N6" s="22"/>
      <c r="O6" s="22"/>
      <c r="P6" s="22"/>
      <c r="Q6" s="22"/>
      <c r="R6" s="22"/>
      <c r="S6" s="22"/>
      <c r="T6" s="22"/>
      <c r="U6" s="22"/>
      <c r="V6" s="22"/>
      <c r="W6" s="23"/>
      <c r="X6" s="23"/>
      <c r="Y6" s="23"/>
      <c r="Z6" s="23"/>
      <c r="AA6" s="17"/>
    </row>
    <row r="7" spans="1:27" ht="15" thickBot="1">
      <c r="A7" s="915" t="s">
        <v>8</v>
      </c>
      <c r="B7" s="918" t="s">
        <v>9</v>
      </c>
      <c r="C7" s="943" t="s">
        <v>10</v>
      </c>
      <c r="D7" s="943" t="s">
        <v>11</v>
      </c>
      <c r="E7" s="897" t="s">
        <v>12</v>
      </c>
      <c r="F7" s="898"/>
      <c r="G7" s="898"/>
      <c r="H7" s="898"/>
      <c r="I7" s="898"/>
      <c r="J7" s="904"/>
      <c r="K7" s="897" t="s">
        <v>13</v>
      </c>
      <c r="L7" s="898"/>
      <c r="M7" s="898"/>
      <c r="N7" s="898"/>
      <c r="O7" s="898"/>
      <c r="P7" s="904"/>
      <c r="Q7" s="897" t="s">
        <v>14</v>
      </c>
      <c r="R7" s="898"/>
      <c r="S7" s="898"/>
      <c r="T7" s="898"/>
      <c r="U7" s="898"/>
      <c r="V7" s="898"/>
      <c r="W7" s="899" t="s">
        <v>15</v>
      </c>
      <c r="X7" s="946" t="s">
        <v>460</v>
      </c>
      <c r="Y7" s="921" t="s">
        <v>505</v>
      </c>
      <c r="Z7" s="922"/>
      <c r="AA7" s="942" t="s">
        <v>16</v>
      </c>
    </row>
    <row r="8" spans="1:27" ht="39.75" customHeight="1" thickBot="1">
      <c r="A8" s="916"/>
      <c r="B8" s="919"/>
      <c r="C8" s="944"/>
      <c r="D8" s="944"/>
      <c r="E8" s="901" t="s">
        <v>17</v>
      </c>
      <c r="F8" s="902"/>
      <c r="G8" s="903"/>
      <c r="H8" s="901" t="s">
        <v>459</v>
      </c>
      <c r="I8" s="902"/>
      <c r="J8" s="903"/>
      <c r="K8" s="901" t="s">
        <v>17</v>
      </c>
      <c r="L8" s="902"/>
      <c r="M8" s="903"/>
      <c r="N8" s="901" t="s">
        <v>459</v>
      </c>
      <c r="O8" s="902"/>
      <c r="P8" s="903"/>
      <c r="Q8" s="901" t="s">
        <v>17</v>
      </c>
      <c r="R8" s="902"/>
      <c r="S8" s="903"/>
      <c r="T8" s="895" t="s">
        <v>459</v>
      </c>
      <c r="U8" s="896"/>
      <c r="V8" s="896"/>
      <c r="W8" s="900"/>
      <c r="X8" s="947"/>
      <c r="Y8" s="923"/>
      <c r="Z8" s="924"/>
      <c r="AA8" s="916"/>
    </row>
    <row r="9" spans="1:27" ht="51.75" thickBot="1">
      <c r="A9" s="917"/>
      <c r="B9" s="920"/>
      <c r="C9" s="945"/>
      <c r="D9" s="945"/>
      <c r="E9" s="26" t="s">
        <v>18</v>
      </c>
      <c r="F9" s="27" t="s">
        <v>19</v>
      </c>
      <c r="G9" s="28" t="s">
        <v>20</v>
      </c>
      <c r="H9" s="26" t="s">
        <v>18</v>
      </c>
      <c r="I9" s="27" t="s">
        <v>21</v>
      </c>
      <c r="J9" s="28" t="s">
        <v>23</v>
      </c>
      <c r="K9" s="26" t="s">
        <v>18</v>
      </c>
      <c r="L9" s="27" t="s">
        <v>21</v>
      </c>
      <c r="M9" s="28" t="s">
        <v>22</v>
      </c>
      <c r="N9" s="26" t="s">
        <v>18</v>
      </c>
      <c r="O9" s="27" t="s">
        <v>21</v>
      </c>
      <c r="P9" s="28" t="s">
        <v>23</v>
      </c>
      <c r="Q9" s="26" t="s">
        <v>18</v>
      </c>
      <c r="R9" s="27" t="s">
        <v>21</v>
      </c>
      <c r="S9" s="301" t="s">
        <v>23</v>
      </c>
      <c r="T9" s="545" t="s">
        <v>18</v>
      </c>
      <c r="U9" s="546" t="s">
        <v>21</v>
      </c>
      <c r="V9" s="573" t="s">
        <v>23</v>
      </c>
      <c r="W9" s="900"/>
      <c r="X9" s="947"/>
      <c r="Y9" s="685" t="s">
        <v>461</v>
      </c>
      <c r="Z9" s="685" t="s">
        <v>462</v>
      </c>
      <c r="AA9" s="917"/>
    </row>
    <row r="10" spans="1:27" ht="15" thickBot="1">
      <c r="A10" s="29" t="s">
        <v>24</v>
      </c>
      <c r="B10" s="30">
        <v>1</v>
      </c>
      <c r="C10" s="31">
        <v>2</v>
      </c>
      <c r="D10" s="31">
        <v>3</v>
      </c>
      <c r="E10" s="32">
        <v>4</v>
      </c>
      <c r="F10" s="32">
        <v>5</v>
      </c>
      <c r="G10" s="32">
        <v>6</v>
      </c>
      <c r="H10" s="32">
        <v>7</v>
      </c>
      <c r="I10" s="32">
        <v>8</v>
      </c>
      <c r="J10" s="32">
        <v>9</v>
      </c>
      <c r="K10" s="32">
        <v>10</v>
      </c>
      <c r="L10" s="32">
        <v>11</v>
      </c>
      <c r="M10" s="32">
        <v>12</v>
      </c>
      <c r="N10" s="32">
        <v>13</v>
      </c>
      <c r="O10" s="32">
        <v>14</v>
      </c>
      <c r="P10" s="32">
        <v>15</v>
      </c>
      <c r="Q10" s="32">
        <v>16</v>
      </c>
      <c r="R10" s="32">
        <v>17</v>
      </c>
      <c r="S10" s="302">
        <v>18</v>
      </c>
      <c r="T10" s="547">
        <v>19</v>
      </c>
      <c r="U10" s="302">
        <v>20</v>
      </c>
      <c r="V10" s="302">
        <v>21</v>
      </c>
      <c r="W10" s="584">
        <v>22</v>
      </c>
      <c r="X10" s="544">
        <v>23</v>
      </c>
      <c r="Y10" s="544"/>
      <c r="Z10" s="544"/>
      <c r="AA10" s="32">
        <v>24</v>
      </c>
    </row>
    <row r="11" spans="1:27" ht="15.75" thickBot="1">
      <c r="A11" s="33" t="s">
        <v>25</v>
      </c>
      <c r="B11" s="34" t="s">
        <v>26</v>
      </c>
      <c r="C11" s="35" t="s">
        <v>27</v>
      </c>
      <c r="D11" s="36"/>
      <c r="E11" s="37"/>
      <c r="F11" s="37"/>
      <c r="G11" s="37"/>
      <c r="H11" s="303"/>
      <c r="I11" s="303"/>
      <c r="J11" s="303"/>
      <c r="K11" s="37"/>
      <c r="L11" s="37"/>
      <c r="M11" s="37"/>
      <c r="N11" s="303"/>
      <c r="O11" s="303"/>
      <c r="P11" s="303"/>
      <c r="Q11" s="610"/>
      <c r="R11" s="611"/>
      <c r="S11" s="612"/>
      <c r="T11" s="548"/>
      <c r="U11" s="303"/>
      <c r="V11" s="303"/>
      <c r="W11" s="585"/>
      <c r="X11" s="570"/>
      <c r="Y11" s="858"/>
      <c r="Z11" s="570"/>
      <c r="AA11" s="553"/>
    </row>
    <row r="12" spans="1:27" ht="15" thickBot="1">
      <c r="A12" s="376" t="s">
        <v>28</v>
      </c>
      <c r="B12" s="377">
        <v>1</v>
      </c>
      <c r="C12" s="378" t="s">
        <v>29</v>
      </c>
      <c r="D12" s="379"/>
      <c r="E12" s="380"/>
      <c r="F12" s="380"/>
      <c r="G12" s="380"/>
      <c r="H12" s="619"/>
      <c r="I12" s="620"/>
      <c r="J12" s="621"/>
      <c r="K12" s="380"/>
      <c r="L12" s="380"/>
      <c r="M12" s="380"/>
      <c r="N12" s="380"/>
      <c r="O12" s="380"/>
      <c r="P12" s="380"/>
      <c r="Q12" s="549"/>
      <c r="R12" s="380"/>
      <c r="S12" s="550"/>
      <c r="T12" s="549"/>
      <c r="U12" s="380"/>
      <c r="V12" s="380"/>
      <c r="W12" s="586"/>
      <c r="X12" s="604">
        <f t="shared" ref="X12" si="0">H12+N12+T12</f>
        <v>0</v>
      </c>
      <c r="Y12" s="859"/>
      <c r="Z12" s="682"/>
      <c r="AA12" s="381"/>
    </row>
    <row r="13" spans="1:27" ht="26.25" thickBot="1">
      <c r="A13" s="327" t="s">
        <v>30</v>
      </c>
      <c r="B13" s="328" t="s">
        <v>31</v>
      </c>
      <c r="C13" s="329" t="s">
        <v>32</v>
      </c>
      <c r="D13" s="330"/>
      <c r="E13" s="331">
        <f>SUM(E14:E14)</f>
        <v>0</v>
      </c>
      <c r="F13" s="250"/>
      <c r="G13" s="272">
        <f>SUM(G14:G14)</f>
        <v>0</v>
      </c>
      <c r="H13" s="275"/>
      <c r="I13" s="276"/>
      <c r="J13" s="251">
        <f>SUM(J14:J14)</f>
        <v>0</v>
      </c>
      <c r="K13" s="617">
        <f>SUM(K14:K14)</f>
        <v>0</v>
      </c>
      <c r="L13" s="332"/>
      <c r="M13" s="272">
        <f>SUM(M14:M14)</f>
        <v>0</v>
      </c>
      <c r="N13" s="275"/>
      <c r="O13" s="276"/>
      <c r="P13" s="272">
        <f>SUM(P14:P14)</f>
        <v>0</v>
      </c>
      <c r="Q13" s="613">
        <f>SUM(Q14:Q14)</f>
        <v>0</v>
      </c>
      <c r="R13" s="250"/>
      <c r="S13" s="251">
        <f>SUM(S14:S14)</f>
        <v>0</v>
      </c>
      <c r="T13" s="275"/>
      <c r="U13" s="276"/>
      <c r="V13" s="251">
        <f>SUM(V14:V14)</f>
        <v>0</v>
      </c>
      <c r="W13" s="588">
        <f t="shared" ref="W13:W16" si="1">G13+M13+S13</f>
        <v>0</v>
      </c>
      <c r="X13" s="588">
        <f t="shared" ref="X13:X16" si="2">J13+P13+V13</f>
        <v>0</v>
      </c>
      <c r="Y13" s="677">
        <f t="shared" ref="Y13:Y21" si="3">W13-X13</f>
        <v>0</v>
      </c>
      <c r="Z13" s="677">
        <v>0</v>
      </c>
      <c r="AA13" s="338"/>
    </row>
    <row r="14" spans="1:27" ht="15" thickBot="1">
      <c r="A14" s="333" t="s">
        <v>33</v>
      </c>
      <c r="B14" s="334" t="s">
        <v>34</v>
      </c>
      <c r="C14" s="335" t="s">
        <v>35</v>
      </c>
      <c r="D14" s="336" t="s">
        <v>36</v>
      </c>
      <c r="E14" s="337"/>
      <c r="F14" s="244"/>
      <c r="G14" s="323">
        <f t="shared" ref="G14" si="4">E14*F14</f>
        <v>0</v>
      </c>
      <c r="H14" s="281"/>
      <c r="I14" s="282"/>
      <c r="J14" s="245">
        <f t="shared" ref="J14" si="5">H14*I14</f>
        <v>0</v>
      </c>
      <c r="K14" s="618"/>
      <c r="L14" s="320"/>
      <c r="M14" s="323">
        <f t="shared" ref="M14" si="6">K14*L14</f>
        <v>0</v>
      </c>
      <c r="N14" s="281"/>
      <c r="O14" s="282"/>
      <c r="P14" s="323">
        <f t="shared" ref="P14" si="7">N14*O14</f>
        <v>0</v>
      </c>
      <c r="Q14" s="243"/>
      <c r="R14" s="244"/>
      <c r="S14" s="245">
        <f t="shared" ref="S14" si="8">Q14*R14</f>
        <v>0</v>
      </c>
      <c r="T14" s="281"/>
      <c r="U14" s="282"/>
      <c r="V14" s="245">
        <f t="shared" ref="V14" si="9">T14*U14</f>
        <v>0</v>
      </c>
      <c r="W14" s="623">
        <f t="shared" si="1"/>
        <v>0</v>
      </c>
      <c r="X14" s="623">
        <f t="shared" si="2"/>
        <v>0</v>
      </c>
      <c r="Y14" s="678">
        <f t="shared" si="3"/>
        <v>0</v>
      </c>
      <c r="Z14" s="679">
        <v>0</v>
      </c>
      <c r="AA14" s="339"/>
    </row>
    <row r="15" spans="1:27" ht="15" thickBot="1">
      <c r="A15" s="327" t="s">
        <v>30</v>
      </c>
      <c r="B15" s="328" t="s">
        <v>39</v>
      </c>
      <c r="C15" s="329" t="s">
        <v>40</v>
      </c>
      <c r="D15" s="330"/>
      <c r="E15" s="331">
        <f>SUM(E16:E16)</f>
        <v>0</v>
      </c>
      <c r="F15" s="250"/>
      <c r="G15" s="272">
        <f>SUM(G16:G16)</f>
        <v>0</v>
      </c>
      <c r="H15" s="275"/>
      <c r="I15" s="276"/>
      <c r="J15" s="251">
        <f>SUM(J16:J16)</f>
        <v>0</v>
      </c>
      <c r="K15" s="617">
        <f>SUM(K16:K16)</f>
        <v>0</v>
      </c>
      <c r="L15" s="332"/>
      <c r="M15" s="272">
        <f>SUM(M16:M16)</f>
        <v>0</v>
      </c>
      <c r="N15" s="275"/>
      <c r="O15" s="276"/>
      <c r="P15" s="272">
        <f>SUM(P16:P16)</f>
        <v>0</v>
      </c>
      <c r="Q15" s="613">
        <f>SUM(Q16:Q16)</f>
        <v>0</v>
      </c>
      <c r="R15" s="250"/>
      <c r="S15" s="251">
        <f>SUM(S16:S16)</f>
        <v>0</v>
      </c>
      <c r="T15" s="275"/>
      <c r="U15" s="276"/>
      <c r="V15" s="251">
        <f>SUM(V16:V16)</f>
        <v>0</v>
      </c>
      <c r="W15" s="588">
        <f t="shared" si="1"/>
        <v>0</v>
      </c>
      <c r="X15" s="588">
        <f t="shared" si="2"/>
        <v>0</v>
      </c>
      <c r="Y15" s="677">
        <f t="shared" si="3"/>
        <v>0</v>
      </c>
      <c r="Z15" s="677">
        <v>0</v>
      </c>
      <c r="AA15" s="338"/>
    </row>
    <row r="16" spans="1:27" ht="15" thickBot="1">
      <c r="A16" s="333" t="s">
        <v>33</v>
      </c>
      <c r="B16" s="334" t="s">
        <v>41</v>
      </c>
      <c r="C16" s="335" t="s">
        <v>42</v>
      </c>
      <c r="D16" s="336" t="s">
        <v>36</v>
      </c>
      <c r="E16" s="337"/>
      <c r="F16" s="244"/>
      <c r="G16" s="323">
        <f t="shared" ref="G16" si="10">E16*F16</f>
        <v>0</v>
      </c>
      <c r="H16" s="281"/>
      <c r="I16" s="282"/>
      <c r="J16" s="245">
        <f t="shared" ref="J16" si="11">H16*I16</f>
        <v>0</v>
      </c>
      <c r="K16" s="618"/>
      <c r="L16" s="320"/>
      <c r="M16" s="323">
        <f t="shared" ref="M16" si="12">K16*L16</f>
        <v>0</v>
      </c>
      <c r="N16" s="281"/>
      <c r="O16" s="282"/>
      <c r="P16" s="323">
        <f t="shared" ref="P16" si="13">N16*O16</f>
        <v>0</v>
      </c>
      <c r="Q16" s="243"/>
      <c r="R16" s="244"/>
      <c r="S16" s="245">
        <f t="shared" ref="S16" si="14">Q16*R16</f>
        <v>0</v>
      </c>
      <c r="T16" s="281"/>
      <c r="U16" s="282"/>
      <c r="V16" s="245">
        <f t="shared" ref="V16" si="15">T16*U16</f>
        <v>0</v>
      </c>
      <c r="W16" s="623">
        <f t="shared" si="1"/>
        <v>0</v>
      </c>
      <c r="X16" s="623">
        <f t="shared" si="2"/>
        <v>0</v>
      </c>
      <c r="Y16" s="678">
        <f t="shared" si="3"/>
        <v>0</v>
      </c>
      <c r="Z16" s="679">
        <v>0</v>
      </c>
      <c r="AA16" s="339"/>
    </row>
    <row r="17" spans="1:27" ht="15" thickBot="1">
      <c r="A17" s="341" t="s">
        <v>30</v>
      </c>
      <c r="B17" s="342" t="s">
        <v>45</v>
      </c>
      <c r="C17" s="234" t="s">
        <v>46</v>
      </c>
      <c r="D17" s="235"/>
      <c r="E17" s="239"/>
      <c r="F17" s="238"/>
      <c r="G17" s="312">
        <f>SUM(G18:G19)</f>
        <v>97000.02</v>
      </c>
      <c r="H17" s="513"/>
      <c r="I17" s="343"/>
      <c r="J17" s="239">
        <f>SUM(J18:J19)</f>
        <v>97000.02</v>
      </c>
      <c r="K17" s="617">
        <f>SUM(K18:K19)</f>
        <v>7</v>
      </c>
      <c r="L17" s="324"/>
      <c r="M17" s="312">
        <f>SUM(M18:M19)</f>
        <v>29414.350000000002</v>
      </c>
      <c r="N17" s="513"/>
      <c r="O17" s="343"/>
      <c r="P17" s="312">
        <f>SUM(P18:P19)</f>
        <v>8971.3799999999992</v>
      </c>
      <c r="Q17" s="237">
        <f>SUM(Q18:Q18)</f>
        <v>0</v>
      </c>
      <c r="R17" s="238"/>
      <c r="S17" s="239">
        <f>SUM(S18:S18)</f>
        <v>0</v>
      </c>
      <c r="T17" s="513"/>
      <c r="U17" s="343"/>
      <c r="V17" s="239">
        <f>SUM(V18:V18)</f>
        <v>0</v>
      </c>
      <c r="W17" s="588">
        <f>G17+M17+S17</f>
        <v>126414.37000000001</v>
      </c>
      <c r="X17" s="588">
        <f>J17+P17+V17</f>
        <v>105971.40000000001</v>
      </c>
      <c r="Y17" s="677">
        <f t="shared" si="3"/>
        <v>20442.97</v>
      </c>
      <c r="Z17" s="677">
        <f>(Y17/W17)*100</f>
        <v>16.171397286558481</v>
      </c>
      <c r="AA17" s="554"/>
    </row>
    <row r="18" spans="1:27" ht="204.75" thickBot="1">
      <c r="A18" s="349" t="s">
        <v>33</v>
      </c>
      <c r="B18" s="350" t="s">
        <v>47</v>
      </c>
      <c r="C18" s="351" t="s">
        <v>420</v>
      </c>
      <c r="D18" s="352" t="s">
        <v>36</v>
      </c>
      <c r="E18" s="353">
        <v>7</v>
      </c>
      <c r="F18" s="354">
        <v>12142.86</v>
      </c>
      <c r="G18" s="355">
        <f>E18*F18</f>
        <v>85000.02</v>
      </c>
      <c r="H18" s="353">
        <v>7</v>
      </c>
      <c r="I18" s="354">
        <v>12142.86</v>
      </c>
      <c r="J18" s="622">
        <f>24285.72+12142.86+24285.72+24285.72</f>
        <v>85000.02</v>
      </c>
      <c r="K18" s="618">
        <v>3.5</v>
      </c>
      <c r="L18" s="356">
        <v>4202.05</v>
      </c>
      <c r="M18" s="357">
        <f>K18*L18</f>
        <v>14707.175000000001</v>
      </c>
      <c r="N18" s="528">
        <v>1</v>
      </c>
      <c r="O18" s="358">
        <v>4485.6899999999996</v>
      </c>
      <c r="P18" s="357">
        <f>N18*O18</f>
        <v>4485.6899999999996</v>
      </c>
      <c r="Q18" s="614"/>
      <c r="R18" s="359"/>
      <c r="S18" s="606">
        <f>Q18*R18</f>
        <v>0</v>
      </c>
      <c r="T18" s="528"/>
      <c r="U18" s="358"/>
      <c r="V18" s="606">
        <f>T18*U18</f>
        <v>0</v>
      </c>
      <c r="W18" s="623">
        <f t="shared" ref="W18:W96" si="16">G18+M18+S18</f>
        <v>99707.195000000007</v>
      </c>
      <c r="X18" s="623">
        <f t="shared" ref="X18:X96" si="17">J18+P18+V18</f>
        <v>89485.71</v>
      </c>
      <c r="Y18" s="739">
        <f t="shared" si="3"/>
        <v>10221.485000000001</v>
      </c>
      <c r="Z18" s="679">
        <f>(Y18/W18)*100</f>
        <v>10.251501910168068</v>
      </c>
      <c r="AA18" s="555" t="s">
        <v>419</v>
      </c>
    </row>
    <row r="19" spans="1:27" s="284" customFormat="1" ht="128.25" thickBot="1">
      <c r="A19" s="344" t="s">
        <v>33</v>
      </c>
      <c r="B19" s="345" t="s">
        <v>48</v>
      </c>
      <c r="C19" s="346" t="s">
        <v>438</v>
      </c>
      <c r="D19" s="659" t="s">
        <v>36</v>
      </c>
      <c r="E19" s="660">
        <v>2</v>
      </c>
      <c r="F19" s="661">
        <v>6000</v>
      </c>
      <c r="G19" s="662">
        <f>E19*F19</f>
        <v>12000</v>
      </c>
      <c r="H19" s="660">
        <v>2</v>
      </c>
      <c r="I19" s="661">
        <v>6000</v>
      </c>
      <c r="J19" s="663">
        <v>12000</v>
      </c>
      <c r="K19" s="664">
        <v>3.5</v>
      </c>
      <c r="L19" s="473">
        <v>4202.05</v>
      </c>
      <c r="M19" s="662">
        <f>K19*L19</f>
        <v>14707.175000000001</v>
      </c>
      <c r="N19" s="665">
        <v>1</v>
      </c>
      <c r="O19" s="666">
        <v>4485.6899999999996</v>
      </c>
      <c r="P19" s="662">
        <f>N19*O19</f>
        <v>4485.6899999999996</v>
      </c>
      <c r="Q19" s="661"/>
      <c r="R19" s="667"/>
      <c r="S19" s="663">
        <f>Q19*R19</f>
        <v>0</v>
      </c>
      <c r="T19" s="514"/>
      <c r="U19" s="347"/>
      <c r="V19" s="607">
        <f>T19*U19</f>
        <v>0</v>
      </c>
      <c r="W19" s="623">
        <f t="shared" si="16"/>
        <v>26707.175000000003</v>
      </c>
      <c r="X19" s="623">
        <f t="shared" si="17"/>
        <v>16485.689999999999</v>
      </c>
      <c r="Y19" s="678">
        <f t="shared" si="3"/>
        <v>10221.485000000004</v>
      </c>
      <c r="Z19" s="679">
        <f>(Y19/W19)*100</f>
        <v>38.272430535988939</v>
      </c>
      <c r="AA19" s="556" t="s">
        <v>436</v>
      </c>
    </row>
    <row r="20" spans="1:27" ht="26.25" thickBot="1">
      <c r="A20" s="327" t="s">
        <v>28</v>
      </c>
      <c r="B20" s="360" t="s">
        <v>50</v>
      </c>
      <c r="C20" s="329" t="s">
        <v>51</v>
      </c>
      <c r="D20" s="669"/>
      <c r="E20" s="417"/>
      <c r="F20" s="418"/>
      <c r="G20" s="419">
        <f t="shared" ref="G20" si="18">SUM(G21:G23)</f>
        <v>21340.004400000002</v>
      </c>
      <c r="H20" s="526"/>
      <c r="I20" s="420"/>
      <c r="J20" s="599">
        <f t="shared" ref="J20" si="19">SUM(J21:J23)</f>
        <v>21340.004400000002</v>
      </c>
      <c r="K20" s="670"/>
      <c r="L20" s="421"/>
      <c r="M20" s="419">
        <f t="shared" ref="M20:Q20" si="20">SUM(M21:M23)</f>
        <v>6471.1570000000002</v>
      </c>
      <c r="N20" s="526"/>
      <c r="O20" s="420"/>
      <c r="P20" s="419">
        <f t="shared" ref="P20" si="21">SUM(P21:P23)</f>
        <v>1973.7035999999998</v>
      </c>
      <c r="Q20" s="629">
        <f t="shared" si="20"/>
        <v>0</v>
      </c>
      <c r="R20" s="418"/>
      <c r="S20" s="599">
        <f>SUM(S21:S23)</f>
        <v>0</v>
      </c>
      <c r="T20" s="275"/>
      <c r="U20" s="276"/>
      <c r="V20" s="251">
        <f>SUM(V21:V23)</f>
        <v>0</v>
      </c>
      <c r="W20" s="588">
        <f t="shared" si="16"/>
        <v>27811.161400000001</v>
      </c>
      <c r="X20" s="588">
        <f t="shared" si="17"/>
        <v>23313.708000000002</v>
      </c>
      <c r="Y20" s="677">
        <f t="shared" si="3"/>
        <v>4497.4533999999985</v>
      </c>
      <c r="Z20" s="677">
        <f>(Y20/W20)*100</f>
        <v>16.171397286558474</v>
      </c>
      <c r="AA20" s="338"/>
    </row>
    <row r="21" spans="1:27" ht="15" thickBot="1">
      <c r="A21" s="361" t="s">
        <v>33</v>
      </c>
      <c r="B21" s="362" t="s">
        <v>52</v>
      </c>
      <c r="C21" s="41" t="s">
        <v>53</v>
      </c>
      <c r="D21" s="50"/>
      <c r="E21" s="363">
        <f>G13</f>
        <v>0</v>
      </c>
      <c r="F21" s="51">
        <v>0.22</v>
      </c>
      <c r="G21" s="314">
        <f t="shared" ref="G21:G23" si="22">E21*F21</f>
        <v>0</v>
      </c>
      <c r="H21" s="527">
        <v>0</v>
      </c>
      <c r="I21" s="51">
        <v>0.22</v>
      </c>
      <c r="J21" s="608">
        <f t="shared" ref="J21:J23" si="23">H21*I21</f>
        <v>0</v>
      </c>
      <c r="K21" s="668">
        <f>M13</f>
        <v>0</v>
      </c>
      <c r="L21" s="72">
        <v>0.22</v>
      </c>
      <c r="M21" s="314">
        <f t="shared" ref="M21:M23" si="24">K21*L21</f>
        <v>0</v>
      </c>
      <c r="N21" s="527"/>
      <c r="O21" s="72">
        <v>0.22</v>
      </c>
      <c r="P21" s="314">
        <f t="shared" ref="P21:P23" si="25">N21*O21</f>
        <v>0</v>
      </c>
      <c r="Q21" s="615">
        <f>S13</f>
        <v>0</v>
      </c>
      <c r="R21" s="51">
        <v>0.22</v>
      </c>
      <c r="S21" s="608">
        <f t="shared" ref="S21:S23" si="26">Q21*R21</f>
        <v>0</v>
      </c>
      <c r="T21" s="278"/>
      <c r="U21" s="274"/>
      <c r="V21" s="314">
        <f t="shared" ref="V21:V23" si="27">T21*U21</f>
        <v>0</v>
      </c>
      <c r="W21" s="728">
        <f t="shared" si="16"/>
        <v>0</v>
      </c>
      <c r="X21" s="729">
        <f t="shared" si="17"/>
        <v>0</v>
      </c>
      <c r="Y21" s="740">
        <f t="shared" si="3"/>
        <v>0</v>
      </c>
      <c r="Z21" s="679">
        <v>0</v>
      </c>
      <c r="AA21" s="557"/>
    </row>
    <row r="22" spans="1:27" ht="15" thickBot="1">
      <c r="A22" s="364" t="s">
        <v>33</v>
      </c>
      <c r="B22" s="40" t="s">
        <v>54</v>
      </c>
      <c r="C22" s="41" t="s">
        <v>55</v>
      </c>
      <c r="D22" s="42"/>
      <c r="E22" s="43">
        <f>G15</f>
        <v>0</v>
      </c>
      <c r="F22" s="44">
        <v>0.22</v>
      </c>
      <c r="G22" s="307">
        <f>E22*F22</f>
        <v>0</v>
      </c>
      <c r="H22" s="278">
        <v>0</v>
      </c>
      <c r="I22" s="44">
        <v>0.22</v>
      </c>
      <c r="J22" s="609">
        <f t="shared" si="23"/>
        <v>0</v>
      </c>
      <c r="K22" s="618">
        <f>M15</f>
        <v>0</v>
      </c>
      <c r="L22" s="69">
        <v>0.22</v>
      </c>
      <c r="M22" s="307">
        <f t="shared" si="24"/>
        <v>0</v>
      </c>
      <c r="N22" s="278"/>
      <c r="O22" s="69">
        <v>0.22</v>
      </c>
      <c r="P22" s="307">
        <f t="shared" si="25"/>
        <v>0</v>
      </c>
      <c r="Q22" s="616">
        <f>S15</f>
        <v>0</v>
      </c>
      <c r="R22" s="44">
        <v>0.22</v>
      </c>
      <c r="S22" s="609">
        <f t="shared" si="26"/>
        <v>0</v>
      </c>
      <c r="T22" s="278"/>
      <c r="U22" s="274"/>
      <c r="V22" s="307">
        <f t="shared" si="27"/>
        <v>0</v>
      </c>
      <c r="W22" s="730">
        <f t="shared" si="16"/>
        <v>0</v>
      </c>
      <c r="X22" s="731">
        <f t="shared" si="17"/>
        <v>0</v>
      </c>
      <c r="Y22" s="741">
        <f t="shared" ref="Y22:Y23" si="28">W22-X22</f>
        <v>0</v>
      </c>
      <c r="Z22" s="679">
        <v>0</v>
      </c>
      <c r="AA22" s="499"/>
    </row>
    <row r="23" spans="1:27" ht="15" thickBot="1">
      <c r="A23" s="333" t="s">
        <v>33</v>
      </c>
      <c r="B23" s="334" t="s">
        <v>56</v>
      </c>
      <c r="C23" s="365" t="s">
        <v>46</v>
      </c>
      <c r="D23" s="336"/>
      <c r="E23" s="337">
        <f>G17</f>
        <v>97000.02</v>
      </c>
      <c r="F23" s="244">
        <v>0.22</v>
      </c>
      <c r="G23" s="323">
        <f t="shared" si="22"/>
        <v>21340.004400000002</v>
      </c>
      <c r="H23" s="281">
        <v>97000.02</v>
      </c>
      <c r="I23" s="244">
        <v>0.22</v>
      </c>
      <c r="J23" s="245">
        <f t="shared" si="23"/>
        <v>21340.004400000002</v>
      </c>
      <c r="K23" s="618">
        <f>M17</f>
        <v>29414.350000000002</v>
      </c>
      <c r="L23" s="320">
        <v>0.22</v>
      </c>
      <c r="M23" s="323">
        <f t="shared" si="24"/>
        <v>6471.1570000000002</v>
      </c>
      <c r="N23" s="281">
        <v>8971.3799999999992</v>
      </c>
      <c r="O23" s="320">
        <v>0.22</v>
      </c>
      <c r="P23" s="323">
        <f t="shared" si="25"/>
        <v>1973.7035999999998</v>
      </c>
      <c r="Q23" s="243">
        <f>S17</f>
        <v>0</v>
      </c>
      <c r="R23" s="244">
        <v>0.22</v>
      </c>
      <c r="S23" s="245">
        <f t="shared" si="26"/>
        <v>0</v>
      </c>
      <c r="T23" s="281"/>
      <c r="U23" s="282"/>
      <c r="V23" s="323">
        <f t="shared" si="27"/>
        <v>0</v>
      </c>
      <c r="W23" s="732">
        <f t="shared" si="16"/>
        <v>27811.161400000001</v>
      </c>
      <c r="X23" s="733">
        <f t="shared" si="17"/>
        <v>23313.708000000002</v>
      </c>
      <c r="Y23" s="742">
        <f t="shared" si="28"/>
        <v>4497.4533999999985</v>
      </c>
      <c r="Z23" s="679">
        <f>(Y23/W23)*100</f>
        <v>16.171397286558474</v>
      </c>
      <c r="AA23" s="339"/>
    </row>
    <row r="24" spans="1:27" ht="15" thickBot="1">
      <c r="A24" s="327" t="s">
        <v>30</v>
      </c>
      <c r="B24" s="258" t="s">
        <v>57</v>
      </c>
      <c r="C24" s="329" t="s">
        <v>58</v>
      </c>
      <c r="D24" s="246"/>
      <c r="E24" s="249"/>
      <c r="F24" s="250"/>
      <c r="G24" s="272">
        <f>SUM(G25:G27)</f>
        <v>176121.97999999998</v>
      </c>
      <c r="H24" s="275"/>
      <c r="I24" s="276"/>
      <c r="J24" s="251">
        <f>SUM(J25:J27)</f>
        <v>176119</v>
      </c>
      <c r="K24" s="617"/>
      <c r="L24" s="332"/>
      <c r="M24" s="272">
        <f>SUM(M25:M27)</f>
        <v>76107.221999999994</v>
      </c>
      <c r="N24" s="275"/>
      <c r="O24" s="276"/>
      <c r="P24" s="272">
        <f>SUM(P25:P27)</f>
        <v>76107.210000000006</v>
      </c>
      <c r="Q24" s="249">
        <f>SUM(Q25:Q27)</f>
        <v>0</v>
      </c>
      <c r="R24" s="250"/>
      <c r="S24" s="251">
        <f>SUM(S25:S27)</f>
        <v>0</v>
      </c>
      <c r="T24" s="275"/>
      <c r="U24" s="276"/>
      <c r="V24" s="251">
        <f>SUM(V25:V27)</f>
        <v>0</v>
      </c>
      <c r="W24" s="743">
        <f t="shared" si="16"/>
        <v>252229.20199999999</v>
      </c>
      <c r="X24" s="743">
        <f t="shared" si="17"/>
        <v>252226.21000000002</v>
      </c>
      <c r="Y24" s="695">
        <f>W24-X24</f>
        <v>2.9919999999692664</v>
      </c>
      <c r="Z24" s="677">
        <f>Y24/W24</f>
        <v>1.186222680103974E-5</v>
      </c>
      <c r="AA24" s="558"/>
    </row>
    <row r="25" spans="1:27" ht="33.75" customHeight="1" thickBot="1">
      <c r="A25" s="366" t="s">
        <v>33</v>
      </c>
      <c r="B25" s="259" t="s">
        <v>61</v>
      </c>
      <c r="C25" s="233" t="s">
        <v>422</v>
      </c>
      <c r="D25" s="247" t="s">
        <v>36</v>
      </c>
      <c r="E25" s="252">
        <v>7</v>
      </c>
      <c r="F25" s="231">
        <v>12553.14</v>
      </c>
      <c r="G25" s="229">
        <f>E25*F25</f>
        <v>87871.98</v>
      </c>
      <c r="H25" s="255">
        <v>7</v>
      </c>
      <c r="I25" s="230">
        <f>J25/H25</f>
        <v>12552.714285714286</v>
      </c>
      <c r="J25" s="253">
        <f>43935+43934</f>
        <v>87869</v>
      </c>
      <c r="K25" s="248">
        <v>3.5</v>
      </c>
      <c r="L25" s="228">
        <v>13670.67</v>
      </c>
      <c r="M25" s="229">
        <f>K25*L25</f>
        <v>47847.345000000001</v>
      </c>
      <c r="N25" s="255">
        <v>3.5</v>
      </c>
      <c r="O25" s="230">
        <f>P25/N25</f>
        <v>13670.674285714285</v>
      </c>
      <c r="P25" s="229">
        <v>47847.360000000001</v>
      </c>
      <c r="Q25" s="252"/>
      <c r="R25" s="231"/>
      <c r="S25" s="253">
        <f>Q25*R25</f>
        <v>0</v>
      </c>
      <c r="T25" s="255"/>
      <c r="U25" s="230"/>
      <c r="V25" s="229">
        <f>T25*U25</f>
        <v>0</v>
      </c>
      <c r="W25" s="728">
        <f t="shared" si="16"/>
        <v>135719.32500000001</v>
      </c>
      <c r="X25" s="736">
        <f t="shared" si="17"/>
        <v>135716.35999999999</v>
      </c>
      <c r="Y25" s="728">
        <f>W25-X25</f>
        <v>2.9650000000256114</v>
      </c>
      <c r="Z25" s="679">
        <f t="shared" ref="Z25:Z27" si="29">Y25/W25</f>
        <v>2.1846557224077051E-5</v>
      </c>
      <c r="AA25" s="559" t="s">
        <v>421</v>
      </c>
    </row>
    <row r="26" spans="1:27" ht="102.75" thickBot="1">
      <c r="A26" s="366" t="s">
        <v>33</v>
      </c>
      <c r="B26" s="259" t="s">
        <v>63</v>
      </c>
      <c r="C26" s="233" t="s">
        <v>424</v>
      </c>
      <c r="D26" s="247" t="s">
        <v>36</v>
      </c>
      <c r="E26" s="252">
        <v>5</v>
      </c>
      <c r="F26" s="231">
        <v>10500</v>
      </c>
      <c r="G26" s="229">
        <f>E26*F26</f>
        <v>52500</v>
      </c>
      <c r="H26" s="255">
        <v>5</v>
      </c>
      <c r="I26" s="230">
        <f t="shared" ref="I26:I27" si="30">J26/H26</f>
        <v>10500</v>
      </c>
      <c r="J26" s="253">
        <v>52500</v>
      </c>
      <c r="K26" s="248">
        <v>3</v>
      </c>
      <c r="L26" s="248">
        <v>4485.7</v>
      </c>
      <c r="M26" s="254">
        <f>K26*L26</f>
        <v>13457.099999999999</v>
      </c>
      <c r="N26" s="255">
        <v>3</v>
      </c>
      <c r="O26" s="230">
        <f>P26/N26</f>
        <v>4485.6899999999996</v>
      </c>
      <c r="P26" s="254">
        <v>13457.07</v>
      </c>
      <c r="Q26" s="255"/>
      <c r="R26" s="230"/>
      <c r="S26" s="280">
        <f>Q26*R26</f>
        <v>0</v>
      </c>
      <c r="T26" s="255"/>
      <c r="U26" s="230"/>
      <c r="V26" s="254">
        <f>T26*U26</f>
        <v>0</v>
      </c>
      <c r="W26" s="730">
        <f t="shared" si="16"/>
        <v>65957.100000000006</v>
      </c>
      <c r="X26" s="737">
        <f t="shared" si="17"/>
        <v>65957.070000000007</v>
      </c>
      <c r="Y26" s="730">
        <f t="shared" ref="Y26:Y27" si="31">W26-X26</f>
        <v>2.9999999998835847E-2</v>
      </c>
      <c r="Z26" s="679">
        <f t="shared" si="29"/>
        <v>4.5484110124362418E-7</v>
      </c>
      <c r="AA26" s="559" t="s">
        <v>423</v>
      </c>
    </row>
    <row r="27" spans="1:27" ht="64.5" thickBot="1">
      <c r="A27" s="333" t="s">
        <v>33</v>
      </c>
      <c r="B27" s="260" t="s">
        <v>64</v>
      </c>
      <c r="C27" s="335" t="s">
        <v>426</v>
      </c>
      <c r="D27" s="236"/>
      <c r="E27" s="240">
        <v>5.5</v>
      </c>
      <c r="F27" s="241">
        <v>6500</v>
      </c>
      <c r="G27" s="313">
        <f>E27*F27</f>
        <v>35750</v>
      </c>
      <c r="H27" s="515">
        <v>5.5</v>
      </c>
      <c r="I27" s="230">
        <f t="shared" si="30"/>
        <v>6500</v>
      </c>
      <c r="J27" s="242">
        <v>35750</v>
      </c>
      <c r="K27" s="248">
        <v>3</v>
      </c>
      <c r="L27" s="326">
        <v>4934.259</v>
      </c>
      <c r="M27" s="273">
        <f>K27*L27</f>
        <v>14802.777</v>
      </c>
      <c r="N27" s="515">
        <v>3</v>
      </c>
      <c r="O27" s="340">
        <f>P27/N27</f>
        <v>4934.26</v>
      </c>
      <c r="P27" s="273">
        <v>14802.78</v>
      </c>
      <c r="Q27" s="256"/>
      <c r="R27" s="257"/>
      <c r="S27" s="607">
        <f>Q27*R27</f>
        <v>0</v>
      </c>
      <c r="T27" s="515"/>
      <c r="U27" s="340"/>
      <c r="V27" s="273">
        <f>T27*U27</f>
        <v>0</v>
      </c>
      <c r="W27" s="732">
        <f t="shared" si="16"/>
        <v>50552.777000000002</v>
      </c>
      <c r="X27" s="738">
        <f t="shared" si="17"/>
        <v>50552.78</v>
      </c>
      <c r="Y27" s="732">
        <f t="shared" si="31"/>
        <v>-2.9999999969732016E-3</v>
      </c>
      <c r="Z27" s="679">
        <f t="shared" si="29"/>
        <v>-5.9343920848763687E-8</v>
      </c>
      <c r="AA27" s="560" t="s">
        <v>425</v>
      </c>
    </row>
    <row r="28" spans="1:27" ht="15" thickBot="1">
      <c r="A28" s="367" t="s">
        <v>65</v>
      </c>
      <c r="B28" s="368"/>
      <c r="C28" s="369"/>
      <c r="D28" s="370"/>
      <c r="E28" s="371"/>
      <c r="F28" s="372"/>
      <c r="G28" s="373">
        <f>G13+G15+G17+G20+G24</f>
        <v>294462.00439999998</v>
      </c>
      <c r="H28" s="516"/>
      <c r="I28" s="374"/>
      <c r="J28" s="536">
        <f>J13+J15+J17+J20+J24</f>
        <v>294459.02439999999</v>
      </c>
      <c r="K28" s="605">
        <f>K13+K15+K17+K20+K24</f>
        <v>7</v>
      </c>
      <c r="L28" s="375"/>
      <c r="M28" s="373">
        <f>M13+M15+M17+M20+M24</f>
        <v>111992.72899999999</v>
      </c>
      <c r="N28" s="516"/>
      <c r="O28" s="374"/>
      <c r="P28" s="373">
        <f>P13+P15+P17+P20+P24</f>
        <v>87052.293600000005</v>
      </c>
      <c r="Q28" s="535">
        <f>Q13+Q15+Q17+Q20+Q24</f>
        <v>0</v>
      </c>
      <c r="R28" s="372"/>
      <c r="S28" s="536">
        <f>S13+S15+S17+S20+S24</f>
        <v>0</v>
      </c>
      <c r="T28" s="516"/>
      <c r="U28" s="374"/>
      <c r="V28" s="536">
        <f>V13+V15+V17+V20+V24</f>
        <v>0</v>
      </c>
      <c r="W28" s="734">
        <f t="shared" si="16"/>
        <v>406454.73339999997</v>
      </c>
      <c r="X28" s="734">
        <f t="shared" si="17"/>
        <v>381511.31799999997</v>
      </c>
      <c r="Y28" s="681">
        <f t="shared" ref="Y28:Y39" si="32">W28-X28</f>
        <v>24943.415399999998</v>
      </c>
      <c r="Z28" s="680">
        <f>(Y28/W28)*100</f>
        <v>6.1368249279195135</v>
      </c>
      <c r="AA28" s="561"/>
    </row>
    <row r="29" spans="1:27" ht="26.25" thickBot="1">
      <c r="A29" s="376" t="s">
        <v>28</v>
      </c>
      <c r="B29" s="383">
        <v>2</v>
      </c>
      <c r="C29" s="384" t="s">
        <v>66</v>
      </c>
      <c r="D29" s="385"/>
      <c r="E29" s="386"/>
      <c r="F29" s="386"/>
      <c r="G29" s="386"/>
      <c r="H29" s="518"/>
      <c r="I29" s="387"/>
      <c r="J29" s="519"/>
      <c r="K29" s="386"/>
      <c r="L29" s="386"/>
      <c r="M29" s="386"/>
      <c r="N29" s="518"/>
      <c r="O29" s="387"/>
      <c r="P29" s="519"/>
      <c r="Q29" s="386"/>
      <c r="R29" s="386"/>
      <c r="S29" s="386"/>
      <c r="T29" s="518"/>
      <c r="U29" s="387"/>
      <c r="V29" s="576"/>
      <c r="W29" s="604"/>
      <c r="X29" s="604"/>
      <c r="Y29" s="604"/>
      <c r="Z29" s="680"/>
      <c r="AA29" s="388"/>
    </row>
    <row r="30" spans="1:27" ht="26.25" thickBot="1">
      <c r="A30" s="327" t="s">
        <v>30</v>
      </c>
      <c r="B30" s="360" t="s">
        <v>67</v>
      </c>
      <c r="C30" s="329" t="s">
        <v>68</v>
      </c>
      <c r="D30" s="330"/>
      <c r="E30" s="331">
        <f>SUM(E31:E31)</f>
        <v>0</v>
      </c>
      <c r="F30" s="250"/>
      <c r="G30" s="272">
        <f>SUM(G31:G31)</f>
        <v>0</v>
      </c>
      <c r="H30" s="275"/>
      <c r="I30" s="276"/>
      <c r="J30" s="317">
        <v>0</v>
      </c>
      <c r="K30" s="673">
        <f>SUM(K31:K31)</f>
        <v>0</v>
      </c>
      <c r="L30" s="250"/>
      <c r="M30" s="272">
        <f>SUM(M31:M31)</f>
        <v>0</v>
      </c>
      <c r="N30" s="275"/>
      <c r="O30" s="276"/>
      <c r="P30" s="277">
        <v>0</v>
      </c>
      <c r="Q30" s="332">
        <f>SUM(Q31:Q31)</f>
        <v>0</v>
      </c>
      <c r="R30" s="250"/>
      <c r="S30" s="272">
        <f>SUM(S31:S31)</f>
        <v>0</v>
      </c>
      <c r="T30" s="275"/>
      <c r="U30" s="276"/>
      <c r="V30" s="317"/>
      <c r="W30" s="588">
        <f t="shared" si="16"/>
        <v>0</v>
      </c>
      <c r="X30" s="744">
        <f t="shared" si="17"/>
        <v>0</v>
      </c>
      <c r="Y30" s="745">
        <f t="shared" si="32"/>
        <v>0</v>
      </c>
      <c r="Z30" s="677">
        <v>0</v>
      </c>
      <c r="AA30" s="338"/>
    </row>
    <row r="31" spans="1:27" ht="26.25" thickBot="1">
      <c r="A31" s="333" t="s">
        <v>33</v>
      </c>
      <c r="B31" s="334" t="s">
        <v>69</v>
      </c>
      <c r="C31" s="335" t="s">
        <v>70</v>
      </c>
      <c r="D31" s="336" t="s">
        <v>71</v>
      </c>
      <c r="E31" s="337"/>
      <c r="F31" s="244"/>
      <c r="G31" s="323">
        <f t="shared" ref="G31" si="33">E31*F31</f>
        <v>0</v>
      </c>
      <c r="H31" s="281"/>
      <c r="I31" s="282"/>
      <c r="J31" s="319"/>
      <c r="K31" s="674"/>
      <c r="L31" s="244"/>
      <c r="M31" s="323">
        <f t="shared" ref="M31" si="34">K31*L31</f>
        <v>0</v>
      </c>
      <c r="N31" s="281"/>
      <c r="O31" s="282"/>
      <c r="P31" s="283"/>
      <c r="Q31" s="320"/>
      <c r="R31" s="244"/>
      <c r="S31" s="323">
        <f t="shared" ref="S31" si="35">Q31*R31</f>
        <v>0</v>
      </c>
      <c r="T31" s="281"/>
      <c r="U31" s="282"/>
      <c r="V31" s="319"/>
      <c r="W31" s="623">
        <f t="shared" si="16"/>
        <v>0</v>
      </c>
      <c r="X31" s="726">
        <f t="shared" si="17"/>
        <v>0</v>
      </c>
      <c r="Y31" s="732">
        <f t="shared" si="32"/>
        <v>0</v>
      </c>
      <c r="Z31" s="679">
        <v>0</v>
      </c>
      <c r="AA31" s="339"/>
    </row>
    <row r="32" spans="1:27" ht="26.25" thickBot="1">
      <c r="A32" s="327" t="s">
        <v>30</v>
      </c>
      <c r="B32" s="360" t="s">
        <v>74</v>
      </c>
      <c r="C32" s="389" t="s">
        <v>75</v>
      </c>
      <c r="D32" s="330"/>
      <c r="E32" s="331">
        <f>SUM(E33:E33)</f>
        <v>0</v>
      </c>
      <c r="F32" s="250"/>
      <c r="G32" s="272">
        <f>SUM(G33:G33)</f>
        <v>0</v>
      </c>
      <c r="H32" s="275"/>
      <c r="I32" s="276"/>
      <c r="J32" s="317">
        <v>0</v>
      </c>
      <c r="K32" s="673">
        <f>SUM(K33:K33)</f>
        <v>0</v>
      </c>
      <c r="L32" s="250"/>
      <c r="M32" s="272">
        <f>SUM(M33:M33)</f>
        <v>0</v>
      </c>
      <c r="N32" s="275"/>
      <c r="O32" s="276"/>
      <c r="P32" s="277">
        <v>0</v>
      </c>
      <c r="Q32" s="332">
        <f>SUM(Q33:Q33)</f>
        <v>0</v>
      </c>
      <c r="R32" s="250"/>
      <c r="S32" s="272">
        <f>SUM(S33:S33)</f>
        <v>0</v>
      </c>
      <c r="T32" s="275"/>
      <c r="U32" s="276"/>
      <c r="V32" s="317"/>
      <c r="W32" s="588">
        <f t="shared" si="16"/>
        <v>0</v>
      </c>
      <c r="X32" s="588">
        <f t="shared" si="17"/>
        <v>0</v>
      </c>
      <c r="Y32" s="695">
        <f t="shared" si="32"/>
        <v>0</v>
      </c>
      <c r="Z32" s="677">
        <v>0</v>
      </c>
      <c r="AA32" s="338"/>
    </row>
    <row r="33" spans="1:27" ht="26.25" thickBot="1">
      <c r="A33" s="333" t="s">
        <v>33</v>
      </c>
      <c r="B33" s="334" t="s">
        <v>76</v>
      </c>
      <c r="C33" s="335" t="s">
        <v>77</v>
      </c>
      <c r="D33" s="336" t="s">
        <v>78</v>
      </c>
      <c r="E33" s="337"/>
      <c r="F33" s="244"/>
      <c r="G33" s="323">
        <f t="shared" ref="G33" si="36">E33*F33</f>
        <v>0</v>
      </c>
      <c r="H33" s="281"/>
      <c r="I33" s="282"/>
      <c r="J33" s="319"/>
      <c r="K33" s="674"/>
      <c r="L33" s="244"/>
      <c r="M33" s="323">
        <f t="shared" ref="M33" si="37">K33*L33</f>
        <v>0</v>
      </c>
      <c r="N33" s="281"/>
      <c r="O33" s="282"/>
      <c r="P33" s="283"/>
      <c r="Q33" s="320"/>
      <c r="R33" s="244"/>
      <c r="S33" s="323">
        <f t="shared" ref="S33" si="38">Q33*R33</f>
        <v>0</v>
      </c>
      <c r="T33" s="281"/>
      <c r="U33" s="282"/>
      <c r="V33" s="319"/>
      <c r="W33" s="623">
        <f t="shared" si="16"/>
        <v>0</v>
      </c>
      <c r="X33" s="726">
        <f t="shared" si="17"/>
        <v>0</v>
      </c>
      <c r="Y33" s="746">
        <f t="shared" si="32"/>
        <v>0</v>
      </c>
      <c r="Z33" s="679">
        <v>0</v>
      </c>
      <c r="AA33" s="339"/>
    </row>
    <row r="34" spans="1:27" ht="15" thickBot="1">
      <c r="A34" s="327" t="s">
        <v>30</v>
      </c>
      <c r="B34" s="360" t="s">
        <v>81</v>
      </c>
      <c r="C34" s="389" t="s">
        <v>82</v>
      </c>
      <c r="D34" s="330"/>
      <c r="E34" s="331">
        <f>SUM(E35:E35)</f>
        <v>0</v>
      </c>
      <c r="F34" s="250"/>
      <c r="G34" s="272">
        <f>SUM(G35:G35)</f>
        <v>0</v>
      </c>
      <c r="H34" s="275"/>
      <c r="I34" s="276"/>
      <c r="J34" s="317">
        <v>0</v>
      </c>
      <c r="K34" s="673">
        <f>SUM(K35:K35)</f>
        <v>0</v>
      </c>
      <c r="L34" s="250"/>
      <c r="M34" s="272">
        <f>SUM(M35:M35)</f>
        <v>0</v>
      </c>
      <c r="N34" s="275"/>
      <c r="O34" s="276"/>
      <c r="P34" s="277">
        <v>0</v>
      </c>
      <c r="Q34" s="332">
        <f>SUM(Q35:Q35)</f>
        <v>0</v>
      </c>
      <c r="R34" s="250"/>
      <c r="S34" s="272">
        <f>SUM(S35:S35)</f>
        <v>0</v>
      </c>
      <c r="T34" s="275"/>
      <c r="U34" s="276"/>
      <c r="V34" s="317"/>
      <c r="W34" s="588">
        <f t="shared" si="16"/>
        <v>0</v>
      </c>
      <c r="X34" s="744">
        <f t="shared" si="17"/>
        <v>0</v>
      </c>
      <c r="Y34" s="745">
        <f t="shared" si="32"/>
        <v>0</v>
      </c>
      <c r="Z34" s="677">
        <v>0</v>
      </c>
      <c r="AA34" s="338"/>
    </row>
    <row r="35" spans="1:27" ht="26.25" thickBot="1">
      <c r="A35" s="333" t="s">
        <v>33</v>
      </c>
      <c r="B35" s="334" t="s">
        <v>83</v>
      </c>
      <c r="C35" s="335" t="s">
        <v>84</v>
      </c>
      <c r="D35" s="336" t="s">
        <v>78</v>
      </c>
      <c r="E35" s="337"/>
      <c r="F35" s="244"/>
      <c r="G35" s="323">
        <f t="shared" ref="G35" si="39">E35*F35</f>
        <v>0</v>
      </c>
      <c r="H35" s="281"/>
      <c r="I35" s="282"/>
      <c r="J35" s="319"/>
      <c r="K35" s="674"/>
      <c r="L35" s="244"/>
      <c r="M35" s="323">
        <f t="shared" ref="M35" si="40">K35*L35</f>
        <v>0</v>
      </c>
      <c r="N35" s="281"/>
      <c r="O35" s="282"/>
      <c r="P35" s="283"/>
      <c r="Q35" s="320"/>
      <c r="R35" s="244"/>
      <c r="S35" s="323">
        <f t="shared" ref="S35" si="41">Q35*R35</f>
        <v>0</v>
      </c>
      <c r="T35" s="281"/>
      <c r="U35" s="282"/>
      <c r="V35" s="319"/>
      <c r="W35" s="623">
        <f t="shared" si="16"/>
        <v>0</v>
      </c>
      <c r="X35" s="726">
        <f t="shared" si="17"/>
        <v>0</v>
      </c>
      <c r="Y35" s="732">
        <f t="shared" si="32"/>
        <v>0</v>
      </c>
      <c r="Z35" s="679">
        <v>0</v>
      </c>
      <c r="AA35" s="339"/>
    </row>
    <row r="36" spans="1:27" ht="15" thickBot="1">
      <c r="A36" s="367" t="s">
        <v>88</v>
      </c>
      <c r="B36" s="368"/>
      <c r="C36" s="369"/>
      <c r="D36" s="370"/>
      <c r="E36" s="375">
        <f>E34+E32+E30</f>
        <v>0</v>
      </c>
      <c r="F36" s="372"/>
      <c r="G36" s="373">
        <f>G34+G32+G30</f>
        <v>0</v>
      </c>
      <c r="H36" s="516"/>
      <c r="I36" s="374"/>
      <c r="J36" s="517">
        <v>0</v>
      </c>
      <c r="K36" s="390">
        <f>K34+K32+K30</f>
        <v>0</v>
      </c>
      <c r="L36" s="372"/>
      <c r="M36" s="373">
        <f>M34+M32+M30</f>
        <v>0</v>
      </c>
      <c r="N36" s="516"/>
      <c r="O36" s="374"/>
      <c r="P36" s="517">
        <v>0</v>
      </c>
      <c r="Q36" s="390">
        <f>Q34+Q32+Q30</f>
        <v>0</v>
      </c>
      <c r="R36" s="372"/>
      <c r="S36" s="373">
        <f>S34+S32+S30</f>
        <v>0</v>
      </c>
      <c r="T36" s="516"/>
      <c r="U36" s="374"/>
      <c r="V36" s="575"/>
      <c r="W36" s="604">
        <f t="shared" si="16"/>
        <v>0</v>
      </c>
      <c r="X36" s="604">
        <f t="shared" si="17"/>
        <v>0</v>
      </c>
      <c r="Y36" s="681">
        <f t="shared" si="32"/>
        <v>0</v>
      </c>
      <c r="Z36" s="680">
        <v>0</v>
      </c>
      <c r="AA36" s="561"/>
    </row>
    <row r="37" spans="1:27" ht="15" thickBot="1">
      <c r="A37" s="392" t="s">
        <v>28</v>
      </c>
      <c r="B37" s="393">
        <v>3</v>
      </c>
      <c r="C37" s="394" t="s">
        <v>89</v>
      </c>
      <c r="D37" s="395"/>
      <c r="E37" s="396"/>
      <c r="F37" s="396"/>
      <c r="G37" s="396"/>
      <c r="H37" s="520"/>
      <c r="I37" s="397"/>
      <c r="J37" s="521"/>
      <c r="K37" s="396"/>
      <c r="L37" s="396"/>
      <c r="M37" s="396"/>
      <c r="N37" s="520"/>
      <c r="O37" s="397"/>
      <c r="P37" s="521"/>
      <c r="Q37" s="396"/>
      <c r="R37" s="396"/>
      <c r="S37" s="396"/>
      <c r="T37" s="520"/>
      <c r="U37" s="397"/>
      <c r="V37" s="577"/>
      <c r="W37" s="604"/>
      <c r="X37" s="604"/>
      <c r="Y37" s="680"/>
      <c r="Z37" s="680"/>
      <c r="AA37" s="398"/>
    </row>
    <row r="38" spans="1:27" ht="39" thickBot="1">
      <c r="A38" s="291" t="s">
        <v>30</v>
      </c>
      <c r="B38" s="264" t="s">
        <v>90</v>
      </c>
      <c r="C38" s="329" t="s">
        <v>91</v>
      </c>
      <c r="D38" s="330"/>
      <c r="E38" s="399"/>
      <c r="F38" s="238"/>
      <c r="G38" s="272">
        <f>SUM(G39:G49)</f>
        <v>132000</v>
      </c>
      <c r="H38" s="275"/>
      <c r="I38" s="276"/>
      <c r="J38" s="251">
        <f>SUM(J39:J49)</f>
        <v>132000</v>
      </c>
      <c r="K38" s="325">
        <f>SUM(K39:K49)</f>
        <v>6</v>
      </c>
      <c r="L38" s="250"/>
      <c r="M38" s="272">
        <f>SUM(M39:M49)</f>
        <v>83600</v>
      </c>
      <c r="N38" s="275"/>
      <c r="O38" s="276"/>
      <c r="P38" s="251">
        <f>SUM(P39:P49)</f>
        <v>0</v>
      </c>
      <c r="Q38" s="325">
        <f>SUM(Q39:Q49)</f>
        <v>0</v>
      </c>
      <c r="R38" s="250"/>
      <c r="S38" s="272">
        <f>SUM(S39:S49)</f>
        <v>0</v>
      </c>
      <c r="T38" s="275"/>
      <c r="U38" s="276"/>
      <c r="V38" s="272">
        <f>SUM(V39:V49)</f>
        <v>0</v>
      </c>
      <c r="W38" s="745">
        <f t="shared" si="16"/>
        <v>215600</v>
      </c>
      <c r="X38" s="747">
        <f t="shared" si="17"/>
        <v>132000</v>
      </c>
      <c r="Y38" s="747">
        <f t="shared" si="32"/>
        <v>83600</v>
      </c>
      <c r="Z38" s="677">
        <f>(Y38/W38)*100</f>
        <v>38.775510204081634</v>
      </c>
      <c r="AA38" s="338"/>
    </row>
    <row r="39" spans="1:27" ht="39" thickBot="1">
      <c r="A39" s="292" t="s">
        <v>33</v>
      </c>
      <c r="B39" s="265" t="s">
        <v>92</v>
      </c>
      <c r="C39" s="54" t="s">
        <v>93</v>
      </c>
      <c r="D39" s="42" t="s">
        <v>71</v>
      </c>
      <c r="E39" s="289">
        <v>3</v>
      </c>
      <c r="F39" s="289">
        <v>6000</v>
      </c>
      <c r="G39" s="304">
        <f t="shared" ref="G39:G42" si="42">E39*F39</f>
        <v>18000</v>
      </c>
      <c r="H39" s="650">
        <v>3</v>
      </c>
      <c r="I39" s="289">
        <v>6000</v>
      </c>
      <c r="J39" s="304">
        <v>18000</v>
      </c>
      <c r="K39" s="671">
        <v>4</v>
      </c>
      <c r="L39" s="44">
        <v>8400</v>
      </c>
      <c r="M39" s="307">
        <f t="shared" ref="M39:M42" si="43">K39*L39</f>
        <v>33600</v>
      </c>
      <c r="N39" s="278"/>
      <c r="O39" s="274"/>
      <c r="P39" s="609">
        <f t="shared" ref="P39:P49" si="44">N39*O39</f>
        <v>0</v>
      </c>
      <c r="Q39" s="69"/>
      <c r="R39" s="44"/>
      <c r="S39" s="307">
        <f t="shared" ref="S39:S42" si="45">Q39*R39</f>
        <v>0</v>
      </c>
      <c r="T39" s="278"/>
      <c r="U39" s="274"/>
      <c r="V39" s="307">
        <f t="shared" ref="V39:V49" si="46">T39*U39</f>
        <v>0</v>
      </c>
      <c r="W39" s="730">
        <f t="shared" si="16"/>
        <v>51600</v>
      </c>
      <c r="X39" s="727">
        <f t="shared" si="17"/>
        <v>18000</v>
      </c>
      <c r="Y39" s="727">
        <f t="shared" si="32"/>
        <v>33600</v>
      </c>
      <c r="Z39" s="679">
        <f>(Y39/W39)*100</f>
        <v>65.116279069767444</v>
      </c>
      <c r="AA39" s="499"/>
    </row>
    <row r="40" spans="1:27" ht="26.25" thickBot="1">
      <c r="A40" s="292" t="s">
        <v>33</v>
      </c>
      <c r="B40" s="265" t="s">
        <v>94</v>
      </c>
      <c r="C40" s="54" t="s">
        <v>95</v>
      </c>
      <c r="D40" s="42" t="s">
        <v>71</v>
      </c>
      <c r="E40" s="289">
        <v>6</v>
      </c>
      <c r="F40" s="289">
        <v>5000</v>
      </c>
      <c r="G40" s="304">
        <f t="shared" si="42"/>
        <v>30000</v>
      </c>
      <c r="H40" s="650">
        <v>6</v>
      </c>
      <c r="I40" s="289">
        <v>5000</v>
      </c>
      <c r="J40" s="304">
        <v>30000</v>
      </c>
      <c r="K40" s="671"/>
      <c r="L40" s="44"/>
      <c r="M40" s="307">
        <f t="shared" si="43"/>
        <v>0</v>
      </c>
      <c r="N40" s="278"/>
      <c r="O40" s="274"/>
      <c r="P40" s="609">
        <f t="shared" si="44"/>
        <v>0</v>
      </c>
      <c r="Q40" s="69"/>
      <c r="R40" s="44"/>
      <c r="S40" s="307">
        <f t="shared" si="45"/>
        <v>0</v>
      </c>
      <c r="T40" s="278"/>
      <c r="U40" s="274"/>
      <c r="V40" s="307">
        <f t="shared" si="46"/>
        <v>0</v>
      </c>
      <c r="W40" s="730">
        <f t="shared" si="16"/>
        <v>30000</v>
      </c>
      <c r="X40" s="727">
        <f t="shared" si="17"/>
        <v>30000</v>
      </c>
      <c r="Y40" s="727">
        <f t="shared" ref="Y40:Y49" si="47">W40-X40</f>
        <v>0</v>
      </c>
      <c r="Z40" s="679">
        <f t="shared" ref="Z40:Z42" si="48">(Y40/W40)*100</f>
        <v>0</v>
      </c>
      <c r="AA40" s="499"/>
    </row>
    <row r="41" spans="1:27" ht="26.25" thickBot="1">
      <c r="A41" s="293" t="s">
        <v>33</v>
      </c>
      <c r="B41" s="297" t="s">
        <v>96</v>
      </c>
      <c r="C41" s="52" t="s">
        <v>97</v>
      </c>
      <c r="D41" s="47" t="s">
        <v>71</v>
      </c>
      <c r="E41" s="274"/>
      <c r="F41" s="274"/>
      <c r="G41" s="305">
        <f t="shared" si="42"/>
        <v>0</v>
      </c>
      <c r="H41" s="278"/>
      <c r="I41" s="274"/>
      <c r="J41" s="305">
        <f t="shared" ref="J41:J42" si="49">H41*I41</f>
        <v>0</v>
      </c>
      <c r="K41" s="672"/>
      <c r="L41" s="232"/>
      <c r="M41" s="308">
        <f t="shared" si="43"/>
        <v>0</v>
      </c>
      <c r="N41" s="278"/>
      <c r="O41" s="274"/>
      <c r="P41" s="626">
        <f t="shared" si="44"/>
        <v>0</v>
      </c>
      <c r="Q41" s="70"/>
      <c r="R41" s="232"/>
      <c r="S41" s="308">
        <f t="shared" si="45"/>
        <v>0</v>
      </c>
      <c r="T41" s="278"/>
      <c r="U41" s="274"/>
      <c r="V41" s="308">
        <f t="shared" si="46"/>
        <v>0</v>
      </c>
      <c r="W41" s="730">
        <f t="shared" si="16"/>
        <v>0</v>
      </c>
      <c r="X41" s="727">
        <f t="shared" si="17"/>
        <v>0</v>
      </c>
      <c r="Y41" s="727">
        <f t="shared" si="47"/>
        <v>0</v>
      </c>
      <c r="Z41" s="679">
        <v>0</v>
      </c>
      <c r="AA41" s="562"/>
    </row>
    <row r="42" spans="1:27" ht="26.25" thickBot="1">
      <c r="A42" s="293" t="s">
        <v>33</v>
      </c>
      <c r="B42" s="297" t="s">
        <v>96</v>
      </c>
      <c r="C42" s="52" t="s">
        <v>98</v>
      </c>
      <c r="D42" s="47" t="s">
        <v>71</v>
      </c>
      <c r="E42" s="274"/>
      <c r="F42" s="274"/>
      <c r="G42" s="305">
        <f t="shared" si="42"/>
        <v>0</v>
      </c>
      <c r="H42" s="278"/>
      <c r="I42" s="274"/>
      <c r="J42" s="305">
        <f t="shared" si="49"/>
        <v>0</v>
      </c>
      <c r="K42" s="671">
        <v>2</v>
      </c>
      <c r="L42" s="232">
        <v>25000</v>
      </c>
      <c r="M42" s="308">
        <f t="shared" si="43"/>
        <v>50000</v>
      </c>
      <c r="N42" s="278"/>
      <c r="O42" s="274"/>
      <c r="P42" s="626">
        <f t="shared" si="44"/>
        <v>0</v>
      </c>
      <c r="Q42" s="70"/>
      <c r="R42" s="232"/>
      <c r="S42" s="308">
        <f t="shared" si="45"/>
        <v>0</v>
      </c>
      <c r="T42" s="278"/>
      <c r="U42" s="274"/>
      <c r="V42" s="308">
        <f t="shared" si="46"/>
        <v>0</v>
      </c>
      <c r="W42" s="730">
        <f t="shared" si="16"/>
        <v>50000</v>
      </c>
      <c r="X42" s="727">
        <f t="shared" si="17"/>
        <v>0</v>
      </c>
      <c r="Y42" s="727">
        <f t="shared" si="47"/>
        <v>50000</v>
      </c>
      <c r="Z42" s="679">
        <f t="shared" si="48"/>
        <v>100</v>
      </c>
      <c r="AA42" s="562"/>
    </row>
    <row r="43" spans="1:27" s="285" customFormat="1" ht="26.25" thickBot="1">
      <c r="A43" s="292" t="s">
        <v>33</v>
      </c>
      <c r="B43" s="298" t="s">
        <v>439</v>
      </c>
      <c r="C43" s="295" t="s">
        <v>440</v>
      </c>
      <c r="D43" s="290" t="s">
        <v>71</v>
      </c>
      <c r="E43" s="289">
        <v>2</v>
      </c>
      <c r="F43" s="289">
        <v>6000</v>
      </c>
      <c r="G43" s="304">
        <f t="shared" ref="G43:G46" si="50">E43*F43</f>
        <v>12000</v>
      </c>
      <c r="H43" s="650">
        <v>2</v>
      </c>
      <c r="I43" s="289">
        <v>6000</v>
      </c>
      <c r="J43" s="624">
        <v>12000</v>
      </c>
      <c r="K43" s="69"/>
      <c r="L43" s="44"/>
      <c r="M43" s="307">
        <f t="shared" ref="M43:M46" si="51">K43*L43</f>
        <v>0</v>
      </c>
      <c r="N43" s="278"/>
      <c r="O43" s="274"/>
      <c r="P43" s="609">
        <f t="shared" si="44"/>
        <v>0</v>
      </c>
      <c r="Q43" s="69"/>
      <c r="R43" s="44"/>
      <c r="S43" s="307">
        <f t="shared" ref="S43:S46" si="52">Q43*R43</f>
        <v>0</v>
      </c>
      <c r="T43" s="278"/>
      <c r="U43" s="274"/>
      <c r="V43" s="307">
        <f t="shared" si="46"/>
        <v>0</v>
      </c>
      <c r="W43" s="730">
        <f t="shared" si="16"/>
        <v>12000</v>
      </c>
      <c r="X43" s="727">
        <f t="shared" si="17"/>
        <v>12000</v>
      </c>
      <c r="Y43" s="727">
        <f t="shared" si="47"/>
        <v>0</v>
      </c>
      <c r="Z43" s="679">
        <v>0</v>
      </c>
      <c r="AA43" s="937" t="s">
        <v>453</v>
      </c>
    </row>
    <row r="44" spans="1:27" s="285" customFormat="1" ht="15" thickBot="1">
      <c r="A44" s="292" t="s">
        <v>33</v>
      </c>
      <c r="B44" s="299" t="s">
        <v>441</v>
      </c>
      <c r="C44" s="296" t="s">
        <v>442</v>
      </c>
      <c r="D44" s="290" t="s">
        <v>71</v>
      </c>
      <c r="E44" s="289">
        <v>2</v>
      </c>
      <c r="F44" s="289">
        <v>5000</v>
      </c>
      <c r="G44" s="304">
        <f t="shared" si="50"/>
        <v>10000</v>
      </c>
      <c r="H44" s="650">
        <v>2</v>
      </c>
      <c r="I44" s="289">
        <v>5000</v>
      </c>
      <c r="J44" s="624">
        <v>10000</v>
      </c>
      <c r="K44" s="69"/>
      <c r="L44" s="44"/>
      <c r="M44" s="307">
        <f t="shared" si="51"/>
        <v>0</v>
      </c>
      <c r="N44" s="278"/>
      <c r="O44" s="274"/>
      <c r="P44" s="609">
        <f t="shared" si="44"/>
        <v>0</v>
      </c>
      <c r="Q44" s="69"/>
      <c r="R44" s="44"/>
      <c r="S44" s="307">
        <f t="shared" si="52"/>
        <v>0</v>
      </c>
      <c r="T44" s="278"/>
      <c r="U44" s="274"/>
      <c r="V44" s="307">
        <f t="shared" si="46"/>
        <v>0</v>
      </c>
      <c r="W44" s="730">
        <f t="shared" si="16"/>
        <v>10000</v>
      </c>
      <c r="X44" s="727">
        <f t="shared" si="17"/>
        <v>10000</v>
      </c>
      <c r="Y44" s="727">
        <f t="shared" si="47"/>
        <v>0</v>
      </c>
      <c r="Z44" s="679">
        <v>0</v>
      </c>
      <c r="AA44" s="938"/>
    </row>
    <row r="45" spans="1:27" s="285" customFormat="1" ht="26.25" thickBot="1">
      <c r="A45" s="293" t="s">
        <v>33</v>
      </c>
      <c r="B45" s="299" t="s">
        <v>443</v>
      </c>
      <c r="C45" s="296" t="s">
        <v>444</v>
      </c>
      <c r="D45" s="290" t="s">
        <v>71</v>
      </c>
      <c r="E45" s="289">
        <v>4</v>
      </c>
      <c r="F45" s="289">
        <v>3600</v>
      </c>
      <c r="G45" s="305">
        <f t="shared" si="50"/>
        <v>14400</v>
      </c>
      <c r="H45" s="650">
        <v>4</v>
      </c>
      <c r="I45" s="289">
        <v>3600</v>
      </c>
      <c r="J45" s="625">
        <v>14400</v>
      </c>
      <c r="K45" s="70"/>
      <c r="L45" s="232"/>
      <c r="M45" s="308">
        <f t="shared" si="51"/>
        <v>0</v>
      </c>
      <c r="N45" s="278"/>
      <c r="O45" s="274"/>
      <c r="P45" s="626">
        <f t="shared" si="44"/>
        <v>0</v>
      </c>
      <c r="Q45" s="70"/>
      <c r="R45" s="232"/>
      <c r="S45" s="308">
        <f t="shared" si="52"/>
        <v>0</v>
      </c>
      <c r="T45" s="278"/>
      <c r="U45" s="274"/>
      <c r="V45" s="308">
        <f t="shared" si="46"/>
        <v>0</v>
      </c>
      <c r="W45" s="730">
        <f t="shared" si="16"/>
        <v>14400</v>
      </c>
      <c r="X45" s="727">
        <f t="shared" si="17"/>
        <v>14400</v>
      </c>
      <c r="Y45" s="727">
        <f t="shared" si="47"/>
        <v>0</v>
      </c>
      <c r="Z45" s="679">
        <v>0</v>
      </c>
      <c r="AA45" s="938"/>
    </row>
    <row r="46" spans="1:27" s="285" customFormat="1" ht="15" thickBot="1">
      <c r="A46" s="293" t="s">
        <v>33</v>
      </c>
      <c r="B46" s="298" t="s">
        <v>445</v>
      </c>
      <c r="C46" s="295" t="s">
        <v>446</v>
      </c>
      <c r="D46" s="290" t="s">
        <v>71</v>
      </c>
      <c r="E46" s="289">
        <v>2</v>
      </c>
      <c r="F46" s="289">
        <v>4000</v>
      </c>
      <c r="G46" s="305">
        <f t="shared" si="50"/>
        <v>8000</v>
      </c>
      <c r="H46" s="650">
        <v>2</v>
      </c>
      <c r="I46" s="289">
        <v>4000</v>
      </c>
      <c r="J46" s="625">
        <v>8000</v>
      </c>
      <c r="K46" s="70"/>
      <c r="L46" s="232"/>
      <c r="M46" s="308">
        <f t="shared" si="51"/>
        <v>0</v>
      </c>
      <c r="N46" s="278"/>
      <c r="O46" s="274"/>
      <c r="P46" s="626">
        <f t="shared" si="44"/>
        <v>0</v>
      </c>
      <c r="Q46" s="70"/>
      <c r="R46" s="232"/>
      <c r="S46" s="308">
        <f t="shared" si="52"/>
        <v>0</v>
      </c>
      <c r="T46" s="278"/>
      <c r="U46" s="274"/>
      <c r="V46" s="308">
        <f t="shared" si="46"/>
        <v>0</v>
      </c>
      <c r="W46" s="730">
        <f t="shared" si="16"/>
        <v>8000</v>
      </c>
      <c r="X46" s="727">
        <f t="shared" si="17"/>
        <v>8000</v>
      </c>
      <c r="Y46" s="727">
        <f t="shared" si="47"/>
        <v>0</v>
      </c>
      <c r="Z46" s="679">
        <v>0</v>
      </c>
      <c r="AA46" s="938"/>
    </row>
    <row r="47" spans="1:27" s="285" customFormat="1" ht="26.25" thickBot="1">
      <c r="A47" s="292" t="s">
        <v>33</v>
      </c>
      <c r="B47" s="299" t="s">
        <v>447</v>
      </c>
      <c r="C47" s="296" t="s">
        <v>448</v>
      </c>
      <c r="D47" s="290" t="s">
        <v>71</v>
      </c>
      <c r="E47" s="289">
        <v>2</v>
      </c>
      <c r="F47" s="289">
        <v>6000</v>
      </c>
      <c r="G47" s="304">
        <f t="shared" ref="G47:G49" si="53">E47*F47</f>
        <v>12000</v>
      </c>
      <c r="H47" s="650">
        <v>2</v>
      </c>
      <c r="I47" s="289">
        <v>6000</v>
      </c>
      <c r="J47" s="624">
        <v>12000</v>
      </c>
      <c r="K47" s="69"/>
      <c r="L47" s="44"/>
      <c r="M47" s="307">
        <f t="shared" ref="M47:M49" si="54">K47*L47</f>
        <v>0</v>
      </c>
      <c r="N47" s="278"/>
      <c r="O47" s="274"/>
      <c r="P47" s="609">
        <f t="shared" si="44"/>
        <v>0</v>
      </c>
      <c r="Q47" s="69"/>
      <c r="R47" s="44"/>
      <c r="S47" s="307">
        <f t="shared" ref="S47:S49" si="55">Q47*R47</f>
        <v>0</v>
      </c>
      <c r="T47" s="278"/>
      <c r="U47" s="274"/>
      <c r="V47" s="307">
        <f t="shared" si="46"/>
        <v>0</v>
      </c>
      <c r="W47" s="730">
        <f t="shared" si="16"/>
        <v>12000</v>
      </c>
      <c r="X47" s="727">
        <f t="shared" si="17"/>
        <v>12000</v>
      </c>
      <c r="Y47" s="727">
        <f t="shared" si="47"/>
        <v>0</v>
      </c>
      <c r="Z47" s="679">
        <v>0</v>
      </c>
      <c r="AA47" s="938"/>
    </row>
    <row r="48" spans="1:27" s="285" customFormat="1" ht="26.25" thickBot="1">
      <c r="A48" s="292" t="s">
        <v>33</v>
      </c>
      <c r="B48" s="299" t="s">
        <v>449</v>
      </c>
      <c r="C48" s="296" t="s">
        <v>450</v>
      </c>
      <c r="D48" s="290" t="s">
        <v>71</v>
      </c>
      <c r="E48" s="289">
        <v>2</v>
      </c>
      <c r="F48" s="289">
        <v>5000</v>
      </c>
      <c r="G48" s="304">
        <f t="shared" si="53"/>
        <v>10000</v>
      </c>
      <c r="H48" s="650">
        <v>2</v>
      </c>
      <c r="I48" s="289">
        <v>5000</v>
      </c>
      <c r="J48" s="624">
        <v>10000</v>
      </c>
      <c r="K48" s="69"/>
      <c r="L48" s="44"/>
      <c r="M48" s="307">
        <f t="shared" si="54"/>
        <v>0</v>
      </c>
      <c r="N48" s="278"/>
      <c r="O48" s="274"/>
      <c r="P48" s="609">
        <f t="shared" si="44"/>
        <v>0</v>
      </c>
      <c r="Q48" s="69"/>
      <c r="R48" s="44"/>
      <c r="S48" s="307">
        <f t="shared" si="55"/>
        <v>0</v>
      </c>
      <c r="T48" s="278"/>
      <c r="U48" s="274"/>
      <c r="V48" s="307">
        <f t="shared" si="46"/>
        <v>0</v>
      </c>
      <c r="W48" s="730">
        <f t="shared" si="16"/>
        <v>10000</v>
      </c>
      <c r="X48" s="727">
        <f t="shared" si="17"/>
        <v>10000</v>
      </c>
      <c r="Y48" s="727">
        <f t="shared" si="47"/>
        <v>0</v>
      </c>
      <c r="Z48" s="679">
        <v>0</v>
      </c>
      <c r="AA48" s="938"/>
    </row>
    <row r="49" spans="1:27" s="285" customFormat="1" ht="15" thickBot="1">
      <c r="A49" s="294" t="s">
        <v>33</v>
      </c>
      <c r="B49" s="300" t="s">
        <v>451</v>
      </c>
      <c r="C49" s="400" t="s">
        <v>452</v>
      </c>
      <c r="D49" s="401" t="s">
        <v>71</v>
      </c>
      <c r="E49" s="402">
        <v>4</v>
      </c>
      <c r="F49" s="403">
        <v>4400</v>
      </c>
      <c r="G49" s="323">
        <f t="shared" si="53"/>
        <v>17600</v>
      </c>
      <c r="H49" s="402">
        <v>4</v>
      </c>
      <c r="I49" s="403">
        <v>4400</v>
      </c>
      <c r="J49" s="245">
        <v>17600</v>
      </c>
      <c r="K49" s="320"/>
      <c r="L49" s="244"/>
      <c r="M49" s="323">
        <f t="shared" si="54"/>
        <v>0</v>
      </c>
      <c r="N49" s="281"/>
      <c r="O49" s="282"/>
      <c r="P49" s="245">
        <f t="shared" si="44"/>
        <v>0</v>
      </c>
      <c r="Q49" s="320"/>
      <c r="R49" s="244"/>
      <c r="S49" s="323">
        <f t="shared" si="55"/>
        <v>0</v>
      </c>
      <c r="T49" s="281"/>
      <c r="U49" s="282"/>
      <c r="V49" s="323">
        <f t="shared" si="46"/>
        <v>0</v>
      </c>
      <c r="W49" s="748">
        <f t="shared" si="16"/>
        <v>17600</v>
      </c>
      <c r="X49" s="746">
        <f t="shared" si="17"/>
        <v>17600</v>
      </c>
      <c r="Y49" s="746">
        <f t="shared" si="47"/>
        <v>0</v>
      </c>
      <c r="Z49" s="679">
        <v>0</v>
      </c>
      <c r="AA49" s="939"/>
    </row>
    <row r="50" spans="1:27" ht="51.75" thickBot="1">
      <c r="A50" s="327" t="s">
        <v>30</v>
      </c>
      <c r="B50" s="360" t="s">
        <v>99</v>
      </c>
      <c r="C50" s="329" t="s">
        <v>100</v>
      </c>
      <c r="D50" s="330"/>
      <c r="E50" s="331"/>
      <c r="F50" s="250"/>
      <c r="G50" s="272"/>
      <c r="H50" s="275"/>
      <c r="I50" s="276"/>
      <c r="J50" s="272">
        <v>0</v>
      </c>
      <c r="K50" s="673">
        <f>SUM(K51:K53)</f>
        <v>10</v>
      </c>
      <c r="L50" s="250"/>
      <c r="M50" s="272">
        <f t="shared" ref="M50:Q50" si="56">SUM(M51:M53)</f>
        <v>48000</v>
      </c>
      <c r="N50" s="275"/>
      <c r="O50" s="276"/>
      <c r="P50" s="251">
        <f t="shared" ref="P50" si="57">SUM(P51:P53)</f>
        <v>0</v>
      </c>
      <c r="Q50" s="332">
        <f t="shared" si="56"/>
        <v>0</v>
      </c>
      <c r="R50" s="250"/>
      <c r="S50" s="272">
        <f>SUM(S51:S53)</f>
        <v>0</v>
      </c>
      <c r="T50" s="275"/>
      <c r="U50" s="276"/>
      <c r="V50" s="272">
        <f>SUM(V51:V53)</f>
        <v>0</v>
      </c>
      <c r="W50" s="745">
        <f t="shared" si="16"/>
        <v>48000</v>
      </c>
      <c r="X50" s="747">
        <f t="shared" si="17"/>
        <v>0</v>
      </c>
      <c r="Y50" s="747">
        <f>W50-X50</f>
        <v>48000</v>
      </c>
      <c r="Z50" s="677">
        <f>(W50/Y50)*100</f>
        <v>100</v>
      </c>
      <c r="AA50" s="338"/>
    </row>
    <row r="51" spans="1:27" ht="26.25" thickBot="1">
      <c r="A51" s="364" t="s">
        <v>33</v>
      </c>
      <c r="B51" s="40" t="s">
        <v>101</v>
      </c>
      <c r="C51" s="54" t="s">
        <v>102</v>
      </c>
      <c r="D51" s="42" t="s">
        <v>36</v>
      </c>
      <c r="E51" s="910" t="s">
        <v>103</v>
      </c>
      <c r="F51" s="911"/>
      <c r="G51" s="911"/>
      <c r="H51" s="522"/>
      <c r="I51" s="287"/>
      <c r="J51" s="675"/>
      <c r="K51" s="671">
        <v>10</v>
      </c>
      <c r="L51" s="44">
        <v>4800</v>
      </c>
      <c r="M51" s="307">
        <f t="shared" ref="M51:M53" si="58">K51*L51</f>
        <v>48000</v>
      </c>
      <c r="N51" s="278"/>
      <c r="O51" s="274"/>
      <c r="P51" s="609">
        <f t="shared" ref="P51:P53" si="59">N51*O51</f>
        <v>0</v>
      </c>
      <c r="Q51" s="69"/>
      <c r="R51" s="44"/>
      <c r="S51" s="307">
        <f t="shared" ref="S51:S53" si="60">Q51*R51</f>
        <v>0</v>
      </c>
      <c r="T51" s="278"/>
      <c r="U51" s="274"/>
      <c r="V51" s="307">
        <f t="shared" ref="V51:V53" si="61">T51*U51</f>
        <v>0</v>
      </c>
      <c r="W51" s="730">
        <f t="shared" si="16"/>
        <v>48000</v>
      </c>
      <c r="X51" s="727">
        <f t="shared" si="17"/>
        <v>0</v>
      </c>
      <c r="Y51" s="727">
        <f>W51-X51</f>
        <v>48000</v>
      </c>
      <c r="Z51" s="679">
        <f>(W51/Y51)*100</f>
        <v>100</v>
      </c>
      <c r="AA51" s="499"/>
    </row>
    <row r="52" spans="1:27" ht="15" thickBot="1">
      <c r="A52" s="364" t="s">
        <v>33</v>
      </c>
      <c r="B52" s="40" t="s">
        <v>104</v>
      </c>
      <c r="C52" s="54" t="s">
        <v>105</v>
      </c>
      <c r="D52" s="42" t="s">
        <v>106</v>
      </c>
      <c r="E52" s="912"/>
      <c r="F52" s="913"/>
      <c r="G52" s="914"/>
      <c r="H52" s="522"/>
      <c r="I52" s="287"/>
      <c r="J52" s="675"/>
      <c r="K52" s="671"/>
      <c r="L52" s="44"/>
      <c r="M52" s="307">
        <f t="shared" si="58"/>
        <v>0</v>
      </c>
      <c r="N52" s="278"/>
      <c r="O52" s="274"/>
      <c r="P52" s="609">
        <f t="shared" si="59"/>
        <v>0</v>
      </c>
      <c r="Q52" s="69"/>
      <c r="R52" s="44"/>
      <c r="S52" s="307">
        <f t="shared" si="60"/>
        <v>0</v>
      </c>
      <c r="T52" s="278"/>
      <c r="U52" s="274"/>
      <c r="V52" s="307">
        <f t="shared" si="61"/>
        <v>0</v>
      </c>
      <c r="W52" s="730">
        <f t="shared" si="16"/>
        <v>0</v>
      </c>
      <c r="X52" s="727">
        <f t="shared" si="17"/>
        <v>0</v>
      </c>
      <c r="Y52" s="727">
        <f t="shared" ref="Y52:Y53" si="62">W52-X52</f>
        <v>0</v>
      </c>
      <c r="Z52" s="679">
        <v>0</v>
      </c>
      <c r="AA52" s="499"/>
    </row>
    <row r="53" spans="1:27" ht="15" thickBot="1">
      <c r="A53" s="366" t="s">
        <v>33</v>
      </c>
      <c r="B53" s="46" t="s">
        <v>107</v>
      </c>
      <c r="C53" s="52" t="s">
        <v>108</v>
      </c>
      <c r="D53" s="47" t="s">
        <v>106</v>
      </c>
      <c r="E53" s="912"/>
      <c r="F53" s="914"/>
      <c r="G53" s="914"/>
      <c r="H53" s="523"/>
      <c r="I53" s="404"/>
      <c r="J53" s="676"/>
      <c r="K53" s="674"/>
      <c r="L53" s="232"/>
      <c r="M53" s="308">
        <f t="shared" si="58"/>
        <v>0</v>
      </c>
      <c r="N53" s="310"/>
      <c r="O53" s="311"/>
      <c r="P53" s="626">
        <f t="shared" si="59"/>
        <v>0</v>
      </c>
      <c r="Q53" s="70"/>
      <c r="R53" s="232"/>
      <c r="S53" s="308">
        <f t="shared" si="60"/>
        <v>0</v>
      </c>
      <c r="T53" s="310"/>
      <c r="U53" s="311"/>
      <c r="V53" s="308">
        <f t="shared" si="61"/>
        <v>0</v>
      </c>
      <c r="W53" s="732">
        <f t="shared" si="16"/>
        <v>0</v>
      </c>
      <c r="X53" s="735">
        <f t="shared" si="17"/>
        <v>0</v>
      </c>
      <c r="Y53" s="746">
        <f t="shared" si="62"/>
        <v>0</v>
      </c>
      <c r="Z53" s="679">
        <v>0</v>
      </c>
      <c r="AA53" s="562"/>
    </row>
    <row r="54" spans="1:27" ht="15" thickBot="1">
      <c r="A54" s="367" t="s">
        <v>109</v>
      </c>
      <c r="B54" s="368"/>
      <c r="C54" s="369"/>
      <c r="D54" s="405"/>
      <c r="E54" s="375">
        <f>E38</f>
        <v>0</v>
      </c>
      <c r="F54" s="372">
        <f>F38</f>
        <v>0</v>
      </c>
      <c r="G54" s="373">
        <f>G38</f>
        <v>132000</v>
      </c>
      <c r="H54" s="516"/>
      <c r="I54" s="374"/>
      <c r="J54" s="536">
        <f>J38</f>
        <v>132000</v>
      </c>
      <c r="K54" s="390">
        <f>K50+K38</f>
        <v>16</v>
      </c>
      <c r="L54" s="372"/>
      <c r="M54" s="373">
        <f>M50+M38</f>
        <v>131600</v>
      </c>
      <c r="N54" s="516"/>
      <c r="O54" s="374"/>
      <c r="P54" s="536">
        <f>P50+P38</f>
        <v>0</v>
      </c>
      <c r="Q54" s="390">
        <f>Q50+Q38</f>
        <v>0</v>
      </c>
      <c r="R54" s="372"/>
      <c r="S54" s="373">
        <f>S50+S38</f>
        <v>0</v>
      </c>
      <c r="T54" s="516"/>
      <c r="U54" s="374"/>
      <c r="V54" s="373">
        <f>V50+V38</f>
        <v>0</v>
      </c>
      <c r="W54" s="734">
        <f t="shared" si="16"/>
        <v>263600</v>
      </c>
      <c r="X54" s="734">
        <f t="shared" si="17"/>
        <v>132000</v>
      </c>
      <c r="Y54" s="639">
        <f>W54-X54</f>
        <v>131600</v>
      </c>
      <c r="Z54" s="680">
        <f>(Y54/W54)*100</f>
        <v>49.92412746585736</v>
      </c>
      <c r="AA54" s="561"/>
    </row>
    <row r="55" spans="1:27" ht="15" thickBot="1">
      <c r="A55" s="392" t="s">
        <v>28</v>
      </c>
      <c r="B55" s="393">
        <v>4</v>
      </c>
      <c r="C55" s="394" t="s">
        <v>110</v>
      </c>
      <c r="D55" s="395"/>
      <c r="E55" s="396"/>
      <c r="F55" s="396"/>
      <c r="G55" s="396"/>
      <c r="H55" s="520"/>
      <c r="I55" s="397"/>
      <c r="J55" s="521"/>
      <c r="K55" s="396"/>
      <c r="L55" s="396"/>
      <c r="M55" s="396"/>
      <c r="N55" s="520"/>
      <c r="O55" s="397"/>
      <c r="P55" s="521"/>
      <c r="Q55" s="396"/>
      <c r="R55" s="396"/>
      <c r="S55" s="396"/>
      <c r="T55" s="520"/>
      <c r="U55" s="397"/>
      <c r="V55" s="577"/>
      <c r="W55" s="604"/>
      <c r="X55" s="604"/>
      <c r="Y55" s="681"/>
      <c r="Z55" s="680"/>
      <c r="AA55" s="398"/>
    </row>
    <row r="56" spans="1:27" ht="15" thickBot="1">
      <c r="A56" s="327" t="s">
        <v>30</v>
      </c>
      <c r="B56" s="360" t="s">
        <v>111</v>
      </c>
      <c r="C56" s="389" t="s">
        <v>112</v>
      </c>
      <c r="D56" s="330"/>
      <c r="E56" s="331">
        <f>SUM(E57:E58)</f>
        <v>0</v>
      </c>
      <c r="F56" s="250"/>
      <c r="G56" s="272">
        <f>SUM(G57:G58)</f>
        <v>0</v>
      </c>
      <c r="H56" s="275"/>
      <c r="I56" s="276"/>
      <c r="J56" s="272">
        <f>SUM(J57:J58)</f>
        <v>0</v>
      </c>
      <c r="K56" s="613">
        <f>SUM(K57:K58)</f>
        <v>108</v>
      </c>
      <c r="L56" s="250"/>
      <c r="M56" s="251">
        <f>SUM(M57:M58)</f>
        <v>53828.28</v>
      </c>
      <c r="N56" s="275"/>
      <c r="O56" s="276"/>
      <c r="P56" s="251">
        <f>SUM(P57:P58)</f>
        <v>19700</v>
      </c>
      <c r="Q56" s="332">
        <f>SUM(Q57:Q58)</f>
        <v>0</v>
      </c>
      <c r="R56" s="250"/>
      <c r="S56" s="272">
        <f>SUM(S57:S58)</f>
        <v>0</v>
      </c>
      <c r="T56" s="275"/>
      <c r="U56" s="276"/>
      <c r="V56" s="272">
        <f>SUM(V57:V58)</f>
        <v>0</v>
      </c>
      <c r="W56" s="745">
        <f t="shared" si="16"/>
        <v>53828.28</v>
      </c>
      <c r="X56" s="747">
        <f t="shared" si="17"/>
        <v>19700</v>
      </c>
      <c r="Y56" s="747">
        <f>W56-X56</f>
        <v>34128.28</v>
      </c>
      <c r="Z56" s="677">
        <f>(Y56/W56)*100</f>
        <v>63.402137315180795</v>
      </c>
      <c r="AA56" s="338"/>
    </row>
    <row r="57" spans="1:27" ht="39" thickBot="1">
      <c r="A57" s="364" t="s">
        <v>33</v>
      </c>
      <c r="B57" s="40" t="s">
        <v>113</v>
      </c>
      <c r="C57" s="55" t="s">
        <v>114</v>
      </c>
      <c r="D57" s="56" t="s">
        <v>115</v>
      </c>
      <c r="E57" s="57"/>
      <c r="F57" s="58"/>
      <c r="G57" s="315">
        <f t="shared" ref="G57:G58" si="63">E57*F57</f>
        <v>0</v>
      </c>
      <c r="H57" s="524"/>
      <c r="I57" s="321"/>
      <c r="J57" s="315">
        <f t="shared" ref="J57:J58" si="64">H57*I57</f>
        <v>0</v>
      </c>
      <c r="K57" s="616">
        <v>72</v>
      </c>
      <c r="L57" s="58">
        <v>343.90289999999999</v>
      </c>
      <c r="M57" s="609">
        <f t="shared" ref="M57:M58" si="65">K57*L57</f>
        <v>24761.0088</v>
      </c>
      <c r="N57" s="278"/>
      <c r="O57" s="274"/>
      <c r="P57" s="609"/>
      <c r="Q57" s="69"/>
      <c r="R57" s="58"/>
      <c r="S57" s="307">
        <f t="shared" ref="S57:S58" si="66">Q57*R57</f>
        <v>0</v>
      </c>
      <c r="T57" s="278"/>
      <c r="U57" s="274"/>
      <c r="V57" s="307">
        <f t="shared" ref="V57:V58" si="67">T57*U57</f>
        <v>0</v>
      </c>
      <c r="W57" s="730">
        <f t="shared" si="16"/>
        <v>24761.0088</v>
      </c>
      <c r="X57" s="727">
        <f t="shared" si="17"/>
        <v>0</v>
      </c>
      <c r="Y57" s="727">
        <f t="shared" ref="Y57:Y58" si="68">W57-X57</f>
        <v>24761.0088</v>
      </c>
      <c r="Z57" s="679">
        <f>(Y57/W57)*100</f>
        <v>100</v>
      </c>
      <c r="AA57" s="499"/>
    </row>
    <row r="58" spans="1:27" ht="39" thickBot="1">
      <c r="A58" s="333" t="s">
        <v>33</v>
      </c>
      <c r="B58" s="334" t="s">
        <v>116</v>
      </c>
      <c r="C58" s="406" t="s">
        <v>117</v>
      </c>
      <c r="D58" s="407" t="s">
        <v>115</v>
      </c>
      <c r="E58" s="408"/>
      <c r="F58" s="409"/>
      <c r="G58" s="410">
        <f t="shared" si="63"/>
        <v>0</v>
      </c>
      <c r="H58" s="525"/>
      <c r="I58" s="411"/>
      <c r="J58" s="410">
        <f t="shared" si="64"/>
        <v>0</v>
      </c>
      <c r="K58" s="243">
        <v>36</v>
      </c>
      <c r="L58" s="409">
        <v>807.42419999999993</v>
      </c>
      <c r="M58" s="245">
        <f t="shared" si="65"/>
        <v>29067.271199999996</v>
      </c>
      <c r="N58" s="281">
        <v>26</v>
      </c>
      <c r="O58" s="282">
        <f>P58/N58</f>
        <v>757.69230769230774</v>
      </c>
      <c r="P58" s="245">
        <f>2900+16800</f>
        <v>19700</v>
      </c>
      <c r="Q58" s="320"/>
      <c r="R58" s="409"/>
      <c r="S58" s="323">
        <f t="shared" si="66"/>
        <v>0</v>
      </c>
      <c r="T58" s="281"/>
      <c r="U58" s="282"/>
      <c r="V58" s="323">
        <f t="shared" si="67"/>
        <v>0</v>
      </c>
      <c r="W58" s="748">
        <f t="shared" si="16"/>
        <v>29067.271199999996</v>
      </c>
      <c r="X58" s="746">
        <f t="shared" si="17"/>
        <v>19700</v>
      </c>
      <c r="Y58" s="746">
        <f t="shared" si="68"/>
        <v>9367.2711999999956</v>
      </c>
      <c r="Z58" s="679">
        <f>(Y58/W58)*100</f>
        <v>32.226180213297759</v>
      </c>
      <c r="AA58" s="339"/>
    </row>
    <row r="59" spans="1:27" ht="26.25" thickBot="1">
      <c r="A59" s="413" t="s">
        <v>30</v>
      </c>
      <c r="B59" s="414" t="s">
        <v>120</v>
      </c>
      <c r="C59" s="415" t="s">
        <v>121</v>
      </c>
      <c r="D59" s="687"/>
      <c r="E59" s="417">
        <f>SUM(E60:E62)</f>
        <v>0</v>
      </c>
      <c r="F59" s="418"/>
      <c r="G59" s="419">
        <f>SUM(G60:G62)</f>
        <v>0</v>
      </c>
      <c r="H59" s="526"/>
      <c r="I59" s="420"/>
      <c r="J59" s="419">
        <f>SUM(J60:J62)</f>
        <v>0</v>
      </c>
      <c r="K59" s="629">
        <f>SUM(K60:K62)</f>
        <v>14</v>
      </c>
      <c r="L59" s="418"/>
      <c r="M59" s="599">
        <f>SUM(M60:M62)</f>
        <v>31399.83</v>
      </c>
      <c r="N59" s="526"/>
      <c r="O59" s="420"/>
      <c r="P59" s="599">
        <f>SUM(P60:P62)</f>
        <v>10057.98</v>
      </c>
      <c r="Q59" s="421">
        <f>SUM(Q60:Q62)</f>
        <v>0</v>
      </c>
      <c r="R59" s="418"/>
      <c r="S59" s="419">
        <f>SUM(S60:S62)</f>
        <v>0</v>
      </c>
      <c r="T59" s="526"/>
      <c r="U59" s="420"/>
      <c r="V59" s="419">
        <f>SUM(V60:V62)</f>
        <v>0</v>
      </c>
      <c r="W59" s="745">
        <f t="shared" si="16"/>
        <v>31399.83</v>
      </c>
      <c r="X59" s="747">
        <f t="shared" si="17"/>
        <v>10057.98</v>
      </c>
      <c r="Y59" s="747">
        <f>W59-X59</f>
        <v>21341.850000000002</v>
      </c>
      <c r="Z59" s="677">
        <f>(Y59/W59)*100</f>
        <v>67.968043139087058</v>
      </c>
      <c r="AA59" s="563"/>
    </row>
    <row r="60" spans="1:27" ht="15" thickBot="1">
      <c r="A60" s="807" t="s">
        <v>33</v>
      </c>
      <c r="B60" s="834" t="s">
        <v>122</v>
      </c>
      <c r="C60" s="835" t="s">
        <v>123</v>
      </c>
      <c r="D60" s="836" t="s">
        <v>78</v>
      </c>
      <c r="E60" s="837"/>
      <c r="F60" s="838"/>
      <c r="G60" s="839">
        <f t="shared" ref="G60:G62" si="69">E60*F60</f>
        <v>0</v>
      </c>
      <c r="H60" s="840"/>
      <c r="I60" s="841"/>
      <c r="J60" s="839">
        <f t="shared" ref="J60:J62" si="70">H60*I60</f>
        <v>0</v>
      </c>
      <c r="K60" s="842">
        <v>7</v>
      </c>
      <c r="L60" s="838">
        <v>2990.46</v>
      </c>
      <c r="M60" s="839">
        <f t="shared" ref="M60:M62" si="71">K60*L60</f>
        <v>20933.22</v>
      </c>
      <c r="N60" s="843">
        <v>3</v>
      </c>
      <c r="O60" s="844">
        <f>P60/N60</f>
        <v>1752.6599999999999</v>
      </c>
      <c r="P60" s="845">
        <f>5257.98</f>
        <v>5257.98</v>
      </c>
      <c r="Q60" s="72"/>
      <c r="R60" s="51"/>
      <c r="S60" s="314">
        <f t="shared" ref="S60:S62" si="72">Q60*R60</f>
        <v>0</v>
      </c>
      <c r="T60" s="527"/>
      <c r="U60" s="412"/>
      <c r="V60" s="314">
        <f t="shared" ref="V60:V62" si="73">T60*U60</f>
        <v>0</v>
      </c>
      <c r="W60" s="730">
        <f t="shared" si="16"/>
        <v>20933.22</v>
      </c>
      <c r="X60" s="727">
        <f t="shared" si="17"/>
        <v>5257.98</v>
      </c>
      <c r="Y60" s="727">
        <f>W60-X60</f>
        <v>15675.240000000002</v>
      </c>
      <c r="Z60" s="679">
        <f>(Y60/W60)*100</f>
        <v>74.882125158002452</v>
      </c>
      <c r="AA60" s="627"/>
    </row>
    <row r="61" spans="1:27" s="651" customFormat="1" ht="15" thickBot="1">
      <c r="A61" s="808"/>
      <c r="B61" s="846" t="s">
        <v>122</v>
      </c>
      <c r="C61" s="847" t="s">
        <v>463</v>
      </c>
      <c r="D61" s="848" t="s">
        <v>78</v>
      </c>
      <c r="E61" s="849"/>
      <c r="F61" s="829"/>
      <c r="G61" s="829"/>
      <c r="H61" s="829"/>
      <c r="I61" s="829"/>
      <c r="J61" s="829"/>
      <c r="K61" s="829"/>
      <c r="L61" s="829"/>
      <c r="M61" s="832"/>
      <c r="N61" s="828">
        <v>5</v>
      </c>
      <c r="O61" s="829">
        <f>P61/N61</f>
        <v>960</v>
      </c>
      <c r="P61" s="830">
        <v>4800</v>
      </c>
      <c r="Q61" s="473"/>
      <c r="R61" s="470"/>
      <c r="S61" s="471"/>
      <c r="T61" s="533"/>
      <c r="U61" s="472"/>
      <c r="V61" s="471"/>
      <c r="W61" s="730"/>
      <c r="X61" s="727"/>
      <c r="Y61" s="727">
        <f t="shared" ref="Y61:Y62" si="74">W61-X61</f>
        <v>0</v>
      </c>
      <c r="Z61" s="679">
        <v>0</v>
      </c>
      <c r="AA61" s="686"/>
    </row>
    <row r="62" spans="1:27" ht="15" thickBot="1">
      <c r="A62" s="333" t="s">
        <v>33</v>
      </c>
      <c r="B62" s="334" t="s">
        <v>124</v>
      </c>
      <c r="C62" s="406" t="s">
        <v>125</v>
      </c>
      <c r="D62" s="688" t="s">
        <v>78</v>
      </c>
      <c r="E62" s="337"/>
      <c r="F62" s="244"/>
      <c r="G62" s="323">
        <f t="shared" si="69"/>
        <v>0</v>
      </c>
      <c r="H62" s="281"/>
      <c r="I62" s="282"/>
      <c r="J62" s="323">
        <f t="shared" si="70"/>
        <v>0</v>
      </c>
      <c r="K62" s="243">
        <v>7</v>
      </c>
      <c r="L62" s="244">
        <v>1495.23</v>
      </c>
      <c r="M62" s="323">
        <f t="shared" si="71"/>
        <v>10466.61</v>
      </c>
      <c r="N62" s="281"/>
      <c r="O62" s="282"/>
      <c r="P62" s="245">
        <f t="shared" ref="P62" si="75">N62*O62</f>
        <v>0</v>
      </c>
      <c r="Q62" s="320"/>
      <c r="R62" s="244"/>
      <c r="S62" s="323">
        <f t="shared" si="72"/>
        <v>0</v>
      </c>
      <c r="T62" s="281"/>
      <c r="U62" s="282"/>
      <c r="V62" s="323">
        <f t="shared" si="73"/>
        <v>0</v>
      </c>
      <c r="W62" s="748">
        <f t="shared" si="16"/>
        <v>10466.61</v>
      </c>
      <c r="X62" s="746">
        <f t="shared" si="17"/>
        <v>0</v>
      </c>
      <c r="Y62" s="746">
        <f t="shared" si="74"/>
        <v>10466.61</v>
      </c>
      <c r="Z62" s="679">
        <f t="shared" ref="Z62:Z64" si="76">(Y62/W62)*100</f>
        <v>100</v>
      </c>
      <c r="AA62" s="628"/>
    </row>
    <row r="63" spans="1:27" ht="15" thickBot="1">
      <c r="A63" s="327" t="s">
        <v>30</v>
      </c>
      <c r="B63" s="360" t="s">
        <v>128</v>
      </c>
      <c r="C63" s="389" t="s">
        <v>129</v>
      </c>
      <c r="D63" s="330"/>
      <c r="E63" s="331">
        <f>SUM(E64:E64)</f>
        <v>0</v>
      </c>
      <c r="F63" s="250"/>
      <c r="G63" s="272">
        <f>SUM(G64:G64)</f>
        <v>0</v>
      </c>
      <c r="H63" s="275"/>
      <c r="I63" s="276"/>
      <c r="J63" s="272">
        <f>SUM(J64:J64)</f>
        <v>0</v>
      </c>
      <c r="K63" s="613">
        <f>SUM(K64:K64)</f>
        <v>5</v>
      </c>
      <c r="L63" s="250"/>
      <c r="M63" s="251">
        <f>SUM(M64:M64)</f>
        <v>3738.0749999999998</v>
      </c>
      <c r="N63" s="275"/>
      <c r="O63" s="276"/>
      <c r="P63" s="251">
        <f>SUM(P64:P64)</f>
        <v>0</v>
      </c>
      <c r="Q63" s="332">
        <f>SUM(Q64:Q64)</f>
        <v>0</v>
      </c>
      <c r="R63" s="250"/>
      <c r="S63" s="272">
        <f>SUM(S64:S64)</f>
        <v>0</v>
      </c>
      <c r="T63" s="275"/>
      <c r="U63" s="276"/>
      <c r="V63" s="272">
        <f>SUM(V64:V64)</f>
        <v>0</v>
      </c>
      <c r="W63" s="745">
        <f t="shared" si="16"/>
        <v>3738.0749999999998</v>
      </c>
      <c r="X63" s="747">
        <f t="shared" si="17"/>
        <v>0</v>
      </c>
      <c r="Y63" s="747">
        <f t="shared" ref="Y63:Y74" si="77">W63-X63</f>
        <v>3738.0749999999998</v>
      </c>
      <c r="Z63" s="677">
        <f t="shared" si="76"/>
        <v>100</v>
      </c>
      <c r="AA63" s="338"/>
    </row>
    <row r="64" spans="1:27" ht="26.25" thickBot="1">
      <c r="A64" s="333" t="s">
        <v>33</v>
      </c>
      <c r="B64" s="334" t="s">
        <v>130</v>
      </c>
      <c r="C64" s="406" t="s">
        <v>133</v>
      </c>
      <c r="D64" s="422" t="s">
        <v>134</v>
      </c>
      <c r="E64" s="337"/>
      <c r="F64" s="244"/>
      <c r="G64" s="323">
        <f t="shared" ref="G64" si="78">E64*F64</f>
        <v>0</v>
      </c>
      <c r="H64" s="281"/>
      <c r="I64" s="282"/>
      <c r="J64" s="323">
        <f t="shared" ref="J64" si="79">H64*I64</f>
        <v>0</v>
      </c>
      <c r="K64" s="243">
        <v>5</v>
      </c>
      <c r="L64" s="244">
        <v>747.61500000000001</v>
      </c>
      <c r="M64" s="245">
        <f t="shared" ref="M64" si="80">K64*L64</f>
        <v>3738.0749999999998</v>
      </c>
      <c r="N64" s="281"/>
      <c r="O64" s="282"/>
      <c r="P64" s="245">
        <f t="shared" ref="P64" si="81">N64*O64</f>
        <v>0</v>
      </c>
      <c r="Q64" s="320"/>
      <c r="R64" s="244"/>
      <c r="S64" s="323">
        <f t="shared" ref="S64" si="82">Q64*R64</f>
        <v>0</v>
      </c>
      <c r="T64" s="281"/>
      <c r="U64" s="282"/>
      <c r="V64" s="323">
        <f t="shared" ref="V64" si="83">T64*U64</f>
        <v>0</v>
      </c>
      <c r="W64" s="748">
        <f t="shared" si="16"/>
        <v>3738.0749999999998</v>
      </c>
      <c r="X64" s="746">
        <f t="shared" si="17"/>
        <v>0</v>
      </c>
      <c r="Y64" s="746">
        <f t="shared" si="77"/>
        <v>3738.0749999999998</v>
      </c>
      <c r="Z64" s="679">
        <f t="shared" si="76"/>
        <v>100</v>
      </c>
      <c r="AA64" s="339"/>
    </row>
    <row r="65" spans="1:27" ht="15" thickBot="1">
      <c r="A65" s="327" t="s">
        <v>30</v>
      </c>
      <c r="B65" s="360" t="s">
        <v>137</v>
      </c>
      <c r="C65" s="389" t="s">
        <v>138</v>
      </c>
      <c r="D65" s="330"/>
      <c r="E65" s="331">
        <f>SUM(E66:E66)</f>
        <v>0</v>
      </c>
      <c r="F65" s="250"/>
      <c r="G65" s="272">
        <f>SUM(G66:G66)</f>
        <v>0</v>
      </c>
      <c r="H65" s="275"/>
      <c r="I65" s="276"/>
      <c r="J65" s="272">
        <f>SUM(J66:J66)</f>
        <v>0</v>
      </c>
      <c r="K65" s="613">
        <f>SUM(K66:K66)</f>
        <v>0</v>
      </c>
      <c r="L65" s="250"/>
      <c r="M65" s="251">
        <f>SUM(M66:M66)</f>
        <v>0</v>
      </c>
      <c r="N65" s="275"/>
      <c r="O65" s="276"/>
      <c r="P65" s="251">
        <f>SUM(P66:P66)</f>
        <v>0</v>
      </c>
      <c r="Q65" s="332">
        <f>SUM(Q66:Q66)</f>
        <v>0</v>
      </c>
      <c r="R65" s="250"/>
      <c r="S65" s="272">
        <f>SUM(S66:S66)</f>
        <v>0</v>
      </c>
      <c r="T65" s="275"/>
      <c r="U65" s="276"/>
      <c r="V65" s="272">
        <f>SUM(V66:V66)</f>
        <v>0</v>
      </c>
      <c r="W65" s="745">
        <f t="shared" si="16"/>
        <v>0</v>
      </c>
      <c r="X65" s="747">
        <f t="shared" si="17"/>
        <v>0</v>
      </c>
      <c r="Y65" s="747">
        <f t="shared" si="77"/>
        <v>0</v>
      </c>
      <c r="Z65" s="677">
        <v>0</v>
      </c>
      <c r="AA65" s="338"/>
    </row>
    <row r="66" spans="1:27" ht="26.25" thickBot="1">
      <c r="A66" s="333" t="s">
        <v>33</v>
      </c>
      <c r="B66" s="334" t="s">
        <v>139</v>
      </c>
      <c r="C66" s="365" t="s">
        <v>140</v>
      </c>
      <c r="D66" s="422" t="s">
        <v>71</v>
      </c>
      <c r="E66" s="337"/>
      <c r="F66" s="244"/>
      <c r="G66" s="323">
        <f t="shared" ref="G66" si="84">E66*F66</f>
        <v>0</v>
      </c>
      <c r="H66" s="281"/>
      <c r="I66" s="282"/>
      <c r="J66" s="323">
        <f t="shared" ref="J66" si="85">H66*I66</f>
        <v>0</v>
      </c>
      <c r="K66" s="243"/>
      <c r="L66" s="244"/>
      <c r="M66" s="245">
        <f t="shared" ref="M66" si="86">K66*L66</f>
        <v>0</v>
      </c>
      <c r="N66" s="281"/>
      <c r="O66" s="282"/>
      <c r="P66" s="245">
        <f t="shared" ref="P66" si="87">N66*O66</f>
        <v>0</v>
      </c>
      <c r="Q66" s="320"/>
      <c r="R66" s="244"/>
      <c r="S66" s="323">
        <f t="shared" ref="S66" si="88">Q66*R66</f>
        <v>0</v>
      </c>
      <c r="T66" s="281"/>
      <c r="U66" s="282"/>
      <c r="V66" s="323">
        <f t="shared" ref="V66" si="89">T66*U66</f>
        <v>0</v>
      </c>
      <c r="W66" s="748">
        <f t="shared" si="16"/>
        <v>0</v>
      </c>
      <c r="X66" s="746">
        <f t="shared" si="17"/>
        <v>0</v>
      </c>
      <c r="Y66" s="746">
        <f t="shared" si="77"/>
        <v>0</v>
      </c>
      <c r="Z66" s="679">
        <v>0</v>
      </c>
      <c r="AA66" s="339"/>
    </row>
    <row r="67" spans="1:27" ht="15" thickBot="1">
      <c r="A67" s="327" t="s">
        <v>30</v>
      </c>
      <c r="B67" s="360" t="s">
        <v>141</v>
      </c>
      <c r="C67" s="389" t="s">
        <v>142</v>
      </c>
      <c r="D67" s="330"/>
      <c r="E67" s="331">
        <f>SUM(E68:E68)</f>
        <v>0</v>
      </c>
      <c r="F67" s="250"/>
      <c r="G67" s="272">
        <f>SUM(G68:G68)</f>
        <v>0</v>
      </c>
      <c r="H67" s="275"/>
      <c r="I67" s="276"/>
      <c r="J67" s="272">
        <f>SUM(J68:J68)</f>
        <v>0</v>
      </c>
      <c r="K67" s="613">
        <f>SUM(K68:K68)</f>
        <v>0</v>
      </c>
      <c r="L67" s="250"/>
      <c r="M67" s="251">
        <f>SUM(M68:M68)</f>
        <v>0</v>
      </c>
      <c r="N67" s="275"/>
      <c r="O67" s="276"/>
      <c r="P67" s="251">
        <f>SUM(P68:P68)</f>
        <v>0</v>
      </c>
      <c r="Q67" s="332">
        <f>SUM(Q68:Q68)</f>
        <v>0</v>
      </c>
      <c r="R67" s="250"/>
      <c r="S67" s="272">
        <f>SUM(S68:S68)</f>
        <v>0</v>
      </c>
      <c r="T67" s="275"/>
      <c r="U67" s="276"/>
      <c r="V67" s="272">
        <f>SUM(V68:V68)</f>
        <v>0</v>
      </c>
      <c r="W67" s="745">
        <f t="shared" si="16"/>
        <v>0</v>
      </c>
      <c r="X67" s="747">
        <f t="shared" si="17"/>
        <v>0</v>
      </c>
      <c r="Y67" s="747">
        <f t="shared" si="77"/>
        <v>0</v>
      </c>
      <c r="Z67" s="677">
        <v>0</v>
      </c>
      <c r="AA67" s="338"/>
    </row>
    <row r="68" spans="1:27" ht="26.25" thickBot="1">
      <c r="A68" s="333" t="s">
        <v>33</v>
      </c>
      <c r="B68" s="334" t="s">
        <v>143</v>
      </c>
      <c r="C68" s="365" t="s">
        <v>140</v>
      </c>
      <c r="D68" s="422" t="s">
        <v>71</v>
      </c>
      <c r="E68" s="337"/>
      <c r="F68" s="244"/>
      <c r="G68" s="323">
        <f t="shared" ref="G68" si="90">E68*F68</f>
        <v>0</v>
      </c>
      <c r="H68" s="281"/>
      <c r="I68" s="282"/>
      <c r="J68" s="323">
        <f t="shared" ref="J68" si="91">H68*I68</f>
        <v>0</v>
      </c>
      <c r="K68" s="243"/>
      <c r="L68" s="244"/>
      <c r="M68" s="245">
        <f t="shared" ref="M68" si="92">K68*L68</f>
        <v>0</v>
      </c>
      <c r="N68" s="281"/>
      <c r="O68" s="282"/>
      <c r="P68" s="245">
        <f t="shared" ref="P68" si="93">N68*O68</f>
        <v>0</v>
      </c>
      <c r="Q68" s="320"/>
      <c r="R68" s="244"/>
      <c r="S68" s="323">
        <f t="shared" ref="S68" si="94">Q68*R68</f>
        <v>0</v>
      </c>
      <c r="T68" s="281"/>
      <c r="U68" s="282"/>
      <c r="V68" s="323">
        <f t="shared" ref="V68" si="95">T68*U68</f>
        <v>0</v>
      </c>
      <c r="W68" s="732">
        <f t="shared" si="16"/>
        <v>0</v>
      </c>
      <c r="X68" s="735">
        <f t="shared" si="17"/>
        <v>0</v>
      </c>
      <c r="Y68" s="735">
        <f t="shared" si="77"/>
        <v>0</v>
      </c>
      <c r="Z68" s="679">
        <v>0</v>
      </c>
      <c r="AA68" s="339"/>
    </row>
    <row r="69" spans="1:27" ht="15" thickBot="1">
      <c r="A69" s="423" t="s">
        <v>146</v>
      </c>
      <c r="B69" s="424"/>
      <c r="C69" s="425"/>
      <c r="D69" s="426"/>
      <c r="E69" s="390">
        <f>E67+E65+E63+E59+E56</f>
        <v>0</v>
      </c>
      <c r="F69" s="372"/>
      <c r="G69" s="373">
        <f>G67+G65+G63+G59+G56</f>
        <v>0</v>
      </c>
      <c r="H69" s="516"/>
      <c r="I69" s="374"/>
      <c r="J69" s="575">
        <v>0</v>
      </c>
      <c r="K69" s="630">
        <f>K67+K65+K63+K59+K56</f>
        <v>127</v>
      </c>
      <c r="L69" s="372"/>
      <c r="M69" s="536">
        <f>M67+M65+M63+M59+M56</f>
        <v>88966.184999999998</v>
      </c>
      <c r="N69" s="516"/>
      <c r="O69" s="374"/>
      <c r="P69" s="536">
        <f>P67+P65+P63+P59+P56</f>
        <v>29757.98</v>
      </c>
      <c r="Q69" s="390">
        <f>Q67+Q65+Q63+Q59+Q56</f>
        <v>0</v>
      </c>
      <c r="R69" s="372"/>
      <c r="S69" s="373">
        <f>S67+S65+S63+S59+S56</f>
        <v>0</v>
      </c>
      <c r="T69" s="516"/>
      <c r="U69" s="374"/>
      <c r="V69" s="536">
        <f>V67+V65+V63+V59+V56</f>
        <v>0</v>
      </c>
      <c r="W69" s="734">
        <f t="shared" si="16"/>
        <v>88966.184999999998</v>
      </c>
      <c r="X69" s="734">
        <f t="shared" si="17"/>
        <v>29757.98</v>
      </c>
      <c r="Y69" s="641">
        <f t="shared" si="77"/>
        <v>59208.205000000002</v>
      </c>
      <c r="Z69" s="680">
        <f>(Y69/W69)*100</f>
        <v>66.551358811215749</v>
      </c>
      <c r="AA69" s="561"/>
    </row>
    <row r="70" spans="1:27" ht="57.75" thickBot="1">
      <c r="A70" s="427" t="s">
        <v>28</v>
      </c>
      <c r="B70" s="428">
        <v>5</v>
      </c>
      <c r="C70" s="429" t="s">
        <v>147</v>
      </c>
      <c r="D70" s="385"/>
      <c r="E70" s="386"/>
      <c r="F70" s="386"/>
      <c r="G70" s="386"/>
      <c r="H70" s="518"/>
      <c r="I70" s="387"/>
      <c r="J70" s="519"/>
      <c r="K70" s="386"/>
      <c r="L70" s="386"/>
      <c r="M70" s="386"/>
      <c r="N70" s="518"/>
      <c r="O70" s="387"/>
      <c r="P70" s="519"/>
      <c r="Q70" s="386"/>
      <c r="R70" s="386"/>
      <c r="S70" s="386"/>
      <c r="T70" s="518"/>
      <c r="U70" s="387"/>
      <c r="V70" s="576"/>
      <c r="W70" s="604"/>
      <c r="X70" s="604"/>
      <c r="Y70" s="725"/>
      <c r="Z70" s="680"/>
      <c r="AA70" s="388"/>
    </row>
    <row r="71" spans="1:27" ht="15" thickBot="1">
      <c r="A71" s="327" t="s">
        <v>30</v>
      </c>
      <c r="B71" s="360" t="s">
        <v>148</v>
      </c>
      <c r="C71" s="329" t="s">
        <v>149</v>
      </c>
      <c r="D71" s="330"/>
      <c r="E71" s="331"/>
      <c r="F71" s="250"/>
      <c r="G71" s="272">
        <f>SUM(G72:G72)</f>
        <v>30000</v>
      </c>
      <c r="H71" s="275"/>
      <c r="I71" s="276"/>
      <c r="J71" s="251">
        <f>SUM(J72:J72)</f>
        <v>20000</v>
      </c>
      <c r="K71" s="613">
        <f>SUM(K72:K72)</f>
        <v>0</v>
      </c>
      <c r="L71" s="250"/>
      <c r="M71" s="251">
        <f>SUM(M72:M72)</f>
        <v>0</v>
      </c>
      <c r="N71" s="275"/>
      <c r="O71" s="276"/>
      <c r="P71" s="272">
        <f>SUM(P72:P72)</f>
        <v>0</v>
      </c>
      <c r="Q71" s="613">
        <f>SUM(Q72:Q72)</f>
        <v>0</v>
      </c>
      <c r="R71" s="250"/>
      <c r="S71" s="251">
        <f>SUM(S72:S72)</f>
        <v>0</v>
      </c>
      <c r="T71" s="275"/>
      <c r="U71" s="276"/>
      <c r="V71" s="251">
        <f>SUM(V72:V72)</f>
        <v>0</v>
      </c>
      <c r="W71" s="588">
        <f t="shared" si="16"/>
        <v>30000</v>
      </c>
      <c r="X71" s="588">
        <f t="shared" si="17"/>
        <v>20000</v>
      </c>
      <c r="Y71" s="587">
        <f t="shared" si="77"/>
        <v>10000</v>
      </c>
      <c r="Z71" s="677">
        <f>(Y71/W71)*100</f>
        <v>33.333333333333329</v>
      </c>
      <c r="AA71" s="338"/>
    </row>
    <row r="72" spans="1:27" ht="26.25" thickBot="1">
      <c r="A72" s="333" t="s">
        <v>33</v>
      </c>
      <c r="B72" s="334" t="s">
        <v>150</v>
      </c>
      <c r="C72" s="430" t="s">
        <v>151</v>
      </c>
      <c r="D72" s="422" t="s">
        <v>152</v>
      </c>
      <c r="E72" s="337">
        <v>300</v>
      </c>
      <c r="F72" s="244">
        <v>100</v>
      </c>
      <c r="G72" s="323">
        <f t="shared" ref="G72" si="96">E72*F72</f>
        <v>30000</v>
      </c>
      <c r="H72" s="281">
        <v>200</v>
      </c>
      <c r="I72" s="282">
        <v>100</v>
      </c>
      <c r="J72" s="245">
        <v>20000</v>
      </c>
      <c r="K72" s="243"/>
      <c r="L72" s="244"/>
      <c r="M72" s="245">
        <f t="shared" ref="M72" si="97">K72*L72</f>
        <v>0</v>
      </c>
      <c r="N72" s="281"/>
      <c r="O72" s="282"/>
      <c r="P72" s="323">
        <f t="shared" ref="P72" si="98">N72*O72</f>
        <v>0</v>
      </c>
      <c r="Q72" s="243"/>
      <c r="R72" s="244"/>
      <c r="S72" s="245">
        <f t="shared" ref="S72" si="99">Q72*R72</f>
        <v>0</v>
      </c>
      <c r="T72" s="281"/>
      <c r="U72" s="282"/>
      <c r="V72" s="245">
        <f t="shared" ref="V72" si="100">T72*U72</f>
        <v>0</v>
      </c>
      <c r="W72" s="623">
        <f t="shared" si="16"/>
        <v>30000</v>
      </c>
      <c r="X72" s="623">
        <f t="shared" si="17"/>
        <v>20000</v>
      </c>
      <c r="Y72" s="754">
        <f t="shared" si="77"/>
        <v>10000</v>
      </c>
      <c r="Z72" s="679">
        <f>(Y72/W72)*100</f>
        <v>33.333333333333329</v>
      </c>
      <c r="AA72" s="339"/>
    </row>
    <row r="73" spans="1:27" ht="15" thickBot="1">
      <c r="A73" s="341" t="s">
        <v>30</v>
      </c>
      <c r="B73" s="713" t="s">
        <v>155</v>
      </c>
      <c r="C73" s="715" t="s">
        <v>156</v>
      </c>
      <c r="D73" s="714"/>
      <c r="E73" s="697">
        <f>SUM(E82:E90)</f>
        <v>0</v>
      </c>
      <c r="F73" s="238"/>
      <c r="G73" s="312">
        <f>SUM(G74:G81)</f>
        <v>0</v>
      </c>
      <c r="H73" s="513"/>
      <c r="I73" s="343"/>
      <c r="J73" s="312">
        <f>SUM(J74:J81)</f>
        <v>0</v>
      </c>
      <c r="K73" s="237">
        <f>SUM(K82:K90)</f>
        <v>0</v>
      </c>
      <c r="L73" s="238"/>
      <c r="M73" s="239">
        <v>0</v>
      </c>
      <c r="N73" s="704"/>
      <c r="O73" s="343"/>
      <c r="P73" s="312">
        <f>SUM(P74:P81)</f>
        <v>13678.230000000001</v>
      </c>
      <c r="Q73" s="237">
        <f>SUM(Q82:Q90)</f>
        <v>0</v>
      </c>
      <c r="R73" s="238"/>
      <c r="S73" s="239">
        <v>0</v>
      </c>
      <c r="T73" s="513"/>
      <c r="U73" s="343"/>
      <c r="V73" s="239">
        <v>0</v>
      </c>
      <c r="W73" s="751">
        <f t="shared" si="16"/>
        <v>0</v>
      </c>
      <c r="X73" s="590">
        <f t="shared" si="17"/>
        <v>13678.230000000001</v>
      </c>
      <c r="Y73" s="683">
        <f t="shared" si="77"/>
        <v>-13678.230000000001</v>
      </c>
      <c r="Z73" s="677">
        <f t="shared" ref="Z73:Z77" si="101">W73/Y73</f>
        <v>0</v>
      </c>
      <c r="AA73" s="338"/>
    </row>
    <row r="74" spans="1:27" s="658" customFormat="1" ht="26.25" thickBot="1">
      <c r="A74" s="717" t="s">
        <v>33</v>
      </c>
      <c r="B74" s="718" t="s">
        <v>157</v>
      </c>
      <c r="C74" s="716" t="s">
        <v>158</v>
      </c>
      <c r="D74" s="708" t="s">
        <v>71</v>
      </c>
      <c r="E74" s="699"/>
      <c r="F74" s="699"/>
      <c r="G74" s="724">
        <v>0</v>
      </c>
      <c r="H74" s="699"/>
      <c r="I74" s="699"/>
      <c r="J74" s="724">
        <v>0</v>
      </c>
      <c r="K74" s="705"/>
      <c r="L74" s="699"/>
      <c r="M74" s="724">
        <v>0</v>
      </c>
      <c r="N74" s="703"/>
      <c r="O74" s="699"/>
      <c r="P74" s="699"/>
      <c r="Q74" s="699"/>
      <c r="R74" s="699"/>
      <c r="S74" s="724">
        <v>0</v>
      </c>
      <c r="T74" s="699"/>
      <c r="U74" s="699"/>
      <c r="V74" s="749">
        <v>0</v>
      </c>
      <c r="W74" s="750">
        <v>0</v>
      </c>
      <c r="X74" s="750">
        <f t="shared" si="17"/>
        <v>0</v>
      </c>
      <c r="Y74" s="750">
        <f t="shared" si="77"/>
        <v>0</v>
      </c>
      <c r="Z74" s="679">
        <v>0</v>
      </c>
      <c r="AA74" s="696"/>
    </row>
    <row r="75" spans="1:27" s="658" customFormat="1" ht="26.25" thickBot="1">
      <c r="A75" s="719"/>
      <c r="B75" s="720"/>
      <c r="C75" s="701" t="s">
        <v>464</v>
      </c>
      <c r="D75" s="709" t="s">
        <v>253</v>
      </c>
      <c r="E75" s="703"/>
      <c r="F75" s="699"/>
      <c r="G75" s="724">
        <v>0</v>
      </c>
      <c r="H75" s="699"/>
      <c r="I75" s="699"/>
      <c r="J75" s="724">
        <v>0</v>
      </c>
      <c r="K75" s="705"/>
      <c r="L75" s="699"/>
      <c r="M75" s="724">
        <v>0</v>
      </c>
      <c r="N75" s="723">
        <v>1</v>
      </c>
      <c r="O75" s="724">
        <f t="shared" ref="O75:O81" si="102">P75/N75</f>
        <v>5447.12</v>
      </c>
      <c r="P75" s="724">
        <v>5447.12</v>
      </c>
      <c r="Q75" s="699"/>
      <c r="R75" s="699"/>
      <c r="S75" s="724">
        <v>0</v>
      </c>
      <c r="T75" s="699"/>
      <c r="U75" s="699"/>
      <c r="V75" s="749">
        <v>0</v>
      </c>
      <c r="W75" s="727">
        <v>0</v>
      </c>
      <c r="X75" s="727">
        <f t="shared" si="17"/>
        <v>5447.12</v>
      </c>
      <c r="Y75" s="750">
        <f t="shared" ref="Y75:Y81" si="103">W75-X75</f>
        <v>-5447.12</v>
      </c>
      <c r="Z75" s="679">
        <f t="shared" si="101"/>
        <v>0</v>
      </c>
      <c r="AA75" s="696"/>
    </row>
    <row r="76" spans="1:27" s="658" customFormat="1" ht="15" thickBot="1">
      <c r="A76" s="719"/>
      <c r="B76" s="720"/>
      <c r="C76" s="700" t="s">
        <v>465</v>
      </c>
      <c r="D76" s="710" t="s">
        <v>470</v>
      </c>
      <c r="E76" s="703"/>
      <c r="F76" s="699"/>
      <c r="G76" s="724">
        <v>0</v>
      </c>
      <c r="H76" s="699"/>
      <c r="I76" s="699"/>
      <c r="J76" s="724">
        <v>0</v>
      </c>
      <c r="K76" s="705"/>
      <c r="L76" s="699"/>
      <c r="M76" s="724">
        <v>0</v>
      </c>
      <c r="N76" s="723">
        <v>6</v>
      </c>
      <c r="O76" s="724">
        <f t="shared" si="102"/>
        <v>390.50166666666672</v>
      </c>
      <c r="P76" s="724">
        <v>2343.0100000000002</v>
      </c>
      <c r="Q76" s="699"/>
      <c r="R76" s="699"/>
      <c r="S76" s="724">
        <v>0</v>
      </c>
      <c r="T76" s="699"/>
      <c r="U76" s="699"/>
      <c r="V76" s="749">
        <v>0</v>
      </c>
      <c r="W76" s="727">
        <v>0</v>
      </c>
      <c r="X76" s="727">
        <f t="shared" si="17"/>
        <v>2343.0100000000002</v>
      </c>
      <c r="Y76" s="750">
        <f t="shared" si="103"/>
        <v>-2343.0100000000002</v>
      </c>
      <c r="Z76" s="679">
        <f t="shared" si="101"/>
        <v>0</v>
      </c>
      <c r="AA76" s="696"/>
    </row>
    <row r="77" spans="1:27" s="658" customFormat="1" ht="26.25" thickBot="1">
      <c r="A77" s="719"/>
      <c r="B77" s="720"/>
      <c r="C77" s="701" t="s">
        <v>466</v>
      </c>
      <c r="D77" s="710" t="s">
        <v>253</v>
      </c>
      <c r="E77" s="703"/>
      <c r="F77" s="699"/>
      <c r="G77" s="724">
        <v>0</v>
      </c>
      <c r="H77" s="699"/>
      <c r="I77" s="699"/>
      <c r="J77" s="724">
        <v>0</v>
      </c>
      <c r="K77" s="705"/>
      <c r="L77" s="699"/>
      <c r="M77" s="724">
        <v>0</v>
      </c>
      <c r="N77" s="723">
        <v>5</v>
      </c>
      <c r="O77" s="724">
        <f t="shared" si="102"/>
        <v>384.762</v>
      </c>
      <c r="P77" s="724">
        <v>1923.81</v>
      </c>
      <c r="Q77" s="699"/>
      <c r="R77" s="699"/>
      <c r="S77" s="724">
        <v>0</v>
      </c>
      <c r="T77" s="699"/>
      <c r="U77" s="699"/>
      <c r="V77" s="749">
        <v>0</v>
      </c>
      <c r="W77" s="727">
        <v>0</v>
      </c>
      <c r="X77" s="727">
        <f t="shared" si="17"/>
        <v>1923.81</v>
      </c>
      <c r="Y77" s="750">
        <f t="shared" si="103"/>
        <v>-1923.81</v>
      </c>
      <c r="Z77" s="679">
        <f t="shared" si="101"/>
        <v>0</v>
      </c>
      <c r="AA77" s="696"/>
    </row>
    <row r="78" spans="1:27" s="658" customFormat="1" ht="15" thickBot="1">
      <c r="A78" s="719"/>
      <c r="B78" s="720"/>
      <c r="C78" s="701" t="s">
        <v>467</v>
      </c>
      <c r="D78" s="710" t="s">
        <v>253</v>
      </c>
      <c r="E78" s="703"/>
      <c r="F78" s="699"/>
      <c r="G78" s="724">
        <v>0</v>
      </c>
      <c r="H78" s="699"/>
      <c r="I78" s="699"/>
      <c r="J78" s="724">
        <v>0</v>
      </c>
      <c r="K78" s="705"/>
      <c r="L78" s="699"/>
      <c r="M78" s="724">
        <v>0</v>
      </c>
      <c r="N78" s="723">
        <v>5</v>
      </c>
      <c r="O78" s="724">
        <f t="shared" si="102"/>
        <v>384.762</v>
      </c>
      <c r="P78" s="724">
        <v>1923.81</v>
      </c>
      <c r="Q78" s="699"/>
      <c r="R78" s="699"/>
      <c r="S78" s="724">
        <v>0</v>
      </c>
      <c r="T78" s="699"/>
      <c r="U78" s="699"/>
      <c r="V78" s="749">
        <v>0</v>
      </c>
      <c r="W78" s="727">
        <v>0</v>
      </c>
      <c r="X78" s="727">
        <f t="shared" si="17"/>
        <v>1923.81</v>
      </c>
      <c r="Y78" s="750">
        <f t="shared" si="103"/>
        <v>-1923.81</v>
      </c>
      <c r="Z78" s="679">
        <f t="shared" ref="Z78:Z105" si="104">W78/Y78</f>
        <v>0</v>
      </c>
      <c r="AA78" s="696"/>
    </row>
    <row r="79" spans="1:27" s="658" customFormat="1" ht="26.25" thickBot="1">
      <c r="A79" s="719"/>
      <c r="B79" s="720"/>
      <c r="C79" s="701" t="s">
        <v>471</v>
      </c>
      <c r="D79" s="710" t="s">
        <v>253</v>
      </c>
      <c r="E79" s="703"/>
      <c r="F79" s="699"/>
      <c r="G79" s="724">
        <v>0</v>
      </c>
      <c r="H79" s="699"/>
      <c r="I79" s="699"/>
      <c r="J79" s="724">
        <v>0</v>
      </c>
      <c r="K79" s="705"/>
      <c r="L79" s="699"/>
      <c r="M79" s="724">
        <v>0</v>
      </c>
      <c r="N79" s="723">
        <v>1</v>
      </c>
      <c r="O79" s="724">
        <f t="shared" si="102"/>
        <v>488.95</v>
      </c>
      <c r="P79" s="724">
        <v>488.95</v>
      </c>
      <c r="Q79" s="699"/>
      <c r="R79" s="699"/>
      <c r="S79" s="724">
        <v>0</v>
      </c>
      <c r="T79" s="699"/>
      <c r="U79" s="699"/>
      <c r="V79" s="749">
        <v>0</v>
      </c>
      <c r="W79" s="727">
        <v>0</v>
      </c>
      <c r="X79" s="727">
        <f t="shared" si="17"/>
        <v>488.95</v>
      </c>
      <c r="Y79" s="750">
        <f t="shared" si="103"/>
        <v>-488.95</v>
      </c>
      <c r="Z79" s="679">
        <f t="shared" si="104"/>
        <v>0</v>
      </c>
      <c r="AA79" s="696"/>
    </row>
    <row r="80" spans="1:27" s="658" customFormat="1" ht="26.25" thickBot="1">
      <c r="A80" s="719"/>
      <c r="B80" s="720"/>
      <c r="C80" s="701" t="s">
        <v>468</v>
      </c>
      <c r="D80" s="710" t="s">
        <v>253</v>
      </c>
      <c r="E80" s="703"/>
      <c r="F80" s="699"/>
      <c r="G80" s="724">
        <v>0</v>
      </c>
      <c r="H80" s="699"/>
      <c r="I80" s="699"/>
      <c r="J80" s="724">
        <v>0</v>
      </c>
      <c r="K80" s="705"/>
      <c r="L80" s="699"/>
      <c r="M80" s="724">
        <v>0</v>
      </c>
      <c r="N80" s="723">
        <v>2</v>
      </c>
      <c r="O80" s="724">
        <f t="shared" si="102"/>
        <v>589.505</v>
      </c>
      <c r="P80" s="724">
        <v>1179.01</v>
      </c>
      <c r="Q80" s="699"/>
      <c r="R80" s="699"/>
      <c r="S80" s="724">
        <v>0</v>
      </c>
      <c r="T80" s="699"/>
      <c r="U80" s="699"/>
      <c r="V80" s="749">
        <v>0</v>
      </c>
      <c r="W80" s="727">
        <v>0</v>
      </c>
      <c r="X80" s="727">
        <f t="shared" si="17"/>
        <v>1179.01</v>
      </c>
      <c r="Y80" s="750">
        <f t="shared" si="103"/>
        <v>-1179.01</v>
      </c>
      <c r="Z80" s="679">
        <f t="shared" si="104"/>
        <v>0</v>
      </c>
      <c r="AA80" s="696"/>
    </row>
    <row r="81" spans="1:27" s="658" customFormat="1" ht="26.25" thickBot="1">
      <c r="A81" s="721"/>
      <c r="B81" s="722"/>
      <c r="C81" s="702" t="s">
        <v>469</v>
      </c>
      <c r="D81" s="711" t="s">
        <v>253</v>
      </c>
      <c r="E81" s="703"/>
      <c r="F81" s="699"/>
      <c r="G81" s="724">
        <v>0</v>
      </c>
      <c r="H81" s="699"/>
      <c r="I81" s="699"/>
      <c r="J81" s="724">
        <v>0</v>
      </c>
      <c r="K81" s="706"/>
      <c r="L81" s="707"/>
      <c r="M81" s="724">
        <v>0</v>
      </c>
      <c r="N81" s="723">
        <v>1</v>
      </c>
      <c r="O81" s="724">
        <f t="shared" si="102"/>
        <v>372.52</v>
      </c>
      <c r="P81" s="724">
        <v>372.52</v>
      </c>
      <c r="Q81" s="699"/>
      <c r="R81" s="699"/>
      <c r="S81" s="724">
        <v>0</v>
      </c>
      <c r="T81" s="699"/>
      <c r="U81" s="699"/>
      <c r="V81" s="749">
        <v>0</v>
      </c>
      <c r="W81" s="746">
        <v>0</v>
      </c>
      <c r="X81" s="746">
        <f t="shared" si="17"/>
        <v>372.52</v>
      </c>
      <c r="Y81" s="753">
        <f t="shared" si="103"/>
        <v>-372.52</v>
      </c>
      <c r="Z81" s="679">
        <f t="shared" si="104"/>
        <v>0</v>
      </c>
      <c r="AA81" s="696"/>
    </row>
    <row r="82" spans="1:27" ht="15" thickBot="1">
      <c r="A82" s="765" t="s">
        <v>30</v>
      </c>
      <c r="B82" s="766" t="s">
        <v>161</v>
      </c>
      <c r="C82" s="767" t="s">
        <v>162</v>
      </c>
      <c r="D82" s="768"/>
      <c r="E82" s="769">
        <f>SUM(E90:E93)</f>
        <v>0</v>
      </c>
      <c r="F82" s="602"/>
      <c r="G82" s="600">
        <f>SUM(G90:G90)</f>
        <v>0</v>
      </c>
      <c r="H82" s="275"/>
      <c r="I82" s="276"/>
      <c r="J82" s="600">
        <f>SUM(J90:J90)</f>
        <v>0</v>
      </c>
      <c r="K82" s="769">
        <f>SUM(K90:K93)</f>
        <v>0</v>
      </c>
      <c r="L82" s="602"/>
      <c r="M82" s="600">
        <f>SUM(M90:M90)</f>
        <v>0</v>
      </c>
      <c r="N82" s="513"/>
      <c r="O82" s="343"/>
      <c r="P82" s="239">
        <f>SUM(P83:P90)</f>
        <v>16577.09</v>
      </c>
      <c r="Q82" s="769">
        <f>SUM(Q90:Q93)</f>
        <v>0</v>
      </c>
      <c r="R82" s="602"/>
      <c r="S82" s="600">
        <f>SUM(S90:S90)</f>
        <v>0</v>
      </c>
      <c r="T82" s="275"/>
      <c r="U82" s="276"/>
      <c r="V82" s="600">
        <f>SUM(V90:V90)</f>
        <v>0</v>
      </c>
      <c r="W82" s="587">
        <f t="shared" si="16"/>
        <v>0</v>
      </c>
      <c r="X82" s="587">
        <f t="shared" si="17"/>
        <v>16577.09</v>
      </c>
      <c r="Y82" s="587">
        <f>W82-X82</f>
        <v>-16577.09</v>
      </c>
      <c r="Z82" s="677">
        <f t="shared" si="104"/>
        <v>0</v>
      </c>
      <c r="AA82" s="558"/>
    </row>
    <row r="83" spans="1:27" s="658" customFormat="1" ht="26.25" thickBot="1">
      <c r="A83" s="712" t="s">
        <v>33</v>
      </c>
      <c r="B83" s="267" t="s">
        <v>163</v>
      </c>
      <c r="C83" s="764" t="s">
        <v>77</v>
      </c>
      <c r="D83" s="850" t="s">
        <v>164</v>
      </c>
      <c r="E83" s="274"/>
      <c r="F83" s="274"/>
      <c r="G83" s="274">
        <f t="shared" ref="G83:G86" si="105">E83*F83</f>
        <v>0</v>
      </c>
      <c r="H83" s="618"/>
      <c r="I83" s="274"/>
      <c r="J83" s="274">
        <f t="shared" ref="J83:J87" si="106">H83*I83</f>
        <v>0</v>
      </c>
      <c r="K83" s="274"/>
      <c r="L83" s="274"/>
      <c r="M83" s="318">
        <f t="shared" ref="M83:M86" si="107">K83*L83</f>
        <v>0</v>
      </c>
      <c r="N83" s="528"/>
      <c r="O83" s="358"/>
      <c r="P83" s="855">
        <f t="shared" ref="P83" si="108">N83*O83</f>
        <v>0</v>
      </c>
      <c r="Q83" s="618"/>
      <c r="R83" s="274"/>
      <c r="S83" s="274">
        <f t="shared" ref="S83:S86" si="109">Q83*R83</f>
        <v>0</v>
      </c>
      <c r="T83" s="274"/>
      <c r="U83" s="274"/>
      <c r="V83" s="274">
        <f t="shared" ref="V83:V86" si="110">T83*U83</f>
        <v>0</v>
      </c>
      <c r="W83" s="727">
        <f t="shared" ref="W83" si="111">G83+M83+S83</f>
        <v>0</v>
      </c>
      <c r="X83" s="727">
        <f t="shared" ref="X83" si="112">J83+P83+V83</f>
        <v>0</v>
      </c>
      <c r="Y83" s="727">
        <f>W83-X83</f>
        <v>0</v>
      </c>
      <c r="Z83" s="679">
        <v>0</v>
      </c>
      <c r="AA83" s="755"/>
    </row>
    <row r="84" spans="1:27" s="806" customFormat="1" ht="30.75" thickBot="1">
      <c r="A84" s="712"/>
      <c r="B84" s="267"/>
      <c r="C84" s="854" t="s">
        <v>499</v>
      </c>
      <c r="D84" s="850" t="s">
        <v>164</v>
      </c>
      <c r="E84" s="274"/>
      <c r="F84" s="274"/>
      <c r="G84" s="274">
        <f t="shared" si="105"/>
        <v>0</v>
      </c>
      <c r="H84" s="618"/>
      <c r="I84" s="274"/>
      <c r="J84" s="274">
        <f t="shared" si="106"/>
        <v>0</v>
      </c>
      <c r="K84" s="274"/>
      <c r="L84" s="274"/>
      <c r="M84" s="318">
        <f t="shared" si="107"/>
        <v>0</v>
      </c>
      <c r="N84" s="278">
        <v>5</v>
      </c>
      <c r="O84" s="274"/>
      <c r="P84" s="856">
        <v>4220.45</v>
      </c>
      <c r="Q84" s="618"/>
      <c r="R84" s="274"/>
      <c r="S84" s="274">
        <f t="shared" si="109"/>
        <v>0</v>
      </c>
      <c r="T84" s="274"/>
      <c r="U84" s="274"/>
      <c r="V84" s="274">
        <f t="shared" si="110"/>
        <v>0</v>
      </c>
      <c r="W84" s="727">
        <f t="shared" ref="W84:W86" si="113">G84+M84+S84</f>
        <v>0</v>
      </c>
      <c r="X84" s="727">
        <f t="shared" ref="X84:X86" si="114">J84+P84+V84</f>
        <v>4220.45</v>
      </c>
      <c r="Y84" s="727">
        <f t="shared" ref="Y84:Y86" si="115">W84-X84</f>
        <v>-4220.45</v>
      </c>
      <c r="Z84" s="679">
        <f t="shared" si="104"/>
        <v>0</v>
      </c>
      <c r="AA84" s="468"/>
    </row>
    <row r="85" spans="1:27" s="806" customFormat="1" ht="15.75" thickBot="1">
      <c r="A85" s="712"/>
      <c r="B85" s="267"/>
      <c r="C85" s="854" t="s">
        <v>500</v>
      </c>
      <c r="D85" s="850" t="s">
        <v>164</v>
      </c>
      <c r="E85" s="274"/>
      <c r="F85" s="274"/>
      <c r="G85" s="274">
        <f t="shared" si="105"/>
        <v>0</v>
      </c>
      <c r="H85" s="618"/>
      <c r="I85" s="274"/>
      <c r="J85" s="274">
        <f t="shared" si="106"/>
        <v>0</v>
      </c>
      <c r="K85" s="274"/>
      <c r="L85" s="274"/>
      <c r="M85" s="318">
        <f t="shared" si="107"/>
        <v>0</v>
      </c>
      <c r="N85" s="278">
        <v>9</v>
      </c>
      <c r="O85" s="274"/>
      <c r="P85" s="856">
        <v>3795.51</v>
      </c>
      <c r="Q85" s="618"/>
      <c r="R85" s="274"/>
      <c r="S85" s="274">
        <f t="shared" si="109"/>
        <v>0</v>
      </c>
      <c r="T85" s="274"/>
      <c r="U85" s="274"/>
      <c r="V85" s="274">
        <f t="shared" si="110"/>
        <v>0</v>
      </c>
      <c r="W85" s="727">
        <f t="shared" si="113"/>
        <v>0</v>
      </c>
      <c r="X85" s="727">
        <f t="shared" si="114"/>
        <v>3795.51</v>
      </c>
      <c r="Y85" s="727">
        <f t="shared" si="115"/>
        <v>-3795.51</v>
      </c>
      <c r="Z85" s="679">
        <f t="shared" si="104"/>
        <v>0</v>
      </c>
      <c r="AA85" s="468"/>
    </row>
    <row r="86" spans="1:27" s="806" customFormat="1" ht="15.75" thickBot="1">
      <c r="A86" s="712"/>
      <c r="B86" s="267"/>
      <c r="C86" s="854" t="s">
        <v>502</v>
      </c>
      <c r="D86" s="850" t="s">
        <v>164</v>
      </c>
      <c r="E86" s="274"/>
      <c r="F86" s="274"/>
      <c r="G86" s="274">
        <f t="shared" si="105"/>
        <v>0</v>
      </c>
      <c r="H86" s="618"/>
      <c r="I86" s="274"/>
      <c r="J86" s="274">
        <f t="shared" si="106"/>
        <v>0</v>
      </c>
      <c r="K86" s="274"/>
      <c r="L86" s="274"/>
      <c r="M86" s="318">
        <f t="shared" si="107"/>
        <v>0</v>
      </c>
      <c r="N86" s="278">
        <v>2</v>
      </c>
      <c r="O86" s="274"/>
      <c r="P86" s="856">
        <v>803.07</v>
      </c>
      <c r="Q86" s="618"/>
      <c r="R86" s="274"/>
      <c r="S86" s="274">
        <f t="shared" si="109"/>
        <v>0</v>
      </c>
      <c r="T86" s="274"/>
      <c r="U86" s="274"/>
      <c r="V86" s="274">
        <f t="shared" si="110"/>
        <v>0</v>
      </c>
      <c r="W86" s="727">
        <f t="shared" si="113"/>
        <v>0</v>
      </c>
      <c r="X86" s="727">
        <f t="shared" si="114"/>
        <v>803.07</v>
      </c>
      <c r="Y86" s="727">
        <f t="shared" si="115"/>
        <v>-803.07</v>
      </c>
      <c r="Z86" s="679">
        <f t="shared" si="104"/>
        <v>0</v>
      </c>
      <c r="AA86" s="468"/>
    </row>
    <row r="87" spans="1:27" s="658" customFormat="1" ht="30.75" thickBot="1">
      <c r="A87" s="698"/>
      <c r="B87" s="851"/>
      <c r="C87" s="854" t="s">
        <v>501</v>
      </c>
      <c r="D87" s="850" t="s">
        <v>164</v>
      </c>
      <c r="E87" s="274"/>
      <c r="F87" s="274"/>
      <c r="G87" s="274">
        <f t="shared" ref="G87:G90" si="116">E87*F87</f>
        <v>0</v>
      </c>
      <c r="H87" s="618"/>
      <c r="I87" s="274"/>
      <c r="J87" s="274">
        <f t="shared" si="106"/>
        <v>0</v>
      </c>
      <c r="K87" s="278"/>
      <c r="L87" s="274"/>
      <c r="M87" s="318">
        <f t="shared" ref="M87:M90" si="117">K87*L87</f>
        <v>0</v>
      </c>
      <c r="N87" s="278">
        <v>4</v>
      </c>
      <c r="O87" s="274"/>
      <c r="P87" s="856">
        <v>2696.66</v>
      </c>
      <c r="Q87" s="618"/>
      <c r="R87" s="274"/>
      <c r="S87" s="279">
        <f t="shared" ref="S87:S90" si="118">Q87*R87</f>
        <v>0</v>
      </c>
      <c r="T87" s="278"/>
      <c r="U87" s="274"/>
      <c r="V87" s="279">
        <f t="shared" ref="V87:V90" si="119">T87*U87</f>
        <v>0</v>
      </c>
      <c r="W87" s="770">
        <f t="shared" ref="W87:W89" si="120">G87+M87+S87</f>
        <v>0</v>
      </c>
      <c r="X87" s="770">
        <f t="shared" ref="X87:X89" si="121">J87+P87+V87</f>
        <v>2696.66</v>
      </c>
      <c r="Y87" s="770">
        <f t="shared" ref="Y87:Y89" si="122">W87-X87</f>
        <v>-2696.66</v>
      </c>
      <c r="Z87" s="679">
        <f t="shared" si="104"/>
        <v>0</v>
      </c>
      <c r="AA87" s="752"/>
    </row>
    <row r="88" spans="1:27" s="658" customFormat="1" ht="30.75" thickBot="1">
      <c r="A88" s="698"/>
      <c r="B88" s="851"/>
      <c r="C88" s="854" t="s">
        <v>503</v>
      </c>
      <c r="D88" s="850" t="s">
        <v>164</v>
      </c>
      <c r="E88" s="274"/>
      <c r="F88" s="274"/>
      <c r="G88" s="274">
        <f t="shared" si="116"/>
        <v>0</v>
      </c>
      <c r="H88" s="618"/>
      <c r="I88" s="274"/>
      <c r="J88" s="279">
        <f t="shared" ref="J88:J90" si="123">H88*I88</f>
        <v>0</v>
      </c>
      <c r="K88" s="278"/>
      <c r="L88" s="274"/>
      <c r="M88" s="318">
        <f t="shared" si="117"/>
        <v>0</v>
      </c>
      <c r="N88" s="278">
        <v>3</v>
      </c>
      <c r="O88" s="274"/>
      <c r="P88" s="856">
        <v>2889.7</v>
      </c>
      <c r="Q88" s="618"/>
      <c r="R88" s="274"/>
      <c r="S88" s="279">
        <f t="shared" si="118"/>
        <v>0</v>
      </c>
      <c r="T88" s="278"/>
      <c r="U88" s="274"/>
      <c r="V88" s="279">
        <f t="shared" si="119"/>
        <v>0</v>
      </c>
      <c r="W88" s="770">
        <f t="shared" si="120"/>
        <v>0</v>
      </c>
      <c r="X88" s="770">
        <f t="shared" si="121"/>
        <v>2889.7</v>
      </c>
      <c r="Y88" s="770">
        <f t="shared" si="122"/>
        <v>-2889.7</v>
      </c>
      <c r="Z88" s="679">
        <f t="shared" si="104"/>
        <v>0</v>
      </c>
      <c r="AA88" s="752"/>
    </row>
    <row r="89" spans="1:27" s="658" customFormat="1" ht="30.75" thickBot="1">
      <c r="A89" s="698"/>
      <c r="B89" s="851"/>
      <c r="C89" s="854" t="s">
        <v>504</v>
      </c>
      <c r="D89" s="850" t="s">
        <v>164</v>
      </c>
      <c r="E89" s="274"/>
      <c r="F89" s="274"/>
      <c r="G89" s="274">
        <f t="shared" si="116"/>
        <v>0</v>
      </c>
      <c r="H89" s="618"/>
      <c r="I89" s="274"/>
      <c r="J89" s="279">
        <f t="shared" si="123"/>
        <v>0</v>
      </c>
      <c r="K89" s="278"/>
      <c r="L89" s="274"/>
      <c r="M89" s="318">
        <f t="shared" si="117"/>
        <v>0</v>
      </c>
      <c r="N89" s="278">
        <v>3</v>
      </c>
      <c r="O89" s="274"/>
      <c r="P89" s="856">
        <v>2171.6999999999998</v>
      </c>
      <c r="Q89" s="618"/>
      <c r="R89" s="274"/>
      <c r="S89" s="279">
        <f t="shared" si="118"/>
        <v>0</v>
      </c>
      <c r="T89" s="278"/>
      <c r="U89" s="274"/>
      <c r="V89" s="279">
        <f t="shared" si="119"/>
        <v>0</v>
      </c>
      <c r="W89" s="770">
        <f t="shared" si="120"/>
        <v>0</v>
      </c>
      <c r="X89" s="770">
        <f t="shared" si="121"/>
        <v>2171.6999999999998</v>
      </c>
      <c r="Y89" s="770">
        <f t="shared" si="122"/>
        <v>-2171.6999999999998</v>
      </c>
      <c r="Z89" s="679">
        <f t="shared" si="104"/>
        <v>0</v>
      </c>
      <c r="AA89" s="752"/>
    </row>
    <row r="90" spans="1:27" ht="15" thickBot="1">
      <c r="A90" s="712"/>
      <c r="B90" s="267"/>
      <c r="C90" s="853"/>
      <c r="D90" s="850" t="s">
        <v>164</v>
      </c>
      <c r="E90" s="274"/>
      <c r="F90" s="274"/>
      <c r="G90" s="274">
        <f t="shared" si="116"/>
        <v>0</v>
      </c>
      <c r="H90" s="852"/>
      <c r="I90" s="282"/>
      <c r="J90" s="283">
        <f t="shared" si="123"/>
        <v>0</v>
      </c>
      <c r="K90" s="281"/>
      <c r="L90" s="282"/>
      <c r="M90" s="319">
        <f t="shared" si="117"/>
        <v>0</v>
      </c>
      <c r="N90" s="281"/>
      <c r="O90" s="282"/>
      <c r="P90" s="283">
        <f t="shared" ref="P90" si="124">N90*O90</f>
        <v>0</v>
      </c>
      <c r="Q90" s="852"/>
      <c r="R90" s="282"/>
      <c r="S90" s="283">
        <f t="shared" si="118"/>
        <v>0</v>
      </c>
      <c r="T90" s="281"/>
      <c r="U90" s="282"/>
      <c r="V90" s="283">
        <f t="shared" si="119"/>
        <v>0</v>
      </c>
      <c r="W90" s="771"/>
      <c r="X90" s="771"/>
      <c r="Y90" s="771"/>
      <c r="Z90" s="677">
        <v>0</v>
      </c>
      <c r="AA90" s="764"/>
    </row>
    <row r="91" spans="1:27" ht="61.5" customHeight="1" thickBot="1">
      <c r="A91" s="905" t="s">
        <v>167</v>
      </c>
      <c r="B91" s="906"/>
      <c r="C91" s="906"/>
      <c r="D91" s="907"/>
      <c r="E91" s="756">
        <f>SUM(E90:E90)</f>
        <v>0</v>
      </c>
      <c r="F91" s="757"/>
      <c r="G91" s="758">
        <f>G71+G73+G82</f>
        <v>30000</v>
      </c>
      <c r="H91" s="759"/>
      <c r="I91" s="760"/>
      <c r="J91" s="761">
        <f>J71+J73+J82</f>
        <v>20000</v>
      </c>
      <c r="K91" s="762">
        <f>SUM(K90:K90)</f>
        <v>0</v>
      </c>
      <c r="L91" s="757"/>
      <c r="M91" s="761">
        <f>M71+M73+M82</f>
        <v>0</v>
      </c>
      <c r="N91" s="759"/>
      <c r="O91" s="760"/>
      <c r="P91" s="758">
        <f>P71+P73+P82</f>
        <v>30255.32</v>
      </c>
      <c r="Q91" s="762">
        <f>SUM(Q90:Q90)</f>
        <v>0</v>
      </c>
      <c r="R91" s="757"/>
      <c r="S91" s="761">
        <f>S71+S73+S82</f>
        <v>0</v>
      </c>
      <c r="T91" s="759"/>
      <c r="U91" s="760"/>
      <c r="V91" s="761">
        <f>V71+V73+V82</f>
        <v>0</v>
      </c>
      <c r="W91" s="734">
        <f t="shared" si="16"/>
        <v>30000</v>
      </c>
      <c r="X91" s="734">
        <f t="shared" si="17"/>
        <v>50255.32</v>
      </c>
      <c r="Y91" s="681">
        <f>W91-X91</f>
        <v>-20255.32</v>
      </c>
      <c r="Z91" s="680">
        <f>(Y91/W91)*100</f>
        <v>-67.517733333333325</v>
      </c>
      <c r="AA91" s="763"/>
    </row>
    <row r="92" spans="1:27" ht="15" thickBot="1">
      <c r="A92" s="392" t="s">
        <v>28</v>
      </c>
      <c r="B92" s="393">
        <v>6</v>
      </c>
      <c r="C92" s="394" t="s">
        <v>168</v>
      </c>
      <c r="D92" s="395"/>
      <c r="E92" s="396"/>
      <c r="F92" s="396"/>
      <c r="G92" s="396"/>
      <c r="H92" s="520"/>
      <c r="I92" s="397"/>
      <c r="J92" s="521"/>
      <c r="K92" s="396"/>
      <c r="L92" s="396"/>
      <c r="M92" s="396"/>
      <c r="N92" s="520"/>
      <c r="O92" s="397"/>
      <c r="P92" s="521"/>
      <c r="Q92" s="396"/>
      <c r="R92" s="396"/>
      <c r="S92" s="396"/>
      <c r="T92" s="520"/>
      <c r="U92" s="397"/>
      <c r="V92" s="577"/>
      <c r="W92" s="604"/>
      <c r="X92" s="604"/>
      <c r="Y92" s="680"/>
      <c r="Z92" s="677"/>
      <c r="AA92" s="398"/>
    </row>
    <row r="93" spans="1:27" ht="15" thickBot="1">
      <c r="A93" s="327" t="s">
        <v>30</v>
      </c>
      <c r="B93" s="360" t="s">
        <v>169</v>
      </c>
      <c r="C93" s="432" t="s">
        <v>170</v>
      </c>
      <c r="D93" s="330"/>
      <c r="E93" s="331">
        <f>SUM(E94:E94)</f>
        <v>0</v>
      </c>
      <c r="F93" s="250"/>
      <c r="G93" s="272">
        <f>SUM(G94:G94)</f>
        <v>0</v>
      </c>
      <c r="H93" s="275"/>
      <c r="I93" s="276"/>
      <c r="J93" s="251">
        <f>SUM(J94:J94)</f>
        <v>0</v>
      </c>
      <c r="K93" s="332">
        <f>SUM(K94:K94)</f>
        <v>0</v>
      </c>
      <c r="L93" s="250"/>
      <c r="M93" s="272">
        <f>SUM(M94:M94)</f>
        <v>0</v>
      </c>
      <c r="N93" s="275"/>
      <c r="O93" s="276"/>
      <c r="P93" s="272">
        <f>SUM(P94:P94)</f>
        <v>0</v>
      </c>
      <c r="Q93" s="613">
        <f>SUM(Q94:Q94)</f>
        <v>0</v>
      </c>
      <c r="R93" s="250"/>
      <c r="S93" s="251">
        <f>SUM(S94:S94)</f>
        <v>0</v>
      </c>
      <c r="T93" s="275"/>
      <c r="U93" s="276"/>
      <c r="V93" s="272">
        <f>SUM(V94:V94)</f>
        <v>0</v>
      </c>
      <c r="W93" s="588">
        <f t="shared" si="16"/>
        <v>0</v>
      </c>
      <c r="X93" s="588">
        <f t="shared" si="17"/>
        <v>0</v>
      </c>
      <c r="Y93" s="860">
        <f t="shared" ref="Y93:Y156" si="125">W93-X93</f>
        <v>0</v>
      </c>
      <c r="Z93" s="677">
        <v>0</v>
      </c>
      <c r="AA93" s="338"/>
    </row>
    <row r="94" spans="1:27" ht="15" thickBot="1">
      <c r="A94" s="333" t="s">
        <v>33</v>
      </c>
      <c r="B94" s="334" t="s">
        <v>171</v>
      </c>
      <c r="C94" s="365" t="s">
        <v>172</v>
      </c>
      <c r="D94" s="336" t="s">
        <v>71</v>
      </c>
      <c r="E94" s="337"/>
      <c r="F94" s="244"/>
      <c r="G94" s="323">
        <f t="shared" ref="G94" si="126">E94*F94</f>
        <v>0</v>
      </c>
      <c r="H94" s="281"/>
      <c r="I94" s="282"/>
      <c r="J94" s="245">
        <f t="shared" ref="J94" si="127">H94*I94</f>
        <v>0</v>
      </c>
      <c r="K94" s="320"/>
      <c r="L94" s="244"/>
      <c r="M94" s="323">
        <f t="shared" ref="M94" si="128">K94*L94</f>
        <v>0</v>
      </c>
      <c r="N94" s="281"/>
      <c r="O94" s="282"/>
      <c r="P94" s="323">
        <f t="shared" ref="P94" si="129">N94*O94</f>
        <v>0</v>
      </c>
      <c r="Q94" s="243"/>
      <c r="R94" s="244"/>
      <c r="S94" s="245">
        <f t="shared" ref="S94" si="130">Q94*R94</f>
        <v>0</v>
      </c>
      <c r="T94" s="281"/>
      <c r="U94" s="282"/>
      <c r="V94" s="323">
        <f t="shared" ref="V94" si="131">T94*U94</f>
        <v>0</v>
      </c>
      <c r="W94" s="623">
        <f t="shared" si="16"/>
        <v>0</v>
      </c>
      <c r="X94" s="623">
        <f t="shared" si="17"/>
        <v>0</v>
      </c>
      <c r="Y94" s="679">
        <f t="shared" si="125"/>
        <v>0</v>
      </c>
      <c r="Z94" s="679">
        <v>0</v>
      </c>
      <c r="AA94" s="339"/>
    </row>
    <row r="95" spans="1:27" ht="15" thickBot="1">
      <c r="A95" s="327" t="s">
        <v>28</v>
      </c>
      <c r="B95" s="360" t="s">
        <v>175</v>
      </c>
      <c r="C95" s="432" t="s">
        <v>176</v>
      </c>
      <c r="D95" s="330"/>
      <c r="E95" s="331">
        <f>SUM(E96:E96)</f>
        <v>0</v>
      </c>
      <c r="F95" s="250"/>
      <c r="G95" s="272">
        <f>SUM(G96:G96)</f>
        <v>0</v>
      </c>
      <c r="H95" s="275"/>
      <c r="I95" s="276"/>
      <c r="J95" s="251">
        <f>SUM(J96:J96)</f>
        <v>0</v>
      </c>
      <c r="K95" s="332">
        <f>SUM(K96:K96)</f>
        <v>0</v>
      </c>
      <c r="L95" s="250"/>
      <c r="M95" s="272">
        <f>SUM(M96:M96)</f>
        <v>0</v>
      </c>
      <c r="N95" s="275"/>
      <c r="O95" s="276"/>
      <c r="P95" s="272">
        <f>SUM(P96:P96)</f>
        <v>0</v>
      </c>
      <c r="Q95" s="613">
        <f>SUM(Q96:Q96)</f>
        <v>0</v>
      </c>
      <c r="R95" s="250"/>
      <c r="S95" s="251">
        <f>SUM(S96:S96)</f>
        <v>0</v>
      </c>
      <c r="T95" s="275"/>
      <c r="U95" s="276"/>
      <c r="V95" s="272">
        <f>SUM(V96:V96)</f>
        <v>0</v>
      </c>
      <c r="W95" s="588">
        <f t="shared" si="16"/>
        <v>0</v>
      </c>
      <c r="X95" s="588">
        <f t="shared" si="17"/>
        <v>0</v>
      </c>
      <c r="Y95" s="860">
        <f t="shared" si="125"/>
        <v>0</v>
      </c>
      <c r="Z95" s="677">
        <v>0</v>
      </c>
      <c r="AA95" s="338"/>
    </row>
    <row r="96" spans="1:27" ht="15" thickBot="1">
      <c r="A96" s="333" t="s">
        <v>33</v>
      </c>
      <c r="B96" s="334" t="s">
        <v>177</v>
      </c>
      <c r="C96" s="365" t="s">
        <v>172</v>
      </c>
      <c r="D96" s="336" t="s">
        <v>71</v>
      </c>
      <c r="E96" s="337"/>
      <c r="F96" s="244"/>
      <c r="G96" s="323">
        <f t="shared" ref="G96" si="132">E96*F96</f>
        <v>0</v>
      </c>
      <c r="H96" s="281"/>
      <c r="I96" s="282"/>
      <c r="J96" s="245">
        <f t="shared" ref="J96" si="133">H96*I96</f>
        <v>0</v>
      </c>
      <c r="K96" s="320"/>
      <c r="L96" s="244"/>
      <c r="M96" s="323">
        <f t="shared" ref="M96" si="134">K96*L96</f>
        <v>0</v>
      </c>
      <c r="N96" s="281"/>
      <c r="O96" s="282"/>
      <c r="P96" s="323">
        <f t="shared" ref="P96" si="135">N96*O96</f>
        <v>0</v>
      </c>
      <c r="Q96" s="243"/>
      <c r="R96" s="244"/>
      <c r="S96" s="245">
        <f t="shared" ref="S96" si="136">Q96*R96</f>
        <v>0</v>
      </c>
      <c r="T96" s="281"/>
      <c r="U96" s="282"/>
      <c r="V96" s="323">
        <f t="shared" ref="V96" si="137">T96*U96</f>
        <v>0</v>
      </c>
      <c r="W96" s="623">
        <f t="shared" si="16"/>
        <v>0</v>
      </c>
      <c r="X96" s="623">
        <f t="shared" si="17"/>
        <v>0</v>
      </c>
      <c r="Y96" s="679">
        <f t="shared" si="125"/>
        <v>0</v>
      </c>
      <c r="Z96" s="679">
        <v>0</v>
      </c>
      <c r="AA96" s="339"/>
    </row>
    <row r="97" spans="1:27" ht="15" thickBot="1">
      <c r="A97" s="327" t="s">
        <v>28</v>
      </c>
      <c r="B97" s="360" t="s">
        <v>180</v>
      </c>
      <c r="C97" s="432" t="s">
        <v>181</v>
      </c>
      <c r="D97" s="330"/>
      <c r="E97" s="331">
        <f>SUM(E98:E98)</f>
        <v>0</v>
      </c>
      <c r="F97" s="250"/>
      <c r="G97" s="272">
        <f>SUM(G98:G98)</f>
        <v>0</v>
      </c>
      <c r="H97" s="275"/>
      <c r="I97" s="276"/>
      <c r="J97" s="251">
        <f>SUM(J98:J98)</f>
        <v>0</v>
      </c>
      <c r="K97" s="332">
        <f>SUM(K98:K98)</f>
        <v>0</v>
      </c>
      <c r="L97" s="250"/>
      <c r="M97" s="272">
        <f>SUM(M98:M98)</f>
        <v>0</v>
      </c>
      <c r="N97" s="275"/>
      <c r="O97" s="276"/>
      <c r="P97" s="272">
        <f>SUM(P98:P98)</f>
        <v>0</v>
      </c>
      <c r="Q97" s="613">
        <f>SUM(Q98:Q98)</f>
        <v>0</v>
      </c>
      <c r="R97" s="250"/>
      <c r="S97" s="251">
        <f>SUM(S98:S98)</f>
        <v>0</v>
      </c>
      <c r="T97" s="275"/>
      <c r="U97" s="276"/>
      <c r="V97" s="272">
        <f>SUM(V98:V98)</f>
        <v>0</v>
      </c>
      <c r="W97" s="588">
        <f t="shared" ref="W97:W160" si="138">G97+M97+S97</f>
        <v>0</v>
      </c>
      <c r="X97" s="588">
        <f t="shared" ref="X97:X160" si="139">J97+P97+V97</f>
        <v>0</v>
      </c>
      <c r="Y97" s="860">
        <f t="shared" si="125"/>
        <v>0</v>
      </c>
      <c r="Z97" s="677">
        <v>0</v>
      </c>
      <c r="AA97" s="338"/>
    </row>
    <row r="98" spans="1:27" ht="15" thickBot="1">
      <c r="A98" s="333" t="s">
        <v>33</v>
      </c>
      <c r="B98" s="334" t="s">
        <v>182</v>
      </c>
      <c r="C98" s="365" t="s">
        <v>172</v>
      </c>
      <c r="D98" s="336" t="s">
        <v>71</v>
      </c>
      <c r="E98" s="337"/>
      <c r="F98" s="244"/>
      <c r="G98" s="323">
        <f t="shared" ref="G98" si="140">E98*F98</f>
        <v>0</v>
      </c>
      <c r="H98" s="281"/>
      <c r="I98" s="282"/>
      <c r="J98" s="245">
        <f t="shared" ref="J98" si="141">H98*I98</f>
        <v>0</v>
      </c>
      <c r="K98" s="320"/>
      <c r="L98" s="244"/>
      <c r="M98" s="323">
        <f t="shared" ref="M98" si="142">K98*L98</f>
        <v>0</v>
      </c>
      <c r="N98" s="281"/>
      <c r="O98" s="282"/>
      <c r="P98" s="323">
        <f t="shared" ref="P98" si="143">N98*O98</f>
        <v>0</v>
      </c>
      <c r="Q98" s="243"/>
      <c r="R98" s="244"/>
      <c r="S98" s="245">
        <f t="shared" ref="S98" si="144">Q98*R98</f>
        <v>0</v>
      </c>
      <c r="T98" s="281"/>
      <c r="U98" s="282"/>
      <c r="V98" s="323">
        <f t="shared" ref="V98" si="145">T98*U98</f>
        <v>0</v>
      </c>
      <c r="W98" s="623">
        <f t="shared" si="138"/>
        <v>0</v>
      </c>
      <c r="X98" s="623">
        <f t="shared" si="139"/>
        <v>0</v>
      </c>
      <c r="Y98" s="679">
        <f t="shared" si="125"/>
        <v>0</v>
      </c>
      <c r="Z98" s="677">
        <v>0</v>
      </c>
      <c r="AA98" s="339"/>
    </row>
    <row r="99" spans="1:27" ht="15" thickBot="1">
      <c r="A99" s="423" t="s">
        <v>185</v>
      </c>
      <c r="B99" s="424"/>
      <c r="C99" s="425"/>
      <c r="D99" s="426"/>
      <c r="E99" s="390">
        <f>E97+E95+E93</f>
        <v>0</v>
      </c>
      <c r="F99" s="372"/>
      <c r="G99" s="373">
        <f>G97+G95+G93</f>
        <v>0</v>
      </c>
      <c r="H99" s="516"/>
      <c r="I99" s="374"/>
      <c r="J99" s="536">
        <f>J97+J95+J93</f>
        <v>0</v>
      </c>
      <c r="K99" s="390">
        <f>K97+K95+K93</f>
        <v>0</v>
      </c>
      <c r="L99" s="372"/>
      <c r="M99" s="373">
        <f>M97+M95+M93</f>
        <v>0</v>
      </c>
      <c r="N99" s="516"/>
      <c r="O99" s="374"/>
      <c r="P99" s="373">
        <f>P97+P95+P93</f>
        <v>0</v>
      </c>
      <c r="Q99" s="630">
        <f>Q97+Q95+Q93</f>
        <v>0</v>
      </c>
      <c r="R99" s="372"/>
      <c r="S99" s="536">
        <f>S97+S95+S93</f>
        <v>0</v>
      </c>
      <c r="T99" s="516"/>
      <c r="U99" s="374"/>
      <c r="V99" s="373">
        <f>V97+V95+V93</f>
        <v>0</v>
      </c>
      <c r="W99" s="604">
        <f t="shared" si="138"/>
        <v>0</v>
      </c>
      <c r="X99" s="604">
        <f t="shared" si="139"/>
        <v>0</v>
      </c>
      <c r="Y99" s="680">
        <f t="shared" si="125"/>
        <v>0</v>
      </c>
      <c r="Z99" s="680">
        <v>0</v>
      </c>
      <c r="AA99" s="561"/>
    </row>
    <row r="100" spans="1:27" ht="15" thickBot="1">
      <c r="A100" s="391" t="s">
        <v>28</v>
      </c>
      <c r="B100" s="393">
        <v>7</v>
      </c>
      <c r="C100" s="394" t="s">
        <v>186</v>
      </c>
      <c r="D100" s="689"/>
      <c r="E100" s="690"/>
      <c r="F100" s="690"/>
      <c r="G100" s="690"/>
      <c r="H100" s="691"/>
      <c r="I100" s="692"/>
      <c r="J100" s="693"/>
      <c r="K100" s="690"/>
      <c r="L100" s="690"/>
      <c r="M100" s="690"/>
      <c r="N100" s="691"/>
      <c r="O100" s="692"/>
      <c r="P100" s="693"/>
      <c r="Q100" s="396"/>
      <c r="R100" s="396"/>
      <c r="S100" s="396"/>
      <c r="T100" s="520"/>
      <c r="U100" s="397"/>
      <c r="V100" s="577"/>
      <c r="W100" s="604"/>
      <c r="X100" s="604"/>
      <c r="Y100" s="680"/>
      <c r="Z100" s="680"/>
      <c r="AA100" s="398"/>
    </row>
    <row r="101" spans="1:27" ht="15" thickBot="1">
      <c r="A101" s="434" t="s">
        <v>33</v>
      </c>
      <c r="B101" s="435" t="s">
        <v>187</v>
      </c>
      <c r="C101" s="436" t="s">
        <v>188</v>
      </c>
      <c r="D101" s="437" t="s">
        <v>71</v>
      </c>
      <c r="E101" s="438"/>
      <c r="F101" s="439"/>
      <c r="G101" s="440">
        <f t="shared" ref="G101:G104" si="146">E101*F101</f>
        <v>0</v>
      </c>
      <c r="H101" s="632"/>
      <c r="I101" s="439"/>
      <c r="J101" s="631">
        <f t="shared" ref="J101:J104" si="147">H101*I101</f>
        <v>0</v>
      </c>
      <c r="K101" s="632"/>
      <c r="L101" s="439"/>
      <c r="M101" s="631">
        <f t="shared" ref="M101:M104" si="148">K101*L101</f>
        <v>0</v>
      </c>
      <c r="N101" s="528">
        <v>1</v>
      </c>
      <c r="O101" s="358">
        <f>P101/N101</f>
        <v>8971.3799999999992</v>
      </c>
      <c r="P101" s="529">
        <v>8971.3799999999992</v>
      </c>
      <c r="Q101" s="441"/>
      <c r="R101" s="439"/>
      <c r="S101" s="440">
        <f t="shared" ref="S101:S104" si="149">Q101*R101</f>
        <v>0</v>
      </c>
      <c r="T101" s="528"/>
      <c r="U101" s="358"/>
      <c r="V101" s="574"/>
      <c r="W101" s="623">
        <f t="shared" si="138"/>
        <v>0</v>
      </c>
      <c r="X101" s="623">
        <f t="shared" si="139"/>
        <v>8971.3799999999992</v>
      </c>
      <c r="Y101" s="679">
        <f t="shared" si="125"/>
        <v>-8971.3799999999992</v>
      </c>
      <c r="Z101" s="679">
        <f t="shared" si="104"/>
        <v>0</v>
      </c>
      <c r="AA101" s="475"/>
    </row>
    <row r="102" spans="1:27" ht="15" thickBot="1">
      <c r="A102" s="364" t="s">
        <v>33</v>
      </c>
      <c r="B102" s="40" t="s">
        <v>189</v>
      </c>
      <c r="C102" s="54" t="s">
        <v>190</v>
      </c>
      <c r="D102" s="42" t="s">
        <v>71</v>
      </c>
      <c r="E102" s="43"/>
      <c r="F102" s="44"/>
      <c r="G102" s="307">
        <f t="shared" si="146"/>
        <v>0</v>
      </c>
      <c r="H102" s="616"/>
      <c r="I102" s="44"/>
      <c r="J102" s="609">
        <f t="shared" si="147"/>
        <v>0</v>
      </c>
      <c r="K102" s="616"/>
      <c r="L102" s="44"/>
      <c r="M102" s="609">
        <f t="shared" si="148"/>
        <v>0</v>
      </c>
      <c r="N102" s="278"/>
      <c r="O102" s="274"/>
      <c r="P102" s="279"/>
      <c r="Q102" s="69"/>
      <c r="R102" s="44"/>
      <c r="S102" s="307">
        <f t="shared" si="149"/>
        <v>0</v>
      </c>
      <c r="T102" s="278"/>
      <c r="U102" s="274"/>
      <c r="V102" s="318"/>
      <c r="W102" s="623">
        <f t="shared" si="138"/>
        <v>0</v>
      </c>
      <c r="X102" s="623">
        <f t="shared" si="139"/>
        <v>0</v>
      </c>
      <c r="Y102" s="679">
        <f t="shared" si="125"/>
        <v>0</v>
      </c>
      <c r="Z102" s="679">
        <v>0</v>
      </c>
      <c r="AA102" s="499"/>
    </row>
    <row r="103" spans="1:27" s="648" customFormat="1" ht="15" thickBot="1">
      <c r="A103" s="819" t="s">
        <v>33</v>
      </c>
      <c r="B103" s="820" t="s">
        <v>191</v>
      </c>
      <c r="C103" s="821" t="s">
        <v>498</v>
      </c>
      <c r="D103" s="822" t="s">
        <v>71</v>
      </c>
      <c r="E103" s="823"/>
      <c r="F103" s="824"/>
      <c r="G103" s="825">
        <f t="shared" si="146"/>
        <v>0</v>
      </c>
      <c r="H103" s="826"/>
      <c r="I103" s="824"/>
      <c r="J103" s="827">
        <f t="shared" si="147"/>
        <v>0</v>
      </c>
      <c r="K103" s="826"/>
      <c r="L103" s="824"/>
      <c r="M103" s="827">
        <f t="shared" si="148"/>
        <v>0</v>
      </c>
      <c r="N103" s="828">
        <v>182</v>
      </c>
      <c r="O103" s="829">
        <f>P103/N103</f>
        <v>33.736263736263737</v>
      </c>
      <c r="P103" s="830">
        <f>3960+2180</f>
        <v>6140</v>
      </c>
      <c r="Q103" s="831"/>
      <c r="R103" s="824"/>
      <c r="S103" s="825">
        <f t="shared" si="149"/>
        <v>0</v>
      </c>
      <c r="T103" s="815"/>
      <c r="U103" s="816"/>
      <c r="V103" s="817"/>
      <c r="W103" s="623">
        <f t="shared" si="138"/>
        <v>0</v>
      </c>
      <c r="X103" s="623">
        <f t="shared" si="139"/>
        <v>6140</v>
      </c>
      <c r="Y103" s="679">
        <f t="shared" si="125"/>
        <v>-6140</v>
      </c>
      <c r="Z103" s="679">
        <f t="shared" si="104"/>
        <v>0</v>
      </c>
      <c r="AA103" s="818"/>
    </row>
    <row r="104" spans="1:27" ht="39" thickBot="1">
      <c r="A104" s="333" t="s">
        <v>33</v>
      </c>
      <c r="B104" s="334" t="s">
        <v>193</v>
      </c>
      <c r="C104" s="430" t="s">
        <v>208</v>
      </c>
      <c r="D104" s="336" t="s">
        <v>71</v>
      </c>
      <c r="E104" s="337">
        <v>0</v>
      </c>
      <c r="F104" s="244">
        <v>0.22</v>
      </c>
      <c r="G104" s="323">
        <f t="shared" si="146"/>
        <v>0</v>
      </c>
      <c r="H104" s="243">
        <v>0</v>
      </c>
      <c r="I104" s="244">
        <v>0.22</v>
      </c>
      <c r="J104" s="245">
        <f t="shared" si="147"/>
        <v>0</v>
      </c>
      <c r="K104" s="243">
        <v>0</v>
      </c>
      <c r="L104" s="244">
        <v>0.22</v>
      </c>
      <c r="M104" s="245">
        <f t="shared" si="148"/>
        <v>0</v>
      </c>
      <c r="N104" s="243">
        <v>0</v>
      </c>
      <c r="O104" s="244">
        <v>0.22</v>
      </c>
      <c r="P104" s="245">
        <f t="shared" ref="P104" si="150">N104*O104</f>
        <v>0</v>
      </c>
      <c r="Q104" s="320">
        <v>0</v>
      </c>
      <c r="R104" s="244">
        <v>0.22</v>
      </c>
      <c r="S104" s="323">
        <f t="shared" si="149"/>
        <v>0</v>
      </c>
      <c r="T104" s="281"/>
      <c r="U104" s="282"/>
      <c r="V104" s="319"/>
      <c r="W104" s="623">
        <f t="shared" si="138"/>
        <v>0</v>
      </c>
      <c r="X104" s="623">
        <f t="shared" si="139"/>
        <v>0</v>
      </c>
      <c r="Y104" s="679">
        <f t="shared" si="125"/>
        <v>0</v>
      </c>
      <c r="Z104" s="679">
        <v>0</v>
      </c>
      <c r="AA104" s="339"/>
    </row>
    <row r="105" spans="1:27" ht="15" thickBot="1">
      <c r="A105" s="445" t="s">
        <v>209</v>
      </c>
      <c r="B105" s="456"/>
      <c r="C105" s="425"/>
      <c r="D105" s="426"/>
      <c r="E105" s="390">
        <f>SUM(E101:E103)</f>
        <v>0</v>
      </c>
      <c r="F105" s="372"/>
      <c r="G105" s="373">
        <f>SUM(G101:G104)</f>
        <v>0</v>
      </c>
      <c r="H105" s="516"/>
      <c r="I105" s="374"/>
      <c r="J105" s="517">
        <v>0</v>
      </c>
      <c r="K105" s="390">
        <f>SUM(K101:K103)</f>
        <v>0</v>
      </c>
      <c r="L105" s="372"/>
      <c r="M105" s="373">
        <f>SUM(M101:M104)</f>
        <v>0</v>
      </c>
      <c r="N105" s="516"/>
      <c r="O105" s="374"/>
      <c r="P105" s="517">
        <f>SUM(P101:P104)</f>
        <v>15111.38</v>
      </c>
      <c r="Q105" s="390">
        <f>SUM(Q101:Q103)</f>
        <v>0</v>
      </c>
      <c r="R105" s="372"/>
      <c r="S105" s="373">
        <f>SUM(S101:S104)</f>
        <v>0</v>
      </c>
      <c r="T105" s="516"/>
      <c r="U105" s="374"/>
      <c r="V105" s="575"/>
      <c r="W105" s="604">
        <f t="shared" si="138"/>
        <v>0</v>
      </c>
      <c r="X105" s="604">
        <f t="shared" si="139"/>
        <v>15111.38</v>
      </c>
      <c r="Y105" s="680">
        <f t="shared" si="125"/>
        <v>-15111.38</v>
      </c>
      <c r="Z105" s="680">
        <f t="shared" si="104"/>
        <v>0</v>
      </c>
      <c r="AA105" s="561"/>
    </row>
    <row r="106" spans="1:27" ht="15" thickBot="1">
      <c r="A106" s="449" t="s">
        <v>28</v>
      </c>
      <c r="B106" s="452">
        <v>8</v>
      </c>
      <c r="C106" s="450" t="s">
        <v>210</v>
      </c>
      <c r="D106" s="451"/>
      <c r="E106" s="453"/>
      <c r="F106" s="453"/>
      <c r="G106" s="453"/>
      <c r="H106" s="530"/>
      <c r="I106" s="454"/>
      <c r="J106" s="531"/>
      <c r="K106" s="453"/>
      <c r="L106" s="453"/>
      <c r="M106" s="453"/>
      <c r="N106" s="530"/>
      <c r="O106" s="454"/>
      <c r="P106" s="531"/>
      <c r="Q106" s="453"/>
      <c r="R106" s="453"/>
      <c r="S106" s="453"/>
      <c r="T106" s="530"/>
      <c r="U106" s="454"/>
      <c r="V106" s="578"/>
      <c r="W106" s="604"/>
      <c r="X106" s="604"/>
      <c r="Y106" s="680"/>
      <c r="Z106" s="680"/>
      <c r="AA106" s="455"/>
    </row>
    <row r="107" spans="1:27" ht="15" thickBot="1">
      <c r="A107" s="442" t="s">
        <v>33</v>
      </c>
      <c r="B107" s="443" t="s">
        <v>211</v>
      </c>
      <c r="C107" s="444" t="s">
        <v>212</v>
      </c>
      <c r="D107" s="50" t="s">
        <v>213</v>
      </c>
      <c r="E107" s="363"/>
      <c r="F107" s="51"/>
      <c r="G107" s="314">
        <f t="shared" ref="G107:G110" si="151">E107*F107</f>
        <v>0</v>
      </c>
      <c r="H107" s="363"/>
      <c r="I107" s="51"/>
      <c r="J107" s="314">
        <f t="shared" ref="J107:J110" si="152">H107*I107</f>
        <v>0</v>
      </c>
      <c r="K107" s="632"/>
      <c r="L107" s="439"/>
      <c r="M107" s="631">
        <f t="shared" ref="M107:M110" si="153">K107*L107</f>
        <v>0</v>
      </c>
      <c r="N107" s="527"/>
      <c r="O107" s="412"/>
      <c r="P107" s="314">
        <f t="shared" ref="P107:P110" si="154">N107*O107</f>
        <v>0</v>
      </c>
      <c r="Q107" s="632"/>
      <c r="R107" s="439"/>
      <c r="S107" s="631">
        <f t="shared" ref="S107:S110" si="155">Q107*R107</f>
        <v>0</v>
      </c>
      <c r="T107" s="528"/>
      <c r="U107" s="358"/>
      <c r="V107" s="631">
        <f t="shared" ref="V107:V110" si="156">T107*U107</f>
        <v>0</v>
      </c>
      <c r="W107" s="623">
        <f t="shared" si="138"/>
        <v>0</v>
      </c>
      <c r="X107" s="623">
        <f t="shared" si="139"/>
        <v>0</v>
      </c>
      <c r="Y107" s="679">
        <f t="shared" si="125"/>
        <v>0</v>
      </c>
      <c r="Z107" s="679">
        <v>0</v>
      </c>
      <c r="AA107" s="474"/>
    </row>
    <row r="108" spans="1:27" ht="15" thickBot="1">
      <c r="A108" s="60" t="s">
        <v>33</v>
      </c>
      <c r="B108" s="61" t="s">
        <v>214</v>
      </c>
      <c r="C108" s="64" t="s">
        <v>215</v>
      </c>
      <c r="D108" s="42" t="s">
        <v>213</v>
      </c>
      <c r="E108" s="43"/>
      <c r="F108" s="44"/>
      <c r="G108" s="307">
        <f t="shared" si="151"/>
        <v>0</v>
      </c>
      <c r="H108" s="43"/>
      <c r="I108" s="44"/>
      <c r="J108" s="307">
        <f t="shared" si="152"/>
        <v>0</v>
      </c>
      <c r="K108" s="616"/>
      <c r="L108" s="44"/>
      <c r="M108" s="609">
        <f t="shared" si="153"/>
        <v>0</v>
      </c>
      <c r="N108" s="278"/>
      <c r="O108" s="274"/>
      <c r="P108" s="307">
        <f t="shared" si="154"/>
        <v>0</v>
      </c>
      <c r="Q108" s="616"/>
      <c r="R108" s="44"/>
      <c r="S108" s="609">
        <f t="shared" si="155"/>
        <v>0</v>
      </c>
      <c r="T108" s="278"/>
      <c r="U108" s="274"/>
      <c r="V108" s="609">
        <f t="shared" si="156"/>
        <v>0</v>
      </c>
      <c r="W108" s="623">
        <f t="shared" si="138"/>
        <v>0</v>
      </c>
      <c r="X108" s="623">
        <f t="shared" si="139"/>
        <v>0</v>
      </c>
      <c r="Y108" s="679">
        <f t="shared" si="125"/>
        <v>0</v>
      </c>
      <c r="Z108" s="679">
        <v>0</v>
      </c>
      <c r="AA108" s="76"/>
    </row>
    <row r="109" spans="1:27" ht="15" thickBot="1">
      <c r="A109" s="60" t="s">
        <v>33</v>
      </c>
      <c r="B109" s="61" t="s">
        <v>216</v>
      </c>
      <c r="C109" s="64" t="s">
        <v>217</v>
      </c>
      <c r="D109" s="42" t="s">
        <v>218</v>
      </c>
      <c r="E109" s="65"/>
      <c r="F109" s="66"/>
      <c r="G109" s="307">
        <f t="shared" si="151"/>
        <v>0</v>
      </c>
      <c r="H109" s="65"/>
      <c r="I109" s="66"/>
      <c r="J109" s="307">
        <f t="shared" si="152"/>
        <v>0</v>
      </c>
      <c r="K109" s="616"/>
      <c r="L109" s="44"/>
      <c r="M109" s="609">
        <f t="shared" si="153"/>
        <v>0</v>
      </c>
      <c r="N109" s="278"/>
      <c r="O109" s="274"/>
      <c r="P109" s="307">
        <f t="shared" si="154"/>
        <v>0</v>
      </c>
      <c r="Q109" s="616"/>
      <c r="R109" s="44"/>
      <c r="S109" s="609">
        <f t="shared" si="155"/>
        <v>0</v>
      </c>
      <c r="T109" s="278"/>
      <c r="U109" s="274"/>
      <c r="V109" s="609">
        <f t="shared" si="156"/>
        <v>0</v>
      </c>
      <c r="W109" s="623">
        <f t="shared" si="138"/>
        <v>0</v>
      </c>
      <c r="X109" s="623">
        <f t="shared" si="139"/>
        <v>0</v>
      </c>
      <c r="Y109" s="679">
        <f t="shared" si="125"/>
        <v>0</v>
      </c>
      <c r="Z109" s="679">
        <v>0</v>
      </c>
      <c r="AA109" s="76"/>
    </row>
    <row r="110" spans="1:27" ht="26.25" thickBot="1">
      <c r="A110" s="77" t="s">
        <v>33</v>
      </c>
      <c r="B110" s="457" t="s">
        <v>219</v>
      </c>
      <c r="C110" s="458" t="s">
        <v>224</v>
      </c>
      <c r="D110" s="47"/>
      <c r="E110" s="48">
        <f>G105</f>
        <v>0</v>
      </c>
      <c r="F110" s="232">
        <v>0.22</v>
      </c>
      <c r="G110" s="308">
        <f t="shared" si="151"/>
        <v>0</v>
      </c>
      <c r="H110" s="48">
        <f>J105</f>
        <v>0</v>
      </c>
      <c r="I110" s="232">
        <v>0.22</v>
      </c>
      <c r="J110" s="308">
        <f t="shared" si="152"/>
        <v>0</v>
      </c>
      <c r="K110" s="243">
        <f>M105</f>
        <v>0</v>
      </c>
      <c r="L110" s="244">
        <v>0.22</v>
      </c>
      <c r="M110" s="245">
        <f t="shared" si="153"/>
        <v>0</v>
      </c>
      <c r="N110" s="310"/>
      <c r="O110" s="311"/>
      <c r="P110" s="308">
        <f t="shared" si="154"/>
        <v>0</v>
      </c>
      <c r="Q110" s="633">
        <f>S105</f>
        <v>0</v>
      </c>
      <c r="R110" s="232">
        <v>0.22</v>
      </c>
      <c r="S110" s="626">
        <f t="shared" si="155"/>
        <v>0</v>
      </c>
      <c r="T110" s="310"/>
      <c r="U110" s="311"/>
      <c r="V110" s="626">
        <f t="shared" si="156"/>
        <v>0</v>
      </c>
      <c r="W110" s="623">
        <f t="shared" si="138"/>
        <v>0</v>
      </c>
      <c r="X110" s="623">
        <f t="shared" si="139"/>
        <v>0</v>
      </c>
      <c r="Y110" s="679">
        <f t="shared" si="125"/>
        <v>0</v>
      </c>
      <c r="Z110" s="679">
        <v>0</v>
      </c>
      <c r="AA110" s="309"/>
    </row>
    <row r="111" spans="1:27" ht="15" thickBot="1">
      <c r="A111" s="423" t="s">
        <v>225</v>
      </c>
      <c r="B111" s="424"/>
      <c r="C111" s="425"/>
      <c r="D111" s="426"/>
      <c r="E111" s="390">
        <f>SUM(E107:E109)</f>
        <v>0</v>
      </c>
      <c r="F111" s="372"/>
      <c r="G111" s="461">
        <f>SUM(G107:G110)</f>
        <v>0</v>
      </c>
      <c r="H111" s="516"/>
      <c r="I111" s="374"/>
      <c r="J111" s="571">
        <f>SUM(J107:J110)</f>
        <v>0</v>
      </c>
      <c r="K111" s="390">
        <f>SUM(K107:K109)</f>
        <v>0</v>
      </c>
      <c r="L111" s="372"/>
      <c r="M111" s="461">
        <f>SUM(M107:M110)</f>
        <v>0</v>
      </c>
      <c r="N111" s="516"/>
      <c r="O111" s="374"/>
      <c r="P111" s="461">
        <f>SUM(P107:P110)</f>
        <v>0</v>
      </c>
      <c r="Q111" s="630">
        <f>SUM(Q107:Q109)</f>
        <v>0</v>
      </c>
      <c r="R111" s="372"/>
      <c r="S111" s="571">
        <f>SUM(S107:S110)</f>
        <v>0</v>
      </c>
      <c r="T111" s="516"/>
      <c r="U111" s="374"/>
      <c r="V111" s="571">
        <f>SUM(V107:V110)</f>
        <v>0</v>
      </c>
      <c r="W111" s="604">
        <f t="shared" si="138"/>
        <v>0</v>
      </c>
      <c r="X111" s="604">
        <f t="shared" si="139"/>
        <v>0</v>
      </c>
      <c r="Y111" s="680">
        <f t="shared" si="125"/>
        <v>0</v>
      </c>
      <c r="Z111" s="680">
        <v>0</v>
      </c>
      <c r="AA111" s="561"/>
    </row>
    <row r="112" spans="1:27" ht="15" thickBot="1">
      <c r="A112" s="449" t="s">
        <v>28</v>
      </c>
      <c r="B112" s="452">
        <v>9</v>
      </c>
      <c r="C112" s="460" t="s">
        <v>226</v>
      </c>
      <c r="D112" s="451"/>
      <c r="E112" s="453"/>
      <c r="F112" s="453"/>
      <c r="G112" s="453"/>
      <c r="H112" s="530"/>
      <c r="I112" s="454"/>
      <c r="J112" s="578"/>
      <c r="K112" s="636"/>
      <c r="L112" s="396"/>
      <c r="M112" s="637"/>
      <c r="N112" s="530"/>
      <c r="O112" s="454"/>
      <c r="P112" s="531"/>
      <c r="Q112" s="453"/>
      <c r="R112" s="453"/>
      <c r="S112" s="453"/>
      <c r="T112" s="530"/>
      <c r="U112" s="454"/>
      <c r="V112" s="578"/>
      <c r="W112" s="604"/>
      <c r="X112" s="604"/>
      <c r="Y112" s="680"/>
      <c r="Z112" s="680"/>
      <c r="AA112" s="455"/>
    </row>
    <row r="113" spans="1:27" ht="90" thickBot="1">
      <c r="A113" s="434" t="s">
        <v>33</v>
      </c>
      <c r="B113" s="462">
        <v>43839</v>
      </c>
      <c r="C113" s="436" t="s">
        <v>229</v>
      </c>
      <c r="D113" s="463" t="s">
        <v>228</v>
      </c>
      <c r="E113" s="441">
        <v>10</v>
      </c>
      <c r="F113" s="439">
        <v>800</v>
      </c>
      <c r="G113" s="440">
        <f t="shared" ref="G113:G119" si="157">E113*F113</f>
        <v>8000</v>
      </c>
      <c r="H113" s="632">
        <v>10</v>
      </c>
      <c r="I113" s="439">
        <v>800</v>
      </c>
      <c r="J113" s="631">
        <v>8000</v>
      </c>
      <c r="K113" s="632"/>
      <c r="L113" s="439"/>
      <c r="M113" s="631">
        <f t="shared" ref="M113:M119" si="158">K113*L113</f>
        <v>0</v>
      </c>
      <c r="N113" s="528">
        <v>1</v>
      </c>
      <c r="O113" s="358">
        <v>2990.46</v>
      </c>
      <c r="P113" s="440">
        <v>2990.46</v>
      </c>
      <c r="Q113" s="632"/>
      <c r="R113" s="439"/>
      <c r="S113" s="631">
        <f t="shared" ref="S113:S119" si="159">Q113*R113</f>
        <v>0</v>
      </c>
      <c r="T113" s="528"/>
      <c r="U113" s="358"/>
      <c r="V113" s="440">
        <f t="shared" ref="V113:V119" si="160">T113*U113</f>
        <v>0</v>
      </c>
      <c r="W113" s="623">
        <f t="shared" si="138"/>
        <v>8000</v>
      </c>
      <c r="X113" s="623">
        <f t="shared" si="139"/>
        <v>10990.46</v>
      </c>
      <c r="Y113" s="679">
        <f t="shared" si="125"/>
        <v>-2990.4599999999991</v>
      </c>
      <c r="Z113" s="679">
        <f>(Y113/W113)*100</f>
        <v>-37.380749999999992</v>
      </c>
      <c r="AA113" s="475"/>
    </row>
    <row r="114" spans="1:27" ht="166.5" thickBot="1">
      <c r="A114" s="364" t="s">
        <v>33</v>
      </c>
      <c r="B114" s="67">
        <v>43870</v>
      </c>
      <c r="C114" s="54" t="s">
        <v>435</v>
      </c>
      <c r="D114" s="68" t="s">
        <v>230</v>
      </c>
      <c r="E114" s="69">
        <v>10</v>
      </c>
      <c r="F114" s="44">
        <v>10120</v>
      </c>
      <c r="G114" s="307">
        <f t="shared" si="157"/>
        <v>101200</v>
      </c>
      <c r="H114" s="616">
        <v>10</v>
      </c>
      <c r="I114" s="44">
        <v>10120</v>
      </c>
      <c r="J114" s="609">
        <f t="shared" ref="J114" si="161">H114*I114</f>
        <v>101200</v>
      </c>
      <c r="K114" s="616"/>
      <c r="L114" s="44"/>
      <c r="M114" s="609">
        <f t="shared" si="158"/>
        <v>0</v>
      </c>
      <c r="N114" s="278"/>
      <c r="O114" s="274"/>
      <c r="P114" s="307">
        <f t="shared" ref="P114:P119" si="162">N114*O114</f>
        <v>0</v>
      </c>
      <c r="Q114" s="616"/>
      <c r="R114" s="44"/>
      <c r="S114" s="609">
        <f t="shared" si="159"/>
        <v>0</v>
      </c>
      <c r="T114" s="278"/>
      <c r="U114" s="274"/>
      <c r="V114" s="307">
        <f t="shared" si="160"/>
        <v>0</v>
      </c>
      <c r="W114" s="623">
        <f t="shared" si="138"/>
        <v>101200</v>
      </c>
      <c r="X114" s="623">
        <f t="shared" si="139"/>
        <v>101200</v>
      </c>
      <c r="Y114" s="679">
        <f t="shared" si="125"/>
        <v>0</v>
      </c>
      <c r="Z114" s="679">
        <f t="shared" ref="Z114:Z118" si="163">(Y114/W114)*100</f>
        <v>0</v>
      </c>
      <c r="AA114" s="499"/>
    </row>
    <row r="115" spans="1:27" ht="192" thickBot="1">
      <c r="A115" s="464" t="s">
        <v>33</v>
      </c>
      <c r="B115" s="223">
        <v>43899</v>
      </c>
      <c r="C115" s="224" t="s">
        <v>231</v>
      </c>
      <c r="D115" s="225" t="s">
        <v>232</v>
      </c>
      <c r="E115" s="226">
        <v>3</v>
      </c>
      <c r="F115" s="227">
        <v>7500</v>
      </c>
      <c r="G115" s="316">
        <f t="shared" si="157"/>
        <v>22500</v>
      </c>
      <c r="H115" s="532">
        <v>2</v>
      </c>
      <c r="I115" s="322">
        <f>J115/H115</f>
        <v>6015.5</v>
      </c>
      <c r="J115" s="635">
        <f>4081+7950</f>
        <v>12031</v>
      </c>
      <c r="K115" s="634"/>
      <c r="L115" s="227"/>
      <c r="M115" s="635">
        <f t="shared" si="158"/>
        <v>0</v>
      </c>
      <c r="N115" s="532"/>
      <c r="O115" s="322"/>
      <c r="P115" s="316">
        <f t="shared" si="162"/>
        <v>0</v>
      </c>
      <c r="Q115" s="634"/>
      <c r="R115" s="227"/>
      <c r="S115" s="635">
        <f t="shared" si="159"/>
        <v>0</v>
      </c>
      <c r="T115" s="532"/>
      <c r="U115" s="322"/>
      <c r="V115" s="316">
        <f t="shared" si="160"/>
        <v>0</v>
      </c>
      <c r="W115" s="623">
        <f t="shared" si="138"/>
        <v>22500</v>
      </c>
      <c r="X115" s="623">
        <f t="shared" si="139"/>
        <v>12031</v>
      </c>
      <c r="Y115" s="679">
        <f t="shared" si="125"/>
        <v>10469</v>
      </c>
      <c r="Z115" s="679">
        <f t="shared" si="163"/>
        <v>46.528888888888886</v>
      </c>
      <c r="AA115" s="499" t="s">
        <v>408</v>
      </c>
    </row>
    <row r="116" spans="1:27" ht="252.75" thickBot="1">
      <c r="A116" s="364" t="s">
        <v>33</v>
      </c>
      <c r="B116" s="67">
        <v>43930</v>
      </c>
      <c r="C116" s="54" t="s">
        <v>233</v>
      </c>
      <c r="D116" s="68" t="s">
        <v>36</v>
      </c>
      <c r="E116" s="69">
        <v>5</v>
      </c>
      <c r="F116" s="44">
        <v>10000</v>
      </c>
      <c r="G116" s="307">
        <f t="shared" si="157"/>
        <v>50000</v>
      </c>
      <c r="H116" s="278">
        <v>6</v>
      </c>
      <c r="I116" s="274">
        <f>J116/H116</f>
        <v>17386.420000000002</v>
      </c>
      <c r="J116" s="653">
        <v>104318.52</v>
      </c>
      <c r="K116" s="616">
        <v>2</v>
      </c>
      <c r="L116" s="44">
        <v>7466.95</v>
      </c>
      <c r="M116" s="609">
        <f t="shared" si="158"/>
        <v>14933.9</v>
      </c>
      <c r="N116" s="278">
        <v>2</v>
      </c>
      <c r="O116" s="274">
        <f>P116/N116</f>
        <v>7476.15</v>
      </c>
      <c r="P116" s="307">
        <v>14952.3</v>
      </c>
      <c r="Q116" s="616"/>
      <c r="R116" s="44"/>
      <c r="S116" s="609">
        <f t="shared" si="159"/>
        <v>0</v>
      </c>
      <c r="T116" s="278"/>
      <c r="U116" s="274"/>
      <c r="V116" s="307">
        <f t="shared" si="160"/>
        <v>0</v>
      </c>
      <c r="W116" s="623">
        <f t="shared" si="138"/>
        <v>64933.9</v>
      </c>
      <c r="X116" s="623">
        <f t="shared" si="139"/>
        <v>119270.82</v>
      </c>
      <c r="Y116" s="679">
        <f t="shared" si="125"/>
        <v>-54336.920000000006</v>
      </c>
      <c r="Z116" s="679">
        <f t="shared" si="163"/>
        <v>-83.680358025622994</v>
      </c>
      <c r="AA116" s="564" t="s">
        <v>234</v>
      </c>
    </row>
    <row r="117" spans="1:27" ht="77.25" thickBot="1">
      <c r="A117" s="366" t="s">
        <v>33</v>
      </c>
      <c r="B117" s="67">
        <v>43960</v>
      </c>
      <c r="C117" s="52" t="s">
        <v>235</v>
      </c>
      <c r="D117" s="53" t="s">
        <v>236</v>
      </c>
      <c r="E117" s="70">
        <v>30</v>
      </c>
      <c r="F117" s="232">
        <v>1000</v>
      </c>
      <c r="G117" s="308">
        <f t="shared" si="157"/>
        <v>30000</v>
      </c>
      <c r="H117" s="278"/>
      <c r="I117" s="274"/>
      <c r="J117" s="654">
        <v>0</v>
      </c>
      <c r="K117" s="633"/>
      <c r="L117" s="232"/>
      <c r="M117" s="626">
        <f t="shared" si="158"/>
        <v>0</v>
      </c>
      <c r="N117" s="278">
        <v>5</v>
      </c>
      <c r="O117" s="274">
        <f>P117/N117</f>
        <v>1443.2280000000001</v>
      </c>
      <c r="P117" s="308">
        <v>7216.14</v>
      </c>
      <c r="Q117" s="633"/>
      <c r="R117" s="232"/>
      <c r="S117" s="626">
        <f t="shared" si="159"/>
        <v>0</v>
      </c>
      <c r="T117" s="278"/>
      <c r="U117" s="274"/>
      <c r="V117" s="308">
        <f t="shared" si="160"/>
        <v>0</v>
      </c>
      <c r="W117" s="623">
        <f t="shared" si="138"/>
        <v>30000</v>
      </c>
      <c r="X117" s="623">
        <f t="shared" si="139"/>
        <v>7216.14</v>
      </c>
      <c r="Y117" s="679">
        <f t="shared" si="125"/>
        <v>22783.86</v>
      </c>
      <c r="Z117" s="679">
        <f t="shared" si="163"/>
        <v>75.94619999999999</v>
      </c>
      <c r="AA117" s="562" t="s">
        <v>237</v>
      </c>
    </row>
    <row r="118" spans="1:27" ht="264.75" thickBot="1">
      <c r="A118" s="366" t="s">
        <v>33</v>
      </c>
      <c r="B118" s="67">
        <v>43960</v>
      </c>
      <c r="C118" s="52" t="s">
        <v>238</v>
      </c>
      <c r="D118" s="53" t="s">
        <v>106</v>
      </c>
      <c r="E118" s="70">
        <v>1</v>
      </c>
      <c r="F118" s="232">
        <v>40278.980000000003</v>
      </c>
      <c r="G118" s="308">
        <f t="shared" si="157"/>
        <v>40278.980000000003</v>
      </c>
      <c r="H118" s="655">
        <v>1</v>
      </c>
      <c r="I118" s="652">
        <v>40278.980000000003</v>
      </c>
      <c r="J118" s="626">
        <v>40278.980000000003</v>
      </c>
      <c r="K118" s="633"/>
      <c r="L118" s="232"/>
      <c r="M118" s="626">
        <f t="shared" si="158"/>
        <v>0</v>
      </c>
      <c r="N118" s="278"/>
      <c r="O118" s="274"/>
      <c r="P118" s="308">
        <f t="shared" si="162"/>
        <v>0</v>
      </c>
      <c r="Q118" s="633"/>
      <c r="R118" s="232"/>
      <c r="S118" s="626">
        <f t="shared" si="159"/>
        <v>0</v>
      </c>
      <c r="T118" s="278"/>
      <c r="U118" s="274"/>
      <c r="V118" s="308">
        <f t="shared" si="160"/>
        <v>0</v>
      </c>
      <c r="W118" s="623">
        <f t="shared" si="138"/>
        <v>40278.980000000003</v>
      </c>
      <c r="X118" s="623">
        <f t="shared" si="139"/>
        <v>40278.980000000003</v>
      </c>
      <c r="Y118" s="679">
        <f t="shared" si="125"/>
        <v>0</v>
      </c>
      <c r="Z118" s="679">
        <f t="shared" si="163"/>
        <v>0</v>
      </c>
      <c r="AA118" s="565" t="s">
        <v>409</v>
      </c>
    </row>
    <row r="119" spans="1:27" ht="39" thickBot="1">
      <c r="A119" s="333" t="s">
        <v>33</v>
      </c>
      <c r="B119" s="465">
        <v>43991</v>
      </c>
      <c r="C119" s="430" t="s">
        <v>239</v>
      </c>
      <c r="D119" s="336"/>
      <c r="E119" s="337">
        <f>G111</f>
        <v>0</v>
      </c>
      <c r="F119" s="244">
        <v>0.22</v>
      </c>
      <c r="G119" s="323">
        <f t="shared" si="157"/>
        <v>0</v>
      </c>
      <c r="H119" s="281"/>
      <c r="I119" s="282"/>
      <c r="J119" s="245">
        <f t="shared" ref="J119" si="164">H119*I119</f>
        <v>0</v>
      </c>
      <c r="K119" s="243">
        <f>M111</f>
        <v>0</v>
      </c>
      <c r="L119" s="244">
        <v>0.22</v>
      </c>
      <c r="M119" s="245">
        <f t="shared" si="158"/>
        <v>0</v>
      </c>
      <c r="N119" s="281"/>
      <c r="O119" s="282"/>
      <c r="P119" s="323">
        <f t="shared" si="162"/>
        <v>0</v>
      </c>
      <c r="Q119" s="243">
        <f>S111</f>
        <v>0</v>
      </c>
      <c r="R119" s="244">
        <v>0.22</v>
      </c>
      <c r="S119" s="245">
        <f t="shared" si="159"/>
        <v>0</v>
      </c>
      <c r="T119" s="281"/>
      <c r="U119" s="282"/>
      <c r="V119" s="323">
        <f t="shared" si="160"/>
        <v>0</v>
      </c>
      <c r="W119" s="623">
        <f t="shared" si="138"/>
        <v>0</v>
      </c>
      <c r="X119" s="623">
        <f t="shared" si="139"/>
        <v>0</v>
      </c>
      <c r="Y119" s="679">
        <f t="shared" si="125"/>
        <v>0</v>
      </c>
      <c r="Z119" s="679">
        <v>0</v>
      </c>
      <c r="AA119" s="339"/>
    </row>
    <row r="120" spans="1:27" ht="15" thickBot="1">
      <c r="A120" s="423" t="s">
        <v>240</v>
      </c>
      <c r="B120" s="456"/>
      <c r="C120" s="425"/>
      <c r="D120" s="426"/>
      <c r="E120" s="390"/>
      <c r="F120" s="372"/>
      <c r="G120" s="373">
        <f>SUM(G113:G119)</f>
        <v>251978.98</v>
      </c>
      <c r="H120" s="516"/>
      <c r="I120" s="374"/>
      <c r="J120" s="373">
        <f>SUM(J113:J119)</f>
        <v>265828.5</v>
      </c>
      <c r="K120" s="630">
        <f>SUM(K113:K117)</f>
        <v>2</v>
      </c>
      <c r="L120" s="372"/>
      <c r="M120" s="536">
        <f>SUM(M113:M119)</f>
        <v>14933.9</v>
      </c>
      <c r="N120" s="516"/>
      <c r="O120" s="374"/>
      <c r="P120" s="373">
        <f>SUM(P113:P119)</f>
        <v>25158.899999999998</v>
      </c>
      <c r="Q120" s="630">
        <f>SUM(Q113:Q117)</f>
        <v>0</v>
      </c>
      <c r="R120" s="372"/>
      <c r="S120" s="536">
        <f t="shared" ref="S120" si="165">SUM(S113:S119)</f>
        <v>0</v>
      </c>
      <c r="T120" s="516"/>
      <c r="U120" s="374"/>
      <c r="V120" s="373">
        <f t="shared" ref="V120" si="166">SUM(V113:V119)</f>
        <v>0</v>
      </c>
      <c r="W120" s="604">
        <f t="shared" si="138"/>
        <v>266912.88</v>
      </c>
      <c r="X120" s="639">
        <f t="shared" si="139"/>
        <v>290987.40000000002</v>
      </c>
      <c r="Y120" s="680">
        <f t="shared" si="125"/>
        <v>-24074.520000000019</v>
      </c>
      <c r="Z120" s="680">
        <f>(Y120/W120)*100</f>
        <v>-9.0196171874508337</v>
      </c>
      <c r="AA120" s="561"/>
    </row>
    <row r="121" spans="1:27" ht="15" thickBot="1">
      <c r="A121" s="382" t="s">
        <v>28</v>
      </c>
      <c r="B121" s="640">
        <v>10</v>
      </c>
      <c r="C121" s="450" t="s">
        <v>241</v>
      </c>
      <c r="D121" s="451"/>
      <c r="E121" s="453"/>
      <c r="F121" s="453"/>
      <c r="G121" s="453"/>
      <c r="H121" s="530"/>
      <c r="I121" s="454"/>
      <c r="J121" s="531"/>
      <c r="K121" s="453"/>
      <c r="L121" s="453"/>
      <c r="M121" s="453"/>
      <c r="N121" s="530"/>
      <c r="O121" s="454"/>
      <c r="P121" s="578"/>
      <c r="Q121" s="636"/>
      <c r="R121" s="396"/>
      <c r="S121" s="637"/>
      <c r="T121" s="530"/>
      <c r="U121" s="454"/>
      <c r="V121" s="578"/>
      <c r="W121" s="734"/>
      <c r="X121" s="734"/>
      <c r="Y121" s="680"/>
      <c r="Z121" s="680"/>
      <c r="AA121" s="455"/>
    </row>
    <row r="122" spans="1:27" ht="25.5">
      <c r="A122" s="39" t="s">
        <v>33</v>
      </c>
      <c r="B122" s="459">
        <v>43840</v>
      </c>
      <c r="C122" s="433" t="s">
        <v>242</v>
      </c>
      <c r="D122" s="638" t="s">
        <v>243</v>
      </c>
      <c r="E122" s="72">
        <v>1</v>
      </c>
      <c r="F122" s="51">
        <v>20000</v>
      </c>
      <c r="G122" s="314">
        <f t="shared" ref="G122:G128" si="167">E122*F122</f>
        <v>20000</v>
      </c>
      <c r="H122" s="527">
        <v>1</v>
      </c>
      <c r="I122" s="412">
        <v>22000</v>
      </c>
      <c r="J122" s="314">
        <v>22000</v>
      </c>
      <c r="K122" s="632"/>
      <c r="L122" s="439"/>
      <c r="M122" s="631">
        <f t="shared" ref="M122:M128" si="168">K122*L122</f>
        <v>0</v>
      </c>
      <c r="N122" s="527"/>
      <c r="O122" s="412"/>
      <c r="P122" s="314">
        <f t="shared" ref="P122:P128" si="169">N122*O122</f>
        <v>0</v>
      </c>
      <c r="Q122" s="615"/>
      <c r="R122" s="51"/>
      <c r="S122" s="608">
        <f t="shared" ref="S122:S128" si="170">Q122*R122</f>
        <v>0</v>
      </c>
      <c r="T122" s="527"/>
      <c r="U122" s="412"/>
      <c r="V122" s="314">
        <f t="shared" ref="V122:V128" si="171">T122*U122</f>
        <v>0</v>
      </c>
      <c r="W122" s="727">
        <f t="shared" si="138"/>
        <v>20000</v>
      </c>
      <c r="X122" s="727">
        <f t="shared" si="139"/>
        <v>22000</v>
      </c>
      <c r="Y122" s="727">
        <f t="shared" si="125"/>
        <v>-2000</v>
      </c>
      <c r="Z122" s="727">
        <f>(Y122/W122)*100</f>
        <v>-10</v>
      </c>
      <c r="AA122" s="474"/>
    </row>
    <row r="123" spans="1:27" ht="25.5">
      <c r="A123" s="39" t="s">
        <v>33</v>
      </c>
      <c r="B123" s="67">
        <v>43871</v>
      </c>
      <c r="C123" s="71" t="s">
        <v>244</v>
      </c>
      <c r="D123" s="68" t="s">
        <v>36</v>
      </c>
      <c r="E123" s="69">
        <v>5</v>
      </c>
      <c r="F123" s="44">
        <v>549.20000000000005</v>
      </c>
      <c r="G123" s="307">
        <f t="shared" si="167"/>
        <v>2746</v>
      </c>
      <c r="H123" s="278"/>
      <c r="I123" s="274"/>
      <c r="J123" s="307">
        <f t="shared" ref="J123:J128" si="172">H123*I123</f>
        <v>0</v>
      </c>
      <c r="K123" s="616"/>
      <c r="L123" s="44"/>
      <c r="M123" s="609">
        <f t="shared" si="168"/>
        <v>0</v>
      </c>
      <c r="N123" s="278"/>
      <c r="O123" s="274"/>
      <c r="P123" s="307">
        <f t="shared" si="169"/>
        <v>0</v>
      </c>
      <c r="Q123" s="616"/>
      <c r="R123" s="44"/>
      <c r="S123" s="609">
        <f t="shared" si="170"/>
        <v>0</v>
      </c>
      <c r="T123" s="278"/>
      <c r="U123" s="274"/>
      <c r="V123" s="307">
        <f t="shared" si="171"/>
        <v>0</v>
      </c>
      <c r="W123" s="727">
        <f t="shared" si="138"/>
        <v>2746</v>
      </c>
      <c r="X123" s="727">
        <f t="shared" si="139"/>
        <v>0</v>
      </c>
      <c r="Y123" s="727">
        <f t="shared" si="125"/>
        <v>2746</v>
      </c>
      <c r="Z123" s="727">
        <f t="shared" ref="Z123:Z129" si="173">(Y123/W123)*100</f>
        <v>100</v>
      </c>
      <c r="AA123" s="76"/>
    </row>
    <row r="124" spans="1:27" ht="25.5">
      <c r="A124" s="39" t="s">
        <v>33</v>
      </c>
      <c r="B124" s="67">
        <v>43900</v>
      </c>
      <c r="C124" s="71" t="s">
        <v>245</v>
      </c>
      <c r="D124" s="68" t="s">
        <v>36</v>
      </c>
      <c r="E124" s="69">
        <v>5</v>
      </c>
      <c r="F124" s="44">
        <v>274.60000000000002</v>
      </c>
      <c r="G124" s="307">
        <f t="shared" si="167"/>
        <v>1373</v>
      </c>
      <c r="H124" s="278"/>
      <c r="I124" s="274"/>
      <c r="J124" s="307">
        <f t="shared" si="172"/>
        <v>0</v>
      </c>
      <c r="K124" s="616"/>
      <c r="L124" s="44"/>
      <c r="M124" s="609">
        <f t="shared" si="168"/>
        <v>0</v>
      </c>
      <c r="N124" s="278"/>
      <c r="O124" s="274"/>
      <c r="P124" s="307">
        <f t="shared" si="169"/>
        <v>0</v>
      </c>
      <c r="Q124" s="616"/>
      <c r="R124" s="44"/>
      <c r="S124" s="609">
        <f t="shared" si="170"/>
        <v>0</v>
      </c>
      <c r="T124" s="278"/>
      <c r="U124" s="274"/>
      <c r="V124" s="307">
        <f t="shared" si="171"/>
        <v>0</v>
      </c>
      <c r="W124" s="727">
        <f t="shared" si="138"/>
        <v>1373</v>
      </c>
      <c r="X124" s="727">
        <f t="shared" si="139"/>
        <v>0</v>
      </c>
      <c r="Y124" s="727">
        <f t="shared" si="125"/>
        <v>1373</v>
      </c>
      <c r="Z124" s="727">
        <f t="shared" si="173"/>
        <v>100</v>
      </c>
      <c r="AA124" s="76"/>
    </row>
    <row r="125" spans="1:27" ht="25.5">
      <c r="A125" s="45" t="s">
        <v>33</v>
      </c>
      <c r="B125" s="73">
        <v>43931</v>
      </c>
      <c r="C125" s="52" t="s">
        <v>246</v>
      </c>
      <c r="D125" s="53" t="s">
        <v>106</v>
      </c>
      <c r="E125" s="70">
        <v>1</v>
      </c>
      <c r="F125" s="49">
        <v>2772</v>
      </c>
      <c r="G125" s="307">
        <f t="shared" si="167"/>
        <v>2772</v>
      </c>
      <c r="H125" s="278"/>
      <c r="I125" s="274"/>
      <c r="J125" s="307">
        <f t="shared" si="172"/>
        <v>0</v>
      </c>
      <c r="K125" s="633"/>
      <c r="L125" s="232"/>
      <c r="M125" s="626">
        <f t="shared" si="168"/>
        <v>0</v>
      </c>
      <c r="N125" s="278"/>
      <c r="O125" s="274"/>
      <c r="P125" s="308">
        <f t="shared" si="169"/>
        <v>0</v>
      </c>
      <c r="Q125" s="633"/>
      <c r="R125" s="232"/>
      <c r="S125" s="626">
        <f t="shared" si="170"/>
        <v>0</v>
      </c>
      <c r="T125" s="278"/>
      <c r="U125" s="274"/>
      <c r="V125" s="308">
        <f t="shared" si="171"/>
        <v>0</v>
      </c>
      <c r="W125" s="727">
        <f t="shared" si="138"/>
        <v>2772</v>
      </c>
      <c r="X125" s="727">
        <f t="shared" si="139"/>
        <v>0</v>
      </c>
      <c r="Y125" s="727">
        <f t="shared" si="125"/>
        <v>2772</v>
      </c>
      <c r="Z125" s="727">
        <f t="shared" si="173"/>
        <v>100</v>
      </c>
      <c r="AA125" s="309"/>
    </row>
    <row r="126" spans="1:27" ht="25.5">
      <c r="A126" s="45" t="s">
        <v>33</v>
      </c>
      <c r="B126" s="73">
        <v>43961</v>
      </c>
      <c r="C126" s="52" t="s">
        <v>247</v>
      </c>
      <c r="D126" s="53" t="s">
        <v>106</v>
      </c>
      <c r="E126" s="70">
        <v>1</v>
      </c>
      <c r="F126" s="49">
        <v>700</v>
      </c>
      <c r="G126" s="307">
        <f t="shared" si="167"/>
        <v>700</v>
      </c>
      <c r="H126" s="278"/>
      <c r="I126" s="274"/>
      <c r="J126" s="307">
        <f t="shared" si="172"/>
        <v>0</v>
      </c>
      <c r="K126" s="633"/>
      <c r="L126" s="232"/>
      <c r="M126" s="626">
        <f t="shared" si="168"/>
        <v>0</v>
      </c>
      <c r="N126" s="278"/>
      <c r="O126" s="274"/>
      <c r="P126" s="308">
        <f t="shared" si="169"/>
        <v>0</v>
      </c>
      <c r="Q126" s="633"/>
      <c r="R126" s="232"/>
      <c r="S126" s="626">
        <f t="shared" si="170"/>
        <v>0</v>
      </c>
      <c r="T126" s="278"/>
      <c r="U126" s="274"/>
      <c r="V126" s="308">
        <f t="shared" si="171"/>
        <v>0</v>
      </c>
      <c r="W126" s="727">
        <f t="shared" si="138"/>
        <v>700</v>
      </c>
      <c r="X126" s="727">
        <f t="shared" si="139"/>
        <v>0</v>
      </c>
      <c r="Y126" s="727">
        <f t="shared" si="125"/>
        <v>700</v>
      </c>
      <c r="Z126" s="727">
        <f t="shared" si="173"/>
        <v>100</v>
      </c>
      <c r="AA126" s="309"/>
    </row>
    <row r="127" spans="1:27" ht="25.5">
      <c r="A127" s="45" t="s">
        <v>33</v>
      </c>
      <c r="B127" s="73">
        <v>43992</v>
      </c>
      <c r="C127" s="52" t="s">
        <v>248</v>
      </c>
      <c r="D127" s="53" t="s">
        <v>106</v>
      </c>
      <c r="E127" s="70">
        <v>1</v>
      </c>
      <c r="F127" s="49">
        <v>10000</v>
      </c>
      <c r="G127" s="307">
        <f t="shared" si="167"/>
        <v>10000</v>
      </c>
      <c r="H127" s="278">
        <v>1</v>
      </c>
      <c r="I127" s="274">
        <v>10640</v>
      </c>
      <c r="J127" s="307">
        <v>10640</v>
      </c>
      <c r="K127" s="633"/>
      <c r="L127" s="232"/>
      <c r="M127" s="626">
        <f t="shared" si="168"/>
        <v>0</v>
      </c>
      <c r="N127" s="278">
        <v>1</v>
      </c>
      <c r="O127" s="274">
        <f>P127/N127</f>
        <v>10466.61</v>
      </c>
      <c r="P127" s="308">
        <v>10466.61</v>
      </c>
      <c r="Q127" s="633"/>
      <c r="R127" s="232"/>
      <c r="S127" s="626">
        <f t="shared" si="170"/>
        <v>0</v>
      </c>
      <c r="T127" s="278"/>
      <c r="U127" s="274"/>
      <c r="V127" s="308">
        <f t="shared" si="171"/>
        <v>0</v>
      </c>
      <c r="W127" s="727">
        <f t="shared" si="138"/>
        <v>10000</v>
      </c>
      <c r="X127" s="727">
        <f t="shared" si="139"/>
        <v>21106.61</v>
      </c>
      <c r="Y127" s="727">
        <f t="shared" si="125"/>
        <v>-11106.61</v>
      </c>
      <c r="Z127" s="727">
        <f t="shared" si="173"/>
        <v>-111.06610000000001</v>
      </c>
      <c r="AA127" s="309"/>
    </row>
    <row r="128" spans="1:27" ht="39" thickBot="1">
      <c r="A128" s="45" t="s">
        <v>33</v>
      </c>
      <c r="B128" s="73">
        <v>44022</v>
      </c>
      <c r="C128" s="458" t="s">
        <v>249</v>
      </c>
      <c r="D128" s="53" t="s">
        <v>36</v>
      </c>
      <c r="E128" s="48">
        <f>G119</f>
        <v>0</v>
      </c>
      <c r="F128" s="232">
        <v>0.22</v>
      </c>
      <c r="G128" s="308">
        <f t="shared" si="167"/>
        <v>0</v>
      </c>
      <c r="H128" s="310"/>
      <c r="I128" s="311"/>
      <c r="J128" s="308">
        <f t="shared" si="172"/>
        <v>0</v>
      </c>
      <c r="K128" s="633">
        <f>M119</f>
        <v>0</v>
      </c>
      <c r="L128" s="232">
        <v>0.22</v>
      </c>
      <c r="M128" s="626">
        <f t="shared" si="168"/>
        <v>0</v>
      </c>
      <c r="N128" s="310"/>
      <c r="O128" s="311"/>
      <c r="P128" s="308">
        <f t="shared" si="169"/>
        <v>0</v>
      </c>
      <c r="Q128" s="243">
        <f>S119</f>
        <v>0</v>
      </c>
      <c r="R128" s="244">
        <v>0.22</v>
      </c>
      <c r="S128" s="245">
        <f t="shared" si="170"/>
        <v>0</v>
      </c>
      <c r="T128" s="310"/>
      <c r="U128" s="311"/>
      <c r="V128" s="308">
        <f t="shared" si="171"/>
        <v>0</v>
      </c>
      <c r="W128" s="727">
        <f t="shared" si="138"/>
        <v>0</v>
      </c>
      <c r="X128" s="727">
        <f t="shared" si="139"/>
        <v>0</v>
      </c>
      <c r="Y128" s="727">
        <f t="shared" si="125"/>
        <v>0</v>
      </c>
      <c r="Z128" s="727">
        <v>0</v>
      </c>
      <c r="AA128" s="309"/>
    </row>
    <row r="129" spans="1:28" ht="15" thickBot="1">
      <c r="A129" s="423" t="s">
        <v>250</v>
      </c>
      <c r="B129" s="424"/>
      <c r="C129" s="425"/>
      <c r="D129" s="426"/>
      <c r="E129" s="390"/>
      <c r="F129" s="372"/>
      <c r="G129" s="373">
        <f>SUM(G122:G128)</f>
        <v>37591</v>
      </c>
      <c r="H129" s="516"/>
      <c r="I129" s="374"/>
      <c r="J129" s="373">
        <f>SUM(J122:J128)</f>
        <v>32640</v>
      </c>
      <c r="K129" s="630">
        <f>SUM(K122:K127)</f>
        <v>0</v>
      </c>
      <c r="L129" s="372"/>
      <c r="M129" s="536">
        <f>SUM(M122:M128)</f>
        <v>0</v>
      </c>
      <c r="N129" s="516"/>
      <c r="O129" s="374"/>
      <c r="P129" s="536">
        <f>SUM(P122:P128)</f>
        <v>10466.61</v>
      </c>
      <c r="Q129" s="390">
        <f>SUM(Q122:Q127)</f>
        <v>0</v>
      </c>
      <c r="R129" s="372"/>
      <c r="S129" s="373">
        <f t="shared" ref="S129" si="174">SUM(S122:S128)</f>
        <v>0</v>
      </c>
      <c r="T129" s="516"/>
      <c r="U129" s="374"/>
      <c r="V129" s="373">
        <f t="shared" ref="V129" si="175">SUM(V122:V128)</f>
        <v>0</v>
      </c>
      <c r="W129" s="734">
        <f t="shared" si="138"/>
        <v>37591</v>
      </c>
      <c r="X129" s="734">
        <f t="shared" si="139"/>
        <v>43106.61</v>
      </c>
      <c r="Y129" s="681">
        <f t="shared" si="125"/>
        <v>-5515.6100000000006</v>
      </c>
      <c r="Z129" s="861">
        <f t="shared" si="173"/>
        <v>-14.672687611396345</v>
      </c>
      <c r="AA129" s="561"/>
    </row>
    <row r="130" spans="1:28" ht="39" customHeight="1" thickBot="1">
      <c r="A130" s="392" t="s">
        <v>28</v>
      </c>
      <c r="B130" s="393">
        <v>11</v>
      </c>
      <c r="C130" s="908" t="s">
        <v>251</v>
      </c>
      <c r="D130" s="909"/>
      <c r="E130" s="909"/>
      <c r="F130" s="909"/>
      <c r="G130" s="909"/>
      <c r="H130" s="520"/>
      <c r="I130" s="397"/>
      <c r="J130" s="521"/>
      <c r="K130" s="396"/>
      <c r="L130" s="396"/>
      <c r="M130" s="396"/>
      <c r="N130" s="520"/>
      <c r="O130" s="397"/>
      <c r="P130" s="521"/>
      <c r="Q130" s="396"/>
      <c r="R130" s="396"/>
      <c r="S130" s="396"/>
      <c r="T130" s="520"/>
      <c r="U130" s="397"/>
      <c r="V130" s="577"/>
      <c r="W130" s="604"/>
      <c r="X130" s="604"/>
      <c r="Y130" s="680"/>
      <c r="Z130" s="680"/>
      <c r="AA130" s="398"/>
    </row>
    <row r="131" spans="1:28" ht="26.25" thickBot="1">
      <c r="A131" s="466" t="s">
        <v>33</v>
      </c>
      <c r="B131" s="467">
        <v>43841</v>
      </c>
      <c r="C131" s="468" t="s">
        <v>252</v>
      </c>
      <c r="D131" s="288" t="s">
        <v>253</v>
      </c>
      <c r="E131" s="469"/>
      <c r="F131" s="470"/>
      <c r="G131" s="471">
        <f t="shared" ref="G131" si="176">E131*F131</f>
        <v>0</v>
      </c>
      <c r="H131" s="533"/>
      <c r="I131" s="579"/>
      <c r="J131" s="643">
        <f t="shared" ref="J131" si="177">H131*I131</f>
        <v>0</v>
      </c>
      <c r="K131" s="473"/>
      <c r="L131" s="470"/>
      <c r="M131" s="471">
        <f t="shared" ref="M131" si="178">K131*L131</f>
        <v>0</v>
      </c>
      <c r="N131" s="644"/>
      <c r="O131" s="645"/>
      <c r="P131" s="646">
        <f t="shared" ref="P131" si="179">N131*O131</f>
        <v>0</v>
      </c>
      <c r="Q131" s="473"/>
      <c r="R131" s="470"/>
      <c r="S131" s="471">
        <f t="shared" ref="S131" si="180">Q131*R131</f>
        <v>0</v>
      </c>
      <c r="T131" s="533"/>
      <c r="U131" s="472"/>
      <c r="V131" s="471">
        <f t="shared" ref="V131" si="181">T131*U131</f>
        <v>0</v>
      </c>
      <c r="W131" s="623">
        <f t="shared" si="138"/>
        <v>0</v>
      </c>
      <c r="X131" s="623">
        <f t="shared" si="139"/>
        <v>0</v>
      </c>
      <c r="Y131" s="679">
        <f t="shared" si="125"/>
        <v>0</v>
      </c>
      <c r="Z131" s="679">
        <v>0</v>
      </c>
      <c r="AA131" s="647"/>
      <c r="AB131" s="648"/>
    </row>
    <row r="132" spans="1:28" ht="29.45" customHeight="1" thickBot="1">
      <c r="A132" s="931" t="s">
        <v>254</v>
      </c>
      <c r="B132" s="932"/>
      <c r="C132" s="932"/>
      <c r="D132" s="933"/>
      <c r="E132" s="390">
        <f>SUM(E131:E131)</f>
        <v>0</v>
      </c>
      <c r="F132" s="372"/>
      <c r="G132" s="373">
        <f>SUM(G131:G131)</f>
        <v>0</v>
      </c>
      <c r="H132" s="516"/>
      <c r="I132" s="575"/>
      <c r="J132" s="589">
        <f>SUM(J131:J131)</f>
        <v>0</v>
      </c>
      <c r="K132" s="390">
        <f>SUM(K131:K131)</f>
        <v>0</v>
      </c>
      <c r="L132" s="372"/>
      <c r="M132" s="373">
        <f>SUM(M131:M131)</f>
        <v>0</v>
      </c>
      <c r="N132" s="516"/>
      <c r="O132" s="575"/>
      <c r="P132" s="517">
        <f>SUM(P131:P131)</f>
        <v>0</v>
      </c>
      <c r="Q132" s="390">
        <f>SUM(Q131:Q131)</f>
        <v>0</v>
      </c>
      <c r="R132" s="372"/>
      <c r="S132" s="373">
        <f>SUM(S131:S131)</f>
        <v>0</v>
      </c>
      <c r="T132" s="516"/>
      <c r="U132" s="374"/>
      <c r="V132" s="373">
        <f>SUM(V131:V131)</f>
        <v>0</v>
      </c>
      <c r="W132" s="604">
        <f t="shared" si="138"/>
        <v>0</v>
      </c>
      <c r="X132" s="604">
        <f t="shared" si="139"/>
        <v>0</v>
      </c>
      <c r="Y132" s="680">
        <f t="shared" si="125"/>
        <v>0</v>
      </c>
      <c r="Z132" s="680">
        <v>0</v>
      </c>
      <c r="AA132" s="561"/>
    </row>
    <row r="133" spans="1:28" ht="15" thickBot="1">
      <c r="A133" s="392" t="s">
        <v>28</v>
      </c>
      <c r="B133" s="393">
        <v>12</v>
      </c>
      <c r="C133" s="394" t="s">
        <v>255</v>
      </c>
      <c r="D133" s="395"/>
      <c r="E133" s="396"/>
      <c r="F133" s="396"/>
      <c r="G133" s="396"/>
      <c r="H133" s="520"/>
      <c r="I133" s="397"/>
      <c r="J133" s="521"/>
      <c r="K133" s="396"/>
      <c r="L133" s="396"/>
      <c r="M133" s="396"/>
      <c r="N133" s="520"/>
      <c r="O133" s="397"/>
      <c r="P133" s="521"/>
      <c r="Q133" s="396"/>
      <c r="R133" s="396"/>
      <c r="S133" s="396"/>
      <c r="T133" s="520"/>
      <c r="U133" s="397"/>
      <c r="V133" s="577"/>
      <c r="W133" s="604"/>
      <c r="X133" s="604"/>
      <c r="Y133" s="680"/>
      <c r="Z133" s="680"/>
      <c r="AA133" s="398"/>
    </row>
    <row r="134" spans="1:28" ht="39" thickBot="1">
      <c r="A134" s="434" t="s">
        <v>33</v>
      </c>
      <c r="B134" s="435" t="s">
        <v>427</v>
      </c>
      <c r="C134" s="436" t="s">
        <v>257</v>
      </c>
      <c r="D134" s="261" t="s">
        <v>213</v>
      </c>
      <c r="E134" s="441">
        <v>50</v>
      </c>
      <c r="F134" s="439">
        <v>200</v>
      </c>
      <c r="G134" s="440">
        <f t="shared" ref="G134:G135" si="182">E134*F134</f>
        <v>10000</v>
      </c>
      <c r="H134" s="528">
        <f>J134/I134</f>
        <v>23.001999999999999</v>
      </c>
      <c r="I134" s="358">
        <v>200</v>
      </c>
      <c r="J134" s="656">
        <v>4600.3999999999996</v>
      </c>
      <c r="K134" s="441"/>
      <c r="L134" s="439"/>
      <c r="M134" s="440">
        <f t="shared" ref="M134:M135" si="183">K134*L134</f>
        <v>0</v>
      </c>
      <c r="N134" s="528"/>
      <c r="O134" s="358"/>
      <c r="P134" s="440">
        <f t="shared" ref="P134:P135" si="184">N134*O134</f>
        <v>0</v>
      </c>
      <c r="Q134" s="632"/>
      <c r="R134" s="439"/>
      <c r="S134" s="631">
        <f t="shared" ref="S134:S135" si="185">Q134*R134</f>
        <v>0</v>
      </c>
      <c r="T134" s="528"/>
      <c r="U134" s="358"/>
      <c r="V134" s="631">
        <f t="shared" ref="V134:V135" si="186">T134*U134</f>
        <v>0</v>
      </c>
      <c r="W134" s="623">
        <f t="shared" si="138"/>
        <v>10000</v>
      </c>
      <c r="X134" s="623">
        <f t="shared" si="139"/>
        <v>4600.3999999999996</v>
      </c>
      <c r="Y134" s="679">
        <f t="shared" si="125"/>
        <v>5399.6</v>
      </c>
      <c r="Z134" s="679">
        <f>(Y134/W134)*100</f>
        <v>53.996000000000002</v>
      </c>
      <c r="AA134" s="475"/>
    </row>
    <row r="135" spans="1:28" ht="39" thickBot="1">
      <c r="A135" s="333" t="s">
        <v>33</v>
      </c>
      <c r="B135" s="334" t="s">
        <v>428</v>
      </c>
      <c r="C135" s="430" t="s">
        <v>239</v>
      </c>
      <c r="D135" s="262"/>
      <c r="E135" s="320">
        <f>G131</f>
        <v>0</v>
      </c>
      <c r="F135" s="244">
        <v>0.22</v>
      </c>
      <c r="G135" s="323">
        <f t="shared" si="182"/>
        <v>0</v>
      </c>
      <c r="H135" s="281"/>
      <c r="I135" s="282"/>
      <c r="J135" s="245">
        <f t="shared" ref="J135" si="187">H135*I135</f>
        <v>0</v>
      </c>
      <c r="K135" s="320">
        <f>M131</f>
        <v>0</v>
      </c>
      <c r="L135" s="244">
        <v>0.22</v>
      </c>
      <c r="M135" s="323">
        <f t="shared" si="183"/>
        <v>0</v>
      </c>
      <c r="N135" s="281"/>
      <c r="O135" s="282"/>
      <c r="P135" s="323">
        <f t="shared" si="184"/>
        <v>0</v>
      </c>
      <c r="Q135" s="243">
        <f>S131</f>
        <v>0</v>
      </c>
      <c r="R135" s="244">
        <v>0.22</v>
      </c>
      <c r="S135" s="245">
        <f t="shared" si="185"/>
        <v>0</v>
      </c>
      <c r="T135" s="281"/>
      <c r="U135" s="282"/>
      <c r="V135" s="245">
        <f t="shared" si="186"/>
        <v>0</v>
      </c>
      <c r="W135" s="623">
        <f t="shared" si="138"/>
        <v>0</v>
      </c>
      <c r="X135" s="623">
        <f t="shared" si="139"/>
        <v>0</v>
      </c>
      <c r="Y135" s="679">
        <f t="shared" si="125"/>
        <v>0</v>
      </c>
      <c r="Z135" s="679">
        <v>0</v>
      </c>
      <c r="AA135" s="339"/>
    </row>
    <row r="136" spans="1:28" ht="15" thickBot="1">
      <c r="A136" s="476" t="s">
        <v>259</v>
      </c>
      <c r="B136" s="477"/>
      <c r="C136" s="478"/>
      <c r="D136" s="479"/>
      <c r="E136" s="446"/>
      <c r="F136" s="447"/>
      <c r="G136" s="448">
        <f>SUM(G134:G135)</f>
        <v>10000</v>
      </c>
      <c r="H136" s="534"/>
      <c r="I136" s="480"/>
      <c r="J136" s="448">
        <f>SUM(J134:J135)</f>
        <v>4600.3999999999996</v>
      </c>
      <c r="K136" s="446">
        <f>SUM(K134:K134)</f>
        <v>0</v>
      </c>
      <c r="L136" s="447"/>
      <c r="M136" s="448">
        <f>SUM(M134:M135)</f>
        <v>0</v>
      </c>
      <c r="N136" s="534"/>
      <c r="O136" s="480"/>
      <c r="P136" s="580">
        <v>0</v>
      </c>
      <c r="Q136" s="630">
        <f>SUM(Q134:Q134)</f>
        <v>0</v>
      </c>
      <c r="R136" s="372"/>
      <c r="S136" s="536">
        <f>SUM(S134:S135)</f>
        <v>0</v>
      </c>
      <c r="T136" s="534"/>
      <c r="U136" s="480"/>
      <c r="V136" s="580"/>
      <c r="W136" s="604">
        <f t="shared" si="138"/>
        <v>10000</v>
      </c>
      <c r="X136" s="604">
        <f t="shared" si="139"/>
        <v>4600.3999999999996</v>
      </c>
      <c r="Y136" s="680">
        <f t="shared" si="125"/>
        <v>5399.6</v>
      </c>
      <c r="Z136" s="680">
        <f>(Y136/W136)*100</f>
        <v>53.996000000000002</v>
      </c>
      <c r="AA136" s="566"/>
    </row>
    <row r="137" spans="1:28" ht="15" thickBot="1">
      <c r="A137" s="392" t="s">
        <v>28</v>
      </c>
      <c r="B137" s="393">
        <v>13</v>
      </c>
      <c r="C137" s="394" t="s">
        <v>260</v>
      </c>
      <c r="D137" s="395"/>
      <c r="E137" s="396"/>
      <c r="F137" s="396"/>
      <c r="G137" s="396"/>
      <c r="H137" s="520"/>
      <c r="I137" s="397"/>
      <c r="J137" s="521"/>
      <c r="K137" s="396"/>
      <c r="L137" s="396"/>
      <c r="M137" s="396"/>
      <c r="N137" s="520"/>
      <c r="O137" s="397"/>
      <c r="P137" s="521"/>
      <c r="Q137" s="396"/>
      <c r="R137" s="396"/>
      <c r="S137" s="396"/>
      <c r="T137" s="520"/>
      <c r="U137" s="397"/>
      <c r="V137" s="577"/>
      <c r="W137" s="604"/>
      <c r="X137" s="604"/>
      <c r="Y137" s="680"/>
      <c r="Z137" s="680"/>
      <c r="AA137" s="398"/>
    </row>
    <row r="138" spans="1:28" ht="15" thickBot="1">
      <c r="A138" s="327" t="s">
        <v>30</v>
      </c>
      <c r="B138" s="264" t="s">
        <v>429</v>
      </c>
      <c r="C138" s="481" t="s">
        <v>262</v>
      </c>
      <c r="D138" s="330"/>
      <c r="E138" s="331"/>
      <c r="F138" s="250"/>
      <c r="G138" s="272">
        <f>SUM(G139:G142)</f>
        <v>75000</v>
      </c>
      <c r="H138" s="275"/>
      <c r="I138" s="276"/>
      <c r="J138" s="251">
        <f>SUM(J139:J142)</f>
        <v>74990</v>
      </c>
      <c r="K138" s="332">
        <f>SUM(K139:K141)</f>
        <v>0</v>
      </c>
      <c r="L138" s="250"/>
      <c r="M138" s="272">
        <f>SUM(M139:M142)</f>
        <v>0</v>
      </c>
      <c r="N138" s="275"/>
      <c r="O138" s="276"/>
      <c r="P138" s="251">
        <f>SUM(P139:P142)</f>
        <v>0</v>
      </c>
      <c r="Q138" s="332">
        <f>SUM(Q139:Q141)</f>
        <v>0</v>
      </c>
      <c r="R138" s="250"/>
      <c r="S138" s="272">
        <f>SUM(S139:S142)</f>
        <v>0</v>
      </c>
      <c r="T138" s="275"/>
      <c r="U138" s="276"/>
      <c r="V138" s="272">
        <f>SUM(V139:V142)</f>
        <v>0</v>
      </c>
      <c r="W138" s="588">
        <f t="shared" si="138"/>
        <v>75000</v>
      </c>
      <c r="X138" s="588">
        <f t="shared" si="139"/>
        <v>74990</v>
      </c>
      <c r="Y138" s="833">
        <f t="shared" si="125"/>
        <v>10</v>
      </c>
      <c r="Z138" s="677">
        <f>(Y138/W138)*100</f>
        <v>1.3333333333333334E-2</v>
      </c>
      <c r="AA138" s="338"/>
    </row>
    <row r="139" spans="1:28" ht="15" thickBot="1">
      <c r="A139" s="364" t="s">
        <v>33</v>
      </c>
      <c r="B139" s="265" t="s">
        <v>263</v>
      </c>
      <c r="C139" s="263" t="s">
        <v>264</v>
      </c>
      <c r="D139" s="42" t="s">
        <v>36</v>
      </c>
      <c r="E139" s="43"/>
      <c r="F139" s="44"/>
      <c r="G139" s="307">
        <f t="shared" ref="G139:G142" si="188">E139*F139</f>
        <v>0</v>
      </c>
      <c r="H139" s="278"/>
      <c r="I139" s="274"/>
      <c r="J139" s="609">
        <f t="shared" ref="J139:J142" si="189">H139*I139</f>
        <v>0</v>
      </c>
      <c r="K139" s="69"/>
      <c r="L139" s="44"/>
      <c r="M139" s="307">
        <f t="shared" ref="M139:M142" si="190">K139*L139</f>
        <v>0</v>
      </c>
      <c r="N139" s="278"/>
      <c r="O139" s="274"/>
      <c r="P139" s="609">
        <f t="shared" ref="P139:P142" si="191">N139*O139</f>
        <v>0</v>
      </c>
      <c r="Q139" s="69"/>
      <c r="R139" s="44"/>
      <c r="S139" s="307">
        <f t="shared" ref="S139:S142" si="192">Q139*R139</f>
        <v>0</v>
      </c>
      <c r="T139" s="278"/>
      <c r="U139" s="274"/>
      <c r="V139" s="307">
        <f t="shared" ref="V139:V142" si="193">T139*U139</f>
        <v>0</v>
      </c>
      <c r="W139" s="730">
        <f t="shared" si="138"/>
        <v>0</v>
      </c>
      <c r="X139" s="731">
        <f t="shared" si="139"/>
        <v>0</v>
      </c>
      <c r="Y139" s="741">
        <f t="shared" si="125"/>
        <v>0</v>
      </c>
      <c r="Z139" s="679">
        <v>0</v>
      </c>
      <c r="AA139" s="499"/>
    </row>
    <row r="140" spans="1:28" ht="51.75" thickBot="1">
      <c r="A140" s="364" t="s">
        <v>33</v>
      </c>
      <c r="B140" s="265" t="s">
        <v>265</v>
      </c>
      <c r="C140" s="75" t="s">
        <v>266</v>
      </c>
      <c r="D140" s="42" t="s">
        <v>106</v>
      </c>
      <c r="E140" s="43">
        <v>3</v>
      </c>
      <c r="F140" s="44">
        <v>10000</v>
      </c>
      <c r="G140" s="307">
        <f t="shared" si="188"/>
        <v>30000</v>
      </c>
      <c r="H140" s="43">
        <v>3</v>
      </c>
      <c r="I140" s="44">
        <v>10000</v>
      </c>
      <c r="J140" s="609">
        <v>29990</v>
      </c>
      <c r="K140" s="69"/>
      <c r="L140" s="44"/>
      <c r="M140" s="307">
        <f t="shared" si="190"/>
        <v>0</v>
      </c>
      <c r="N140" s="278"/>
      <c r="O140" s="274"/>
      <c r="P140" s="609">
        <f t="shared" si="191"/>
        <v>0</v>
      </c>
      <c r="Q140" s="69"/>
      <c r="R140" s="44"/>
      <c r="S140" s="307">
        <f t="shared" si="192"/>
        <v>0</v>
      </c>
      <c r="T140" s="278"/>
      <c r="U140" s="274"/>
      <c r="V140" s="307">
        <f t="shared" si="193"/>
        <v>0</v>
      </c>
      <c r="W140" s="730">
        <f t="shared" si="138"/>
        <v>30000</v>
      </c>
      <c r="X140" s="731">
        <f t="shared" si="139"/>
        <v>29990</v>
      </c>
      <c r="Y140" s="741">
        <f t="shared" si="125"/>
        <v>10</v>
      </c>
      <c r="Z140" s="679">
        <f>(Y140/W140)*100</f>
        <v>3.3333333333333333E-2</v>
      </c>
      <c r="AA140" s="499"/>
    </row>
    <row r="141" spans="1:28" ht="15" thickBot="1">
      <c r="A141" s="364" t="s">
        <v>33</v>
      </c>
      <c r="B141" s="265" t="s">
        <v>267</v>
      </c>
      <c r="C141" s="75" t="s">
        <v>268</v>
      </c>
      <c r="D141" s="42" t="s">
        <v>106</v>
      </c>
      <c r="E141" s="43">
        <v>1</v>
      </c>
      <c r="F141" s="44">
        <v>45000</v>
      </c>
      <c r="G141" s="307">
        <f t="shared" si="188"/>
        <v>45000</v>
      </c>
      <c r="H141" s="43">
        <v>1</v>
      </c>
      <c r="I141" s="44">
        <v>45000</v>
      </c>
      <c r="J141" s="609">
        <v>45000</v>
      </c>
      <c r="K141" s="69"/>
      <c r="L141" s="44"/>
      <c r="M141" s="307">
        <f t="shared" si="190"/>
        <v>0</v>
      </c>
      <c r="N141" s="278"/>
      <c r="O141" s="274"/>
      <c r="P141" s="609">
        <f t="shared" si="191"/>
        <v>0</v>
      </c>
      <c r="Q141" s="69"/>
      <c r="R141" s="44"/>
      <c r="S141" s="307">
        <f t="shared" si="192"/>
        <v>0</v>
      </c>
      <c r="T141" s="278"/>
      <c r="U141" s="274"/>
      <c r="V141" s="307">
        <f t="shared" si="193"/>
        <v>0</v>
      </c>
      <c r="W141" s="730">
        <f t="shared" si="138"/>
        <v>45000</v>
      </c>
      <c r="X141" s="731">
        <f t="shared" si="139"/>
        <v>45000</v>
      </c>
      <c r="Y141" s="741">
        <f t="shared" si="125"/>
        <v>0</v>
      </c>
      <c r="Z141" s="679">
        <v>0</v>
      </c>
      <c r="AA141" s="499"/>
    </row>
    <row r="142" spans="1:28" ht="39" thickBot="1">
      <c r="A142" s="333" t="s">
        <v>33</v>
      </c>
      <c r="B142" s="482" t="s">
        <v>269</v>
      </c>
      <c r="C142" s="483" t="s">
        <v>270</v>
      </c>
      <c r="D142" s="336" t="s">
        <v>106</v>
      </c>
      <c r="E142" s="337"/>
      <c r="F142" s="244"/>
      <c r="G142" s="323">
        <f t="shared" si="188"/>
        <v>0</v>
      </c>
      <c r="H142" s="337"/>
      <c r="I142" s="244"/>
      <c r="J142" s="245">
        <f t="shared" si="189"/>
        <v>0</v>
      </c>
      <c r="K142" s="320"/>
      <c r="L142" s="244"/>
      <c r="M142" s="323">
        <f t="shared" si="190"/>
        <v>0</v>
      </c>
      <c r="N142" s="281"/>
      <c r="O142" s="282"/>
      <c r="P142" s="245">
        <f t="shared" si="191"/>
        <v>0</v>
      </c>
      <c r="Q142" s="320"/>
      <c r="R142" s="244"/>
      <c r="S142" s="323">
        <f t="shared" si="192"/>
        <v>0</v>
      </c>
      <c r="T142" s="281"/>
      <c r="U142" s="282"/>
      <c r="V142" s="323">
        <f t="shared" si="193"/>
        <v>0</v>
      </c>
      <c r="W142" s="732">
        <f t="shared" si="138"/>
        <v>0</v>
      </c>
      <c r="X142" s="733">
        <f t="shared" si="139"/>
        <v>0</v>
      </c>
      <c r="Y142" s="742">
        <f t="shared" si="125"/>
        <v>0</v>
      </c>
      <c r="Z142" s="679">
        <v>0</v>
      </c>
      <c r="AA142" s="339"/>
    </row>
    <row r="143" spans="1:28" ht="26.25" thickBot="1">
      <c r="A143" s="341" t="s">
        <v>30</v>
      </c>
      <c r="B143" s="485" t="s">
        <v>261</v>
      </c>
      <c r="C143" s="486" t="s">
        <v>271</v>
      </c>
      <c r="D143" s="330"/>
      <c r="E143" s="331"/>
      <c r="F143" s="250"/>
      <c r="G143" s="272">
        <f>SUM(G144:G160)</f>
        <v>996768</v>
      </c>
      <c r="H143" s="275"/>
      <c r="I143" s="276"/>
      <c r="J143" s="251">
        <f>SUM(J144:J160)</f>
        <v>1004412</v>
      </c>
      <c r="K143" s="601">
        <f>SUM(K144:K159)</f>
        <v>37</v>
      </c>
      <c r="L143" s="602"/>
      <c r="M143" s="603">
        <f>SUM(M144:M160)</f>
        <v>289476.52799999999</v>
      </c>
      <c r="N143" s="275"/>
      <c r="O143" s="276"/>
      <c r="P143" s="600">
        <f>SUM(P144:P160)</f>
        <v>270261.89</v>
      </c>
      <c r="Q143" s="601">
        <f>SUM(Q144:Q159)</f>
        <v>0</v>
      </c>
      <c r="R143" s="602"/>
      <c r="S143" s="603">
        <f>SUM(S144:S160)</f>
        <v>0</v>
      </c>
      <c r="T143" s="275"/>
      <c r="U143" s="276"/>
      <c r="V143" s="603">
        <f>SUM(V144:V160)</f>
        <v>0</v>
      </c>
      <c r="W143" s="743">
        <f t="shared" si="138"/>
        <v>1286244.5279999999</v>
      </c>
      <c r="X143" s="743">
        <f t="shared" si="139"/>
        <v>1274673.8900000001</v>
      </c>
      <c r="Y143" s="863">
        <f t="shared" si="125"/>
        <v>11570.637999999803</v>
      </c>
      <c r="Z143" s="677">
        <f>(Y143/W143)*100</f>
        <v>0.8995675198705142</v>
      </c>
      <c r="AA143" s="558"/>
    </row>
    <row r="144" spans="1:28" ht="15" thickBot="1">
      <c r="A144" s="487" t="s">
        <v>33</v>
      </c>
      <c r="B144" s="488" t="s">
        <v>272</v>
      </c>
      <c r="C144" s="489" t="s">
        <v>437</v>
      </c>
      <c r="D144" s="490" t="s">
        <v>230</v>
      </c>
      <c r="E144" s="337">
        <v>8</v>
      </c>
      <c r="F144" s="244">
        <v>5145</v>
      </c>
      <c r="G144" s="323">
        <f>E144*F144</f>
        <v>41160</v>
      </c>
      <c r="H144" s="337">
        <v>8</v>
      </c>
      <c r="I144" s="244">
        <v>5145</v>
      </c>
      <c r="J144" s="657">
        <v>41160</v>
      </c>
      <c r="K144" s="596"/>
      <c r="L144" s="348"/>
      <c r="M144" s="593">
        <f>K144*L144</f>
        <v>0</v>
      </c>
      <c r="N144" s="594"/>
      <c r="O144" s="595"/>
      <c r="P144" s="649">
        <f>N144*O144</f>
        <v>0</v>
      </c>
      <c r="Q144" s="596"/>
      <c r="R144" s="348"/>
      <c r="S144" s="593">
        <f t="shared" ref="S144:S160" si="194">Q144*R144</f>
        <v>0</v>
      </c>
      <c r="T144" s="594"/>
      <c r="U144" s="595"/>
      <c r="V144" s="593">
        <f t="shared" ref="V144:V160" si="195">T144*U144</f>
        <v>0</v>
      </c>
      <c r="W144" s="623">
        <f t="shared" si="138"/>
        <v>41160</v>
      </c>
      <c r="X144" s="726">
        <f t="shared" si="139"/>
        <v>41160</v>
      </c>
      <c r="Y144" s="727">
        <f t="shared" si="125"/>
        <v>0</v>
      </c>
      <c r="Z144" s="679">
        <v>0</v>
      </c>
      <c r="AA144" s="556"/>
    </row>
    <row r="145" spans="1:27" ht="31.15" customHeight="1" thickBot="1">
      <c r="A145" s="934" t="s">
        <v>273</v>
      </c>
      <c r="B145" s="935"/>
      <c r="C145" s="936"/>
      <c r="D145" s="484"/>
      <c r="E145" s="363"/>
      <c r="F145" s="51"/>
      <c r="G145" s="314"/>
      <c r="H145" s="528"/>
      <c r="I145" s="358"/>
      <c r="J145" s="631"/>
      <c r="K145" s="72"/>
      <c r="L145" s="51"/>
      <c r="M145" s="314"/>
      <c r="N145" s="527"/>
      <c r="O145" s="412"/>
      <c r="P145" s="608"/>
      <c r="Q145" s="72"/>
      <c r="R145" s="51"/>
      <c r="S145" s="314"/>
      <c r="T145" s="528"/>
      <c r="U145" s="358"/>
      <c r="V145" s="631"/>
      <c r="W145" s="730">
        <f t="shared" si="138"/>
        <v>0</v>
      </c>
      <c r="X145" s="737">
        <f t="shared" si="139"/>
        <v>0</v>
      </c>
      <c r="Y145" s="727">
        <f t="shared" si="125"/>
        <v>0</v>
      </c>
      <c r="Z145" s="679">
        <v>0</v>
      </c>
      <c r="AA145" s="567" t="s">
        <v>274</v>
      </c>
    </row>
    <row r="146" spans="1:27" ht="90" thickBot="1">
      <c r="A146" s="268" t="s">
        <v>33</v>
      </c>
      <c r="B146" s="267" t="s">
        <v>275</v>
      </c>
      <c r="C146" s="269" t="s">
        <v>278</v>
      </c>
      <c r="D146" s="266" t="s">
        <v>276</v>
      </c>
      <c r="E146" s="43"/>
      <c r="F146" s="44"/>
      <c r="G146" s="307">
        <f t="shared" ref="G146:G160" si="196">E146*F146</f>
        <v>0</v>
      </c>
      <c r="H146" s="278"/>
      <c r="I146" s="274"/>
      <c r="J146" s="609">
        <f t="shared" ref="J146:J160" si="197">H146*I146</f>
        <v>0</v>
      </c>
      <c r="K146" s="69">
        <v>30</v>
      </c>
      <c r="L146" s="44">
        <v>8373.2880000000005</v>
      </c>
      <c r="M146" s="307">
        <f t="shared" ref="M146:M160" si="198">K146*L146</f>
        <v>251198.64</v>
      </c>
      <c r="N146" s="278">
        <v>30</v>
      </c>
      <c r="O146" s="274">
        <f>P146/N146</f>
        <v>7732.8</v>
      </c>
      <c r="P146" s="609">
        <v>231984</v>
      </c>
      <c r="Q146" s="69"/>
      <c r="R146" s="44"/>
      <c r="S146" s="307">
        <f t="shared" si="194"/>
        <v>0</v>
      </c>
      <c r="T146" s="278"/>
      <c r="U146" s="274"/>
      <c r="V146" s="609">
        <f t="shared" si="195"/>
        <v>0</v>
      </c>
      <c r="W146" s="730">
        <f t="shared" si="138"/>
        <v>251198.64</v>
      </c>
      <c r="X146" s="737">
        <f t="shared" si="139"/>
        <v>231984</v>
      </c>
      <c r="Y146" s="727">
        <f t="shared" si="125"/>
        <v>19214.640000000014</v>
      </c>
      <c r="Z146" s="679">
        <f>(Y146/W146)*100</f>
        <v>7.6491815401548413</v>
      </c>
      <c r="AA146" s="568" t="s">
        <v>277</v>
      </c>
    </row>
    <row r="147" spans="1:27" ht="15" thickBot="1">
      <c r="A147" s="268" t="s">
        <v>33</v>
      </c>
      <c r="B147" s="267" t="s">
        <v>279</v>
      </c>
      <c r="C147" s="270" t="s">
        <v>280</v>
      </c>
      <c r="D147" s="266" t="s">
        <v>276</v>
      </c>
      <c r="E147" s="48"/>
      <c r="F147" s="49"/>
      <c r="G147" s="308">
        <f t="shared" si="196"/>
        <v>0</v>
      </c>
      <c r="H147" s="310"/>
      <c r="I147" s="311"/>
      <c r="J147" s="626">
        <f t="shared" si="197"/>
        <v>0</v>
      </c>
      <c r="K147" s="70">
        <v>2</v>
      </c>
      <c r="L147" s="49">
        <v>7177.1039999999994</v>
      </c>
      <c r="M147" s="308">
        <f t="shared" si="198"/>
        <v>14354.207999999999</v>
      </c>
      <c r="N147" s="278">
        <v>2</v>
      </c>
      <c r="O147" s="274">
        <f>P147/N147</f>
        <v>7177.1049999999996</v>
      </c>
      <c r="P147" s="626">
        <v>14354.21</v>
      </c>
      <c r="Q147" s="70"/>
      <c r="R147" s="49"/>
      <c r="S147" s="308">
        <f t="shared" si="194"/>
        <v>0</v>
      </c>
      <c r="T147" s="278"/>
      <c r="U147" s="274"/>
      <c r="V147" s="626">
        <f t="shared" si="195"/>
        <v>0</v>
      </c>
      <c r="W147" s="730">
        <f t="shared" si="138"/>
        <v>14354.207999999999</v>
      </c>
      <c r="X147" s="737">
        <f t="shared" si="139"/>
        <v>14354.21</v>
      </c>
      <c r="Y147" s="727">
        <f t="shared" si="125"/>
        <v>-2.0000000004074536E-3</v>
      </c>
      <c r="Z147" s="679">
        <f t="shared" ref="Z147:Z153" si="199">(Y147/W147)*100</f>
        <v>-1.3933196456449941E-5</v>
      </c>
      <c r="AA147" s="893" t="s">
        <v>60</v>
      </c>
    </row>
    <row r="148" spans="1:27" ht="26.25" thickBot="1">
      <c r="A148" s="268" t="s">
        <v>33</v>
      </c>
      <c r="B148" s="267" t="s">
        <v>281</v>
      </c>
      <c r="C148" s="271" t="s">
        <v>282</v>
      </c>
      <c r="D148" s="266" t="s">
        <v>276</v>
      </c>
      <c r="E148" s="43"/>
      <c r="F148" s="44"/>
      <c r="G148" s="307">
        <f t="shared" si="196"/>
        <v>0</v>
      </c>
      <c r="H148" s="528"/>
      <c r="I148" s="358"/>
      <c r="J148" s="631">
        <f t="shared" si="197"/>
        <v>0</v>
      </c>
      <c r="K148" s="69">
        <v>5</v>
      </c>
      <c r="L148" s="44">
        <v>4784.7359999999999</v>
      </c>
      <c r="M148" s="307">
        <f t="shared" si="198"/>
        <v>23923.68</v>
      </c>
      <c r="N148" s="278">
        <v>5</v>
      </c>
      <c r="O148" s="274">
        <f>P148/N148</f>
        <v>4784.7359999999999</v>
      </c>
      <c r="P148" s="609">
        <v>23923.68</v>
      </c>
      <c r="Q148" s="69"/>
      <c r="R148" s="44"/>
      <c r="S148" s="307">
        <f t="shared" si="194"/>
        <v>0</v>
      </c>
      <c r="T148" s="278"/>
      <c r="U148" s="274"/>
      <c r="V148" s="609">
        <f t="shared" si="195"/>
        <v>0</v>
      </c>
      <c r="W148" s="730">
        <f t="shared" si="138"/>
        <v>23923.68</v>
      </c>
      <c r="X148" s="737">
        <f t="shared" si="139"/>
        <v>23923.68</v>
      </c>
      <c r="Y148" s="727">
        <f t="shared" si="125"/>
        <v>0</v>
      </c>
      <c r="Z148" s="679">
        <f t="shared" si="199"/>
        <v>0</v>
      </c>
      <c r="AA148" s="894"/>
    </row>
    <row r="149" spans="1:27" ht="30" customHeight="1" thickBot="1">
      <c r="A149" s="928" t="s">
        <v>283</v>
      </c>
      <c r="B149" s="929"/>
      <c r="C149" s="930"/>
      <c r="D149" s="266"/>
      <c r="E149" s="48"/>
      <c r="F149" s="49"/>
      <c r="G149" s="308"/>
      <c r="H149" s="278"/>
      <c r="I149" s="274"/>
      <c r="J149" s="626"/>
      <c r="K149" s="70"/>
      <c r="L149" s="49"/>
      <c r="M149" s="308"/>
      <c r="N149" s="278"/>
      <c r="O149" s="274"/>
      <c r="P149" s="626"/>
      <c r="Q149" s="70"/>
      <c r="R149" s="49"/>
      <c r="S149" s="308"/>
      <c r="T149" s="278"/>
      <c r="U149" s="274"/>
      <c r="V149" s="626"/>
      <c r="W149" s="730">
        <f t="shared" si="138"/>
        <v>0</v>
      </c>
      <c r="X149" s="737">
        <f t="shared" si="139"/>
        <v>0</v>
      </c>
      <c r="Y149" s="727">
        <f t="shared" si="125"/>
        <v>0</v>
      </c>
      <c r="Z149" s="679">
        <v>0</v>
      </c>
      <c r="AA149" s="309"/>
    </row>
    <row r="150" spans="1:27" ht="26.25" thickBot="1">
      <c r="A150" s="268" t="s">
        <v>33</v>
      </c>
      <c r="B150" s="267" t="s">
        <v>284</v>
      </c>
      <c r="C150" s="269" t="s">
        <v>285</v>
      </c>
      <c r="D150" s="266" t="s">
        <v>276</v>
      </c>
      <c r="E150" s="43">
        <v>18</v>
      </c>
      <c r="F150" s="44">
        <v>7688.8</v>
      </c>
      <c r="G150" s="307">
        <f t="shared" si="196"/>
        <v>138398.39999999999</v>
      </c>
      <c r="H150" s="616">
        <v>18</v>
      </c>
      <c r="I150" s="44">
        <v>7688.8</v>
      </c>
      <c r="J150" s="609">
        <f t="shared" ref="J150:J159" si="200">H150*I150</f>
        <v>138398.39999999999</v>
      </c>
      <c r="K150" s="69"/>
      <c r="L150" s="44"/>
      <c r="M150" s="307">
        <f t="shared" si="198"/>
        <v>0</v>
      </c>
      <c r="N150" s="278"/>
      <c r="O150" s="274"/>
      <c r="P150" s="609">
        <f t="shared" ref="P150:P160" si="201">N150*O150</f>
        <v>0</v>
      </c>
      <c r="Q150" s="69"/>
      <c r="R150" s="44"/>
      <c r="S150" s="307">
        <f t="shared" si="194"/>
        <v>0</v>
      </c>
      <c r="T150" s="278"/>
      <c r="U150" s="274"/>
      <c r="V150" s="609">
        <f t="shared" si="195"/>
        <v>0</v>
      </c>
      <c r="W150" s="730">
        <f t="shared" si="138"/>
        <v>138398.39999999999</v>
      </c>
      <c r="X150" s="737">
        <f t="shared" si="139"/>
        <v>138398.39999999999</v>
      </c>
      <c r="Y150" s="727">
        <f t="shared" si="125"/>
        <v>0</v>
      </c>
      <c r="Z150" s="679">
        <f t="shared" si="199"/>
        <v>0</v>
      </c>
      <c r="AA150" s="893" t="s">
        <v>62</v>
      </c>
    </row>
    <row r="151" spans="1:27" ht="26.25" thickBot="1">
      <c r="A151" s="268" t="s">
        <v>33</v>
      </c>
      <c r="B151" s="267" t="s">
        <v>286</v>
      </c>
      <c r="C151" s="269" t="s">
        <v>287</v>
      </c>
      <c r="D151" s="266" t="s">
        <v>276</v>
      </c>
      <c r="E151" s="48">
        <v>5</v>
      </c>
      <c r="F151" s="44">
        <v>7688.8</v>
      </c>
      <c r="G151" s="308">
        <f t="shared" si="196"/>
        <v>38444</v>
      </c>
      <c r="H151" s="633">
        <v>5</v>
      </c>
      <c r="I151" s="44">
        <v>7688.8</v>
      </c>
      <c r="J151" s="626">
        <f t="shared" si="200"/>
        <v>38444</v>
      </c>
      <c r="K151" s="70"/>
      <c r="L151" s="49"/>
      <c r="M151" s="308">
        <f t="shared" si="198"/>
        <v>0</v>
      </c>
      <c r="N151" s="278"/>
      <c r="O151" s="274"/>
      <c r="P151" s="626">
        <f t="shared" si="201"/>
        <v>0</v>
      </c>
      <c r="Q151" s="70"/>
      <c r="R151" s="49"/>
      <c r="S151" s="308">
        <f t="shared" si="194"/>
        <v>0</v>
      </c>
      <c r="T151" s="278"/>
      <c r="U151" s="274"/>
      <c r="V151" s="626">
        <f t="shared" si="195"/>
        <v>0</v>
      </c>
      <c r="W151" s="730">
        <f t="shared" si="138"/>
        <v>38444</v>
      </c>
      <c r="X151" s="737">
        <f t="shared" si="139"/>
        <v>38444</v>
      </c>
      <c r="Y151" s="727">
        <f t="shared" si="125"/>
        <v>0</v>
      </c>
      <c r="Z151" s="679">
        <f t="shared" si="199"/>
        <v>0</v>
      </c>
      <c r="AA151" s="926"/>
    </row>
    <row r="152" spans="1:27" ht="15" thickBot="1">
      <c r="A152" s="268" t="s">
        <v>33</v>
      </c>
      <c r="B152" s="267" t="s">
        <v>288</v>
      </c>
      <c r="C152" s="270" t="s">
        <v>289</v>
      </c>
      <c r="D152" s="266" t="s">
        <v>276</v>
      </c>
      <c r="E152" s="43">
        <v>5</v>
      </c>
      <c r="F152" s="44">
        <v>5492</v>
      </c>
      <c r="G152" s="307">
        <f t="shared" si="196"/>
        <v>27460</v>
      </c>
      <c r="H152" s="616">
        <v>5</v>
      </c>
      <c r="I152" s="44">
        <v>5492</v>
      </c>
      <c r="J152" s="609">
        <f t="shared" si="200"/>
        <v>27460</v>
      </c>
      <c r="K152" s="69"/>
      <c r="L152" s="44"/>
      <c r="M152" s="307">
        <f t="shared" si="198"/>
        <v>0</v>
      </c>
      <c r="N152" s="278"/>
      <c r="O152" s="274"/>
      <c r="P152" s="609">
        <f t="shared" si="201"/>
        <v>0</v>
      </c>
      <c r="Q152" s="69"/>
      <c r="R152" s="44"/>
      <c r="S152" s="307">
        <f t="shared" si="194"/>
        <v>0</v>
      </c>
      <c r="T152" s="278"/>
      <c r="U152" s="274"/>
      <c r="V152" s="609">
        <f t="shared" si="195"/>
        <v>0</v>
      </c>
      <c r="W152" s="730">
        <f t="shared" si="138"/>
        <v>27460</v>
      </c>
      <c r="X152" s="737">
        <f t="shared" si="139"/>
        <v>27460</v>
      </c>
      <c r="Y152" s="727">
        <f t="shared" si="125"/>
        <v>0</v>
      </c>
      <c r="Z152" s="679">
        <f t="shared" si="199"/>
        <v>0</v>
      </c>
      <c r="AA152" s="926"/>
    </row>
    <row r="153" spans="1:27" ht="26.25" thickBot="1">
      <c r="A153" s="268" t="s">
        <v>33</v>
      </c>
      <c r="B153" s="267" t="s">
        <v>290</v>
      </c>
      <c r="C153" s="271" t="s">
        <v>291</v>
      </c>
      <c r="D153" s="266" t="s">
        <v>276</v>
      </c>
      <c r="E153" s="48">
        <v>15</v>
      </c>
      <c r="F153" s="49">
        <v>4393.6000000000004</v>
      </c>
      <c r="G153" s="308">
        <f t="shared" si="196"/>
        <v>65904</v>
      </c>
      <c r="H153" s="633">
        <v>15</v>
      </c>
      <c r="I153" s="232">
        <v>4393.6000000000004</v>
      </c>
      <c r="J153" s="626">
        <f t="shared" si="200"/>
        <v>65904</v>
      </c>
      <c r="K153" s="70"/>
      <c r="L153" s="49"/>
      <c r="M153" s="308">
        <f t="shared" si="198"/>
        <v>0</v>
      </c>
      <c r="N153" s="278"/>
      <c r="O153" s="274"/>
      <c r="P153" s="626">
        <f t="shared" si="201"/>
        <v>0</v>
      </c>
      <c r="Q153" s="70"/>
      <c r="R153" s="49"/>
      <c r="S153" s="308">
        <f t="shared" si="194"/>
        <v>0</v>
      </c>
      <c r="T153" s="278"/>
      <c r="U153" s="274"/>
      <c r="V153" s="626">
        <f t="shared" si="195"/>
        <v>0</v>
      </c>
      <c r="W153" s="730">
        <f t="shared" si="138"/>
        <v>65904</v>
      </c>
      <c r="X153" s="737">
        <f t="shared" si="139"/>
        <v>65904</v>
      </c>
      <c r="Y153" s="727">
        <f t="shared" si="125"/>
        <v>0</v>
      </c>
      <c r="Z153" s="679">
        <f t="shared" si="199"/>
        <v>0</v>
      </c>
      <c r="AA153" s="926"/>
    </row>
    <row r="154" spans="1:27" ht="29.45" customHeight="1" thickBot="1">
      <c r="A154" s="928" t="s">
        <v>292</v>
      </c>
      <c r="B154" s="929"/>
      <c r="C154" s="930"/>
      <c r="D154" s="266"/>
      <c r="E154" s="43"/>
      <c r="F154" s="44"/>
      <c r="G154" s="307">
        <f t="shared" si="196"/>
        <v>0</v>
      </c>
      <c r="H154" s="616"/>
      <c r="I154" s="44"/>
      <c r="J154" s="609">
        <f t="shared" si="200"/>
        <v>0</v>
      </c>
      <c r="K154" s="69"/>
      <c r="L154" s="44"/>
      <c r="M154" s="307">
        <f t="shared" si="198"/>
        <v>0</v>
      </c>
      <c r="N154" s="278"/>
      <c r="O154" s="274"/>
      <c r="P154" s="609">
        <f t="shared" si="201"/>
        <v>0</v>
      </c>
      <c r="Q154" s="69"/>
      <c r="R154" s="44"/>
      <c r="S154" s="307">
        <f t="shared" si="194"/>
        <v>0</v>
      </c>
      <c r="T154" s="278"/>
      <c r="U154" s="274"/>
      <c r="V154" s="609">
        <f t="shared" si="195"/>
        <v>0</v>
      </c>
      <c r="W154" s="730">
        <f t="shared" si="138"/>
        <v>0</v>
      </c>
      <c r="X154" s="737">
        <f t="shared" si="139"/>
        <v>0</v>
      </c>
      <c r="Y154" s="727">
        <f t="shared" si="125"/>
        <v>0</v>
      </c>
      <c r="Z154" s="679">
        <v>0</v>
      </c>
      <c r="AA154" s="926"/>
    </row>
    <row r="155" spans="1:27" ht="26.25" thickBot="1">
      <c r="A155" s="268" t="s">
        <v>33</v>
      </c>
      <c r="B155" s="267" t="s">
        <v>293</v>
      </c>
      <c r="C155" s="269" t="s">
        <v>294</v>
      </c>
      <c r="D155" s="266" t="s">
        <v>276</v>
      </c>
      <c r="E155" s="48">
        <v>20</v>
      </c>
      <c r="F155" s="44">
        <v>7688.8</v>
      </c>
      <c r="G155" s="308">
        <f t="shared" si="196"/>
        <v>153776</v>
      </c>
      <c r="H155" s="633">
        <v>21</v>
      </c>
      <c r="I155" s="44">
        <v>7688.8</v>
      </c>
      <c r="J155" s="626">
        <v>161420</v>
      </c>
      <c r="K155" s="70"/>
      <c r="L155" s="49"/>
      <c r="M155" s="308">
        <f t="shared" si="198"/>
        <v>0</v>
      </c>
      <c r="N155" s="278"/>
      <c r="O155" s="274"/>
      <c r="P155" s="626">
        <f t="shared" si="201"/>
        <v>0</v>
      </c>
      <c r="Q155" s="70"/>
      <c r="R155" s="49"/>
      <c r="S155" s="308">
        <f t="shared" si="194"/>
        <v>0</v>
      </c>
      <c r="T155" s="278"/>
      <c r="U155" s="274"/>
      <c r="V155" s="626">
        <f t="shared" si="195"/>
        <v>0</v>
      </c>
      <c r="W155" s="730">
        <f t="shared" si="138"/>
        <v>153776</v>
      </c>
      <c r="X155" s="737">
        <f t="shared" si="139"/>
        <v>161420</v>
      </c>
      <c r="Y155" s="727">
        <f t="shared" si="125"/>
        <v>-7644</v>
      </c>
      <c r="Z155" s="679">
        <f>(Y155/W155)*100</f>
        <v>-4.9708667152221411</v>
      </c>
      <c r="AA155" s="926"/>
    </row>
    <row r="156" spans="1:27" ht="26.25" thickBot="1">
      <c r="A156" s="268" t="s">
        <v>33</v>
      </c>
      <c r="B156" s="267" t="s">
        <v>295</v>
      </c>
      <c r="C156" s="269" t="s">
        <v>296</v>
      </c>
      <c r="D156" s="266" t="s">
        <v>276</v>
      </c>
      <c r="E156" s="43">
        <v>13</v>
      </c>
      <c r="F156" s="44">
        <v>6590.4</v>
      </c>
      <c r="G156" s="307">
        <f t="shared" si="196"/>
        <v>85675.199999999997</v>
      </c>
      <c r="H156" s="616">
        <v>13</v>
      </c>
      <c r="I156" s="44">
        <v>6590.4</v>
      </c>
      <c r="J156" s="609">
        <f t="shared" si="200"/>
        <v>85675.199999999997</v>
      </c>
      <c r="K156" s="69"/>
      <c r="L156" s="44"/>
      <c r="M156" s="307">
        <f t="shared" si="198"/>
        <v>0</v>
      </c>
      <c r="N156" s="278"/>
      <c r="O156" s="274"/>
      <c r="P156" s="609">
        <f t="shared" si="201"/>
        <v>0</v>
      </c>
      <c r="Q156" s="69"/>
      <c r="R156" s="44"/>
      <c r="S156" s="307">
        <f t="shared" si="194"/>
        <v>0</v>
      </c>
      <c r="T156" s="278"/>
      <c r="U156" s="274"/>
      <c r="V156" s="609">
        <f t="shared" si="195"/>
        <v>0</v>
      </c>
      <c r="W156" s="730">
        <f t="shared" si="138"/>
        <v>85675.199999999997</v>
      </c>
      <c r="X156" s="737">
        <f t="shared" si="139"/>
        <v>85675.199999999997</v>
      </c>
      <c r="Y156" s="727">
        <f t="shared" si="125"/>
        <v>0</v>
      </c>
      <c r="Z156" s="679">
        <v>0</v>
      </c>
      <c r="AA156" s="926"/>
    </row>
    <row r="157" spans="1:27" ht="26.25" thickBot="1">
      <c r="A157" s="268" t="s">
        <v>33</v>
      </c>
      <c r="B157" s="267" t="s">
        <v>297</v>
      </c>
      <c r="C157" s="269" t="s">
        <v>298</v>
      </c>
      <c r="D157" s="266" t="s">
        <v>276</v>
      </c>
      <c r="E157" s="48">
        <v>43</v>
      </c>
      <c r="F157" s="44">
        <v>7688.8</v>
      </c>
      <c r="G157" s="308">
        <f t="shared" si="196"/>
        <v>330618.40000000002</v>
      </c>
      <c r="H157" s="633">
        <v>43</v>
      </c>
      <c r="I157" s="44">
        <v>7688.8</v>
      </c>
      <c r="J157" s="626">
        <f t="shared" si="200"/>
        <v>330618.40000000002</v>
      </c>
      <c r="K157" s="70"/>
      <c r="L157" s="49"/>
      <c r="M157" s="308">
        <f t="shared" si="198"/>
        <v>0</v>
      </c>
      <c r="N157" s="278"/>
      <c r="O157" s="274"/>
      <c r="P157" s="626">
        <f t="shared" si="201"/>
        <v>0</v>
      </c>
      <c r="Q157" s="70"/>
      <c r="R157" s="49"/>
      <c r="S157" s="308">
        <f t="shared" si="194"/>
        <v>0</v>
      </c>
      <c r="T157" s="278"/>
      <c r="U157" s="274"/>
      <c r="V157" s="626">
        <f t="shared" si="195"/>
        <v>0</v>
      </c>
      <c r="W157" s="730">
        <f t="shared" si="138"/>
        <v>330618.40000000002</v>
      </c>
      <c r="X157" s="737">
        <f t="shared" si="139"/>
        <v>330618.40000000002</v>
      </c>
      <c r="Y157" s="727">
        <f t="shared" ref="Y157:Y175" si="202">W157-X157</f>
        <v>0</v>
      </c>
      <c r="Z157" s="679">
        <v>0</v>
      </c>
      <c r="AA157" s="926"/>
    </row>
    <row r="158" spans="1:27" ht="15" thickBot="1">
      <c r="A158" s="268" t="s">
        <v>33</v>
      </c>
      <c r="B158" s="267" t="s">
        <v>299</v>
      </c>
      <c r="C158" s="270" t="s">
        <v>300</v>
      </c>
      <c r="D158" s="266" t="s">
        <v>276</v>
      </c>
      <c r="E158" s="43">
        <v>5</v>
      </c>
      <c r="F158" s="44">
        <v>5492</v>
      </c>
      <c r="G158" s="307">
        <f t="shared" si="196"/>
        <v>27460</v>
      </c>
      <c r="H158" s="616">
        <v>5</v>
      </c>
      <c r="I158" s="44">
        <v>5492</v>
      </c>
      <c r="J158" s="609">
        <f t="shared" si="200"/>
        <v>27460</v>
      </c>
      <c r="K158" s="69"/>
      <c r="L158" s="44"/>
      <c r="M158" s="307">
        <f t="shared" si="198"/>
        <v>0</v>
      </c>
      <c r="N158" s="278"/>
      <c r="O158" s="274"/>
      <c r="P158" s="609">
        <f t="shared" si="201"/>
        <v>0</v>
      </c>
      <c r="Q158" s="69"/>
      <c r="R158" s="44"/>
      <c r="S158" s="307">
        <f t="shared" si="194"/>
        <v>0</v>
      </c>
      <c r="T158" s="278"/>
      <c r="U158" s="274"/>
      <c r="V158" s="609">
        <f t="shared" si="195"/>
        <v>0</v>
      </c>
      <c r="W158" s="730">
        <f t="shared" si="138"/>
        <v>27460</v>
      </c>
      <c r="X158" s="737">
        <f t="shared" si="139"/>
        <v>27460</v>
      </c>
      <c r="Y158" s="727">
        <f t="shared" si="202"/>
        <v>0</v>
      </c>
      <c r="Z158" s="679">
        <v>0</v>
      </c>
      <c r="AA158" s="926"/>
    </row>
    <row r="159" spans="1:27" ht="26.25" thickBot="1">
      <c r="A159" s="268" t="s">
        <v>33</v>
      </c>
      <c r="B159" s="267" t="s">
        <v>301</v>
      </c>
      <c r="C159" s="271" t="s">
        <v>302</v>
      </c>
      <c r="D159" s="266" t="s">
        <v>276</v>
      </c>
      <c r="E159" s="48">
        <v>20</v>
      </c>
      <c r="F159" s="49">
        <v>4393.6000000000004</v>
      </c>
      <c r="G159" s="308">
        <f t="shared" si="196"/>
        <v>87872</v>
      </c>
      <c r="H159" s="633">
        <v>20</v>
      </c>
      <c r="I159" s="232">
        <v>4393.6000000000004</v>
      </c>
      <c r="J159" s="626">
        <f t="shared" si="200"/>
        <v>87872</v>
      </c>
      <c r="K159" s="70"/>
      <c r="L159" s="49"/>
      <c r="M159" s="308">
        <f t="shared" si="198"/>
        <v>0</v>
      </c>
      <c r="N159" s="278"/>
      <c r="O159" s="274"/>
      <c r="P159" s="626">
        <f t="shared" si="201"/>
        <v>0</v>
      </c>
      <c r="Q159" s="70"/>
      <c r="R159" s="49"/>
      <c r="S159" s="308">
        <f t="shared" si="194"/>
        <v>0</v>
      </c>
      <c r="T159" s="278"/>
      <c r="U159" s="274"/>
      <c r="V159" s="626">
        <f t="shared" si="195"/>
        <v>0</v>
      </c>
      <c r="W159" s="730">
        <f t="shared" si="138"/>
        <v>87872</v>
      </c>
      <c r="X159" s="737">
        <f t="shared" si="139"/>
        <v>87872</v>
      </c>
      <c r="Y159" s="727">
        <f t="shared" si="202"/>
        <v>0</v>
      </c>
      <c r="Z159" s="679">
        <v>0</v>
      </c>
      <c r="AA159" s="894"/>
    </row>
    <row r="160" spans="1:27" ht="39" thickBot="1">
      <c r="A160" s="491" t="s">
        <v>33</v>
      </c>
      <c r="B160" s="492" t="s">
        <v>430</v>
      </c>
      <c r="C160" s="493" t="s">
        <v>304</v>
      </c>
      <c r="D160" s="494"/>
      <c r="E160" s="48">
        <f>G139</f>
        <v>0</v>
      </c>
      <c r="F160" s="232">
        <v>0.22</v>
      </c>
      <c r="G160" s="308">
        <f t="shared" si="196"/>
        <v>0</v>
      </c>
      <c r="H160" s="281"/>
      <c r="I160" s="282"/>
      <c r="J160" s="245">
        <f t="shared" si="197"/>
        <v>0</v>
      </c>
      <c r="K160" s="70">
        <f>M139</f>
        <v>0</v>
      </c>
      <c r="L160" s="232">
        <v>0.22</v>
      </c>
      <c r="M160" s="308">
        <f t="shared" si="198"/>
        <v>0</v>
      </c>
      <c r="N160" s="310"/>
      <c r="O160" s="311"/>
      <c r="P160" s="626">
        <f t="shared" si="201"/>
        <v>0</v>
      </c>
      <c r="Q160" s="70">
        <f>S139</f>
        <v>0</v>
      </c>
      <c r="R160" s="232">
        <v>0.22</v>
      </c>
      <c r="S160" s="308">
        <f t="shared" si="194"/>
        <v>0</v>
      </c>
      <c r="T160" s="281"/>
      <c r="U160" s="282"/>
      <c r="V160" s="245">
        <f t="shared" si="195"/>
        <v>0</v>
      </c>
      <c r="W160" s="732">
        <f t="shared" si="138"/>
        <v>0</v>
      </c>
      <c r="X160" s="738">
        <f t="shared" si="139"/>
        <v>0</v>
      </c>
      <c r="Y160" s="727">
        <f t="shared" si="202"/>
        <v>0</v>
      </c>
      <c r="Z160" s="679">
        <v>0</v>
      </c>
      <c r="AA160" s="309"/>
    </row>
    <row r="161" spans="1:27" ht="15" thickBot="1">
      <c r="A161" s="327" t="s">
        <v>30</v>
      </c>
      <c r="B161" s="597" t="s">
        <v>305</v>
      </c>
      <c r="C161" s="598" t="s">
        <v>306</v>
      </c>
      <c r="D161" s="416"/>
      <c r="E161" s="417">
        <f>SUM(E162:E162)</f>
        <v>0</v>
      </c>
      <c r="F161" s="418"/>
      <c r="G161" s="419">
        <f>SUM(G162:G162)</f>
        <v>0</v>
      </c>
      <c r="H161" s="526"/>
      <c r="I161" s="420"/>
      <c r="J161" s="599">
        <f>SUM(J162:J162)</f>
        <v>0</v>
      </c>
      <c r="K161" s="421">
        <f>SUM(K162:K162)</f>
        <v>0</v>
      </c>
      <c r="L161" s="418"/>
      <c r="M161" s="419">
        <f>SUM(M162:M162)</f>
        <v>0</v>
      </c>
      <c r="N161" s="526"/>
      <c r="O161" s="420"/>
      <c r="P161" s="599">
        <f>SUM(P162:P162)</f>
        <v>0</v>
      </c>
      <c r="Q161" s="421">
        <f>SUM(Q162:Q162)</f>
        <v>0</v>
      </c>
      <c r="R161" s="418"/>
      <c r="S161" s="419">
        <f>SUM(S162:S162)</f>
        <v>0</v>
      </c>
      <c r="T161" s="526"/>
      <c r="U161" s="420"/>
      <c r="V161" s="419">
        <f>SUM(V162:V162)</f>
        <v>0</v>
      </c>
      <c r="W161" s="814">
        <f t="shared" ref="W161:W175" si="203">G161+M161+S161</f>
        <v>0</v>
      </c>
      <c r="X161" s="814">
        <f t="shared" ref="X161:X175" si="204">J161+P161+V161</f>
        <v>0</v>
      </c>
      <c r="Y161" s="863">
        <f t="shared" si="202"/>
        <v>0</v>
      </c>
      <c r="Z161" s="677">
        <v>0</v>
      </c>
      <c r="AA161" s="563"/>
    </row>
    <row r="162" spans="1:27" ht="15" thickBot="1">
      <c r="A162" s="431" t="s">
        <v>33</v>
      </c>
      <c r="B162" s="591" t="s">
        <v>307</v>
      </c>
      <c r="C162" s="592" t="s">
        <v>308</v>
      </c>
      <c r="D162" s="288"/>
      <c r="E162" s="469"/>
      <c r="F162" s="470"/>
      <c r="G162" s="471">
        <f t="shared" ref="G162" si="205">E162*F162</f>
        <v>0</v>
      </c>
      <c r="H162" s="533"/>
      <c r="I162" s="472"/>
      <c r="J162" s="872">
        <f t="shared" ref="J162" si="206">H162*I162</f>
        <v>0</v>
      </c>
      <c r="K162" s="596"/>
      <c r="L162" s="348"/>
      <c r="M162" s="593">
        <f t="shared" ref="M162" si="207">K162*L162</f>
        <v>0</v>
      </c>
      <c r="N162" s="594"/>
      <c r="O162" s="595"/>
      <c r="P162" s="649">
        <f t="shared" ref="P162" si="208">N162*O162</f>
        <v>0</v>
      </c>
      <c r="Q162" s="596"/>
      <c r="R162" s="348"/>
      <c r="S162" s="593">
        <f t="shared" ref="S162" si="209">Q162*R162</f>
        <v>0</v>
      </c>
      <c r="T162" s="594"/>
      <c r="U162" s="595"/>
      <c r="V162" s="593">
        <f t="shared" ref="V162" si="210">T162*U162</f>
        <v>0</v>
      </c>
      <c r="W162" s="642">
        <f t="shared" si="203"/>
        <v>0</v>
      </c>
      <c r="X162" s="642">
        <f t="shared" si="204"/>
        <v>0</v>
      </c>
      <c r="Y162" s="679">
        <f t="shared" si="202"/>
        <v>0</v>
      </c>
      <c r="Z162" s="679">
        <v>0</v>
      </c>
      <c r="AA162" s="556"/>
    </row>
    <row r="163" spans="1:27" ht="15" thickBot="1">
      <c r="A163" s="495" t="s">
        <v>30</v>
      </c>
      <c r="B163" s="496" t="s">
        <v>311</v>
      </c>
      <c r="C163" s="497" t="s">
        <v>260</v>
      </c>
      <c r="D163" s="868"/>
      <c r="E163" s="276"/>
      <c r="F163" s="276"/>
      <c r="G163" s="317">
        <f>SUM(G164:G170)</f>
        <v>172200.02</v>
      </c>
      <c r="H163" s="275"/>
      <c r="I163" s="276"/>
      <c r="J163" s="277">
        <f>SUM(J164:J170)</f>
        <v>171070.07999999999</v>
      </c>
      <c r="K163" s="325">
        <f>SUM(K164:K170)</f>
        <v>11</v>
      </c>
      <c r="L163" s="250"/>
      <c r="M163" s="251">
        <f>SUM(M164:M170)</f>
        <v>110645.66</v>
      </c>
      <c r="N163" s="275"/>
      <c r="O163" s="276"/>
      <c r="P163" s="251">
        <f>SUM(P165:P175)</f>
        <v>279550.63</v>
      </c>
      <c r="Q163" s="332">
        <f>SUM(Q164:Q167)</f>
        <v>0</v>
      </c>
      <c r="R163" s="250"/>
      <c r="S163" s="272">
        <f>SUM(S164:S170)</f>
        <v>0</v>
      </c>
      <c r="T163" s="275"/>
      <c r="U163" s="276"/>
      <c r="V163" s="272">
        <f>SUM(V164:V170)</f>
        <v>0</v>
      </c>
      <c r="W163" s="588">
        <f t="shared" si="203"/>
        <v>282845.68</v>
      </c>
      <c r="X163" s="588">
        <f t="shared" si="204"/>
        <v>450620.70999999996</v>
      </c>
      <c r="Y163" s="860">
        <f t="shared" si="202"/>
        <v>-167775.02999999997</v>
      </c>
      <c r="Z163" s="677">
        <f>(Y163/W163)*100</f>
        <v>-59.316808374092886</v>
      </c>
      <c r="AA163" s="338"/>
    </row>
    <row r="164" spans="1:27" ht="26.25" thickBot="1">
      <c r="A164" s="498" t="s">
        <v>33</v>
      </c>
      <c r="B164" s="61" t="s">
        <v>312</v>
      </c>
      <c r="C164" s="64" t="s">
        <v>315</v>
      </c>
      <c r="D164" s="869" t="s">
        <v>316</v>
      </c>
      <c r="E164" s="274">
        <v>2</v>
      </c>
      <c r="F164" s="274">
        <v>800.01</v>
      </c>
      <c r="G164" s="318">
        <f t="shared" ref="G164:G165" si="211">E164*F164</f>
        <v>1600.02</v>
      </c>
      <c r="H164" s="278">
        <v>2</v>
      </c>
      <c r="I164" s="274">
        <f>J164/H164</f>
        <v>796.875</v>
      </c>
      <c r="J164" s="857">
        <v>1593.75</v>
      </c>
      <c r="K164" s="69"/>
      <c r="L164" s="44"/>
      <c r="M164" s="609">
        <f t="shared" ref="M164:M166" si="212">K164*L164</f>
        <v>0</v>
      </c>
      <c r="N164" s="278"/>
      <c r="O164" s="274"/>
      <c r="P164" s="609">
        <f t="shared" ref="P164:P165" si="213">N164*O164</f>
        <v>0</v>
      </c>
      <c r="Q164" s="69"/>
      <c r="R164" s="44"/>
      <c r="S164" s="307">
        <f t="shared" ref="S164:S166" si="214">Q164*R164</f>
        <v>0</v>
      </c>
      <c r="T164" s="278"/>
      <c r="U164" s="274"/>
      <c r="V164" s="307">
        <f t="shared" ref="V164:V166" si="215">T164*U164</f>
        <v>0</v>
      </c>
      <c r="W164" s="727">
        <f t="shared" si="203"/>
        <v>1600.02</v>
      </c>
      <c r="X164" s="727">
        <f t="shared" si="204"/>
        <v>1593.75</v>
      </c>
      <c r="Y164" s="727">
        <f t="shared" si="202"/>
        <v>6.2699999999999818</v>
      </c>
      <c r="Z164" s="679">
        <f>(Y164/W164)*100</f>
        <v>0.3918701016237286</v>
      </c>
      <c r="AA164" s="499"/>
    </row>
    <row r="165" spans="1:27" ht="26.25" thickBot="1">
      <c r="A165" s="498" t="s">
        <v>33</v>
      </c>
      <c r="B165" s="61" t="s">
        <v>314</v>
      </c>
      <c r="C165" s="64" t="s">
        <v>318</v>
      </c>
      <c r="D165" s="869" t="s">
        <v>319</v>
      </c>
      <c r="E165" s="274">
        <v>200</v>
      </c>
      <c r="F165" s="274">
        <v>3</v>
      </c>
      <c r="G165" s="318">
        <f t="shared" si="211"/>
        <v>600</v>
      </c>
      <c r="H165" s="278"/>
      <c r="I165" s="274"/>
      <c r="J165" s="279">
        <f t="shared" ref="J165" si="216">H165*I165</f>
        <v>0</v>
      </c>
      <c r="K165" s="69"/>
      <c r="L165" s="44"/>
      <c r="M165" s="609">
        <f t="shared" si="212"/>
        <v>0</v>
      </c>
      <c r="N165" s="278"/>
      <c r="O165" s="274"/>
      <c r="P165" s="609">
        <f t="shared" si="213"/>
        <v>0</v>
      </c>
      <c r="Q165" s="69"/>
      <c r="R165" s="44"/>
      <c r="S165" s="307">
        <f t="shared" si="214"/>
        <v>0</v>
      </c>
      <c r="T165" s="278"/>
      <c r="U165" s="274"/>
      <c r="V165" s="307">
        <f t="shared" si="215"/>
        <v>0</v>
      </c>
      <c r="W165" s="727">
        <f t="shared" si="203"/>
        <v>600</v>
      </c>
      <c r="X165" s="727">
        <f t="shared" si="204"/>
        <v>0</v>
      </c>
      <c r="Y165" s="727">
        <f t="shared" si="202"/>
        <v>600</v>
      </c>
      <c r="Z165" s="679">
        <f t="shared" ref="Z165:Z169" si="217">(Y165/W165)*100</f>
        <v>100</v>
      </c>
      <c r="AA165" s="499"/>
    </row>
    <row r="166" spans="1:27" ht="179.25" thickBot="1">
      <c r="A166" s="500" t="s">
        <v>33</v>
      </c>
      <c r="B166" s="61" t="s">
        <v>317</v>
      </c>
      <c r="C166" s="78" t="s">
        <v>433</v>
      </c>
      <c r="D166" s="870" t="s">
        <v>36</v>
      </c>
      <c r="E166" s="230">
        <v>5</v>
      </c>
      <c r="F166" s="230">
        <v>30000</v>
      </c>
      <c r="G166" s="254">
        <f>E166*F166</f>
        <v>150000</v>
      </c>
      <c r="H166" s="255">
        <v>5</v>
      </c>
      <c r="I166" s="230">
        <f>J166/H166</f>
        <v>29045.265999999996</v>
      </c>
      <c r="J166" s="280">
        <v>145226.32999999999</v>
      </c>
      <c r="K166" s="228">
        <v>2</v>
      </c>
      <c r="L166" s="231">
        <v>23923</v>
      </c>
      <c r="M166" s="253">
        <f t="shared" si="212"/>
        <v>47846</v>
      </c>
      <c r="N166" s="255">
        <v>2</v>
      </c>
      <c r="O166" s="230">
        <f>P166/N166</f>
        <v>25095.55</v>
      </c>
      <c r="P166" s="253">
        <v>50191.1</v>
      </c>
      <c r="Q166" s="228"/>
      <c r="R166" s="231"/>
      <c r="S166" s="229">
        <f t="shared" si="214"/>
        <v>0</v>
      </c>
      <c r="T166" s="255"/>
      <c r="U166" s="230"/>
      <c r="V166" s="229">
        <f t="shared" si="215"/>
        <v>0</v>
      </c>
      <c r="W166" s="727">
        <f t="shared" si="203"/>
        <v>197846</v>
      </c>
      <c r="X166" s="727">
        <f t="shared" si="204"/>
        <v>195417.43</v>
      </c>
      <c r="Y166" s="727">
        <f t="shared" si="202"/>
        <v>2428.570000000007</v>
      </c>
      <c r="Z166" s="679">
        <f t="shared" si="217"/>
        <v>1.227505231341552</v>
      </c>
      <c r="AA166" s="562" t="s">
        <v>432</v>
      </c>
    </row>
    <row r="167" spans="1:27" ht="141" thickBot="1">
      <c r="A167" s="500" t="s">
        <v>33</v>
      </c>
      <c r="B167" s="61" t="s">
        <v>320</v>
      </c>
      <c r="C167" s="78" t="s">
        <v>431</v>
      </c>
      <c r="D167" s="870" t="s">
        <v>36</v>
      </c>
      <c r="E167" s="230">
        <v>4</v>
      </c>
      <c r="F167" s="230">
        <v>5000</v>
      </c>
      <c r="G167" s="254">
        <f>E167*F167</f>
        <v>20000</v>
      </c>
      <c r="H167" s="255">
        <v>4</v>
      </c>
      <c r="I167" s="230">
        <f>J167/H167</f>
        <v>6062.5</v>
      </c>
      <c r="J167" s="280">
        <v>24250</v>
      </c>
      <c r="K167" s="228">
        <v>3</v>
      </c>
      <c r="L167" s="231">
        <v>4485.6899999999996</v>
      </c>
      <c r="M167" s="253">
        <f>K167*L167</f>
        <v>13457.07</v>
      </c>
      <c r="N167" s="255">
        <v>3</v>
      </c>
      <c r="O167" s="230">
        <f>P167/N167</f>
        <v>4485.6899999999996</v>
      </c>
      <c r="P167" s="253">
        <v>13457.07</v>
      </c>
      <c r="Q167" s="228"/>
      <c r="R167" s="231"/>
      <c r="S167" s="229">
        <f>Q167*R167</f>
        <v>0</v>
      </c>
      <c r="T167" s="255"/>
      <c r="U167" s="230"/>
      <c r="V167" s="229">
        <f>T167*U167</f>
        <v>0</v>
      </c>
      <c r="W167" s="727">
        <f t="shared" si="203"/>
        <v>33457.07</v>
      </c>
      <c r="X167" s="727">
        <f t="shared" si="204"/>
        <v>37707.07</v>
      </c>
      <c r="Y167" s="727">
        <f t="shared" si="202"/>
        <v>-4250</v>
      </c>
      <c r="Z167" s="679">
        <f t="shared" si="217"/>
        <v>-12.702845766231174</v>
      </c>
      <c r="AA167" s="562" t="s">
        <v>454</v>
      </c>
    </row>
    <row r="168" spans="1:27" ht="39" thickBot="1">
      <c r="A168" s="500" t="s">
        <v>33</v>
      </c>
      <c r="B168" s="61" t="s">
        <v>322</v>
      </c>
      <c r="C168" s="78" t="s">
        <v>325</v>
      </c>
      <c r="D168" s="869" t="s">
        <v>327</v>
      </c>
      <c r="E168" s="274"/>
      <c r="F168" s="274"/>
      <c r="G168" s="318">
        <f t="shared" ref="G168:G170" si="218">E168*F168</f>
        <v>0</v>
      </c>
      <c r="H168" s="278"/>
      <c r="I168" s="274"/>
      <c r="J168" s="279">
        <f t="shared" ref="J168:J170" si="219">H168*I168</f>
        <v>0</v>
      </c>
      <c r="K168" s="70">
        <v>3</v>
      </c>
      <c r="L168" s="232">
        <v>10466.61</v>
      </c>
      <c r="M168" s="626">
        <f t="shared" ref="M168:M174" si="220">K168*L168</f>
        <v>31399.83</v>
      </c>
      <c r="N168" s="278">
        <v>4</v>
      </c>
      <c r="O168" s="274">
        <f>P168/N168</f>
        <v>14952.3</v>
      </c>
      <c r="P168" s="626">
        <f>4*14952.3</f>
        <v>59809.2</v>
      </c>
      <c r="Q168" s="70"/>
      <c r="R168" s="232"/>
      <c r="S168" s="308">
        <f t="shared" ref="S168:S170" si="221">Q168*R168</f>
        <v>0</v>
      </c>
      <c r="T168" s="278"/>
      <c r="U168" s="274"/>
      <c r="V168" s="308">
        <f t="shared" ref="V168:V170" si="222">T168*U168</f>
        <v>0</v>
      </c>
      <c r="W168" s="727">
        <f t="shared" si="203"/>
        <v>31399.83</v>
      </c>
      <c r="X168" s="727">
        <f t="shared" si="204"/>
        <v>59809.2</v>
      </c>
      <c r="Y168" s="727">
        <f t="shared" si="202"/>
        <v>-28409.369999999995</v>
      </c>
      <c r="Z168" s="679">
        <f t="shared" si="217"/>
        <v>-90.476190476190453</v>
      </c>
      <c r="AA168" s="499" t="s">
        <v>60</v>
      </c>
    </row>
    <row r="169" spans="1:27" ht="39" thickBot="1">
      <c r="A169" s="500" t="s">
        <v>33</v>
      </c>
      <c r="B169" s="457" t="s">
        <v>323</v>
      </c>
      <c r="C169" s="78" t="s">
        <v>434</v>
      </c>
      <c r="D169" s="869" t="s">
        <v>327</v>
      </c>
      <c r="E169" s="274"/>
      <c r="F169" s="274"/>
      <c r="G169" s="318">
        <f t="shared" si="218"/>
        <v>0</v>
      </c>
      <c r="H169" s="278"/>
      <c r="I169" s="274"/>
      <c r="J169" s="279">
        <f t="shared" si="219"/>
        <v>0</v>
      </c>
      <c r="K169" s="70">
        <v>3</v>
      </c>
      <c r="L169" s="232">
        <v>5980.92</v>
      </c>
      <c r="M169" s="626">
        <f t="shared" si="220"/>
        <v>17942.760000000002</v>
      </c>
      <c r="N169" s="278">
        <v>4</v>
      </c>
      <c r="O169" s="274">
        <f>P169/N169</f>
        <v>5980.92</v>
      </c>
      <c r="P169" s="626">
        <f>5980.92+17942.76</f>
        <v>23923.68</v>
      </c>
      <c r="Q169" s="70"/>
      <c r="R169" s="232"/>
      <c r="S169" s="308">
        <f t="shared" si="221"/>
        <v>0</v>
      </c>
      <c r="T169" s="278"/>
      <c r="U169" s="274"/>
      <c r="V169" s="308">
        <f t="shared" si="222"/>
        <v>0</v>
      </c>
      <c r="W169" s="727">
        <f t="shared" si="203"/>
        <v>17942.760000000002</v>
      </c>
      <c r="X169" s="727">
        <f t="shared" si="204"/>
        <v>23923.68</v>
      </c>
      <c r="Y169" s="727">
        <f t="shared" si="202"/>
        <v>-5980.9199999999983</v>
      </c>
      <c r="Z169" s="679">
        <f t="shared" si="217"/>
        <v>-33.333333333333321</v>
      </c>
      <c r="AA169" s="499" t="s">
        <v>60</v>
      </c>
    </row>
    <row r="170" spans="1:27" ht="26.25" thickBot="1">
      <c r="A170" s="712" t="s">
        <v>33</v>
      </c>
      <c r="B170" s="267" t="s">
        <v>324</v>
      </c>
      <c r="C170" s="865" t="s">
        <v>328</v>
      </c>
      <c r="D170" s="869"/>
      <c r="E170" s="274">
        <v>0</v>
      </c>
      <c r="F170" s="274">
        <v>0.22</v>
      </c>
      <c r="G170" s="318">
        <f t="shared" si="218"/>
        <v>0</v>
      </c>
      <c r="H170" s="278"/>
      <c r="I170" s="274"/>
      <c r="J170" s="279">
        <f t="shared" si="219"/>
        <v>0</v>
      </c>
      <c r="K170" s="70">
        <v>0</v>
      </c>
      <c r="L170" s="232">
        <v>0.22</v>
      </c>
      <c r="M170" s="626">
        <f t="shared" si="220"/>
        <v>0</v>
      </c>
      <c r="N170" s="310"/>
      <c r="O170" s="311"/>
      <c r="P170" s="626">
        <f t="shared" ref="P170" si="223">N170*O170</f>
        <v>0</v>
      </c>
      <c r="Q170" s="70">
        <v>0</v>
      </c>
      <c r="R170" s="232">
        <v>0.22</v>
      </c>
      <c r="S170" s="308">
        <f t="shared" si="221"/>
        <v>0</v>
      </c>
      <c r="T170" s="310"/>
      <c r="U170" s="311"/>
      <c r="V170" s="308">
        <f t="shared" si="222"/>
        <v>0</v>
      </c>
      <c r="W170" s="727">
        <f t="shared" si="203"/>
        <v>0</v>
      </c>
      <c r="X170" s="727">
        <f t="shared" si="204"/>
        <v>0</v>
      </c>
      <c r="Y170" s="727">
        <f t="shared" si="202"/>
        <v>0</v>
      </c>
      <c r="Z170" s="679">
        <v>0</v>
      </c>
      <c r="AA170" s="339"/>
    </row>
    <row r="171" spans="1:27" s="694" customFormat="1" ht="15" thickBot="1">
      <c r="A171" s="712" t="s">
        <v>33</v>
      </c>
      <c r="B171" s="457" t="s">
        <v>326</v>
      </c>
      <c r="C171" s="865" t="s">
        <v>491</v>
      </c>
      <c r="D171" s="869" t="s">
        <v>106</v>
      </c>
      <c r="E171" s="274"/>
      <c r="F171" s="274"/>
      <c r="G171" s="318"/>
      <c r="H171" s="278"/>
      <c r="I171" s="274"/>
      <c r="J171" s="279"/>
      <c r="K171" s="70">
        <v>0</v>
      </c>
      <c r="L171" s="274"/>
      <c r="M171" s="626">
        <f t="shared" si="220"/>
        <v>0</v>
      </c>
      <c r="N171" s="274">
        <v>1</v>
      </c>
      <c r="O171" s="274">
        <f>P171/N171</f>
        <v>56056.17</v>
      </c>
      <c r="P171" s="274">
        <v>56056.17</v>
      </c>
      <c r="Q171" s="274"/>
      <c r="R171" s="274"/>
      <c r="S171" s="274"/>
      <c r="T171" s="274"/>
      <c r="U171" s="274"/>
      <c r="V171" s="318"/>
      <c r="W171" s="727">
        <f t="shared" si="203"/>
        <v>0</v>
      </c>
      <c r="X171" s="727">
        <f t="shared" si="204"/>
        <v>56056.17</v>
      </c>
      <c r="Y171" s="727">
        <f t="shared" si="202"/>
        <v>-56056.17</v>
      </c>
      <c r="Z171" s="679">
        <f t="shared" ref="Z171:Z174" si="224">W171/Y171</f>
        <v>0</v>
      </c>
      <c r="AA171" s="556"/>
    </row>
    <row r="172" spans="1:27" s="694" customFormat="1" ht="26.25" thickBot="1">
      <c r="A172" s="712" t="s">
        <v>33</v>
      </c>
      <c r="B172" s="267" t="s">
        <v>493</v>
      </c>
      <c r="C172" s="865" t="s">
        <v>492</v>
      </c>
      <c r="D172" s="869" t="s">
        <v>106</v>
      </c>
      <c r="E172" s="274"/>
      <c r="F172" s="274"/>
      <c r="G172" s="318"/>
      <c r="H172" s="278"/>
      <c r="I172" s="274"/>
      <c r="J172" s="279"/>
      <c r="K172" s="70">
        <v>0</v>
      </c>
      <c r="L172" s="274"/>
      <c r="M172" s="626">
        <f t="shared" si="220"/>
        <v>0</v>
      </c>
      <c r="N172" s="274">
        <v>1</v>
      </c>
      <c r="O172" s="274">
        <f t="shared" ref="O172:O174" si="225">P172/N172</f>
        <v>45725.7</v>
      </c>
      <c r="P172" s="274">
        <v>45725.7</v>
      </c>
      <c r="Q172" s="274"/>
      <c r="R172" s="274"/>
      <c r="S172" s="274"/>
      <c r="T172" s="274"/>
      <c r="U172" s="274"/>
      <c r="V172" s="318"/>
      <c r="W172" s="727">
        <f t="shared" si="203"/>
        <v>0</v>
      </c>
      <c r="X172" s="727">
        <f t="shared" si="204"/>
        <v>45725.7</v>
      </c>
      <c r="Y172" s="727">
        <f t="shared" si="202"/>
        <v>-45725.7</v>
      </c>
      <c r="Z172" s="679">
        <f t="shared" si="224"/>
        <v>0</v>
      </c>
      <c r="AA172" s="556"/>
    </row>
    <row r="173" spans="1:27" s="694" customFormat="1" ht="26.25" thickBot="1">
      <c r="A173" s="712" t="s">
        <v>33</v>
      </c>
      <c r="B173" s="457" t="s">
        <v>495</v>
      </c>
      <c r="C173" s="865" t="s">
        <v>494</v>
      </c>
      <c r="D173" s="869" t="s">
        <v>106</v>
      </c>
      <c r="E173" s="274"/>
      <c r="F173" s="274"/>
      <c r="G173" s="318"/>
      <c r="H173" s="278"/>
      <c r="I173" s="274"/>
      <c r="J173" s="279"/>
      <c r="K173" s="70">
        <v>0</v>
      </c>
      <c r="L173" s="274"/>
      <c r="M173" s="626">
        <f t="shared" si="220"/>
        <v>0</v>
      </c>
      <c r="N173" s="274">
        <v>1</v>
      </c>
      <c r="O173" s="274">
        <f t="shared" si="225"/>
        <v>8000</v>
      </c>
      <c r="P173" s="274">
        <v>8000</v>
      </c>
      <c r="Q173" s="274"/>
      <c r="R173" s="274"/>
      <c r="S173" s="274"/>
      <c r="T173" s="274"/>
      <c r="U173" s="274"/>
      <c r="V173" s="318"/>
      <c r="W173" s="727">
        <f t="shared" si="203"/>
        <v>0</v>
      </c>
      <c r="X173" s="727">
        <f t="shared" si="204"/>
        <v>8000</v>
      </c>
      <c r="Y173" s="727">
        <f t="shared" si="202"/>
        <v>-8000</v>
      </c>
      <c r="Z173" s="679">
        <f t="shared" si="224"/>
        <v>0</v>
      </c>
      <c r="AA173" s="556"/>
    </row>
    <row r="174" spans="1:27" s="694" customFormat="1" ht="15" thickBot="1">
      <c r="A174" s="712" t="s">
        <v>33</v>
      </c>
      <c r="B174" s="267" t="s">
        <v>497</v>
      </c>
      <c r="C174" s="865" t="s">
        <v>496</v>
      </c>
      <c r="D174" s="869" t="s">
        <v>106</v>
      </c>
      <c r="E174" s="274"/>
      <c r="F174" s="274"/>
      <c r="G174" s="318"/>
      <c r="H174" s="278"/>
      <c r="I174" s="274"/>
      <c r="J174" s="279"/>
      <c r="K174" s="70">
        <v>0</v>
      </c>
      <c r="L174" s="274"/>
      <c r="M174" s="626">
        <f t="shared" si="220"/>
        <v>0</v>
      </c>
      <c r="N174" s="274">
        <v>1</v>
      </c>
      <c r="O174" s="274">
        <f t="shared" si="225"/>
        <v>22387.71</v>
      </c>
      <c r="P174" s="274">
        <v>22387.71</v>
      </c>
      <c r="Q174" s="274"/>
      <c r="R174" s="274"/>
      <c r="S174" s="274"/>
      <c r="T174" s="274"/>
      <c r="U174" s="274"/>
      <c r="V174" s="274"/>
      <c r="W174" s="727">
        <f t="shared" si="203"/>
        <v>0</v>
      </c>
      <c r="X174" s="727">
        <f t="shared" si="204"/>
        <v>22387.71</v>
      </c>
      <c r="Y174" s="727">
        <f t="shared" si="202"/>
        <v>-22387.71</v>
      </c>
      <c r="Z174" s="679">
        <f t="shared" si="224"/>
        <v>0</v>
      </c>
      <c r="AA174" s="556"/>
    </row>
    <row r="175" spans="1:27" s="694" customFormat="1" ht="15" thickBot="1">
      <c r="A175" s="712"/>
      <c r="B175" s="267"/>
      <c r="C175" s="865"/>
      <c r="D175" s="871" t="s">
        <v>106</v>
      </c>
      <c r="E175" s="282"/>
      <c r="F175" s="282"/>
      <c r="G175" s="319"/>
      <c r="H175" s="281"/>
      <c r="I175" s="282"/>
      <c r="J175" s="283"/>
      <c r="K175" s="618"/>
      <c r="L175" s="274"/>
      <c r="M175" s="274"/>
      <c r="N175" s="274"/>
      <c r="O175" s="274"/>
      <c r="P175" s="274"/>
      <c r="Q175" s="274"/>
      <c r="R175" s="274"/>
      <c r="S175" s="274"/>
      <c r="T175" s="274"/>
      <c r="U175" s="274"/>
      <c r="V175" s="274"/>
      <c r="W175" s="727">
        <f t="shared" si="203"/>
        <v>0</v>
      </c>
      <c r="X175" s="727">
        <f t="shared" si="204"/>
        <v>0</v>
      </c>
      <c r="Y175" s="727">
        <f t="shared" si="202"/>
        <v>0</v>
      </c>
      <c r="Z175" s="679">
        <v>0</v>
      </c>
      <c r="AA175" s="556"/>
    </row>
    <row r="176" spans="1:27" ht="15" thickBot="1">
      <c r="A176" s="809" t="s">
        <v>329</v>
      </c>
      <c r="B176" s="810"/>
      <c r="C176" s="811"/>
      <c r="D176" s="866"/>
      <c r="E176" s="867">
        <f>E163+E106+E161+E143+E138</f>
        <v>0</v>
      </c>
      <c r="F176" s="757"/>
      <c r="G176" s="758">
        <f>G163+G106+G161+G143+G138</f>
        <v>1243968.02</v>
      </c>
      <c r="H176" s="813"/>
      <c r="I176" s="812"/>
      <c r="J176" s="758">
        <f>J163+J106+J161+J143+J138</f>
        <v>1250472.08</v>
      </c>
      <c r="K176" s="605">
        <f>K163+K106+K161+K143+K138</f>
        <v>48</v>
      </c>
      <c r="L176" s="812">
        <f>L163+L106+L161+L143+L138</f>
        <v>0</v>
      </c>
      <c r="M176" s="758">
        <f>M163+M106+M161+M143+M138</f>
        <v>400122.18799999997</v>
      </c>
      <c r="N176" s="813"/>
      <c r="O176" s="812"/>
      <c r="P176" s="761">
        <f>P163+P106+P161+P143+P138</f>
        <v>549812.52</v>
      </c>
      <c r="Q176" s="605">
        <f>Q163+Q106+Q161+Q143+Q138</f>
        <v>0</v>
      </c>
      <c r="R176" s="812">
        <f>R163+R106+R161+R143+R138</f>
        <v>0</v>
      </c>
      <c r="S176" s="758">
        <f>S163+S106+S161+S143+S138</f>
        <v>0</v>
      </c>
      <c r="T176" s="759"/>
      <c r="U176" s="760"/>
      <c r="V176" s="758">
        <f>V163+V106+V161+V143+V138</f>
        <v>0</v>
      </c>
      <c r="W176" s="758">
        <f>W163+W106+W161+W143+W138</f>
        <v>1644090.2079999999</v>
      </c>
      <c r="X176" s="758">
        <f>X163+X106+X161+X143+X138</f>
        <v>1800284.6</v>
      </c>
      <c r="Y176" s="758">
        <f>Y163+Y106+Y161+Y143+Y138</f>
        <v>-156194.39200000017</v>
      </c>
      <c r="Z176" s="862">
        <f>(Y176/W176)*100</f>
        <v>-9.5003541314200319</v>
      </c>
      <c r="AA176" s="561"/>
    </row>
    <row r="177" spans="1:27" ht="15" thickBot="1">
      <c r="A177" s="501" t="s">
        <v>330</v>
      </c>
      <c r="B177" s="502"/>
      <c r="C177" s="503"/>
      <c r="D177" s="504"/>
      <c r="E177" s="505"/>
      <c r="F177" s="506"/>
      <c r="G177" s="507">
        <f>G28+G36+G54+G69+G91+G99+G105+G111+G120+G129+G132+G136+G176</f>
        <v>2000000.0044</v>
      </c>
      <c r="H177" s="537"/>
      <c r="I177" s="507"/>
      <c r="J177" s="507">
        <f>J28+J36+J54+J69+J91+J99+J105+J111+J120+J129+J132+J136+J176</f>
        <v>2000000.0044</v>
      </c>
      <c r="K177" s="507"/>
      <c r="L177" s="506"/>
      <c r="M177" s="508">
        <f>M28+M36+M54+M69+M91+M99+M105+M111+M120+M129+M132+M136+M176</f>
        <v>747615.00199999998</v>
      </c>
      <c r="N177" s="541"/>
      <c r="O177" s="508"/>
      <c r="P177" s="508">
        <f>P28+P36+P54+P69+P91+P99+P105+P111+P120+P129+P132+P136+P176</f>
        <v>747615.00359999994</v>
      </c>
      <c r="Q177" s="507"/>
      <c r="R177" s="506"/>
      <c r="S177" s="507">
        <f>S28+S36+S54+S69+S91+S99+S105+S111+S120+S129+S132+S136+S176</f>
        <v>0</v>
      </c>
      <c r="T177" s="551"/>
      <c r="U177" s="509"/>
      <c r="V177" s="507">
        <f>V28+V36+V54+V69+V91+V99+V105+V111+V120+V129+V132+V136+V176</f>
        <v>0</v>
      </c>
      <c r="W177" s="507">
        <f>W28+W36+W54+W69+W91+W99+W105+W111+W120+W129+W132+W136+W176</f>
        <v>2747615.0064000003</v>
      </c>
      <c r="X177" s="543">
        <f>X28+X36+X54+X69+X91+X99+X105+X111+X120+X129+X132+X136+X176</f>
        <v>2747615.0079999999</v>
      </c>
      <c r="Y177" s="543">
        <f>Y28+Y36+Y54+Y69+Y91+Y99+Y105+Y111+Y120+Y129+Y132+Y136+Y176</f>
        <v>-1.6000001633074135E-3</v>
      </c>
      <c r="Z177" s="543">
        <f>(Y177/W177)*100</f>
        <v>-5.8232327294054816E-8</v>
      </c>
      <c r="AA177" s="569"/>
    </row>
    <row r="178" spans="1:27" ht="15" thickBot="1">
      <c r="A178" s="892"/>
      <c r="B178" s="882"/>
      <c r="C178" s="882"/>
      <c r="D178" s="20"/>
      <c r="E178" s="21"/>
      <c r="F178" s="21"/>
      <c r="G178" s="21"/>
      <c r="H178" s="538"/>
      <c r="I178" s="539"/>
      <c r="J178" s="540"/>
      <c r="K178" s="21"/>
      <c r="L178" s="21"/>
      <c r="M178" s="21"/>
      <c r="N178" s="538"/>
      <c r="O178" s="539"/>
      <c r="P178" s="540"/>
      <c r="Q178" s="21"/>
      <c r="R178" s="21"/>
      <c r="S178" s="21"/>
      <c r="T178" s="552"/>
      <c r="U178" s="510"/>
      <c r="V178" s="582"/>
      <c r="W178" s="582"/>
      <c r="X178" s="572"/>
      <c r="Y178" s="684"/>
      <c r="Z178" s="684"/>
      <c r="AA178" s="17"/>
    </row>
    <row r="179" spans="1:27" ht="15" thickBot="1">
      <c r="A179" s="940" t="s">
        <v>331</v>
      </c>
      <c r="B179" s="941"/>
      <c r="C179" s="941"/>
      <c r="D179" s="511"/>
      <c r="E179" s="505"/>
      <c r="F179" s="506"/>
      <c r="G179" s="512"/>
      <c r="H179" s="541"/>
      <c r="I179" s="512"/>
      <c r="J179" s="542">
        <f>J177-G177</f>
        <v>0</v>
      </c>
      <c r="K179" s="507"/>
      <c r="L179" s="506"/>
      <c r="M179" s="512"/>
      <c r="N179" s="541"/>
      <c r="O179" s="512"/>
      <c r="P179" s="542">
        <f>P177-M177</f>
        <v>1.5999999595806003E-3</v>
      </c>
      <c r="Q179" s="507"/>
      <c r="R179" s="506"/>
      <c r="S179" s="505"/>
      <c r="T179" s="551"/>
      <c r="U179" s="509"/>
      <c r="V179" s="581"/>
      <c r="W179" s="505"/>
      <c r="X179" s="583">
        <f>X177-W177</f>
        <v>1.5999996103346348E-3</v>
      </c>
      <c r="Y179" s="583"/>
      <c r="Z179" s="583"/>
      <c r="AA179" s="569"/>
    </row>
    <row r="180" spans="1:27">
      <c r="A180" s="1"/>
      <c r="B180" s="79"/>
      <c r="C180" s="2"/>
      <c r="D180" s="80"/>
      <c r="E180" s="9"/>
      <c r="F180" s="9"/>
      <c r="G180" s="9"/>
      <c r="H180" s="9"/>
      <c r="I180" s="9"/>
      <c r="J180" s="9"/>
      <c r="K180" s="9"/>
      <c r="L180" s="9"/>
      <c r="M180" s="9"/>
      <c r="N180" s="9"/>
      <c r="O180" s="9"/>
      <c r="P180" s="9"/>
      <c r="Q180" s="9"/>
      <c r="R180" s="9"/>
      <c r="S180" s="9"/>
      <c r="T180" s="9"/>
      <c r="U180" s="9"/>
      <c r="V180" s="9"/>
      <c r="W180" s="16"/>
      <c r="X180" s="16"/>
      <c r="Y180" s="16"/>
      <c r="Z180" s="16"/>
      <c r="AA180" s="2"/>
    </row>
    <row r="181" spans="1:27">
      <c r="A181" s="1"/>
      <c r="B181" s="79"/>
      <c r="C181" s="2"/>
      <c r="D181" s="80"/>
      <c r="E181" s="9"/>
      <c r="F181" s="9"/>
      <c r="G181" s="9"/>
      <c r="H181" s="9"/>
      <c r="I181" s="9"/>
      <c r="J181" s="9"/>
      <c r="K181" s="9"/>
      <c r="L181" s="9"/>
      <c r="M181" s="9"/>
      <c r="N181" s="9"/>
      <c r="O181" s="9"/>
      <c r="P181" s="9"/>
      <c r="Q181" s="9"/>
      <c r="R181" s="9"/>
      <c r="S181" s="9"/>
      <c r="T181" s="9"/>
      <c r="U181" s="9"/>
      <c r="V181" s="9"/>
      <c r="W181" s="16"/>
      <c r="X181" s="16"/>
      <c r="Y181" s="16"/>
      <c r="Z181" s="16"/>
      <c r="AA181" s="2"/>
    </row>
    <row r="182" spans="1:27">
      <c r="A182" s="1"/>
      <c r="B182" s="79"/>
      <c r="C182" s="2"/>
      <c r="D182" s="80"/>
      <c r="E182" s="9"/>
      <c r="F182" s="9"/>
      <c r="G182" s="9"/>
      <c r="H182" s="9"/>
      <c r="I182" s="9"/>
      <c r="J182" s="9"/>
      <c r="K182" s="9"/>
      <c r="L182" s="9"/>
      <c r="M182" s="9"/>
      <c r="N182" s="9"/>
      <c r="O182" s="9"/>
      <c r="P182" s="9"/>
      <c r="Q182" s="9"/>
      <c r="R182" s="9"/>
      <c r="S182" s="9"/>
      <c r="T182" s="9"/>
      <c r="U182" s="9"/>
      <c r="V182" s="9"/>
      <c r="W182" s="16"/>
      <c r="X182" s="16"/>
      <c r="Y182" s="16"/>
      <c r="Z182" s="16"/>
      <c r="AA182" s="2"/>
    </row>
    <row r="183" spans="1:27">
      <c r="A183" s="7"/>
      <c r="B183" s="8"/>
      <c r="C183" s="7" t="s">
        <v>455</v>
      </c>
      <c r="D183" s="80"/>
      <c r="E183" s="81"/>
      <c r="F183" s="81"/>
      <c r="G183" s="9"/>
      <c r="H183" s="9"/>
      <c r="I183" s="9"/>
      <c r="J183" s="9"/>
      <c r="K183" s="925" t="s">
        <v>456</v>
      </c>
      <c r="L183" s="925"/>
      <c r="M183" s="925"/>
      <c r="N183" s="306"/>
      <c r="O183" s="306"/>
      <c r="P183" s="306"/>
      <c r="Q183" s="9"/>
      <c r="R183" s="9"/>
      <c r="S183" s="9"/>
      <c r="T183" s="9"/>
      <c r="U183" s="9"/>
      <c r="V183" s="9"/>
      <c r="W183" s="16"/>
      <c r="X183" s="16"/>
      <c r="Y183" s="16"/>
      <c r="Z183" s="16"/>
      <c r="AA183" s="2"/>
    </row>
    <row r="184" spans="1:27">
      <c r="A184" s="10"/>
      <c r="B184" s="82"/>
      <c r="C184" s="11" t="s">
        <v>4</v>
      </c>
      <c r="D184" s="83"/>
      <c r="E184" s="14"/>
      <c r="F184" s="12" t="s">
        <v>5</v>
      </c>
      <c r="G184" s="14"/>
      <c r="H184" s="14"/>
      <c r="I184" s="14"/>
      <c r="J184" s="14"/>
      <c r="K184" s="15"/>
      <c r="L184" s="13" t="s">
        <v>6</v>
      </c>
      <c r="M184" s="14"/>
      <c r="N184" s="14"/>
      <c r="O184" s="14"/>
      <c r="P184" s="14"/>
      <c r="Q184" s="14"/>
      <c r="R184" s="14"/>
      <c r="S184" s="14"/>
      <c r="T184" s="14"/>
      <c r="U184" s="14"/>
      <c r="V184" s="14"/>
      <c r="W184" s="84"/>
      <c r="X184" s="84"/>
      <c r="Y184" s="84"/>
      <c r="Z184" s="84"/>
      <c r="AA184" s="85"/>
    </row>
    <row r="185" spans="1:27">
      <c r="A185" s="1"/>
      <c r="B185" s="79"/>
      <c r="C185" s="2"/>
      <c r="D185" s="80"/>
      <c r="E185" s="9"/>
      <c r="F185" s="9"/>
      <c r="G185" s="9"/>
      <c r="H185" s="9"/>
      <c r="I185" s="9"/>
      <c r="J185" s="9"/>
      <c r="K185" s="9"/>
      <c r="L185" s="9"/>
      <c r="M185" s="9"/>
      <c r="N185" s="9"/>
      <c r="O185" s="9"/>
      <c r="P185" s="9"/>
      <c r="Q185" s="9"/>
      <c r="R185" s="9"/>
      <c r="S185" s="9"/>
      <c r="T185" s="9"/>
      <c r="U185" s="9"/>
      <c r="V185" s="9"/>
      <c r="W185" s="16"/>
      <c r="X185" s="16"/>
      <c r="Y185" s="16"/>
      <c r="Z185" s="16"/>
      <c r="AA185" s="2"/>
    </row>
    <row r="186" spans="1:27">
      <c r="A186" s="1"/>
      <c r="B186" s="79"/>
      <c r="C186" s="2"/>
      <c r="D186" s="80"/>
      <c r="E186" s="9"/>
      <c r="F186" s="9"/>
      <c r="G186" s="9"/>
      <c r="H186" s="9"/>
      <c r="I186" s="9"/>
      <c r="J186" s="9"/>
      <c r="K186" s="9"/>
      <c r="L186" s="9"/>
      <c r="M186" s="9"/>
      <c r="N186" s="9"/>
      <c r="O186" s="9"/>
      <c r="P186" s="9"/>
      <c r="Q186" s="9"/>
      <c r="R186" s="9"/>
      <c r="S186" s="9"/>
      <c r="T186" s="9"/>
      <c r="U186" s="9"/>
      <c r="V186" s="9"/>
      <c r="W186" s="16"/>
      <c r="X186" s="16"/>
      <c r="Y186" s="16"/>
      <c r="Z186" s="16"/>
      <c r="AA186" s="2"/>
    </row>
    <row r="187" spans="1:27">
      <c r="A187" s="1"/>
      <c r="B187" s="79"/>
      <c r="C187" s="2"/>
      <c r="D187" s="80"/>
      <c r="E187" s="9"/>
      <c r="F187" s="9"/>
      <c r="G187" s="9"/>
      <c r="H187" s="9"/>
      <c r="I187" s="9"/>
      <c r="J187" s="9"/>
      <c r="K187" s="9"/>
      <c r="L187" s="9"/>
      <c r="M187" s="9"/>
      <c r="N187" s="9"/>
      <c r="O187" s="9"/>
      <c r="P187" s="9"/>
      <c r="Q187" s="9"/>
      <c r="R187" s="9"/>
      <c r="S187" s="9"/>
      <c r="T187" s="9"/>
      <c r="U187" s="9"/>
      <c r="V187" s="9"/>
      <c r="W187" s="16"/>
      <c r="X187" s="16"/>
      <c r="Y187" s="16"/>
      <c r="Z187" s="16"/>
      <c r="AA187" s="2"/>
    </row>
    <row r="188" spans="1:27">
      <c r="A188" s="1"/>
      <c r="B188" s="79"/>
      <c r="C188" s="2"/>
      <c r="D188" s="80"/>
      <c r="E188" s="9"/>
      <c r="F188" s="9"/>
      <c r="G188" s="9"/>
      <c r="H188" s="9"/>
      <c r="I188" s="9"/>
      <c r="J188" s="9"/>
      <c r="K188" s="9"/>
      <c r="L188" s="9"/>
      <c r="M188" s="9"/>
      <c r="N188" s="9"/>
      <c r="O188" s="9"/>
      <c r="P188" s="9"/>
      <c r="Q188" s="9"/>
      <c r="R188" s="9"/>
      <c r="S188" s="9"/>
      <c r="T188" s="9"/>
      <c r="U188" s="9"/>
      <c r="V188" s="9"/>
      <c r="W188" s="86"/>
      <c r="X188" s="86"/>
      <c r="Y188" s="86"/>
      <c r="Z188" s="86"/>
      <c r="AA188" s="2"/>
    </row>
    <row r="189" spans="1:27">
      <c r="A189" s="1"/>
      <c r="B189" s="79"/>
      <c r="C189" s="2"/>
      <c r="D189" s="80"/>
      <c r="E189" s="9"/>
      <c r="F189" s="9"/>
      <c r="G189" s="9"/>
      <c r="H189" s="9"/>
      <c r="I189" s="9"/>
      <c r="J189" s="9"/>
      <c r="K189" s="9"/>
      <c r="L189" s="9"/>
      <c r="M189" s="9"/>
      <c r="N189" s="9"/>
      <c r="O189" s="9"/>
      <c r="P189" s="9"/>
      <c r="Q189" s="9"/>
      <c r="R189" s="9"/>
      <c r="S189" s="9"/>
      <c r="T189" s="9"/>
      <c r="U189" s="9"/>
      <c r="V189" s="9"/>
      <c r="W189" s="86"/>
      <c r="X189" s="86"/>
      <c r="Y189" s="86"/>
      <c r="Z189" s="86"/>
      <c r="AA189" s="2"/>
    </row>
    <row r="190" spans="1:27">
      <c r="A190" s="1"/>
      <c r="B190" s="79"/>
      <c r="C190" s="2"/>
      <c r="D190" s="80"/>
      <c r="E190" s="9"/>
      <c r="F190" s="9"/>
      <c r="G190" s="9"/>
      <c r="H190" s="9"/>
      <c r="I190" s="9"/>
      <c r="J190" s="9"/>
      <c r="K190" s="9"/>
      <c r="L190" s="9"/>
      <c r="M190" s="9"/>
      <c r="N190" s="9"/>
      <c r="O190" s="9"/>
      <c r="P190" s="9"/>
      <c r="Q190" s="9"/>
      <c r="R190" s="9"/>
      <c r="S190" s="9"/>
      <c r="T190" s="9"/>
      <c r="U190" s="9"/>
      <c r="V190" s="9"/>
      <c r="W190" s="86"/>
      <c r="X190" s="86"/>
      <c r="Y190" s="86"/>
      <c r="Z190" s="86"/>
      <c r="AA190" s="2"/>
    </row>
    <row r="191" spans="1:27">
      <c r="A191" s="1"/>
      <c r="B191" s="79"/>
      <c r="C191" s="2"/>
      <c r="D191" s="80"/>
      <c r="E191" s="9"/>
      <c r="F191" s="9"/>
      <c r="G191" s="9"/>
      <c r="H191" s="9"/>
      <c r="I191" s="9"/>
      <c r="J191" s="9"/>
      <c r="K191" s="9"/>
      <c r="L191" s="9"/>
      <c r="M191" s="9"/>
      <c r="N191" s="9"/>
      <c r="O191" s="9"/>
      <c r="P191" s="9"/>
      <c r="Q191" s="9"/>
      <c r="R191" s="9"/>
      <c r="S191" s="9"/>
      <c r="T191" s="9"/>
      <c r="U191" s="9"/>
      <c r="V191" s="9"/>
      <c r="W191" s="86"/>
      <c r="X191" s="86"/>
      <c r="Y191" s="86"/>
      <c r="Z191" s="86"/>
      <c r="AA191" s="2"/>
    </row>
    <row r="192" spans="1:27">
      <c r="A192" s="1"/>
      <c r="B192" s="79"/>
      <c r="C192" s="2"/>
      <c r="D192" s="80"/>
      <c r="E192" s="9"/>
      <c r="F192" s="9"/>
      <c r="G192" s="9"/>
      <c r="H192" s="9"/>
      <c r="I192" s="9"/>
      <c r="J192" s="9"/>
      <c r="K192" s="9"/>
      <c r="L192" s="9"/>
      <c r="M192" s="9"/>
      <c r="N192" s="9"/>
      <c r="O192" s="9"/>
      <c r="P192" s="9"/>
      <c r="Q192" s="9"/>
      <c r="R192" s="9"/>
      <c r="S192" s="9"/>
      <c r="T192" s="9"/>
      <c r="U192" s="9"/>
      <c r="V192" s="9"/>
      <c r="W192" s="86"/>
      <c r="X192" s="86"/>
      <c r="Y192" s="86"/>
      <c r="Z192" s="86"/>
      <c r="AA192" s="2"/>
    </row>
    <row r="193" spans="1:27">
      <c r="A193" s="1"/>
      <c r="B193" s="79"/>
      <c r="C193" s="2"/>
      <c r="D193" s="80"/>
      <c r="E193" s="9"/>
      <c r="F193" s="9"/>
      <c r="G193" s="9"/>
      <c r="H193" s="9"/>
      <c r="I193" s="9"/>
      <c r="J193" s="9"/>
      <c r="K193" s="9"/>
      <c r="L193" s="9"/>
      <c r="M193" s="9"/>
      <c r="N193" s="9"/>
      <c r="O193" s="9"/>
      <c r="P193" s="9"/>
      <c r="Q193" s="9"/>
      <c r="R193" s="9"/>
      <c r="S193" s="9"/>
      <c r="T193" s="9"/>
      <c r="U193" s="9"/>
      <c r="V193" s="9"/>
      <c r="W193" s="86"/>
      <c r="X193" s="86"/>
      <c r="Y193" s="86"/>
      <c r="Z193" s="86"/>
      <c r="AA193" s="2"/>
    </row>
    <row r="194" spans="1:27">
      <c r="A194" s="1"/>
      <c r="B194" s="79"/>
      <c r="C194" s="2"/>
      <c r="D194" s="80"/>
      <c r="E194" s="9"/>
      <c r="F194" s="9"/>
      <c r="G194" s="9"/>
      <c r="H194" s="9"/>
      <c r="I194" s="9"/>
      <c r="J194" s="9"/>
      <c r="K194" s="9"/>
      <c r="L194" s="9"/>
      <c r="M194" s="9"/>
      <c r="N194" s="9"/>
      <c r="O194" s="9"/>
      <c r="P194" s="9"/>
      <c r="Q194" s="9"/>
      <c r="R194" s="9"/>
      <c r="S194" s="9"/>
      <c r="T194" s="9"/>
      <c r="U194" s="9"/>
      <c r="V194" s="9"/>
      <c r="W194" s="86"/>
      <c r="X194" s="86"/>
      <c r="Y194" s="86"/>
      <c r="Z194" s="86"/>
      <c r="AA194" s="2"/>
    </row>
    <row r="195" spans="1:27">
      <c r="A195" s="1"/>
      <c r="B195" s="79"/>
      <c r="C195" s="2"/>
      <c r="D195" s="80"/>
      <c r="E195" s="9"/>
      <c r="F195" s="9"/>
      <c r="G195" s="9"/>
      <c r="H195" s="9"/>
      <c r="I195" s="9"/>
      <c r="J195" s="9"/>
      <c r="K195" s="9"/>
      <c r="L195" s="9"/>
      <c r="M195" s="9"/>
      <c r="N195" s="9"/>
      <c r="O195" s="9"/>
      <c r="P195" s="9"/>
      <c r="Q195" s="9"/>
      <c r="R195" s="9"/>
      <c r="S195" s="9"/>
      <c r="T195" s="9"/>
      <c r="U195" s="9"/>
      <c r="V195" s="9"/>
      <c r="W195" s="86"/>
      <c r="X195" s="86"/>
      <c r="Y195" s="86"/>
      <c r="Z195" s="86"/>
      <c r="AA195" s="2"/>
    </row>
    <row r="196" spans="1:27">
      <c r="A196" s="1"/>
      <c r="B196" s="79"/>
      <c r="C196" s="2"/>
      <c r="D196" s="80"/>
      <c r="E196" s="9"/>
      <c r="F196" s="9"/>
      <c r="G196" s="9"/>
      <c r="H196" s="9"/>
      <c r="I196" s="9"/>
      <c r="J196" s="9"/>
      <c r="K196" s="9"/>
      <c r="L196" s="9"/>
      <c r="M196" s="9"/>
      <c r="N196" s="9"/>
      <c r="O196" s="9"/>
      <c r="P196" s="9"/>
      <c r="Q196" s="9"/>
      <c r="R196" s="9"/>
      <c r="S196" s="9"/>
      <c r="T196" s="9"/>
      <c r="U196" s="9"/>
      <c r="V196" s="9"/>
      <c r="W196" s="86"/>
      <c r="X196" s="86"/>
      <c r="Y196" s="86"/>
      <c r="Z196" s="86"/>
      <c r="AA196" s="2"/>
    </row>
    <row r="197" spans="1:27">
      <c r="A197" s="1"/>
      <c r="B197" s="79"/>
      <c r="C197" s="2"/>
      <c r="D197" s="80"/>
      <c r="E197" s="9"/>
      <c r="F197" s="9"/>
      <c r="G197" s="9"/>
      <c r="H197" s="9"/>
      <c r="I197" s="9"/>
      <c r="J197" s="9"/>
      <c r="K197" s="9"/>
      <c r="L197" s="9"/>
      <c r="M197" s="9"/>
      <c r="N197" s="9"/>
      <c r="O197" s="9"/>
      <c r="P197" s="9"/>
      <c r="Q197" s="9"/>
      <c r="R197" s="9"/>
      <c r="S197" s="9"/>
      <c r="T197" s="9"/>
      <c r="U197" s="9"/>
      <c r="V197" s="9"/>
      <c r="W197" s="86"/>
      <c r="X197" s="86"/>
      <c r="Y197" s="86"/>
      <c r="Z197" s="86"/>
      <c r="AA197" s="2"/>
    </row>
    <row r="198" spans="1:27">
      <c r="A198" s="1"/>
      <c r="B198" s="79"/>
      <c r="C198" s="2"/>
      <c r="D198" s="80"/>
      <c r="E198" s="9"/>
      <c r="F198" s="9"/>
      <c r="G198" s="9"/>
      <c r="H198" s="9"/>
      <c r="I198" s="9"/>
      <c r="J198" s="9"/>
      <c r="K198" s="9"/>
      <c r="L198" s="9"/>
      <c r="M198" s="9"/>
      <c r="N198" s="9"/>
      <c r="O198" s="9"/>
      <c r="P198" s="9"/>
      <c r="Q198" s="9"/>
      <c r="R198" s="9"/>
      <c r="S198" s="9"/>
      <c r="T198" s="9"/>
      <c r="U198" s="9"/>
      <c r="V198" s="9"/>
      <c r="W198" s="86"/>
      <c r="X198" s="86"/>
      <c r="Y198" s="86"/>
      <c r="Z198" s="86"/>
      <c r="AA198" s="2"/>
    </row>
    <row r="199" spans="1:27">
      <c r="A199" s="1"/>
      <c r="B199" s="79"/>
      <c r="C199" s="2"/>
      <c r="D199" s="80"/>
      <c r="E199" s="9"/>
      <c r="F199" s="9"/>
      <c r="G199" s="9"/>
      <c r="H199" s="9"/>
      <c r="I199" s="9"/>
      <c r="J199" s="9"/>
      <c r="K199" s="9"/>
      <c r="L199" s="9"/>
      <c r="M199" s="9"/>
      <c r="N199" s="9"/>
      <c r="O199" s="9"/>
      <c r="P199" s="9"/>
      <c r="Q199" s="9"/>
      <c r="R199" s="9"/>
      <c r="S199" s="9"/>
      <c r="T199" s="9"/>
      <c r="U199" s="9"/>
      <c r="V199" s="9"/>
      <c r="W199" s="86"/>
      <c r="X199" s="86"/>
      <c r="Y199" s="86"/>
      <c r="Z199" s="86"/>
      <c r="AA199" s="2"/>
    </row>
    <row r="200" spans="1:27">
      <c r="A200" s="1"/>
      <c r="B200" s="79"/>
      <c r="C200" s="2"/>
      <c r="D200" s="80"/>
      <c r="E200" s="9"/>
      <c r="F200" s="9"/>
      <c r="G200" s="9"/>
      <c r="H200" s="9"/>
      <c r="I200" s="9"/>
      <c r="J200" s="9"/>
      <c r="K200" s="9"/>
      <c r="L200" s="9"/>
      <c r="M200" s="9"/>
      <c r="N200" s="9"/>
      <c r="O200" s="9"/>
      <c r="P200" s="9"/>
      <c r="Q200" s="9"/>
      <c r="R200" s="9"/>
      <c r="S200" s="9"/>
      <c r="T200" s="9"/>
      <c r="U200" s="9"/>
      <c r="V200" s="9"/>
      <c r="W200" s="86"/>
      <c r="X200" s="86"/>
      <c r="Y200" s="86"/>
      <c r="Z200" s="86"/>
      <c r="AA200" s="2"/>
    </row>
    <row r="201" spans="1:27">
      <c r="A201" s="1"/>
      <c r="B201" s="79"/>
      <c r="C201" s="2"/>
      <c r="D201" s="80"/>
      <c r="E201" s="9"/>
      <c r="F201" s="9"/>
      <c r="G201" s="9"/>
      <c r="H201" s="9"/>
      <c r="I201" s="9"/>
      <c r="J201" s="9"/>
      <c r="K201" s="9"/>
      <c r="L201" s="9"/>
      <c r="M201" s="9"/>
      <c r="N201" s="9"/>
      <c r="O201" s="9"/>
      <c r="P201" s="9"/>
      <c r="Q201" s="9"/>
      <c r="R201" s="9"/>
      <c r="S201" s="9"/>
      <c r="T201" s="9"/>
      <c r="U201" s="9"/>
      <c r="V201" s="9"/>
      <c r="W201" s="86"/>
      <c r="X201" s="86"/>
      <c r="Y201" s="86"/>
      <c r="Z201" s="86"/>
      <c r="AA201" s="2"/>
    </row>
    <row r="202" spans="1:27">
      <c r="A202" s="1"/>
      <c r="B202" s="79"/>
      <c r="C202" s="2"/>
      <c r="D202" s="80"/>
      <c r="E202" s="9"/>
      <c r="F202" s="9"/>
      <c r="G202" s="9"/>
      <c r="H202" s="9"/>
      <c r="I202" s="9"/>
      <c r="J202" s="9"/>
      <c r="K202" s="9"/>
      <c r="L202" s="9"/>
      <c r="M202" s="9"/>
      <c r="N202" s="9"/>
      <c r="O202" s="9"/>
      <c r="P202" s="9"/>
      <c r="Q202" s="9"/>
      <c r="R202" s="9"/>
      <c r="S202" s="9"/>
      <c r="T202" s="9"/>
      <c r="U202" s="9"/>
      <c r="V202" s="9"/>
      <c r="W202" s="86"/>
      <c r="X202" s="86"/>
      <c r="Y202" s="86"/>
      <c r="Z202" s="86"/>
      <c r="AA202" s="2"/>
    </row>
    <row r="203" spans="1:27">
      <c r="A203" s="1"/>
      <c r="B203" s="79"/>
      <c r="C203" s="2"/>
      <c r="D203" s="80"/>
      <c r="E203" s="9"/>
      <c r="F203" s="9"/>
      <c r="G203" s="9"/>
      <c r="H203" s="9"/>
      <c r="I203" s="9"/>
      <c r="J203" s="9"/>
      <c r="K203" s="9"/>
      <c r="L203" s="9"/>
      <c r="M203" s="9"/>
      <c r="N203" s="9"/>
      <c r="O203" s="9"/>
      <c r="P203" s="9"/>
      <c r="Q203" s="9"/>
      <c r="R203" s="9"/>
      <c r="S203" s="9"/>
      <c r="T203" s="9"/>
      <c r="U203" s="9"/>
      <c r="V203" s="9"/>
      <c r="W203" s="86"/>
      <c r="X203" s="86"/>
      <c r="Y203" s="86"/>
      <c r="Z203" s="86"/>
      <c r="AA203" s="2"/>
    </row>
    <row r="204" spans="1:27">
      <c r="A204" s="1"/>
      <c r="B204" s="79"/>
      <c r="C204" s="2"/>
      <c r="D204" s="80"/>
      <c r="E204" s="9"/>
      <c r="F204" s="9"/>
      <c r="G204" s="9"/>
      <c r="H204" s="9"/>
      <c r="I204" s="9"/>
      <c r="J204" s="9"/>
      <c r="K204" s="9"/>
      <c r="L204" s="9"/>
      <c r="M204" s="9"/>
      <c r="N204" s="9"/>
      <c r="O204" s="9"/>
      <c r="P204" s="9"/>
      <c r="Q204" s="9"/>
      <c r="R204" s="9"/>
      <c r="S204" s="9"/>
      <c r="T204" s="9"/>
      <c r="U204" s="9"/>
      <c r="V204" s="9"/>
      <c r="W204" s="86"/>
      <c r="X204" s="86"/>
      <c r="Y204" s="86"/>
      <c r="Z204" s="86"/>
      <c r="AA204" s="2"/>
    </row>
    <row r="205" spans="1:27">
      <c r="A205" s="1"/>
      <c r="B205" s="79"/>
      <c r="C205" s="2"/>
      <c r="D205" s="80"/>
      <c r="E205" s="9"/>
      <c r="F205" s="9"/>
      <c r="G205" s="9"/>
      <c r="H205" s="9"/>
      <c r="I205" s="9"/>
      <c r="J205" s="9"/>
      <c r="K205" s="9"/>
      <c r="L205" s="9"/>
      <c r="M205" s="9"/>
      <c r="N205" s="9"/>
      <c r="O205" s="9"/>
      <c r="P205" s="9"/>
      <c r="Q205" s="9"/>
      <c r="R205" s="9"/>
      <c r="S205" s="9"/>
      <c r="T205" s="9"/>
      <c r="U205" s="9"/>
      <c r="V205" s="9"/>
      <c r="W205" s="86"/>
      <c r="X205" s="86"/>
      <c r="Y205" s="86"/>
      <c r="Z205" s="86"/>
      <c r="AA205" s="2"/>
    </row>
    <row r="206" spans="1:27">
      <c r="A206" s="1"/>
      <c r="B206" s="79"/>
      <c r="C206" s="2"/>
      <c r="D206" s="80"/>
      <c r="E206" s="9"/>
      <c r="F206" s="9"/>
      <c r="G206" s="9"/>
      <c r="H206" s="9"/>
      <c r="I206" s="9"/>
      <c r="J206" s="9"/>
      <c r="K206" s="9"/>
      <c r="L206" s="9"/>
      <c r="M206" s="9"/>
      <c r="N206" s="9"/>
      <c r="O206" s="9"/>
      <c r="P206" s="9"/>
      <c r="Q206" s="9"/>
      <c r="R206" s="9"/>
      <c r="S206" s="9"/>
      <c r="T206" s="9"/>
      <c r="U206" s="9"/>
      <c r="V206" s="9"/>
      <c r="W206" s="86"/>
      <c r="X206" s="86"/>
      <c r="Y206" s="86"/>
      <c r="Z206" s="86"/>
      <c r="AA206" s="2"/>
    </row>
    <row r="207" spans="1:27">
      <c r="A207" s="1"/>
      <c r="B207" s="79"/>
      <c r="C207" s="2"/>
      <c r="D207" s="80"/>
      <c r="E207" s="9"/>
      <c r="F207" s="9"/>
      <c r="G207" s="9"/>
      <c r="H207" s="9"/>
      <c r="I207" s="9"/>
      <c r="J207" s="9"/>
      <c r="K207" s="9"/>
      <c r="L207" s="9"/>
      <c r="M207" s="9"/>
      <c r="N207" s="9"/>
      <c r="O207" s="9"/>
      <c r="P207" s="9"/>
      <c r="Q207" s="9"/>
      <c r="R207" s="9"/>
      <c r="S207" s="9"/>
      <c r="T207" s="9"/>
      <c r="U207" s="9"/>
      <c r="V207" s="9"/>
      <c r="W207" s="86"/>
      <c r="X207" s="86"/>
      <c r="Y207" s="86"/>
      <c r="Z207" s="86"/>
      <c r="AA207" s="2"/>
    </row>
    <row r="208" spans="1:27">
      <c r="A208" s="1"/>
      <c r="B208" s="79"/>
      <c r="C208" s="2"/>
      <c r="D208" s="80"/>
      <c r="E208" s="9"/>
      <c r="F208" s="9"/>
      <c r="G208" s="9"/>
      <c r="H208" s="9"/>
      <c r="I208" s="9"/>
      <c r="J208" s="9"/>
      <c r="K208" s="9"/>
      <c r="L208" s="9"/>
      <c r="M208" s="9"/>
      <c r="N208" s="9"/>
      <c r="O208" s="9"/>
      <c r="P208" s="9"/>
      <c r="Q208" s="9"/>
      <c r="R208" s="9"/>
      <c r="S208" s="9"/>
      <c r="T208" s="9"/>
      <c r="U208" s="9"/>
      <c r="V208" s="9"/>
      <c r="W208" s="86"/>
      <c r="X208" s="86"/>
      <c r="Y208" s="86"/>
      <c r="Z208" s="86"/>
      <c r="AA208" s="2"/>
    </row>
    <row r="209" spans="1:27">
      <c r="A209" s="1"/>
      <c r="B209" s="79"/>
      <c r="C209" s="2"/>
      <c r="D209" s="80"/>
      <c r="E209" s="9"/>
      <c r="F209" s="9"/>
      <c r="G209" s="9"/>
      <c r="H209" s="9"/>
      <c r="I209" s="9"/>
      <c r="J209" s="9"/>
      <c r="K209" s="9"/>
      <c r="L209" s="9"/>
      <c r="M209" s="9"/>
      <c r="N209" s="9"/>
      <c r="O209" s="9"/>
      <c r="P209" s="9"/>
      <c r="Q209" s="9"/>
      <c r="R209" s="9"/>
      <c r="S209" s="9"/>
      <c r="T209" s="9"/>
      <c r="U209" s="9"/>
      <c r="V209" s="9"/>
      <c r="W209" s="86"/>
      <c r="X209" s="86"/>
      <c r="Y209" s="86"/>
      <c r="Z209" s="86"/>
      <c r="AA209" s="2"/>
    </row>
    <row r="210" spans="1:27">
      <c r="A210" s="1"/>
      <c r="B210" s="79"/>
      <c r="C210" s="2"/>
      <c r="D210" s="80"/>
      <c r="E210" s="9"/>
      <c r="F210" s="9"/>
      <c r="G210" s="9"/>
      <c r="H210" s="9"/>
      <c r="I210" s="9"/>
      <c r="J210" s="9"/>
      <c r="K210" s="9"/>
      <c r="L210" s="9"/>
      <c r="M210" s="9"/>
      <c r="N210" s="9"/>
      <c r="O210" s="9"/>
      <c r="P210" s="9"/>
      <c r="Q210" s="9"/>
      <c r="R210" s="9"/>
      <c r="S210" s="9"/>
      <c r="T210" s="9"/>
      <c r="U210" s="9"/>
      <c r="V210" s="9"/>
      <c r="W210" s="86"/>
      <c r="X210" s="86"/>
      <c r="Y210" s="86"/>
      <c r="Z210" s="86"/>
      <c r="AA210" s="2"/>
    </row>
    <row r="211" spans="1:27">
      <c r="A211" s="1"/>
      <c r="B211" s="79"/>
      <c r="C211" s="2"/>
      <c r="D211" s="80"/>
      <c r="E211" s="9"/>
      <c r="F211" s="9"/>
      <c r="G211" s="9"/>
      <c r="H211" s="9"/>
      <c r="I211" s="9"/>
      <c r="J211" s="9"/>
      <c r="K211" s="9"/>
      <c r="L211" s="9"/>
      <c r="M211" s="9"/>
      <c r="N211" s="9"/>
      <c r="O211" s="9"/>
      <c r="P211" s="9"/>
      <c r="Q211" s="9"/>
      <c r="R211" s="9"/>
      <c r="S211" s="9"/>
      <c r="T211" s="9"/>
      <c r="U211" s="9"/>
      <c r="V211" s="9"/>
      <c r="W211" s="86"/>
      <c r="X211" s="86"/>
      <c r="Y211" s="86"/>
      <c r="Z211" s="86"/>
      <c r="AA211" s="2"/>
    </row>
    <row r="212" spans="1:27">
      <c r="A212" s="1"/>
      <c r="B212" s="79"/>
      <c r="C212" s="2"/>
      <c r="D212" s="80"/>
      <c r="E212" s="9"/>
      <c r="F212" s="9"/>
      <c r="G212" s="9"/>
      <c r="H212" s="9"/>
      <c r="I212" s="9"/>
      <c r="J212" s="9"/>
      <c r="K212" s="9"/>
      <c r="L212" s="9"/>
      <c r="M212" s="9"/>
      <c r="N212" s="9"/>
      <c r="O212" s="9"/>
      <c r="P212" s="9"/>
      <c r="Q212" s="9"/>
      <c r="R212" s="9"/>
      <c r="S212" s="9"/>
      <c r="T212" s="9"/>
      <c r="U212" s="9"/>
      <c r="V212" s="9"/>
      <c r="W212" s="86"/>
      <c r="X212" s="86"/>
      <c r="Y212" s="86"/>
      <c r="Z212" s="86"/>
      <c r="AA212" s="2"/>
    </row>
    <row r="213" spans="1:27">
      <c r="A213" s="1"/>
      <c r="B213" s="79"/>
      <c r="C213" s="2"/>
      <c r="D213" s="80"/>
      <c r="E213" s="9"/>
      <c r="F213" s="9"/>
      <c r="G213" s="9"/>
      <c r="H213" s="9"/>
      <c r="I213" s="9"/>
      <c r="J213" s="9"/>
      <c r="K213" s="9"/>
      <c r="L213" s="9"/>
      <c r="M213" s="9"/>
      <c r="N213" s="9"/>
      <c r="O213" s="9"/>
      <c r="P213" s="9"/>
      <c r="Q213" s="9"/>
      <c r="R213" s="9"/>
      <c r="S213" s="9"/>
      <c r="T213" s="9"/>
      <c r="U213" s="9"/>
      <c r="V213" s="9"/>
      <c r="W213" s="86"/>
      <c r="X213" s="86"/>
      <c r="Y213" s="86"/>
      <c r="Z213" s="86"/>
      <c r="AA213" s="2"/>
    </row>
    <row r="214" spans="1:27">
      <c r="A214" s="1"/>
      <c r="B214" s="79"/>
      <c r="C214" s="2"/>
      <c r="D214" s="80"/>
      <c r="E214" s="9"/>
      <c r="F214" s="9"/>
      <c r="G214" s="9"/>
      <c r="H214" s="9"/>
      <c r="I214" s="9"/>
      <c r="J214" s="9"/>
      <c r="K214" s="9"/>
      <c r="L214" s="9"/>
      <c r="M214" s="9"/>
      <c r="N214" s="9"/>
      <c r="O214" s="9"/>
      <c r="P214" s="9"/>
      <c r="Q214" s="9"/>
      <c r="R214" s="9"/>
      <c r="S214" s="9"/>
      <c r="T214" s="9"/>
      <c r="U214" s="9"/>
      <c r="V214" s="9"/>
      <c r="W214" s="86"/>
      <c r="X214" s="86"/>
      <c r="Y214" s="86"/>
      <c r="Z214" s="86"/>
      <c r="AA214" s="2"/>
    </row>
    <row r="215" spans="1:27">
      <c r="A215" s="1"/>
      <c r="B215" s="79"/>
      <c r="C215" s="2"/>
      <c r="D215" s="80"/>
      <c r="E215" s="9"/>
      <c r="F215" s="9"/>
      <c r="G215" s="9"/>
      <c r="H215" s="9"/>
      <c r="I215" s="9"/>
      <c r="J215" s="9"/>
      <c r="K215" s="9"/>
      <c r="L215" s="9"/>
      <c r="M215" s="9"/>
      <c r="N215" s="9"/>
      <c r="O215" s="9"/>
      <c r="P215" s="9"/>
      <c r="Q215" s="9"/>
      <c r="R215" s="9"/>
      <c r="S215" s="9"/>
      <c r="T215" s="9"/>
      <c r="U215" s="9"/>
      <c r="V215" s="9"/>
      <c r="W215" s="86"/>
      <c r="X215" s="86"/>
      <c r="Y215" s="86"/>
      <c r="Z215" s="86"/>
      <c r="AA215" s="2"/>
    </row>
    <row r="216" spans="1:27">
      <c r="A216" s="1"/>
      <c r="B216" s="79"/>
      <c r="C216" s="2"/>
      <c r="D216" s="80"/>
      <c r="E216" s="9"/>
      <c r="F216" s="9"/>
      <c r="G216" s="9"/>
      <c r="H216" s="9"/>
      <c r="I216" s="9"/>
      <c r="J216" s="9"/>
      <c r="K216" s="9"/>
      <c r="L216" s="9"/>
      <c r="M216" s="9"/>
      <c r="N216" s="9"/>
      <c r="O216" s="9"/>
      <c r="P216" s="9"/>
      <c r="Q216" s="9"/>
      <c r="R216" s="9"/>
      <c r="S216" s="9"/>
      <c r="T216" s="9"/>
      <c r="U216" s="9"/>
      <c r="V216" s="9"/>
      <c r="W216" s="86"/>
      <c r="X216" s="86"/>
      <c r="Y216" s="86"/>
      <c r="Z216" s="86"/>
      <c r="AA216" s="2"/>
    </row>
    <row r="217" spans="1:27">
      <c r="A217" s="1"/>
      <c r="B217" s="79"/>
      <c r="C217" s="2"/>
      <c r="D217" s="80"/>
      <c r="E217" s="9"/>
      <c r="F217" s="9"/>
      <c r="G217" s="9"/>
      <c r="H217" s="9"/>
      <c r="I217" s="9"/>
      <c r="J217" s="9"/>
      <c r="K217" s="9"/>
      <c r="L217" s="9"/>
      <c r="M217" s="9"/>
      <c r="N217" s="9"/>
      <c r="O217" s="9"/>
      <c r="P217" s="9"/>
      <c r="Q217" s="9"/>
      <c r="R217" s="9"/>
      <c r="S217" s="9"/>
      <c r="T217" s="9"/>
      <c r="U217" s="9"/>
      <c r="V217" s="9"/>
      <c r="W217" s="86"/>
      <c r="X217" s="86"/>
      <c r="Y217" s="86"/>
      <c r="Z217" s="86"/>
      <c r="AA217" s="2"/>
    </row>
    <row r="218" spans="1:27">
      <c r="A218" s="1"/>
      <c r="B218" s="79"/>
      <c r="C218" s="2"/>
      <c r="D218" s="80"/>
      <c r="E218" s="9"/>
      <c r="F218" s="9"/>
      <c r="G218" s="9"/>
      <c r="H218" s="9"/>
      <c r="I218" s="9"/>
      <c r="J218" s="9"/>
      <c r="K218" s="9"/>
      <c r="L218" s="9"/>
      <c r="M218" s="9"/>
      <c r="N218" s="9"/>
      <c r="O218" s="9"/>
      <c r="P218" s="9"/>
      <c r="Q218" s="9"/>
      <c r="R218" s="9"/>
      <c r="S218" s="9"/>
      <c r="T218" s="9"/>
      <c r="U218" s="9"/>
      <c r="V218" s="9"/>
      <c r="W218" s="86"/>
      <c r="X218" s="86"/>
      <c r="Y218" s="86"/>
      <c r="Z218" s="86"/>
      <c r="AA218" s="2"/>
    </row>
    <row r="219" spans="1:27">
      <c r="A219" s="1"/>
      <c r="B219" s="79"/>
      <c r="C219" s="2"/>
      <c r="D219" s="80"/>
      <c r="E219" s="9"/>
      <c r="F219" s="9"/>
      <c r="G219" s="9"/>
      <c r="H219" s="9"/>
      <c r="I219" s="9"/>
      <c r="J219" s="9"/>
      <c r="K219" s="9"/>
      <c r="L219" s="9"/>
      <c r="M219" s="9"/>
      <c r="N219" s="9"/>
      <c r="O219" s="9"/>
      <c r="P219" s="9"/>
      <c r="Q219" s="9"/>
      <c r="R219" s="9"/>
      <c r="S219" s="9"/>
      <c r="T219" s="9"/>
      <c r="U219" s="9"/>
      <c r="V219" s="9"/>
      <c r="W219" s="86"/>
      <c r="X219" s="86"/>
      <c r="Y219" s="86"/>
      <c r="Z219" s="86"/>
      <c r="AA219" s="2"/>
    </row>
    <row r="220" spans="1:27">
      <c r="A220" s="1"/>
      <c r="B220" s="79"/>
      <c r="C220" s="2"/>
      <c r="D220" s="80"/>
      <c r="E220" s="9"/>
      <c r="F220" s="9"/>
      <c r="G220" s="9"/>
      <c r="H220" s="9"/>
      <c r="I220" s="9"/>
      <c r="J220" s="9"/>
      <c r="K220" s="9"/>
      <c r="L220" s="9"/>
      <c r="M220" s="9"/>
      <c r="N220" s="9"/>
      <c r="O220" s="9"/>
      <c r="P220" s="9"/>
      <c r="Q220" s="9"/>
      <c r="R220" s="9"/>
      <c r="S220" s="9"/>
      <c r="T220" s="9"/>
      <c r="U220" s="9"/>
      <c r="V220" s="9"/>
      <c r="W220" s="86"/>
      <c r="X220" s="86"/>
      <c r="Y220" s="86"/>
      <c r="Z220" s="86"/>
      <c r="AA220" s="2"/>
    </row>
    <row r="221" spans="1:27">
      <c r="A221" s="1"/>
      <c r="B221" s="79"/>
      <c r="C221" s="2"/>
      <c r="D221" s="80"/>
      <c r="E221" s="9"/>
      <c r="F221" s="9"/>
      <c r="G221" s="9"/>
      <c r="H221" s="9"/>
      <c r="I221" s="9"/>
      <c r="J221" s="9"/>
      <c r="K221" s="9"/>
      <c r="L221" s="9"/>
      <c r="M221" s="9"/>
      <c r="N221" s="9"/>
      <c r="O221" s="9"/>
      <c r="P221" s="9"/>
      <c r="Q221" s="9"/>
      <c r="R221" s="9"/>
      <c r="S221" s="9"/>
      <c r="T221" s="9"/>
      <c r="U221" s="9"/>
      <c r="V221" s="9"/>
      <c r="W221" s="86"/>
      <c r="X221" s="86"/>
      <c r="Y221" s="86"/>
      <c r="Z221" s="86"/>
      <c r="AA221" s="2"/>
    </row>
    <row r="222" spans="1:27">
      <c r="A222" s="1"/>
      <c r="B222" s="79"/>
      <c r="C222" s="2"/>
      <c r="D222" s="80"/>
      <c r="E222" s="9"/>
      <c r="F222" s="9"/>
      <c r="G222" s="9"/>
      <c r="H222" s="9"/>
      <c r="I222" s="9"/>
      <c r="J222" s="9"/>
      <c r="K222" s="9"/>
      <c r="L222" s="9"/>
      <c r="M222" s="9"/>
      <c r="N222" s="9"/>
      <c r="O222" s="9"/>
      <c r="P222" s="9"/>
      <c r="Q222" s="9"/>
      <c r="R222" s="9"/>
      <c r="S222" s="9"/>
      <c r="T222" s="9"/>
      <c r="U222" s="9"/>
      <c r="V222" s="9"/>
      <c r="W222" s="86"/>
      <c r="X222" s="86"/>
      <c r="Y222" s="86"/>
      <c r="Z222" s="86"/>
      <c r="AA222" s="2"/>
    </row>
    <row r="223" spans="1:27">
      <c r="A223" s="1"/>
      <c r="B223" s="79"/>
      <c r="C223" s="2"/>
      <c r="D223" s="80"/>
      <c r="E223" s="9"/>
      <c r="F223" s="9"/>
      <c r="G223" s="9"/>
      <c r="H223" s="9"/>
      <c r="I223" s="9"/>
      <c r="J223" s="9"/>
      <c r="K223" s="9"/>
      <c r="L223" s="9"/>
      <c r="M223" s="9"/>
      <c r="N223" s="9"/>
      <c r="O223" s="9"/>
      <c r="P223" s="9"/>
      <c r="Q223" s="9"/>
      <c r="R223" s="9"/>
      <c r="S223" s="9"/>
      <c r="T223" s="9"/>
      <c r="U223" s="9"/>
      <c r="V223" s="9"/>
      <c r="W223" s="86"/>
      <c r="X223" s="86"/>
      <c r="Y223" s="86"/>
      <c r="Z223" s="86"/>
      <c r="AA223" s="2"/>
    </row>
    <row r="224" spans="1:27">
      <c r="A224" s="1"/>
      <c r="B224" s="79"/>
      <c r="C224" s="2"/>
      <c r="D224" s="80"/>
      <c r="E224" s="9"/>
      <c r="F224" s="9"/>
      <c r="G224" s="9"/>
      <c r="H224" s="9"/>
      <c r="I224" s="9"/>
      <c r="J224" s="9"/>
      <c r="K224" s="9"/>
      <c r="L224" s="9"/>
      <c r="M224" s="9"/>
      <c r="N224" s="9"/>
      <c r="O224" s="9"/>
      <c r="P224" s="9"/>
      <c r="Q224" s="9"/>
      <c r="R224" s="9"/>
      <c r="S224" s="9"/>
      <c r="T224" s="9"/>
      <c r="U224" s="9"/>
      <c r="V224" s="9"/>
      <c r="W224" s="86"/>
      <c r="X224" s="86"/>
      <c r="Y224" s="86"/>
      <c r="Z224" s="86"/>
      <c r="AA224" s="2"/>
    </row>
    <row r="225" spans="1:27">
      <c r="A225" s="1"/>
      <c r="B225" s="79"/>
      <c r="C225" s="2"/>
      <c r="D225" s="80"/>
      <c r="E225" s="9"/>
      <c r="F225" s="9"/>
      <c r="G225" s="9"/>
      <c r="H225" s="9"/>
      <c r="I225" s="9"/>
      <c r="J225" s="9"/>
      <c r="K225" s="9"/>
      <c r="L225" s="9"/>
      <c r="M225" s="9"/>
      <c r="N225" s="9"/>
      <c r="O225" s="9"/>
      <c r="P225" s="9"/>
      <c r="Q225" s="9"/>
      <c r="R225" s="9"/>
      <c r="S225" s="9"/>
      <c r="T225" s="9"/>
      <c r="U225" s="9"/>
      <c r="V225" s="9"/>
      <c r="W225" s="86"/>
      <c r="X225" s="86"/>
      <c r="Y225" s="86"/>
      <c r="Z225" s="86"/>
      <c r="AA225" s="2"/>
    </row>
    <row r="226" spans="1:27">
      <c r="A226" s="1"/>
      <c r="B226" s="79"/>
      <c r="C226" s="2"/>
      <c r="D226" s="80"/>
      <c r="E226" s="9"/>
      <c r="F226" s="9"/>
      <c r="G226" s="9"/>
      <c r="H226" s="9"/>
      <c r="I226" s="9"/>
      <c r="J226" s="9"/>
      <c r="K226" s="9"/>
      <c r="L226" s="9"/>
      <c r="M226" s="9"/>
      <c r="N226" s="9"/>
      <c r="O226" s="9"/>
      <c r="P226" s="9"/>
      <c r="Q226" s="9"/>
      <c r="R226" s="9"/>
      <c r="S226" s="9"/>
      <c r="T226" s="9"/>
      <c r="U226" s="9"/>
      <c r="V226" s="9"/>
      <c r="W226" s="86"/>
      <c r="X226" s="86"/>
      <c r="Y226" s="86"/>
      <c r="Z226" s="86"/>
      <c r="AA226" s="2"/>
    </row>
    <row r="227" spans="1:27">
      <c r="A227" s="1"/>
      <c r="B227" s="79"/>
      <c r="C227" s="2"/>
      <c r="D227" s="80"/>
      <c r="E227" s="9"/>
      <c r="F227" s="9"/>
      <c r="G227" s="9"/>
      <c r="H227" s="9"/>
      <c r="I227" s="9"/>
      <c r="J227" s="9"/>
      <c r="K227" s="9"/>
      <c r="L227" s="9"/>
      <c r="M227" s="9"/>
      <c r="N227" s="9"/>
      <c r="O227" s="9"/>
      <c r="P227" s="9"/>
      <c r="Q227" s="9"/>
      <c r="R227" s="9"/>
      <c r="S227" s="9"/>
      <c r="T227" s="9"/>
      <c r="U227" s="9"/>
      <c r="V227" s="9"/>
      <c r="W227" s="86"/>
      <c r="X227" s="86"/>
      <c r="Y227" s="86"/>
      <c r="Z227" s="86"/>
      <c r="AA227" s="2"/>
    </row>
    <row r="228" spans="1:27">
      <c r="A228" s="1"/>
      <c r="B228" s="79"/>
      <c r="C228" s="2"/>
      <c r="D228" s="80"/>
      <c r="E228" s="9"/>
      <c r="F228" s="9"/>
      <c r="G228" s="9"/>
      <c r="H228" s="9"/>
      <c r="I228" s="9"/>
      <c r="J228" s="9"/>
      <c r="K228" s="9"/>
      <c r="L228" s="9"/>
      <c r="M228" s="9"/>
      <c r="N228" s="9"/>
      <c r="O228" s="9"/>
      <c r="P228" s="9"/>
      <c r="Q228" s="9"/>
      <c r="R228" s="9"/>
      <c r="S228" s="9"/>
      <c r="T228" s="9"/>
      <c r="U228" s="9"/>
      <c r="V228" s="9"/>
      <c r="W228" s="86"/>
      <c r="X228" s="86"/>
      <c r="Y228" s="86"/>
      <c r="Z228" s="86"/>
      <c r="AA228" s="2"/>
    </row>
    <row r="229" spans="1:27">
      <c r="A229" s="1"/>
      <c r="B229" s="79"/>
      <c r="C229" s="2"/>
      <c r="D229" s="80"/>
      <c r="E229" s="9"/>
      <c r="F229" s="9"/>
      <c r="G229" s="9"/>
      <c r="H229" s="9"/>
      <c r="I229" s="9"/>
      <c r="J229" s="9"/>
      <c r="K229" s="9"/>
      <c r="L229" s="9"/>
      <c r="M229" s="9"/>
      <c r="N229" s="9"/>
      <c r="O229" s="9"/>
      <c r="P229" s="9"/>
      <c r="Q229" s="9"/>
      <c r="R229" s="9"/>
      <c r="S229" s="9"/>
      <c r="T229" s="9"/>
      <c r="U229" s="9"/>
      <c r="V229" s="9"/>
      <c r="W229" s="86"/>
      <c r="X229" s="86"/>
      <c r="Y229" s="86"/>
      <c r="Z229" s="86"/>
      <c r="AA229" s="2"/>
    </row>
    <row r="230" spans="1:27">
      <c r="A230" s="1"/>
      <c r="B230" s="79"/>
      <c r="C230" s="2"/>
      <c r="D230" s="80"/>
      <c r="E230" s="9"/>
      <c r="F230" s="9"/>
      <c r="G230" s="9"/>
      <c r="H230" s="9"/>
      <c r="I230" s="9"/>
      <c r="J230" s="9"/>
      <c r="K230" s="9"/>
      <c r="L230" s="9"/>
      <c r="M230" s="9"/>
      <c r="N230" s="9"/>
      <c r="O230" s="9"/>
      <c r="P230" s="9"/>
      <c r="Q230" s="9"/>
      <c r="R230" s="9"/>
      <c r="S230" s="9"/>
      <c r="T230" s="9"/>
      <c r="U230" s="9"/>
      <c r="V230" s="9"/>
      <c r="W230" s="86"/>
      <c r="X230" s="86"/>
      <c r="Y230" s="86"/>
      <c r="Z230" s="86"/>
      <c r="AA230" s="2"/>
    </row>
    <row r="231" spans="1:27">
      <c r="A231" s="1"/>
      <c r="B231" s="79"/>
      <c r="C231" s="2"/>
      <c r="D231" s="80"/>
      <c r="E231" s="9"/>
      <c r="F231" s="9"/>
      <c r="G231" s="9"/>
      <c r="H231" s="9"/>
      <c r="I231" s="9"/>
      <c r="J231" s="9"/>
      <c r="K231" s="9"/>
      <c r="L231" s="9"/>
      <c r="M231" s="9"/>
      <c r="N231" s="9"/>
      <c r="O231" s="9"/>
      <c r="P231" s="9"/>
      <c r="Q231" s="9"/>
      <c r="R231" s="9"/>
      <c r="S231" s="9"/>
      <c r="T231" s="9"/>
      <c r="U231" s="9"/>
      <c r="V231" s="9"/>
      <c r="W231" s="86"/>
      <c r="X231" s="86"/>
      <c r="Y231" s="86"/>
      <c r="Z231" s="86"/>
      <c r="AA231" s="2"/>
    </row>
    <row r="232" spans="1:27">
      <c r="A232" s="1"/>
      <c r="B232" s="79"/>
      <c r="C232" s="2"/>
      <c r="D232" s="80"/>
      <c r="E232" s="9"/>
      <c r="F232" s="9"/>
      <c r="G232" s="9"/>
      <c r="H232" s="9"/>
      <c r="I232" s="9"/>
      <c r="J232" s="9"/>
      <c r="K232" s="9"/>
      <c r="L232" s="9"/>
      <c r="M232" s="9"/>
      <c r="N232" s="9"/>
      <c r="O232" s="9"/>
      <c r="P232" s="9"/>
      <c r="Q232" s="9"/>
      <c r="R232" s="9"/>
      <c r="S232" s="9"/>
      <c r="T232" s="9"/>
      <c r="U232" s="9"/>
      <c r="V232" s="9"/>
      <c r="W232" s="86"/>
      <c r="X232" s="86"/>
      <c r="Y232" s="86"/>
      <c r="Z232" s="86"/>
      <c r="AA232" s="2"/>
    </row>
    <row r="233" spans="1:27">
      <c r="A233" s="1"/>
      <c r="B233" s="79"/>
      <c r="C233" s="2"/>
      <c r="D233" s="80"/>
      <c r="E233" s="9"/>
      <c r="F233" s="9"/>
      <c r="G233" s="9"/>
      <c r="H233" s="9"/>
      <c r="I233" s="9"/>
      <c r="J233" s="9"/>
      <c r="K233" s="9"/>
      <c r="L233" s="9"/>
      <c r="M233" s="9"/>
      <c r="N233" s="9"/>
      <c r="O233" s="9"/>
      <c r="P233" s="9"/>
      <c r="Q233" s="9"/>
      <c r="R233" s="9"/>
      <c r="S233" s="9"/>
      <c r="T233" s="9"/>
      <c r="U233" s="9"/>
      <c r="V233" s="9"/>
      <c r="W233" s="86"/>
      <c r="X233" s="86"/>
      <c r="Y233" s="86"/>
      <c r="Z233" s="86"/>
      <c r="AA233" s="2"/>
    </row>
    <row r="234" spans="1:27">
      <c r="A234" s="1"/>
      <c r="B234" s="79"/>
      <c r="C234" s="2"/>
      <c r="D234" s="80"/>
      <c r="E234" s="9"/>
      <c r="F234" s="9"/>
      <c r="G234" s="9"/>
      <c r="H234" s="9"/>
      <c r="I234" s="9"/>
      <c r="J234" s="9"/>
      <c r="K234" s="9"/>
      <c r="L234" s="9"/>
      <c r="M234" s="9"/>
      <c r="N234" s="9"/>
      <c r="O234" s="9"/>
      <c r="P234" s="9"/>
      <c r="Q234" s="9"/>
      <c r="R234" s="9"/>
      <c r="S234" s="9"/>
      <c r="T234" s="9"/>
      <c r="U234" s="9"/>
      <c r="V234" s="9"/>
      <c r="W234" s="86"/>
      <c r="X234" s="86"/>
      <c r="Y234" s="86"/>
      <c r="Z234" s="86"/>
      <c r="AA234" s="2"/>
    </row>
    <row r="235" spans="1:27">
      <c r="A235" s="1"/>
      <c r="B235" s="79"/>
      <c r="C235" s="2"/>
      <c r="D235" s="80"/>
      <c r="E235" s="9"/>
      <c r="F235" s="9"/>
      <c r="G235" s="9"/>
      <c r="H235" s="9"/>
      <c r="I235" s="9"/>
      <c r="J235" s="9"/>
      <c r="K235" s="9"/>
      <c r="L235" s="9"/>
      <c r="M235" s="9"/>
      <c r="N235" s="9"/>
      <c r="O235" s="9"/>
      <c r="P235" s="9"/>
      <c r="Q235" s="9"/>
      <c r="R235" s="9"/>
      <c r="S235" s="9"/>
      <c r="T235" s="9"/>
      <c r="U235" s="9"/>
      <c r="V235" s="9"/>
      <c r="W235" s="86"/>
      <c r="X235" s="86"/>
      <c r="Y235" s="86"/>
      <c r="Z235" s="86"/>
      <c r="AA235" s="2"/>
    </row>
    <row r="236" spans="1:27">
      <c r="A236" s="1"/>
      <c r="B236" s="79"/>
      <c r="C236" s="2"/>
      <c r="D236" s="80"/>
      <c r="E236" s="9"/>
      <c r="F236" s="9"/>
      <c r="G236" s="9"/>
      <c r="H236" s="9"/>
      <c r="I236" s="9"/>
      <c r="J236" s="9"/>
      <c r="K236" s="9"/>
      <c r="L236" s="9"/>
      <c r="M236" s="9"/>
      <c r="N236" s="9"/>
      <c r="O236" s="9"/>
      <c r="P236" s="9"/>
      <c r="Q236" s="9"/>
      <c r="R236" s="9"/>
      <c r="S236" s="9"/>
      <c r="T236" s="9"/>
      <c r="U236" s="9"/>
      <c r="V236" s="9"/>
      <c r="W236" s="86"/>
      <c r="X236" s="86"/>
      <c r="Y236" s="86"/>
      <c r="Z236" s="86"/>
      <c r="AA236" s="2"/>
    </row>
    <row r="237" spans="1:27">
      <c r="A237" s="1"/>
      <c r="B237" s="79"/>
      <c r="C237" s="2"/>
      <c r="D237" s="80"/>
      <c r="E237" s="9"/>
      <c r="F237" s="9"/>
      <c r="G237" s="9"/>
      <c r="H237" s="9"/>
      <c r="I237" s="9"/>
      <c r="J237" s="9"/>
      <c r="K237" s="9"/>
      <c r="L237" s="9"/>
      <c r="M237" s="9"/>
      <c r="N237" s="9"/>
      <c r="O237" s="9"/>
      <c r="P237" s="9"/>
      <c r="Q237" s="9"/>
      <c r="R237" s="9"/>
      <c r="S237" s="9"/>
      <c r="T237" s="9"/>
      <c r="U237" s="9"/>
      <c r="V237" s="9"/>
      <c r="W237" s="86"/>
      <c r="X237" s="86"/>
      <c r="Y237" s="86"/>
      <c r="Z237" s="86"/>
      <c r="AA237" s="2"/>
    </row>
    <row r="238" spans="1:27">
      <c r="A238" s="1"/>
      <c r="B238" s="79"/>
      <c r="C238" s="2"/>
      <c r="D238" s="80"/>
      <c r="E238" s="9"/>
      <c r="F238" s="9"/>
      <c r="G238" s="9"/>
      <c r="H238" s="9"/>
      <c r="I238" s="9"/>
      <c r="J238" s="9"/>
      <c r="K238" s="9"/>
      <c r="L238" s="9"/>
      <c r="M238" s="9"/>
      <c r="N238" s="9"/>
      <c r="O238" s="9"/>
      <c r="P238" s="9"/>
      <c r="Q238" s="9"/>
      <c r="R238" s="9"/>
      <c r="S238" s="9"/>
      <c r="T238" s="9"/>
      <c r="U238" s="9"/>
      <c r="V238" s="9"/>
      <c r="W238" s="86"/>
      <c r="X238" s="86"/>
      <c r="Y238" s="86"/>
      <c r="Z238" s="86"/>
      <c r="AA238" s="2"/>
    </row>
    <row r="239" spans="1:27">
      <c r="A239" s="1"/>
      <c r="B239" s="79"/>
      <c r="C239" s="2"/>
      <c r="D239" s="80"/>
      <c r="E239" s="9"/>
      <c r="F239" s="9"/>
      <c r="G239" s="9"/>
      <c r="H239" s="9"/>
      <c r="I239" s="9"/>
      <c r="J239" s="9"/>
      <c r="K239" s="9"/>
      <c r="L239" s="9"/>
      <c r="M239" s="9"/>
      <c r="N239" s="9"/>
      <c r="O239" s="9"/>
      <c r="P239" s="9"/>
      <c r="Q239" s="9"/>
      <c r="R239" s="9"/>
      <c r="S239" s="9"/>
      <c r="T239" s="9"/>
      <c r="U239" s="9"/>
      <c r="V239" s="9"/>
      <c r="W239" s="86"/>
      <c r="X239" s="86"/>
      <c r="Y239" s="86"/>
      <c r="Z239" s="86"/>
      <c r="AA239" s="2"/>
    </row>
    <row r="240" spans="1:27">
      <c r="A240" s="1"/>
      <c r="B240" s="79"/>
      <c r="C240" s="2"/>
      <c r="D240" s="80"/>
      <c r="E240" s="9"/>
      <c r="F240" s="9"/>
      <c r="G240" s="9"/>
      <c r="H240" s="9"/>
      <c r="I240" s="9"/>
      <c r="J240" s="9"/>
      <c r="K240" s="9"/>
      <c r="L240" s="9"/>
      <c r="M240" s="9"/>
      <c r="N240" s="9"/>
      <c r="O240" s="9"/>
      <c r="P240" s="9"/>
      <c r="Q240" s="9"/>
      <c r="R240" s="9"/>
      <c r="S240" s="9"/>
      <c r="T240" s="9"/>
      <c r="U240" s="9"/>
      <c r="V240" s="9"/>
      <c r="W240" s="86"/>
      <c r="X240" s="86"/>
      <c r="Y240" s="86"/>
      <c r="Z240" s="86"/>
      <c r="AA240" s="2"/>
    </row>
    <row r="241" spans="1:27">
      <c r="A241" s="1"/>
      <c r="B241" s="79"/>
      <c r="C241" s="2"/>
      <c r="D241" s="80"/>
      <c r="E241" s="9"/>
      <c r="F241" s="9"/>
      <c r="G241" s="9"/>
      <c r="H241" s="9"/>
      <c r="I241" s="9"/>
      <c r="J241" s="9"/>
      <c r="K241" s="9"/>
      <c r="L241" s="9"/>
      <c r="M241" s="9"/>
      <c r="N241" s="9"/>
      <c r="O241" s="9"/>
      <c r="P241" s="9"/>
      <c r="Q241" s="9"/>
      <c r="R241" s="9"/>
      <c r="S241" s="9"/>
      <c r="T241" s="9"/>
      <c r="U241" s="9"/>
      <c r="V241" s="9"/>
      <c r="W241" s="86"/>
      <c r="X241" s="86"/>
      <c r="Y241" s="86"/>
      <c r="Z241" s="86"/>
      <c r="AA241" s="2"/>
    </row>
    <row r="242" spans="1:27">
      <c r="A242" s="1"/>
      <c r="B242" s="79"/>
      <c r="C242" s="2"/>
      <c r="D242" s="80"/>
      <c r="E242" s="9"/>
      <c r="F242" s="9"/>
      <c r="G242" s="9"/>
      <c r="H242" s="9"/>
      <c r="I242" s="9"/>
      <c r="J242" s="9"/>
      <c r="K242" s="9"/>
      <c r="L242" s="9"/>
      <c r="M242" s="9"/>
      <c r="N242" s="9"/>
      <c r="O242" s="9"/>
      <c r="P242" s="9"/>
      <c r="Q242" s="9"/>
      <c r="R242" s="9"/>
      <c r="S242" s="9"/>
      <c r="T242" s="9"/>
      <c r="U242" s="9"/>
      <c r="V242" s="9"/>
      <c r="W242" s="86"/>
      <c r="X242" s="86"/>
      <c r="Y242" s="86"/>
      <c r="Z242" s="86"/>
      <c r="AA242" s="2"/>
    </row>
    <row r="243" spans="1:27">
      <c r="A243" s="1"/>
      <c r="B243" s="79"/>
      <c r="C243" s="2"/>
      <c r="D243" s="80"/>
      <c r="E243" s="9"/>
      <c r="F243" s="9"/>
      <c r="G243" s="9"/>
      <c r="H243" s="9"/>
      <c r="I243" s="9"/>
      <c r="J243" s="9"/>
      <c r="K243" s="9"/>
      <c r="L243" s="9"/>
      <c r="M243" s="9"/>
      <c r="N243" s="9"/>
      <c r="O243" s="9"/>
      <c r="P243" s="9"/>
      <c r="Q243" s="9"/>
      <c r="R243" s="9"/>
      <c r="S243" s="9"/>
      <c r="T243" s="9"/>
      <c r="U243" s="9"/>
      <c r="V243" s="9"/>
      <c r="W243" s="86"/>
      <c r="X243" s="86"/>
      <c r="Y243" s="86"/>
      <c r="Z243" s="86"/>
      <c r="AA243" s="2"/>
    </row>
    <row r="244" spans="1:27">
      <c r="A244" s="1"/>
      <c r="B244" s="79"/>
      <c r="C244" s="2"/>
      <c r="D244" s="80"/>
      <c r="E244" s="9"/>
      <c r="F244" s="9"/>
      <c r="G244" s="9"/>
      <c r="H244" s="9"/>
      <c r="I244" s="9"/>
      <c r="J244" s="9"/>
      <c r="K244" s="9"/>
      <c r="L244" s="9"/>
      <c r="M244" s="9"/>
      <c r="N244" s="9"/>
      <c r="O244" s="9"/>
      <c r="P244" s="9"/>
      <c r="Q244" s="9"/>
      <c r="R244" s="9"/>
      <c r="S244" s="9"/>
      <c r="T244" s="9"/>
      <c r="U244" s="9"/>
      <c r="V244" s="9"/>
      <c r="W244" s="86"/>
      <c r="X244" s="86"/>
      <c r="Y244" s="86"/>
      <c r="Z244" s="86"/>
      <c r="AA244" s="2"/>
    </row>
    <row r="245" spans="1:27">
      <c r="A245" s="1"/>
      <c r="B245" s="79"/>
      <c r="C245" s="2"/>
      <c r="D245" s="80"/>
      <c r="E245" s="9"/>
      <c r="F245" s="9"/>
      <c r="G245" s="9"/>
      <c r="H245" s="9"/>
      <c r="I245" s="9"/>
      <c r="J245" s="9"/>
      <c r="K245" s="9"/>
      <c r="L245" s="9"/>
      <c r="M245" s="9"/>
      <c r="N245" s="9"/>
      <c r="O245" s="9"/>
      <c r="P245" s="9"/>
      <c r="Q245" s="9"/>
      <c r="R245" s="9"/>
      <c r="S245" s="9"/>
      <c r="T245" s="9"/>
      <c r="U245" s="9"/>
      <c r="V245" s="9"/>
      <c r="W245" s="86"/>
      <c r="X245" s="86"/>
      <c r="Y245" s="86"/>
      <c r="Z245" s="86"/>
      <c r="AA245" s="2"/>
    </row>
    <row r="246" spans="1:27">
      <c r="A246" s="1"/>
      <c r="B246" s="79"/>
      <c r="C246" s="2"/>
      <c r="D246" s="80"/>
      <c r="E246" s="9"/>
      <c r="F246" s="9"/>
      <c r="G246" s="9"/>
      <c r="H246" s="9"/>
      <c r="I246" s="9"/>
      <c r="J246" s="9"/>
      <c r="K246" s="9"/>
      <c r="L246" s="9"/>
      <c r="M246" s="9"/>
      <c r="N246" s="9"/>
      <c r="O246" s="9"/>
      <c r="P246" s="9"/>
      <c r="Q246" s="9"/>
      <c r="R246" s="9"/>
      <c r="S246" s="9"/>
      <c r="T246" s="9"/>
      <c r="U246" s="9"/>
      <c r="V246" s="9"/>
      <c r="W246" s="86"/>
      <c r="X246" s="86"/>
      <c r="Y246" s="86"/>
      <c r="Z246" s="86"/>
      <c r="AA246" s="2"/>
    </row>
    <row r="247" spans="1:27">
      <c r="A247" s="1"/>
      <c r="B247" s="79"/>
      <c r="C247" s="2"/>
      <c r="D247" s="80"/>
      <c r="E247" s="9"/>
      <c r="F247" s="9"/>
      <c r="G247" s="9"/>
      <c r="H247" s="9"/>
      <c r="I247" s="9"/>
      <c r="J247" s="9"/>
      <c r="K247" s="9"/>
      <c r="L247" s="9"/>
      <c r="M247" s="9"/>
      <c r="N247" s="9"/>
      <c r="O247" s="9"/>
      <c r="P247" s="9"/>
      <c r="Q247" s="9"/>
      <c r="R247" s="9"/>
      <c r="S247" s="9"/>
      <c r="T247" s="9"/>
      <c r="U247" s="9"/>
      <c r="V247" s="9"/>
      <c r="W247" s="86"/>
      <c r="X247" s="86"/>
      <c r="Y247" s="86"/>
      <c r="Z247" s="86"/>
      <c r="AA247" s="2"/>
    </row>
    <row r="248" spans="1:27">
      <c r="A248" s="1"/>
      <c r="B248" s="79"/>
      <c r="C248" s="2"/>
      <c r="D248" s="80"/>
      <c r="E248" s="9"/>
      <c r="F248" s="9"/>
      <c r="G248" s="9"/>
      <c r="H248" s="9"/>
      <c r="I248" s="9"/>
      <c r="J248" s="9"/>
      <c r="K248" s="9"/>
      <c r="L248" s="9"/>
      <c r="M248" s="9"/>
      <c r="N248" s="9"/>
      <c r="O248" s="9"/>
      <c r="P248" s="9"/>
      <c r="Q248" s="9"/>
      <c r="R248" s="9"/>
      <c r="S248" s="9"/>
      <c r="T248" s="9"/>
      <c r="U248" s="9"/>
      <c r="V248" s="9"/>
      <c r="W248" s="86"/>
      <c r="X248" s="86"/>
      <c r="Y248" s="86"/>
      <c r="Z248" s="86"/>
      <c r="AA248" s="2"/>
    </row>
    <row r="249" spans="1:27">
      <c r="A249" s="1"/>
      <c r="B249" s="79"/>
      <c r="C249" s="2"/>
      <c r="D249" s="80"/>
      <c r="E249" s="9"/>
      <c r="F249" s="9"/>
      <c r="G249" s="9"/>
      <c r="H249" s="9"/>
      <c r="I249" s="9"/>
      <c r="J249" s="9"/>
      <c r="K249" s="9"/>
      <c r="L249" s="9"/>
      <c r="M249" s="9"/>
      <c r="N249" s="9"/>
      <c r="O249" s="9"/>
      <c r="P249" s="9"/>
      <c r="Q249" s="9"/>
      <c r="R249" s="9"/>
      <c r="S249" s="9"/>
      <c r="T249" s="9"/>
      <c r="U249" s="9"/>
      <c r="V249" s="9"/>
      <c r="W249" s="86"/>
      <c r="X249" s="86"/>
      <c r="Y249" s="86"/>
      <c r="Z249" s="86"/>
      <c r="AA249" s="2"/>
    </row>
    <row r="250" spans="1:27">
      <c r="A250" s="1"/>
      <c r="B250" s="79"/>
      <c r="C250" s="2"/>
      <c r="D250" s="80"/>
      <c r="E250" s="9"/>
      <c r="F250" s="9"/>
      <c r="G250" s="9"/>
      <c r="H250" s="9"/>
      <c r="I250" s="9"/>
      <c r="J250" s="9"/>
      <c r="K250" s="9"/>
      <c r="L250" s="9"/>
      <c r="M250" s="9"/>
      <c r="N250" s="9"/>
      <c r="O250" s="9"/>
      <c r="P250" s="9"/>
      <c r="Q250" s="9"/>
      <c r="R250" s="9"/>
      <c r="S250" s="9"/>
      <c r="T250" s="9"/>
      <c r="U250" s="9"/>
      <c r="V250" s="9"/>
      <c r="W250" s="86"/>
      <c r="X250" s="86"/>
      <c r="Y250" s="86"/>
      <c r="Z250" s="86"/>
      <c r="AA250" s="2"/>
    </row>
    <row r="251" spans="1:27">
      <c r="A251" s="1"/>
      <c r="B251" s="79"/>
      <c r="C251" s="2"/>
      <c r="D251" s="80"/>
      <c r="E251" s="9"/>
      <c r="F251" s="9"/>
      <c r="G251" s="9"/>
      <c r="H251" s="9"/>
      <c r="I251" s="9"/>
      <c r="J251" s="9"/>
      <c r="K251" s="9"/>
      <c r="L251" s="9"/>
      <c r="M251" s="9"/>
      <c r="N251" s="9"/>
      <c r="O251" s="9"/>
      <c r="P251" s="9"/>
      <c r="Q251" s="9"/>
      <c r="R251" s="9"/>
      <c r="S251" s="9"/>
      <c r="T251" s="9"/>
      <c r="U251" s="9"/>
      <c r="V251" s="9"/>
      <c r="W251" s="86"/>
      <c r="X251" s="86"/>
      <c r="Y251" s="86"/>
      <c r="Z251" s="86"/>
      <c r="AA251" s="2"/>
    </row>
    <row r="252" spans="1:27">
      <c r="A252" s="1"/>
      <c r="B252" s="79"/>
      <c r="C252" s="2"/>
      <c r="D252" s="80"/>
      <c r="E252" s="9"/>
      <c r="F252" s="9"/>
      <c r="G252" s="9"/>
      <c r="H252" s="9"/>
      <c r="I252" s="9"/>
      <c r="J252" s="9"/>
      <c r="K252" s="9"/>
      <c r="L252" s="9"/>
      <c r="M252" s="9"/>
      <c r="N252" s="9"/>
      <c r="O252" s="9"/>
      <c r="P252" s="9"/>
      <c r="Q252" s="9"/>
      <c r="R252" s="9"/>
      <c r="S252" s="9"/>
      <c r="T252" s="9"/>
      <c r="U252" s="9"/>
      <c r="V252" s="9"/>
      <c r="W252" s="86"/>
      <c r="X252" s="86"/>
      <c r="Y252" s="86"/>
      <c r="Z252" s="86"/>
      <c r="AA252" s="2"/>
    </row>
    <row r="253" spans="1:27">
      <c r="A253" s="1"/>
      <c r="B253" s="79"/>
      <c r="C253" s="2"/>
      <c r="D253" s="80"/>
      <c r="E253" s="9"/>
      <c r="F253" s="9"/>
      <c r="G253" s="9"/>
      <c r="H253" s="9"/>
      <c r="I253" s="9"/>
      <c r="J253" s="9"/>
      <c r="K253" s="9"/>
      <c r="L253" s="9"/>
      <c r="M253" s="9"/>
      <c r="N253" s="9"/>
      <c r="O253" s="9"/>
      <c r="P253" s="9"/>
      <c r="Q253" s="9"/>
      <c r="R253" s="9"/>
      <c r="S253" s="9"/>
      <c r="T253" s="9"/>
      <c r="U253" s="9"/>
      <c r="V253" s="9"/>
      <c r="W253" s="86"/>
      <c r="X253" s="86"/>
      <c r="Y253" s="86"/>
      <c r="Z253" s="86"/>
      <c r="AA253" s="2"/>
    </row>
    <row r="254" spans="1:27">
      <c r="A254" s="1"/>
      <c r="B254" s="79"/>
      <c r="C254" s="2"/>
      <c r="D254" s="80"/>
      <c r="E254" s="9"/>
      <c r="F254" s="9"/>
      <c r="G254" s="9"/>
      <c r="H254" s="9"/>
      <c r="I254" s="9"/>
      <c r="J254" s="9"/>
      <c r="K254" s="9"/>
      <c r="L254" s="9"/>
      <c r="M254" s="9"/>
      <c r="N254" s="9"/>
      <c r="O254" s="9"/>
      <c r="P254" s="9"/>
      <c r="Q254" s="9"/>
      <c r="R254" s="9"/>
      <c r="S254" s="9"/>
      <c r="T254" s="9"/>
      <c r="U254" s="9"/>
      <c r="V254" s="9"/>
      <c r="W254" s="86"/>
      <c r="X254" s="86"/>
      <c r="Y254" s="86"/>
      <c r="Z254" s="86"/>
      <c r="AA254" s="2"/>
    </row>
    <row r="255" spans="1:27">
      <c r="A255" s="1"/>
      <c r="B255" s="79"/>
      <c r="C255" s="2"/>
      <c r="D255" s="80"/>
      <c r="E255" s="9"/>
      <c r="F255" s="9"/>
      <c r="G255" s="9"/>
      <c r="H255" s="9"/>
      <c r="I255" s="9"/>
      <c r="J255" s="9"/>
      <c r="K255" s="9"/>
      <c r="L255" s="9"/>
      <c r="M255" s="9"/>
      <c r="N255" s="9"/>
      <c r="O255" s="9"/>
      <c r="P255" s="9"/>
      <c r="Q255" s="9"/>
      <c r="R255" s="9"/>
      <c r="S255" s="9"/>
      <c r="T255" s="9"/>
      <c r="U255" s="9"/>
      <c r="V255" s="9"/>
      <c r="W255" s="86"/>
      <c r="X255" s="86"/>
      <c r="Y255" s="86"/>
      <c r="Z255" s="86"/>
      <c r="AA255" s="2"/>
    </row>
    <row r="256" spans="1:27">
      <c r="A256" s="1"/>
      <c r="B256" s="79"/>
      <c r="C256" s="2"/>
      <c r="D256" s="80"/>
      <c r="E256" s="9"/>
      <c r="F256" s="9"/>
      <c r="G256" s="9"/>
      <c r="H256" s="9"/>
      <c r="I256" s="9"/>
      <c r="J256" s="9"/>
      <c r="K256" s="9"/>
      <c r="L256" s="9"/>
      <c r="M256" s="9"/>
      <c r="N256" s="9"/>
      <c r="O256" s="9"/>
      <c r="P256" s="9"/>
      <c r="Q256" s="9"/>
      <c r="R256" s="9"/>
      <c r="S256" s="9"/>
      <c r="T256" s="9"/>
      <c r="U256" s="9"/>
      <c r="V256" s="9"/>
      <c r="W256" s="86"/>
      <c r="X256" s="86"/>
      <c r="Y256" s="86"/>
      <c r="Z256" s="86"/>
      <c r="AA256" s="2"/>
    </row>
    <row r="257" spans="1:27">
      <c r="A257" s="1"/>
      <c r="B257" s="79"/>
      <c r="C257" s="2"/>
      <c r="D257" s="80"/>
      <c r="E257" s="9"/>
      <c r="F257" s="9"/>
      <c r="G257" s="9"/>
      <c r="H257" s="9"/>
      <c r="I257" s="9"/>
      <c r="J257" s="9"/>
      <c r="K257" s="9"/>
      <c r="L257" s="9"/>
      <c r="M257" s="9"/>
      <c r="N257" s="9"/>
      <c r="O257" s="9"/>
      <c r="P257" s="9"/>
      <c r="Q257" s="9"/>
      <c r="R257" s="9"/>
      <c r="S257" s="9"/>
      <c r="T257" s="9"/>
      <c r="U257" s="9"/>
      <c r="V257" s="9"/>
      <c r="W257" s="86"/>
      <c r="X257" s="86"/>
      <c r="Y257" s="86"/>
      <c r="Z257" s="86"/>
      <c r="AA257" s="2"/>
    </row>
    <row r="258" spans="1:27">
      <c r="A258" s="1"/>
      <c r="B258" s="79"/>
      <c r="C258" s="2"/>
      <c r="D258" s="80"/>
      <c r="E258" s="9"/>
      <c r="F258" s="9"/>
      <c r="G258" s="9"/>
      <c r="H258" s="9"/>
      <c r="I258" s="9"/>
      <c r="J258" s="9"/>
      <c r="K258" s="9"/>
      <c r="L258" s="9"/>
      <c r="M258" s="9"/>
      <c r="N258" s="9"/>
      <c r="O258" s="9"/>
      <c r="P258" s="9"/>
      <c r="Q258" s="9"/>
      <c r="R258" s="9"/>
      <c r="S258" s="9"/>
      <c r="T258" s="9"/>
      <c r="U258" s="9"/>
      <c r="V258" s="9"/>
      <c r="W258" s="86"/>
      <c r="X258" s="86"/>
      <c r="Y258" s="86"/>
      <c r="Z258" s="86"/>
      <c r="AA258" s="2"/>
    </row>
    <row r="259" spans="1:27">
      <c r="A259" s="1"/>
      <c r="B259" s="79"/>
      <c r="C259" s="2"/>
      <c r="D259" s="80"/>
      <c r="E259" s="9"/>
      <c r="F259" s="9"/>
      <c r="G259" s="9"/>
      <c r="H259" s="9"/>
      <c r="I259" s="9"/>
      <c r="J259" s="9"/>
      <c r="K259" s="9"/>
      <c r="L259" s="9"/>
      <c r="M259" s="9"/>
      <c r="N259" s="9"/>
      <c r="O259" s="9"/>
      <c r="P259" s="9"/>
      <c r="Q259" s="9"/>
      <c r="R259" s="9"/>
      <c r="S259" s="9"/>
      <c r="T259" s="9"/>
      <c r="U259" s="9"/>
      <c r="V259" s="9"/>
      <c r="W259" s="86"/>
      <c r="X259" s="86"/>
      <c r="Y259" s="86"/>
      <c r="Z259" s="86"/>
      <c r="AA259" s="2"/>
    </row>
    <row r="260" spans="1:27">
      <c r="A260" s="1"/>
      <c r="B260" s="79"/>
      <c r="C260" s="2"/>
      <c r="D260" s="80"/>
      <c r="E260" s="9"/>
      <c r="F260" s="9"/>
      <c r="G260" s="9"/>
      <c r="H260" s="9"/>
      <c r="I260" s="9"/>
      <c r="J260" s="9"/>
      <c r="K260" s="9"/>
      <c r="L260" s="9"/>
      <c r="M260" s="9"/>
      <c r="N260" s="9"/>
      <c r="O260" s="9"/>
      <c r="P260" s="9"/>
      <c r="Q260" s="9"/>
      <c r="R260" s="9"/>
      <c r="S260" s="9"/>
      <c r="T260" s="9"/>
      <c r="U260" s="9"/>
      <c r="V260" s="9"/>
      <c r="W260" s="86"/>
      <c r="X260" s="86"/>
      <c r="Y260" s="86"/>
      <c r="Z260" s="86"/>
      <c r="AA260" s="2"/>
    </row>
    <row r="261" spans="1:27">
      <c r="A261" s="1"/>
      <c r="B261" s="79"/>
      <c r="C261" s="2"/>
      <c r="D261" s="80"/>
      <c r="E261" s="9"/>
      <c r="F261" s="9"/>
      <c r="G261" s="9"/>
      <c r="H261" s="9"/>
      <c r="I261" s="9"/>
      <c r="J261" s="9"/>
      <c r="K261" s="9"/>
      <c r="L261" s="9"/>
      <c r="M261" s="9"/>
      <c r="N261" s="9"/>
      <c r="O261" s="9"/>
      <c r="P261" s="9"/>
      <c r="Q261" s="9"/>
      <c r="R261" s="9"/>
      <c r="S261" s="9"/>
      <c r="T261" s="9"/>
      <c r="U261" s="9"/>
      <c r="V261" s="9"/>
      <c r="W261" s="86"/>
      <c r="X261" s="86"/>
      <c r="Y261" s="86"/>
      <c r="Z261" s="86"/>
      <c r="AA261" s="2"/>
    </row>
    <row r="262" spans="1:27">
      <c r="A262" s="1"/>
      <c r="B262" s="79"/>
      <c r="C262" s="2"/>
      <c r="D262" s="80"/>
      <c r="E262" s="9"/>
      <c r="F262" s="9"/>
      <c r="G262" s="9"/>
      <c r="H262" s="9"/>
      <c r="I262" s="9"/>
      <c r="J262" s="9"/>
      <c r="K262" s="9"/>
      <c r="L262" s="9"/>
      <c r="M262" s="9"/>
      <c r="N262" s="9"/>
      <c r="O262" s="9"/>
      <c r="P262" s="9"/>
      <c r="Q262" s="9"/>
      <c r="R262" s="9"/>
      <c r="S262" s="9"/>
      <c r="T262" s="9"/>
      <c r="U262" s="9"/>
      <c r="V262" s="9"/>
      <c r="W262" s="86"/>
      <c r="X262" s="86"/>
      <c r="Y262" s="86"/>
      <c r="Z262" s="86"/>
      <c r="AA262" s="2"/>
    </row>
    <row r="263" spans="1:27">
      <c r="A263" s="1"/>
      <c r="B263" s="79"/>
      <c r="C263" s="2"/>
      <c r="D263" s="80"/>
      <c r="E263" s="9"/>
      <c r="F263" s="9"/>
      <c r="G263" s="9"/>
      <c r="H263" s="9"/>
      <c r="I263" s="9"/>
      <c r="J263" s="9"/>
      <c r="K263" s="9"/>
      <c r="L263" s="9"/>
      <c r="M263" s="9"/>
      <c r="N263" s="9"/>
      <c r="O263" s="9"/>
      <c r="P263" s="9"/>
      <c r="Q263" s="9"/>
      <c r="R263" s="9"/>
      <c r="S263" s="9"/>
      <c r="T263" s="9"/>
      <c r="U263" s="9"/>
      <c r="V263" s="9"/>
      <c r="W263" s="86"/>
      <c r="X263" s="86"/>
      <c r="Y263" s="86"/>
      <c r="Z263" s="86"/>
      <c r="AA263" s="2"/>
    </row>
    <row r="264" spans="1:27">
      <c r="A264" s="1"/>
      <c r="B264" s="79"/>
      <c r="C264" s="2"/>
      <c r="D264" s="80"/>
      <c r="E264" s="9"/>
      <c r="F264" s="9"/>
      <c r="G264" s="9"/>
      <c r="H264" s="9"/>
      <c r="I264" s="9"/>
      <c r="J264" s="9"/>
      <c r="K264" s="9"/>
      <c r="L264" s="9"/>
      <c r="M264" s="9"/>
      <c r="N264" s="9"/>
      <c r="O264" s="9"/>
      <c r="P264" s="9"/>
      <c r="Q264" s="9"/>
      <c r="R264" s="9"/>
      <c r="S264" s="9"/>
      <c r="T264" s="9"/>
      <c r="U264" s="9"/>
      <c r="V264" s="9"/>
      <c r="W264" s="86"/>
      <c r="X264" s="86"/>
      <c r="Y264" s="86"/>
      <c r="Z264" s="86"/>
      <c r="AA264" s="2"/>
    </row>
    <row r="265" spans="1:27">
      <c r="A265" s="1"/>
      <c r="B265" s="79"/>
      <c r="C265" s="2"/>
      <c r="D265" s="80"/>
      <c r="E265" s="9"/>
      <c r="F265" s="9"/>
      <c r="G265" s="9"/>
      <c r="H265" s="9"/>
      <c r="I265" s="9"/>
      <c r="J265" s="9"/>
      <c r="K265" s="9"/>
      <c r="L265" s="9"/>
      <c r="M265" s="9"/>
      <c r="N265" s="9"/>
      <c r="O265" s="9"/>
      <c r="P265" s="9"/>
      <c r="Q265" s="9"/>
      <c r="R265" s="9"/>
      <c r="S265" s="9"/>
      <c r="T265" s="9"/>
      <c r="U265" s="9"/>
      <c r="V265" s="9"/>
      <c r="W265" s="86"/>
      <c r="X265" s="86"/>
      <c r="Y265" s="86"/>
      <c r="Z265" s="86"/>
      <c r="AA265" s="2"/>
    </row>
    <row r="266" spans="1:27">
      <c r="A266" s="1"/>
      <c r="B266" s="79"/>
      <c r="C266" s="2"/>
      <c r="D266" s="80"/>
      <c r="E266" s="9"/>
      <c r="F266" s="9"/>
      <c r="G266" s="9"/>
      <c r="H266" s="9"/>
      <c r="I266" s="9"/>
      <c r="J266" s="9"/>
      <c r="K266" s="9"/>
      <c r="L266" s="9"/>
      <c r="M266" s="9"/>
      <c r="N266" s="9"/>
      <c r="O266" s="9"/>
      <c r="P266" s="9"/>
      <c r="Q266" s="9"/>
      <c r="R266" s="9"/>
      <c r="S266" s="9"/>
      <c r="T266" s="9"/>
      <c r="U266" s="9"/>
      <c r="V266" s="9"/>
      <c r="W266" s="86"/>
      <c r="X266" s="86"/>
      <c r="Y266" s="86"/>
      <c r="Z266" s="86"/>
      <c r="AA266" s="2"/>
    </row>
    <row r="267" spans="1:27">
      <c r="A267" s="1"/>
      <c r="B267" s="79"/>
      <c r="C267" s="2"/>
      <c r="D267" s="80"/>
      <c r="E267" s="9"/>
      <c r="F267" s="9"/>
      <c r="G267" s="9"/>
      <c r="H267" s="9"/>
      <c r="I267" s="9"/>
      <c r="J267" s="9"/>
      <c r="K267" s="9"/>
      <c r="L267" s="9"/>
      <c r="M267" s="9"/>
      <c r="N267" s="9"/>
      <c r="O267" s="9"/>
      <c r="P267" s="9"/>
      <c r="Q267" s="9"/>
      <c r="R267" s="9"/>
      <c r="S267" s="9"/>
      <c r="T267" s="9"/>
      <c r="U267" s="9"/>
      <c r="V267" s="9"/>
      <c r="W267" s="86"/>
      <c r="X267" s="86"/>
      <c r="Y267" s="86"/>
      <c r="Z267" s="86"/>
      <c r="AA267" s="2"/>
    </row>
    <row r="268" spans="1:27">
      <c r="A268" s="1"/>
      <c r="B268" s="79"/>
      <c r="C268" s="2"/>
      <c r="D268" s="80"/>
      <c r="E268" s="9"/>
      <c r="F268" s="9"/>
      <c r="G268" s="9"/>
      <c r="H268" s="9"/>
      <c r="I268" s="9"/>
      <c r="J268" s="9"/>
      <c r="K268" s="9"/>
      <c r="L268" s="9"/>
      <c r="M268" s="9"/>
      <c r="N268" s="9"/>
      <c r="O268" s="9"/>
      <c r="P268" s="9"/>
      <c r="Q268" s="9"/>
      <c r="R268" s="9"/>
      <c r="S268" s="9"/>
      <c r="T268" s="9"/>
      <c r="U268" s="9"/>
      <c r="V268" s="9"/>
      <c r="W268" s="86"/>
      <c r="X268" s="86"/>
      <c r="Y268" s="86"/>
      <c r="Z268" s="86"/>
      <c r="AA268" s="2"/>
    </row>
    <row r="269" spans="1:27">
      <c r="A269" s="1"/>
      <c r="B269" s="79"/>
      <c r="C269" s="2"/>
      <c r="D269" s="80"/>
      <c r="E269" s="9"/>
      <c r="F269" s="9"/>
      <c r="G269" s="9"/>
      <c r="H269" s="9"/>
      <c r="I269" s="9"/>
      <c r="J269" s="9"/>
      <c r="K269" s="9"/>
      <c r="L269" s="9"/>
      <c r="M269" s="9"/>
      <c r="N269" s="9"/>
      <c r="O269" s="9"/>
      <c r="P269" s="9"/>
      <c r="Q269" s="9"/>
      <c r="R269" s="9"/>
      <c r="S269" s="9"/>
      <c r="T269" s="9"/>
      <c r="U269" s="9"/>
      <c r="V269" s="9"/>
      <c r="W269" s="86"/>
      <c r="X269" s="86"/>
      <c r="Y269" s="86"/>
      <c r="Z269" s="86"/>
      <c r="AA269" s="2"/>
    </row>
    <row r="270" spans="1:27">
      <c r="A270" s="1"/>
      <c r="B270" s="79"/>
      <c r="C270" s="2"/>
      <c r="D270" s="80"/>
      <c r="E270" s="9"/>
      <c r="F270" s="9"/>
      <c r="G270" s="9"/>
      <c r="H270" s="9"/>
      <c r="I270" s="9"/>
      <c r="J270" s="9"/>
      <c r="K270" s="9"/>
      <c r="L270" s="9"/>
      <c r="M270" s="9"/>
      <c r="N270" s="9"/>
      <c r="O270" s="9"/>
      <c r="P270" s="9"/>
      <c r="Q270" s="9"/>
      <c r="R270" s="9"/>
      <c r="S270" s="9"/>
      <c r="T270" s="9"/>
      <c r="U270" s="9"/>
      <c r="V270" s="9"/>
      <c r="W270" s="86"/>
      <c r="X270" s="86"/>
      <c r="Y270" s="86"/>
      <c r="Z270" s="86"/>
      <c r="AA270" s="2"/>
    </row>
    <row r="271" spans="1:27">
      <c r="A271" s="1"/>
      <c r="B271" s="79"/>
      <c r="C271" s="2"/>
      <c r="D271" s="80"/>
      <c r="E271" s="9"/>
      <c r="F271" s="9"/>
      <c r="G271" s="9"/>
      <c r="H271" s="9"/>
      <c r="I271" s="9"/>
      <c r="J271" s="9"/>
      <c r="K271" s="9"/>
      <c r="L271" s="9"/>
      <c r="M271" s="9"/>
      <c r="N271" s="9"/>
      <c r="O271" s="9"/>
      <c r="P271" s="9"/>
      <c r="Q271" s="9"/>
      <c r="R271" s="9"/>
      <c r="S271" s="9"/>
      <c r="T271" s="9"/>
      <c r="U271" s="9"/>
      <c r="V271" s="9"/>
      <c r="W271" s="86"/>
      <c r="X271" s="86"/>
      <c r="Y271" s="86"/>
      <c r="Z271" s="86"/>
      <c r="AA271" s="2"/>
    </row>
    <row r="272" spans="1:27">
      <c r="A272" s="1"/>
      <c r="B272" s="79"/>
      <c r="C272" s="2"/>
      <c r="D272" s="80"/>
      <c r="E272" s="9"/>
      <c r="F272" s="9"/>
      <c r="G272" s="9"/>
      <c r="H272" s="9"/>
      <c r="I272" s="9"/>
      <c r="J272" s="9"/>
      <c r="K272" s="9"/>
      <c r="L272" s="9"/>
      <c r="M272" s="9"/>
      <c r="N272" s="9"/>
      <c r="O272" s="9"/>
      <c r="P272" s="9"/>
      <c r="Q272" s="9"/>
      <c r="R272" s="9"/>
      <c r="S272" s="9"/>
      <c r="T272" s="9"/>
      <c r="U272" s="9"/>
      <c r="V272" s="9"/>
      <c r="W272" s="86"/>
      <c r="X272" s="86"/>
      <c r="Y272" s="86"/>
      <c r="Z272" s="86"/>
      <c r="AA272" s="2"/>
    </row>
    <row r="273" spans="1:27">
      <c r="A273" s="1"/>
      <c r="B273" s="79"/>
      <c r="C273" s="2"/>
      <c r="D273" s="80"/>
      <c r="E273" s="9"/>
      <c r="F273" s="9"/>
      <c r="G273" s="9"/>
      <c r="H273" s="9"/>
      <c r="I273" s="9"/>
      <c r="J273" s="9"/>
      <c r="K273" s="9"/>
      <c r="L273" s="9"/>
      <c r="M273" s="9"/>
      <c r="N273" s="9"/>
      <c r="O273" s="9"/>
      <c r="P273" s="9"/>
      <c r="Q273" s="9"/>
      <c r="R273" s="9"/>
      <c r="S273" s="9"/>
      <c r="T273" s="9"/>
      <c r="U273" s="9"/>
      <c r="V273" s="9"/>
      <c r="W273" s="86"/>
      <c r="X273" s="86"/>
      <c r="Y273" s="86"/>
      <c r="Z273" s="86"/>
      <c r="AA273" s="2"/>
    </row>
    <row r="274" spans="1:27">
      <c r="A274" s="1"/>
      <c r="B274" s="79"/>
      <c r="C274" s="2"/>
      <c r="D274" s="80"/>
      <c r="E274" s="9"/>
      <c r="F274" s="9"/>
      <c r="G274" s="9"/>
      <c r="H274" s="9"/>
      <c r="I274" s="9"/>
      <c r="J274" s="9"/>
      <c r="K274" s="9"/>
      <c r="L274" s="9"/>
      <c r="M274" s="9"/>
      <c r="N274" s="9"/>
      <c r="O274" s="9"/>
      <c r="P274" s="9"/>
      <c r="Q274" s="9"/>
      <c r="R274" s="9"/>
      <c r="S274" s="9"/>
      <c r="T274" s="9"/>
      <c r="U274" s="9"/>
      <c r="V274" s="9"/>
      <c r="W274" s="86"/>
      <c r="X274" s="86"/>
      <c r="Y274" s="86"/>
      <c r="Z274" s="86"/>
      <c r="AA274" s="2"/>
    </row>
    <row r="275" spans="1:27">
      <c r="A275" s="1"/>
      <c r="B275" s="79"/>
      <c r="C275" s="2"/>
      <c r="D275" s="80"/>
      <c r="E275" s="9"/>
      <c r="F275" s="9"/>
      <c r="G275" s="9"/>
      <c r="H275" s="9"/>
      <c r="I275" s="9"/>
      <c r="J275" s="9"/>
      <c r="K275" s="9"/>
      <c r="L275" s="9"/>
      <c r="M275" s="9"/>
      <c r="N275" s="9"/>
      <c r="O275" s="9"/>
      <c r="P275" s="9"/>
      <c r="Q275" s="9"/>
      <c r="R275" s="9"/>
      <c r="S275" s="9"/>
      <c r="T275" s="9"/>
      <c r="U275" s="9"/>
      <c r="V275" s="9"/>
      <c r="W275" s="86"/>
      <c r="X275" s="86"/>
      <c r="Y275" s="86"/>
      <c r="Z275" s="86"/>
      <c r="AA275" s="2"/>
    </row>
    <row r="276" spans="1:27">
      <c r="A276" s="1"/>
      <c r="B276" s="79"/>
      <c r="C276" s="2"/>
      <c r="D276" s="80"/>
      <c r="E276" s="9"/>
      <c r="F276" s="9"/>
      <c r="G276" s="9"/>
      <c r="H276" s="9"/>
      <c r="I276" s="9"/>
      <c r="J276" s="9"/>
      <c r="K276" s="9"/>
      <c r="L276" s="9"/>
      <c r="M276" s="9"/>
      <c r="N276" s="9"/>
      <c r="O276" s="9"/>
      <c r="P276" s="9"/>
      <c r="Q276" s="9"/>
      <c r="R276" s="9"/>
      <c r="S276" s="9"/>
      <c r="T276" s="9"/>
      <c r="U276" s="9"/>
      <c r="V276" s="9"/>
      <c r="W276" s="86"/>
      <c r="X276" s="86"/>
      <c r="Y276" s="86"/>
      <c r="Z276" s="86"/>
      <c r="AA276" s="2"/>
    </row>
    <row r="277" spans="1:27">
      <c r="A277" s="1"/>
      <c r="B277" s="79"/>
      <c r="C277" s="2"/>
      <c r="D277" s="80"/>
      <c r="E277" s="9"/>
      <c r="F277" s="9"/>
      <c r="G277" s="9"/>
      <c r="H277" s="9"/>
      <c r="I277" s="9"/>
      <c r="J277" s="9"/>
      <c r="K277" s="9"/>
      <c r="L277" s="9"/>
      <c r="M277" s="9"/>
      <c r="N277" s="9"/>
      <c r="O277" s="9"/>
      <c r="P277" s="9"/>
      <c r="Q277" s="9"/>
      <c r="R277" s="9"/>
      <c r="S277" s="9"/>
      <c r="T277" s="9"/>
      <c r="U277" s="9"/>
      <c r="V277" s="9"/>
      <c r="W277" s="86"/>
      <c r="X277" s="86"/>
      <c r="Y277" s="86"/>
      <c r="Z277" s="86"/>
      <c r="AA277" s="2"/>
    </row>
    <row r="278" spans="1:27">
      <c r="A278" s="1"/>
      <c r="B278" s="79"/>
      <c r="C278" s="2"/>
      <c r="D278" s="80"/>
      <c r="E278" s="9"/>
      <c r="F278" s="9"/>
      <c r="G278" s="9"/>
      <c r="H278" s="9"/>
      <c r="I278" s="9"/>
      <c r="J278" s="9"/>
      <c r="K278" s="9"/>
      <c r="L278" s="9"/>
      <c r="M278" s="9"/>
      <c r="N278" s="9"/>
      <c r="O278" s="9"/>
      <c r="P278" s="9"/>
      <c r="Q278" s="9"/>
      <c r="R278" s="9"/>
      <c r="S278" s="9"/>
      <c r="T278" s="9"/>
      <c r="U278" s="9"/>
      <c r="V278" s="9"/>
      <c r="W278" s="86"/>
      <c r="X278" s="86"/>
      <c r="Y278" s="86"/>
      <c r="Z278" s="86"/>
      <c r="AA278" s="2"/>
    </row>
    <row r="279" spans="1:27">
      <c r="A279" s="1"/>
      <c r="B279" s="79"/>
      <c r="C279" s="2"/>
      <c r="D279" s="80"/>
      <c r="E279" s="9"/>
      <c r="F279" s="9"/>
      <c r="G279" s="9"/>
      <c r="H279" s="9"/>
      <c r="I279" s="9"/>
      <c r="J279" s="9"/>
      <c r="K279" s="9"/>
      <c r="L279" s="9"/>
      <c r="M279" s="9"/>
      <c r="N279" s="9"/>
      <c r="O279" s="9"/>
      <c r="P279" s="9"/>
      <c r="Q279" s="9"/>
      <c r="R279" s="9"/>
      <c r="S279" s="9"/>
      <c r="T279" s="9"/>
      <c r="U279" s="9"/>
      <c r="V279" s="9"/>
      <c r="W279" s="86"/>
      <c r="X279" s="86"/>
      <c r="Y279" s="86"/>
      <c r="Z279" s="86"/>
      <c r="AA279" s="2"/>
    </row>
    <row r="280" spans="1:27">
      <c r="A280" s="1"/>
      <c r="B280" s="79"/>
      <c r="C280" s="2"/>
      <c r="D280" s="80"/>
      <c r="E280" s="9"/>
      <c r="F280" s="9"/>
      <c r="G280" s="9"/>
      <c r="H280" s="9"/>
      <c r="I280" s="9"/>
      <c r="J280" s="9"/>
      <c r="K280" s="9"/>
      <c r="L280" s="9"/>
      <c r="M280" s="9"/>
      <c r="N280" s="9"/>
      <c r="O280" s="9"/>
      <c r="P280" s="9"/>
      <c r="Q280" s="9"/>
      <c r="R280" s="9"/>
      <c r="S280" s="9"/>
      <c r="T280" s="9"/>
      <c r="U280" s="9"/>
      <c r="V280" s="9"/>
      <c r="W280" s="86"/>
      <c r="X280" s="86"/>
      <c r="Y280" s="86"/>
      <c r="Z280" s="86"/>
      <c r="AA280" s="2"/>
    </row>
    <row r="281" spans="1:27">
      <c r="A281" s="1"/>
      <c r="B281" s="79"/>
      <c r="C281" s="2"/>
      <c r="D281" s="80"/>
      <c r="E281" s="9"/>
      <c r="F281" s="9"/>
      <c r="G281" s="9"/>
      <c r="H281" s="9"/>
      <c r="I281" s="9"/>
      <c r="J281" s="9"/>
      <c r="K281" s="9"/>
      <c r="L281" s="9"/>
      <c r="M281" s="9"/>
      <c r="N281" s="9"/>
      <c r="O281" s="9"/>
      <c r="P281" s="9"/>
      <c r="Q281" s="9"/>
      <c r="R281" s="9"/>
      <c r="S281" s="9"/>
      <c r="T281" s="9"/>
      <c r="U281" s="9"/>
      <c r="V281" s="9"/>
      <c r="W281" s="86"/>
      <c r="X281" s="86"/>
      <c r="Y281" s="86"/>
      <c r="Z281" s="86"/>
      <c r="AA281" s="2"/>
    </row>
    <row r="282" spans="1:27">
      <c r="A282" s="1"/>
      <c r="B282" s="79"/>
      <c r="C282" s="2"/>
      <c r="D282" s="80"/>
      <c r="E282" s="9"/>
      <c r="F282" s="9"/>
      <c r="G282" s="9"/>
      <c r="H282" s="9"/>
      <c r="I282" s="9"/>
      <c r="J282" s="9"/>
      <c r="K282" s="9"/>
      <c r="L282" s="9"/>
      <c r="M282" s="9"/>
      <c r="N282" s="9"/>
      <c r="O282" s="9"/>
      <c r="P282" s="9"/>
      <c r="Q282" s="9"/>
      <c r="R282" s="9"/>
      <c r="S282" s="9"/>
      <c r="T282" s="9"/>
      <c r="U282" s="9"/>
      <c r="V282" s="9"/>
      <c r="W282" s="86"/>
      <c r="X282" s="86"/>
      <c r="Y282" s="86"/>
      <c r="Z282" s="86"/>
      <c r="AA282" s="2"/>
    </row>
    <row r="283" spans="1:27">
      <c r="A283" s="1"/>
      <c r="B283" s="79"/>
      <c r="C283" s="2"/>
      <c r="D283" s="80"/>
      <c r="E283" s="9"/>
      <c r="F283" s="9"/>
      <c r="G283" s="9"/>
      <c r="H283" s="9"/>
      <c r="I283" s="9"/>
      <c r="J283" s="9"/>
      <c r="K283" s="9"/>
      <c r="L283" s="9"/>
      <c r="M283" s="9"/>
      <c r="N283" s="9"/>
      <c r="O283" s="9"/>
      <c r="P283" s="9"/>
      <c r="Q283" s="9"/>
      <c r="R283" s="9"/>
      <c r="S283" s="9"/>
      <c r="T283" s="9"/>
      <c r="U283" s="9"/>
      <c r="V283" s="9"/>
      <c r="W283" s="86"/>
      <c r="X283" s="86"/>
      <c r="Y283" s="86"/>
      <c r="Z283" s="86"/>
      <c r="AA283" s="2"/>
    </row>
    <row r="284" spans="1:27">
      <c r="A284" s="1"/>
      <c r="B284" s="79"/>
      <c r="C284" s="2"/>
      <c r="D284" s="80"/>
      <c r="E284" s="9"/>
      <c r="F284" s="9"/>
      <c r="G284" s="9"/>
      <c r="H284" s="9"/>
      <c r="I284" s="9"/>
      <c r="J284" s="9"/>
      <c r="K284" s="9"/>
      <c r="L284" s="9"/>
      <c r="M284" s="9"/>
      <c r="N284" s="9"/>
      <c r="O284" s="9"/>
      <c r="P284" s="9"/>
      <c r="Q284" s="9"/>
      <c r="R284" s="9"/>
      <c r="S284" s="9"/>
      <c r="T284" s="9"/>
      <c r="U284" s="9"/>
      <c r="V284" s="9"/>
      <c r="W284" s="86"/>
      <c r="X284" s="86"/>
      <c r="Y284" s="86"/>
      <c r="Z284" s="86"/>
      <c r="AA284" s="2"/>
    </row>
    <row r="285" spans="1:27">
      <c r="A285" s="1"/>
      <c r="B285" s="79"/>
      <c r="C285" s="2"/>
      <c r="D285" s="80"/>
      <c r="E285" s="9"/>
      <c r="F285" s="9"/>
      <c r="G285" s="9"/>
      <c r="H285" s="9"/>
      <c r="I285" s="9"/>
      <c r="J285" s="9"/>
      <c r="K285" s="9"/>
      <c r="L285" s="9"/>
      <c r="M285" s="9"/>
      <c r="N285" s="9"/>
      <c r="O285" s="9"/>
      <c r="P285" s="9"/>
      <c r="Q285" s="9"/>
      <c r="R285" s="9"/>
      <c r="S285" s="9"/>
      <c r="T285" s="9"/>
      <c r="U285" s="9"/>
      <c r="V285" s="9"/>
      <c r="W285" s="86"/>
      <c r="X285" s="86"/>
      <c r="Y285" s="86"/>
      <c r="Z285" s="86"/>
      <c r="AA285" s="2"/>
    </row>
    <row r="286" spans="1:27">
      <c r="A286" s="1"/>
      <c r="B286" s="79"/>
      <c r="C286" s="2"/>
      <c r="D286" s="80"/>
      <c r="E286" s="9"/>
      <c r="F286" s="9"/>
      <c r="G286" s="9"/>
      <c r="H286" s="9"/>
      <c r="I286" s="9"/>
      <c r="J286" s="9"/>
      <c r="K286" s="9"/>
      <c r="L286" s="9"/>
      <c r="M286" s="9"/>
      <c r="N286" s="9"/>
      <c r="O286" s="9"/>
      <c r="P286" s="9"/>
      <c r="Q286" s="9"/>
      <c r="R286" s="9"/>
      <c r="S286" s="9"/>
      <c r="T286" s="9"/>
      <c r="U286" s="9"/>
      <c r="V286" s="9"/>
      <c r="W286" s="86"/>
      <c r="X286" s="86"/>
      <c r="Y286" s="86"/>
      <c r="Z286" s="86"/>
      <c r="AA286" s="2"/>
    </row>
    <row r="287" spans="1:27">
      <c r="A287" s="1"/>
      <c r="B287" s="79"/>
      <c r="C287" s="2"/>
      <c r="D287" s="80"/>
      <c r="E287" s="9"/>
      <c r="F287" s="9"/>
      <c r="G287" s="9"/>
      <c r="H287" s="9"/>
      <c r="I287" s="9"/>
      <c r="J287" s="9"/>
      <c r="K287" s="9"/>
      <c r="L287" s="9"/>
      <c r="M287" s="9"/>
      <c r="N287" s="9"/>
      <c r="O287" s="9"/>
      <c r="P287" s="9"/>
      <c r="Q287" s="9"/>
      <c r="R287" s="9"/>
      <c r="S287" s="9"/>
      <c r="T287" s="9"/>
      <c r="U287" s="9"/>
      <c r="V287" s="9"/>
      <c r="W287" s="86"/>
      <c r="X287" s="86"/>
      <c r="Y287" s="86"/>
      <c r="Z287" s="86"/>
      <c r="AA287" s="2"/>
    </row>
    <row r="288" spans="1:27">
      <c r="A288" s="1"/>
      <c r="B288" s="79"/>
      <c r="C288" s="2"/>
      <c r="D288" s="80"/>
      <c r="E288" s="9"/>
      <c r="F288" s="9"/>
      <c r="G288" s="9"/>
      <c r="H288" s="9"/>
      <c r="I288" s="9"/>
      <c r="J288" s="9"/>
      <c r="K288" s="9"/>
      <c r="L288" s="9"/>
      <c r="M288" s="9"/>
      <c r="N288" s="9"/>
      <c r="O288" s="9"/>
      <c r="P288" s="9"/>
      <c r="Q288" s="9"/>
      <c r="R288" s="9"/>
      <c r="S288" s="9"/>
      <c r="T288" s="9"/>
      <c r="U288" s="9"/>
      <c r="V288" s="9"/>
      <c r="W288" s="86"/>
      <c r="X288" s="86"/>
      <c r="Y288" s="86"/>
      <c r="Z288" s="86"/>
      <c r="AA288" s="2"/>
    </row>
    <row r="289" spans="1:27">
      <c r="A289" s="1"/>
      <c r="B289" s="79"/>
      <c r="C289" s="2"/>
      <c r="D289" s="80"/>
      <c r="E289" s="9"/>
      <c r="F289" s="9"/>
      <c r="G289" s="9"/>
      <c r="H289" s="9"/>
      <c r="I289" s="9"/>
      <c r="J289" s="9"/>
      <c r="K289" s="9"/>
      <c r="L289" s="9"/>
      <c r="M289" s="9"/>
      <c r="N289" s="9"/>
      <c r="O289" s="9"/>
      <c r="P289" s="9"/>
      <c r="Q289" s="9"/>
      <c r="R289" s="9"/>
      <c r="S289" s="9"/>
      <c r="T289" s="9"/>
      <c r="U289" s="9"/>
      <c r="V289" s="9"/>
      <c r="W289" s="86"/>
      <c r="X289" s="86"/>
      <c r="Y289" s="86"/>
      <c r="Z289" s="86"/>
      <c r="AA289" s="2"/>
    </row>
    <row r="290" spans="1:27">
      <c r="A290" s="1"/>
      <c r="B290" s="79"/>
      <c r="C290" s="2"/>
      <c r="D290" s="80"/>
      <c r="E290" s="9"/>
      <c r="F290" s="9"/>
      <c r="G290" s="9"/>
      <c r="H290" s="9"/>
      <c r="I290" s="9"/>
      <c r="J290" s="9"/>
      <c r="K290" s="9"/>
      <c r="L290" s="9"/>
      <c r="M290" s="9"/>
      <c r="N290" s="9"/>
      <c r="O290" s="9"/>
      <c r="P290" s="9"/>
      <c r="Q290" s="9"/>
      <c r="R290" s="9"/>
      <c r="S290" s="9"/>
      <c r="T290" s="9"/>
      <c r="U290" s="9"/>
      <c r="V290" s="9"/>
      <c r="W290" s="86"/>
      <c r="X290" s="86"/>
      <c r="Y290" s="86"/>
      <c r="Z290" s="86"/>
      <c r="AA290" s="2"/>
    </row>
    <row r="291" spans="1:27">
      <c r="A291" s="1"/>
      <c r="B291" s="79"/>
      <c r="C291" s="2"/>
      <c r="D291" s="80"/>
      <c r="E291" s="9"/>
      <c r="F291" s="9"/>
      <c r="G291" s="9"/>
      <c r="H291" s="9"/>
      <c r="I291" s="9"/>
      <c r="J291" s="9"/>
      <c r="K291" s="9"/>
      <c r="L291" s="9"/>
      <c r="M291" s="9"/>
      <c r="N291" s="9"/>
      <c r="O291" s="9"/>
      <c r="P291" s="9"/>
      <c r="Q291" s="9"/>
      <c r="R291" s="9"/>
      <c r="S291" s="9"/>
      <c r="T291" s="9"/>
      <c r="U291" s="9"/>
      <c r="V291" s="9"/>
      <c r="W291" s="86"/>
      <c r="X291" s="86"/>
      <c r="Y291" s="86"/>
      <c r="Z291" s="86"/>
      <c r="AA291" s="2"/>
    </row>
    <row r="292" spans="1:27">
      <c r="A292" s="1"/>
      <c r="B292" s="79"/>
      <c r="C292" s="2"/>
      <c r="D292" s="80"/>
      <c r="E292" s="9"/>
      <c r="F292" s="9"/>
      <c r="G292" s="9"/>
      <c r="H292" s="9"/>
      <c r="I292" s="9"/>
      <c r="J292" s="9"/>
      <c r="K292" s="9"/>
      <c r="L292" s="9"/>
      <c r="M292" s="9"/>
      <c r="N292" s="9"/>
      <c r="O292" s="9"/>
      <c r="P292" s="9"/>
      <c r="Q292" s="9"/>
      <c r="R292" s="9"/>
      <c r="S292" s="9"/>
      <c r="T292" s="9"/>
      <c r="U292" s="9"/>
      <c r="V292" s="9"/>
      <c r="W292" s="86"/>
      <c r="X292" s="86"/>
      <c r="Y292" s="86"/>
      <c r="Z292" s="86"/>
      <c r="AA292" s="2"/>
    </row>
    <row r="293" spans="1:27">
      <c r="A293" s="1"/>
      <c r="B293" s="79"/>
      <c r="C293" s="2"/>
      <c r="D293" s="80"/>
      <c r="E293" s="9"/>
      <c r="F293" s="9"/>
      <c r="G293" s="9"/>
      <c r="H293" s="9"/>
      <c r="I293" s="9"/>
      <c r="J293" s="9"/>
      <c r="K293" s="9"/>
      <c r="L293" s="9"/>
      <c r="M293" s="9"/>
      <c r="N293" s="9"/>
      <c r="O293" s="9"/>
      <c r="P293" s="9"/>
      <c r="Q293" s="9"/>
      <c r="R293" s="9"/>
      <c r="S293" s="9"/>
      <c r="T293" s="9"/>
      <c r="U293" s="9"/>
      <c r="V293" s="9"/>
      <c r="W293" s="86"/>
      <c r="X293" s="86"/>
      <c r="Y293" s="86"/>
      <c r="Z293" s="86"/>
      <c r="AA293" s="2"/>
    </row>
    <row r="294" spans="1:27">
      <c r="A294" s="1"/>
      <c r="B294" s="79"/>
      <c r="C294" s="2"/>
      <c r="D294" s="80"/>
      <c r="E294" s="9"/>
      <c r="F294" s="9"/>
      <c r="G294" s="9"/>
      <c r="H294" s="9"/>
      <c r="I294" s="9"/>
      <c r="J294" s="9"/>
      <c r="K294" s="9"/>
      <c r="L294" s="9"/>
      <c r="M294" s="9"/>
      <c r="N294" s="9"/>
      <c r="O294" s="9"/>
      <c r="P294" s="9"/>
      <c r="Q294" s="9"/>
      <c r="R294" s="9"/>
      <c r="S294" s="9"/>
      <c r="T294" s="9"/>
      <c r="U294" s="9"/>
      <c r="V294" s="9"/>
      <c r="W294" s="86"/>
      <c r="X294" s="86"/>
      <c r="Y294" s="86"/>
      <c r="Z294" s="86"/>
      <c r="AA294" s="2"/>
    </row>
    <row r="295" spans="1:27">
      <c r="A295" s="1"/>
      <c r="B295" s="79"/>
      <c r="C295" s="2"/>
      <c r="D295" s="80"/>
      <c r="E295" s="9"/>
      <c r="F295" s="9"/>
      <c r="G295" s="9"/>
      <c r="H295" s="9"/>
      <c r="I295" s="9"/>
      <c r="J295" s="9"/>
      <c r="K295" s="9"/>
      <c r="L295" s="9"/>
      <c r="M295" s="9"/>
      <c r="N295" s="9"/>
      <c r="O295" s="9"/>
      <c r="P295" s="9"/>
      <c r="Q295" s="9"/>
      <c r="R295" s="9"/>
      <c r="S295" s="9"/>
      <c r="T295" s="9"/>
      <c r="U295" s="9"/>
      <c r="V295" s="9"/>
      <c r="W295" s="86"/>
      <c r="X295" s="86"/>
      <c r="Y295" s="86"/>
      <c r="Z295" s="86"/>
      <c r="AA295" s="2"/>
    </row>
    <row r="296" spans="1:27">
      <c r="A296" s="1"/>
      <c r="B296" s="79"/>
      <c r="C296" s="2"/>
      <c r="D296" s="80"/>
      <c r="E296" s="9"/>
      <c r="F296" s="9"/>
      <c r="G296" s="9"/>
      <c r="H296" s="9"/>
      <c r="I296" s="9"/>
      <c r="J296" s="9"/>
      <c r="K296" s="9"/>
      <c r="L296" s="9"/>
      <c r="M296" s="9"/>
      <c r="N296" s="9"/>
      <c r="O296" s="9"/>
      <c r="P296" s="9"/>
      <c r="Q296" s="9"/>
      <c r="R296" s="9"/>
      <c r="S296" s="9"/>
      <c r="T296" s="9"/>
      <c r="U296" s="9"/>
      <c r="V296" s="9"/>
      <c r="W296" s="86"/>
      <c r="X296" s="86"/>
      <c r="Y296" s="86"/>
      <c r="Z296" s="86"/>
      <c r="AA296" s="2"/>
    </row>
    <row r="297" spans="1:27">
      <c r="A297" s="1"/>
      <c r="B297" s="79"/>
      <c r="C297" s="2"/>
      <c r="D297" s="80"/>
      <c r="E297" s="9"/>
      <c r="F297" s="9"/>
      <c r="G297" s="9"/>
      <c r="H297" s="9"/>
      <c r="I297" s="9"/>
      <c r="J297" s="9"/>
      <c r="K297" s="9"/>
      <c r="L297" s="9"/>
      <c r="M297" s="9"/>
      <c r="N297" s="9"/>
      <c r="O297" s="9"/>
      <c r="P297" s="9"/>
      <c r="Q297" s="9"/>
      <c r="R297" s="9"/>
      <c r="S297" s="9"/>
      <c r="T297" s="9"/>
      <c r="U297" s="9"/>
      <c r="V297" s="9"/>
      <c r="W297" s="86"/>
      <c r="X297" s="86"/>
      <c r="Y297" s="86"/>
      <c r="Z297" s="86"/>
      <c r="AA297" s="2"/>
    </row>
    <row r="298" spans="1:27">
      <c r="A298" s="1"/>
      <c r="B298" s="79"/>
      <c r="C298" s="2"/>
      <c r="D298" s="80"/>
      <c r="E298" s="9"/>
      <c r="F298" s="9"/>
      <c r="G298" s="9"/>
      <c r="H298" s="9"/>
      <c r="I298" s="9"/>
      <c r="J298" s="9"/>
      <c r="K298" s="9"/>
      <c r="L298" s="9"/>
      <c r="M298" s="9"/>
      <c r="N298" s="9"/>
      <c r="O298" s="9"/>
      <c r="P298" s="9"/>
      <c r="Q298" s="9"/>
      <c r="R298" s="9"/>
      <c r="S298" s="9"/>
      <c r="T298" s="9"/>
      <c r="U298" s="9"/>
      <c r="V298" s="9"/>
      <c r="W298" s="86"/>
      <c r="X298" s="86"/>
      <c r="Y298" s="86"/>
      <c r="Z298" s="86"/>
      <c r="AA298" s="2"/>
    </row>
    <row r="299" spans="1:27">
      <c r="A299" s="1"/>
      <c r="B299" s="79"/>
      <c r="C299" s="2"/>
      <c r="D299" s="80"/>
      <c r="E299" s="9"/>
      <c r="F299" s="9"/>
      <c r="G299" s="9"/>
      <c r="H299" s="9"/>
      <c r="I299" s="9"/>
      <c r="J299" s="9"/>
      <c r="K299" s="9"/>
      <c r="L299" s="9"/>
      <c r="M299" s="9"/>
      <c r="N299" s="9"/>
      <c r="O299" s="9"/>
      <c r="P299" s="9"/>
      <c r="Q299" s="9"/>
      <c r="R299" s="9"/>
      <c r="S299" s="9"/>
      <c r="T299" s="9"/>
      <c r="U299" s="9"/>
      <c r="V299" s="9"/>
      <c r="W299" s="86"/>
      <c r="X299" s="86"/>
      <c r="Y299" s="86"/>
      <c r="Z299" s="86"/>
      <c r="AA299" s="2"/>
    </row>
    <row r="300" spans="1:27">
      <c r="A300" s="1"/>
      <c r="B300" s="79"/>
      <c r="C300" s="2"/>
      <c r="D300" s="80"/>
      <c r="E300" s="9"/>
      <c r="F300" s="9"/>
      <c r="G300" s="9"/>
      <c r="H300" s="9"/>
      <c r="I300" s="9"/>
      <c r="J300" s="9"/>
      <c r="K300" s="9"/>
      <c r="L300" s="9"/>
      <c r="M300" s="9"/>
      <c r="N300" s="9"/>
      <c r="O300" s="9"/>
      <c r="P300" s="9"/>
      <c r="Q300" s="9"/>
      <c r="R300" s="9"/>
      <c r="S300" s="9"/>
      <c r="T300" s="9"/>
      <c r="U300" s="9"/>
      <c r="V300" s="9"/>
      <c r="W300" s="86"/>
      <c r="X300" s="86"/>
      <c r="Y300" s="86"/>
      <c r="Z300" s="86"/>
      <c r="AA300" s="2"/>
    </row>
    <row r="301" spans="1:27">
      <c r="A301" s="1"/>
      <c r="B301" s="79"/>
      <c r="C301" s="2"/>
      <c r="D301" s="80"/>
      <c r="E301" s="9"/>
      <c r="F301" s="9"/>
      <c r="G301" s="9"/>
      <c r="H301" s="9"/>
      <c r="I301" s="9"/>
      <c r="J301" s="9"/>
      <c r="K301" s="9"/>
      <c r="L301" s="9"/>
      <c r="M301" s="9"/>
      <c r="N301" s="9"/>
      <c r="O301" s="9"/>
      <c r="P301" s="9"/>
      <c r="Q301" s="9"/>
      <c r="R301" s="9"/>
      <c r="S301" s="9"/>
      <c r="T301" s="9"/>
      <c r="U301" s="9"/>
      <c r="V301" s="9"/>
      <c r="W301" s="86"/>
      <c r="X301" s="86"/>
      <c r="Y301" s="86"/>
      <c r="Z301" s="86"/>
      <c r="AA301" s="2"/>
    </row>
    <row r="302" spans="1:27">
      <c r="A302" s="1"/>
      <c r="B302" s="79"/>
      <c r="C302" s="2"/>
      <c r="D302" s="80"/>
      <c r="E302" s="9"/>
      <c r="F302" s="9"/>
      <c r="G302" s="9"/>
      <c r="H302" s="9"/>
      <c r="I302" s="9"/>
      <c r="J302" s="9"/>
      <c r="K302" s="9"/>
      <c r="L302" s="9"/>
      <c r="M302" s="9"/>
      <c r="N302" s="9"/>
      <c r="O302" s="9"/>
      <c r="P302" s="9"/>
      <c r="Q302" s="9"/>
      <c r="R302" s="9"/>
      <c r="S302" s="9"/>
      <c r="T302" s="9"/>
      <c r="U302" s="9"/>
      <c r="V302" s="9"/>
      <c r="W302" s="86"/>
      <c r="X302" s="86"/>
      <c r="Y302" s="86"/>
      <c r="Z302" s="86"/>
      <c r="AA302" s="2"/>
    </row>
    <row r="303" spans="1:27">
      <c r="A303" s="1"/>
      <c r="B303" s="79"/>
      <c r="C303" s="2"/>
      <c r="D303" s="80"/>
      <c r="E303" s="9"/>
      <c r="F303" s="9"/>
      <c r="G303" s="9"/>
      <c r="H303" s="9"/>
      <c r="I303" s="9"/>
      <c r="J303" s="9"/>
      <c r="K303" s="9"/>
      <c r="L303" s="9"/>
      <c r="M303" s="9"/>
      <c r="N303" s="9"/>
      <c r="O303" s="9"/>
      <c r="P303" s="9"/>
      <c r="Q303" s="9"/>
      <c r="R303" s="9"/>
      <c r="S303" s="9"/>
      <c r="T303" s="9"/>
      <c r="U303" s="9"/>
      <c r="V303" s="9"/>
      <c r="W303" s="86"/>
      <c r="X303" s="86"/>
      <c r="Y303" s="86"/>
      <c r="Z303" s="86"/>
      <c r="AA303" s="2"/>
    </row>
    <row r="304" spans="1:27">
      <c r="A304" s="1"/>
      <c r="B304" s="79"/>
      <c r="C304" s="2"/>
      <c r="D304" s="80"/>
      <c r="E304" s="9"/>
      <c r="F304" s="9"/>
      <c r="G304" s="9"/>
      <c r="H304" s="9"/>
      <c r="I304" s="9"/>
      <c r="J304" s="9"/>
      <c r="K304" s="9"/>
      <c r="L304" s="9"/>
      <c r="M304" s="9"/>
      <c r="N304" s="9"/>
      <c r="O304" s="9"/>
      <c r="P304" s="9"/>
      <c r="Q304" s="9"/>
      <c r="R304" s="9"/>
      <c r="S304" s="9"/>
      <c r="T304" s="9"/>
      <c r="U304" s="9"/>
      <c r="V304" s="9"/>
      <c r="W304" s="86"/>
      <c r="X304" s="86"/>
      <c r="Y304" s="86"/>
      <c r="Z304" s="86"/>
      <c r="AA304" s="2"/>
    </row>
    <row r="305" spans="1:27">
      <c r="A305" s="1"/>
      <c r="B305" s="79"/>
      <c r="C305" s="2"/>
      <c r="D305" s="80"/>
      <c r="E305" s="9"/>
      <c r="F305" s="9"/>
      <c r="G305" s="9"/>
      <c r="H305" s="9"/>
      <c r="I305" s="9"/>
      <c r="J305" s="9"/>
      <c r="K305" s="9"/>
      <c r="L305" s="9"/>
      <c r="M305" s="9"/>
      <c r="N305" s="9"/>
      <c r="O305" s="9"/>
      <c r="P305" s="9"/>
      <c r="Q305" s="9"/>
      <c r="R305" s="9"/>
      <c r="S305" s="9"/>
      <c r="T305" s="9"/>
      <c r="U305" s="9"/>
      <c r="V305" s="9"/>
      <c r="W305" s="86"/>
      <c r="X305" s="86"/>
      <c r="Y305" s="86"/>
      <c r="Z305" s="86"/>
      <c r="AA305" s="2"/>
    </row>
    <row r="306" spans="1:27">
      <c r="A306" s="1"/>
      <c r="B306" s="79"/>
      <c r="C306" s="2"/>
      <c r="D306" s="80"/>
      <c r="E306" s="9"/>
      <c r="F306" s="9"/>
      <c r="G306" s="9"/>
      <c r="H306" s="9"/>
      <c r="I306" s="9"/>
      <c r="J306" s="9"/>
      <c r="K306" s="9"/>
      <c r="L306" s="9"/>
      <c r="M306" s="9"/>
      <c r="N306" s="9"/>
      <c r="O306" s="9"/>
      <c r="P306" s="9"/>
      <c r="Q306" s="9"/>
      <c r="R306" s="9"/>
      <c r="S306" s="9"/>
      <c r="T306" s="9"/>
      <c r="U306" s="9"/>
      <c r="V306" s="9"/>
      <c r="W306" s="86"/>
      <c r="X306" s="86"/>
      <c r="Y306" s="86"/>
      <c r="Z306" s="86"/>
      <c r="AA306" s="2"/>
    </row>
    <row r="307" spans="1:27">
      <c r="A307" s="1"/>
      <c r="B307" s="79"/>
      <c r="C307" s="2"/>
      <c r="D307" s="80"/>
      <c r="E307" s="9"/>
      <c r="F307" s="9"/>
      <c r="G307" s="9"/>
      <c r="H307" s="9"/>
      <c r="I307" s="9"/>
      <c r="J307" s="9"/>
      <c r="K307" s="9"/>
      <c r="L307" s="9"/>
      <c r="M307" s="9"/>
      <c r="N307" s="9"/>
      <c r="O307" s="9"/>
      <c r="P307" s="9"/>
      <c r="Q307" s="9"/>
      <c r="R307" s="9"/>
      <c r="S307" s="9"/>
      <c r="T307" s="9"/>
      <c r="U307" s="9"/>
      <c r="V307" s="9"/>
      <c r="W307" s="86"/>
      <c r="X307" s="86"/>
      <c r="Y307" s="86"/>
      <c r="Z307" s="86"/>
      <c r="AA307" s="2"/>
    </row>
    <row r="308" spans="1:27">
      <c r="A308" s="1"/>
      <c r="B308" s="79"/>
      <c r="C308" s="2"/>
      <c r="D308" s="80"/>
      <c r="E308" s="9"/>
      <c r="F308" s="9"/>
      <c r="G308" s="9"/>
      <c r="H308" s="9"/>
      <c r="I308" s="9"/>
      <c r="J308" s="9"/>
      <c r="K308" s="9"/>
      <c r="L308" s="9"/>
      <c r="M308" s="9"/>
      <c r="N308" s="9"/>
      <c r="O308" s="9"/>
      <c r="P308" s="9"/>
      <c r="Q308" s="9"/>
      <c r="R308" s="9"/>
      <c r="S308" s="9"/>
      <c r="T308" s="9"/>
      <c r="U308" s="9"/>
      <c r="V308" s="9"/>
      <c r="W308" s="86"/>
      <c r="X308" s="86"/>
      <c r="Y308" s="86"/>
      <c r="Z308" s="86"/>
      <c r="AA308" s="2"/>
    </row>
    <row r="309" spans="1:27">
      <c r="A309" s="1"/>
      <c r="B309" s="79"/>
      <c r="C309" s="2"/>
      <c r="D309" s="80"/>
      <c r="E309" s="9"/>
      <c r="F309" s="9"/>
      <c r="G309" s="9"/>
      <c r="H309" s="9"/>
      <c r="I309" s="9"/>
      <c r="J309" s="9"/>
      <c r="K309" s="9"/>
      <c r="L309" s="9"/>
      <c r="M309" s="9"/>
      <c r="N309" s="9"/>
      <c r="O309" s="9"/>
      <c r="P309" s="9"/>
      <c r="Q309" s="9"/>
      <c r="R309" s="9"/>
      <c r="S309" s="9"/>
      <c r="T309" s="9"/>
      <c r="U309" s="9"/>
      <c r="V309" s="9"/>
      <c r="W309" s="86"/>
      <c r="X309" s="86"/>
      <c r="Y309" s="86"/>
      <c r="Z309" s="86"/>
      <c r="AA309" s="2"/>
    </row>
    <row r="310" spans="1:27">
      <c r="A310" s="1"/>
      <c r="B310" s="79"/>
      <c r="C310" s="2"/>
      <c r="D310" s="80"/>
      <c r="E310" s="9"/>
      <c r="F310" s="9"/>
      <c r="G310" s="9"/>
      <c r="H310" s="9"/>
      <c r="I310" s="9"/>
      <c r="J310" s="9"/>
      <c r="K310" s="9"/>
      <c r="L310" s="9"/>
      <c r="M310" s="9"/>
      <c r="N310" s="9"/>
      <c r="O310" s="9"/>
      <c r="P310" s="9"/>
      <c r="Q310" s="9"/>
      <c r="R310" s="9"/>
      <c r="S310" s="9"/>
      <c r="T310" s="9"/>
      <c r="U310" s="9"/>
      <c r="V310" s="9"/>
      <c r="W310" s="86"/>
      <c r="X310" s="86"/>
      <c r="Y310" s="86"/>
      <c r="Z310" s="86"/>
      <c r="AA310" s="2"/>
    </row>
    <row r="311" spans="1:27">
      <c r="A311" s="1"/>
      <c r="B311" s="79"/>
      <c r="C311" s="2"/>
      <c r="D311" s="80"/>
      <c r="E311" s="9"/>
      <c r="F311" s="9"/>
      <c r="G311" s="9"/>
      <c r="H311" s="9"/>
      <c r="I311" s="9"/>
      <c r="J311" s="9"/>
      <c r="K311" s="9"/>
      <c r="L311" s="9"/>
      <c r="M311" s="9"/>
      <c r="N311" s="9"/>
      <c r="O311" s="9"/>
      <c r="P311" s="9"/>
      <c r="Q311" s="9"/>
      <c r="R311" s="9"/>
      <c r="S311" s="9"/>
      <c r="T311" s="9"/>
      <c r="U311" s="9"/>
      <c r="V311" s="9"/>
      <c r="W311" s="86"/>
      <c r="X311" s="86"/>
      <c r="Y311" s="86"/>
      <c r="Z311" s="86"/>
      <c r="AA311" s="2"/>
    </row>
    <row r="312" spans="1:27">
      <c r="A312" s="1"/>
      <c r="B312" s="79"/>
      <c r="C312" s="2"/>
      <c r="D312" s="80"/>
      <c r="E312" s="9"/>
      <c r="F312" s="9"/>
      <c r="G312" s="9"/>
      <c r="H312" s="9"/>
      <c r="I312" s="9"/>
      <c r="J312" s="9"/>
      <c r="K312" s="9"/>
      <c r="L312" s="9"/>
      <c r="M312" s="9"/>
      <c r="N312" s="9"/>
      <c r="O312" s="9"/>
      <c r="P312" s="9"/>
      <c r="Q312" s="9"/>
      <c r="R312" s="9"/>
      <c r="S312" s="9"/>
      <c r="T312" s="9"/>
      <c r="U312" s="9"/>
      <c r="V312" s="9"/>
      <c r="W312" s="86"/>
      <c r="X312" s="86"/>
      <c r="Y312" s="86"/>
      <c r="Z312" s="86"/>
      <c r="AA312" s="2"/>
    </row>
    <row r="313" spans="1:27">
      <c r="A313" s="1"/>
      <c r="B313" s="79"/>
      <c r="C313" s="2"/>
      <c r="D313" s="80"/>
      <c r="E313" s="9"/>
      <c r="F313" s="9"/>
      <c r="G313" s="9"/>
      <c r="H313" s="9"/>
      <c r="I313" s="9"/>
      <c r="J313" s="9"/>
      <c r="K313" s="9"/>
      <c r="L313" s="9"/>
      <c r="M313" s="9"/>
      <c r="N313" s="9"/>
      <c r="O313" s="9"/>
      <c r="P313" s="9"/>
      <c r="Q313" s="9"/>
      <c r="R313" s="9"/>
      <c r="S313" s="9"/>
      <c r="T313" s="9"/>
      <c r="U313" s="9"/>
      <c r="V313" s="9"/>
      <c r="W313" s="86"/>
      <c r="X313" s="86"/>
      <c r="Y313" s="86"/>
      <c r="Z313" s="86"/>
      <c r="AA313" s="2"/>
    </row>
    <row r="314" spans="1:27">
      <c r="A314" s="1"/>
      <c r="B314" s="79"/>
      <c r="C314" s="2"/>
      <c r="D314" s="80"/>
      <c r="E314" s="9"/>
      <c r="F314" s="9"/>
      <c r="G314" s="9"/>
      <c r="H314" s="9"/>
      <c r="I314" s="9"/>
      <c r="J314" s="9"/>
      <c r="K314" s="9"/>
      <c r="L314" s="9"/>
      <c r="M314" s="9"/>
      <c r="N314" s="9"/>
      <c r="O314" s="9"/>
      <c r="P314" s="9"/>
      <c r="Q314" s="9"/>
      <c r="R314" s="9"/>
      <c r="S314" s="9"/>
      <c r="T314" s="9"/>
      <c r="U314" s="9"/>
      <c r="V314" s="9"/>
      <c r="W314" s="86"/>
      <c r="X314" s="86"/>
      <c r="Y314" s="86"/>
      <c r="Z314" s="86"/>
      <c r="AA314" s="2"/>
    </row>
    <row r="315" spans="1:27">
      <c r="A315" s="1"/>
      <c r="B315" s="79"/>
      <c r="C315" s="2"/>
      <c r="D315" s="80"/>
      <c r="E315" s="9"/>
      <c r="F315" s="9"/>
      <c r="G315" s="9"/>
      <c r="H315" s="9"/>
      <c r="I315" s="9"/>
      <c r="J315" s="9"/>
      <c r="K315" s="9"/>
      <c r="L315" s="9"/>
      <c r="M315" s="9"/>
      <c r="N315" s="9"/>
      <c r="O315" s="9"/>
      <c r="P315" s="9"/>
      <c r="Q315" s="9"/>
      <c r="R315" s="9"/>
      <c r="S315" s="9"/>
      <c r="T315" s="9"/>
      <c r="U315" s="9"/>
      <c r="V315" s="9"/>
      <c r="W315" s="86"/>
      <c r="X315" s="86"/>
      <c r="Y315" s="86"/>
      <c r="Z315" s="86"/>
      <c r="AA315" s="2"/>
    </row>
    <row r="316" spans="1:27">
      <c r="A316" s="1"/>
      <c r="B316" s="79"/>
      <c r="C316" s="2"/>
      <c r="D316" s="80"/>
      <c r="E316" s="9"/>
      <c r="F316" s="9"/>
      <c r="G316" s="9"/>
      <c r="H316" s="9"/>
      <c r="I316" s="9"/>
      <c r="J316" s="9"/>
      <c r="K316" s="9"/>
      <c r="L316" s="9"/>
      <c r="M316" s="9"/>
      <c r="N316" s="9"/>
      <c r="O316" s="9"/>
      <c r="P316" s="9"/>
      <c r="Q316" s="9"/>
      <c r="R316" s="9"/>
      <c r="S316" s="9"/>
      <c r="T316" s="9"/>
      <c r="U316" s="9"/>
      <c r="V316" s="9"/>
      <c r="W316" s="86"/>
      <c r="X316" s="86"/>
      <c r="Y316" s="86"/>
      <c r="Z316" s="86"/>
      <c r="AA316" s="2"/>
    </row>
    <row r="317" spans="1:27">
      <c r="A317" s="1"/>
      <c r="B317" s="79"/>
      <c r="C317" s="2"/>
      <c r="D317" s="80"/>
      <c r="E317" s="9"/>
      <c r="F317" s="9"/>
      <c r="G317" s="9"/>
      <c r="H317" s="9"/>
      <c r="I317" s="9"/>
      <c r="J317" s="9"/>
      <c r="K317" s="9"/>
      <c r="L317" s="9"/>
      <c r="M317" s="9"/>
      <c r="N317" s="9"/>
      <c r="O317" s="9"/>
      <c r="P317" s="9"/>
      <c r="Q317" s="9"/>
      <c r="R317" s="9"/>
      <c r="S317" s="9"/>
      <c r="T317" s="9"/>
      <c r="U317" s="9"/>
      <c r="V317" s="9"/>
      <c r="W317" s="86"/>
      <c r="X317" s="86"/>
      <c r="Y317" s="86"/>
      <c r="Z317" s="86"/>
      <c r="AA317" s="2"/>
    </row>
    <row r="318" spans="1:27">
      <c r="A318" s="1"/>
      <c r="B318" s="79"/>
      <c r="C318" s="2"/>
      <c r="D318" s="80"/>
      <c r="E318" s="9"/>
      <c r="F318" s="9"/>
      <c r="G318" s="9"/>
      <c r="H318" s="9"/>
      <c r="I318" s="9"/>
      <c r="J318" s="9"/>
      <c r="K318" s="9"/>
      <c r="L318" s="9"/>
      <c r="M318" s="9"/>
      <c r="N318" s="9"/>
      <c r="O318" s="9"/>
      <c r="P318" s="9"/>
      <c r="Q318" s="9"/>
      <c r="R318" s="9"/>
      <c r="S318" s="9"/>
      <c r="T318" s="9"/>
      <c r="U318" s="9"/>
      <c r="V318" s="9"/>
      <c r="W318" s="86"/>
      <c r="X318" s="86"/>
      <c r="Y318" s="86"/>
      <c r="Z318" s="86"/>
      <c r="AA318" s="2"/>
    </row>
    <row r="319" spans="1:27">
      <c r="A319" s="1"/>
      <c r="B319" s="79"/>
      <c r="C319" s="2"/>
      <c r="D319" s="80"/>
      <c r="E319" s="9"/>
      <c r="F319" s="9"/>
      <c r="G319" s="9"/>
      <c r="H319" s="9"/>
      <c r="I319" s="9"/>
      <c r="J319" s="9"/>
      <c r="K319" s="9"/>
      <c r="L319" s="9"/>
      <c r="M319" s="9"/>
      <c r="N319" s="9"/>
      <c r="O319" s="9"/>
      <c r="P319" s="9"/>
      <c r="Q319" s="9"/>
      <c r="R319" s="9"/>
      <c r="S319" s="9"/>
      <c r="T319" s="9"/>
      <c r="U319" s="9"/>
      <c r="V319" s="9"/>
      <c r="W319" s="86"/>
      <c r="X319" s="86"/>
      <c r="Y319" s="86"/>
      <c r="Z319" s="86"/>
      <c r="AA319" s="2"/>
    </row>
    <row r="320" spans="1:27">
      <c r="A320" s="1"/>
      <c r="B320" s="79"/>
      <c r="C320" s="2"/>
      <c r="D320" s="80"/>
      <c r="E320" s="9"/>
      <c r="F320" s="9"/>
      <c r="G320" s="9"/>
      <c r="H320" s="9"/>
      <c r="I320" s="9"/>
      <c r="J320" s="9"/>
      <c r="K320" s="9"/>
      <c r="L320" s="9"/>
      <c r="M320" s="9"/>
      <c r="N320" s="9"/>
      <c r="O320" s="9"/>
      <c r="P320" s="9"/>
      <c r="Q320" s="9"/>
      <c r="R320" s="9"/>
      <c r="S320" s="9"/>
      <c r="T320" s="9"/>
      <c r="U320" s="9"/>
      <c r="V320" s="9"/>
      <c r="W320" s="86"/>
      <c r="X320" s="86"/>
      <c r="Y320" s="86"/>
      <c r="Z320" s="86"/>
      <c r="AA320" s="2"/>
    </row>
    <row r="321" spans="1:27">
      <c r="A321" s="1"/>
      <c r="B321" s="79"/>
      <c r="C321" s="2"/>
      <c r="D321" s="80"/>
      <c r="E321" s="9"/>
      <c r="F321" s="9"/>
      <c r="G321" s="9"/>
      <c r="H321" s="9"/>
      <c r="I321" s="9"/>
      <c r="J321" s="9"/>
      <c r="K321" s="9"/>
      <c r="L321" s="9"/>
      <c r="M321" s="9"/>
      <c r="N321" s="9"/>
      <c r="O321" s="9"/>
      <c r="P321" s="9"/>
      <c r="Q321" s="9"/>
      <c r="R321" s="9"/>
      <c r="S321" s="9"/>
      <c r="T321" s="9"/>
      <c r="U321" s="9"/>
      <c r="V321" s="9"/>
      <c r="W321" s="86"/>
      <c r="X321" s="86"/>
      <c r="Y321" s="86"/>
      <c r="Z321" s="86"/>
      <c r="AA321" s="2"/>
    </row>
    <row r="322" spans="1:27">
      <c r="A322" s="1"/>
      <c r="B322" s="79"/>
      <c r="C322" s="2"/>
      <c r="D322" s="80"/>
      <c r="E322" s="9"/>
      <c r="F322" s="9"/>
      <c r="G322" s="9"/>
      <c r="H322" s="9"/>
      <c r="I322" s="9"/>
      <c r="J322" s="9"/>
      <c r="K322" s="9"/>
      <c r="L322" s="9"/>
      <c r="M322" s="9"/>
      <c r="N322" s="9"/>
      <c r="O322" s="9"/>
      <c r="P322" s="9"/>
      <c r="Q322" s="9"/>
      <c r="R322" s="9"/>
      <c r="S322" s="9"/>
      <c r="T322" s="9"/>
      <c r="U322" s="9"/>
      <c r="V322" s="9"/>
      <c r="W322" s="86"/>
      <c r="X322" s="86"/>
      <c r="Y322" s="86"/>
      <c r="Z322" s="86"/>
      <c r="AA322" s="2"/>
    </row>
    <row r="323" spans="1:27">
      <c r="A323" s="1"/>
      <c r="B323" s="79"/>
      <c r="C323" s="2"/>
      <c r="D323" s="80"/>
      <c r="E323" s="9"/>
      <c r="F323" s="9"/>
      <c r="G323" s="9"/>
      <c r="H323" s="9"/>
      <c r="I323" s="9"/>
      <c r="J323" s="9"/>
      <c r="K323" s="9"/>
      <c r="L323" s="9"/>
      <c r="M323" s="9"/>
      <c r="N323" s="9"/>
      <c r="O323" s="9"/>
      <c r="P323" s="9"/>
      <c r="Q323" s="9"/>
      <c r="R323" s="9"/>
      <c r="S323" s="9"/>
      <c r="T323" s="9"/>
      <c r="U323" s="9"/>
      <c r="V323" s="9"/>
      <c r="W323" s="86"/>
      <c r="X323" s="86"/>
      <c r="Y323" s="86"/>
      <c r="Z323" s="86"/>
      <c r="AA323" s="2"/>
    </row>
    <row r="324" spans="1:27">
      <c r="A324" s="1"/>
      <c r="B324" s="79"/>
      <c r="C324" s="2"/>
      <c r="D324" s="80"/>
      <c r="E324" s="9"/>
      <c r="F324" s="9"/>
      <c r="G324" s="9"/>
      <c r="H324" s="9"/>
      <c r="I324" s="9"/>
      <c r="J324" s="9"/>
      <c r="K324" s="9"/>
      <c r="L324" s="9"/>
      <c r="M324" s="9"/>
      <c r="N324" s="9"/>
      <c r="O324" s="9"/>
      <c r="P324" s="9"/>
      <c r="Q324" s="9"/>
      <c r="R324" s="9"/>
      <c r="S324" s="9"/>
      <c r="T324" s="9"/>
      <c r="U324" s="9"/>
      <c r="V324" s="9"/>
      <c r="W324" s="86"/>
      <c r="X324" s="86"/>
      <c r="Y324" s="86"/>
      <c r="Z324" s="86"/>
      <c r="AA324" s="2"/>
    </row>
    <row r="325" spans="1:27">
      <c r="A325" s="1"/>
      <c r="B325" s="79"/>
      <c r="C325" s="2"/>
      <c r="D325" s="80"/>
      <c r="E325" s="9"/>
      <c r="F325" s="9"/>
      <c r="G325" s="9"/>
      <c r="H325" s="9"/>
      <c r="I325" s="9"/>
      <c r="J325" s="9"/>
      <c r="K325" s="9"/>
      <c r="L325" s="9"/>
      <c r="M325" s="9"/>
      <c r="N325" s="9"/>
      <c r="O325" s="9"/>
      <c r="P325" s="9"/>
      <c r="Q325" s="9"/>
      <c r="R325" s="9"/>
      <c r="S325" s="9"/>
      <c r="T325" s="9"/>
      <c r="U325" s="9"/>
      <c r="V325" s="9"/>
      <c r="W325" s="86"/>
      <c r="X325" s="86"/>
      <c r="Y325" s="86"/>
      <c r="Z325" s="86"/>
      <c r="AA325" s="2"/>
    </row>
    <row r="326" spans="1:27">
      <c r="A326" s="1"/>
      <c r="B326" s="79"/>
      <c r="C326" s="2"/>
      <c r="D326" s="80"/>
      <c r="E326" s="9"/>
      <c r="F326" s="9"/>
      <c r="G326" s="9"/>
      <c r="H326" s="9"/>
      <c r="I326" s="9"/>
      <c r="J326" s="9"/>
      <c r="K326" s="9"/>
      <c r="L326" s="9"/>
      <c r="M326" s="9"/>
      <c r="N326" s="9"/>
      <c r="O326" s="9"/>
      <c r="P326" s="9"/>
      <c r="Q326" s="9"/>
      <c r="R326" s="9"/>
      <c r="S326" s="9"/>
      <c r="T326" s="9"/>
      <c r="U326" s="9"/>
      <c r="V326" s="9"/>
      <c r="W326" s="86"/>
      <c r="X326" s="86"/>
      <c r="Y326" s="86"/>
      <c r="Z326" s="86"/>
      <c r="AA326" s="2"/>
    </row>
    <row r="327" spans="1:27">
      <c r="A327" s="1"/>
      <c r="B327" s="79"/>
      <c r="C327" s="2"/>
      <c r="D327" s="80"/>
      <c r="E327" s="9"/>
      <c r="F327" s="9"/>
      <c r="G327" s="9"/>
      <c r="H327" s="9"/>
      <c r="I327" s="9"/>
      <c r="J327" s="9"/>
      <c r="K327" s="9"/>
      <c r="L327" s="9"/>
      <c r="M327" s="9"/>
      <c r="N327" s="9"/>
      <c r="O327" s="9"/>
      <c r="P327" s="9"/>
      <c r="Q327" s="9"/>
      <c r="R327" s="9"/>
      <c r="S327" s="9"/>
      <c r="T327" s="9"/>
      <c r="U327" s="9"/>
      <c r="V327" s="9"/>
      <c r="W327" s="86"/>
      <c r="X327" s="86"/>
      <c r="Y327" s="86"/>
      <c r="Z327" s="86"/>
      <c r="AA327" s="2"/>
    </row>
    <row r="328" spans="1:27">
      <c r="A328" s="1"/>
      <c r="B328" s="79"/>
      <c r="C328" s="2"/>
      <c r="D328" s="80"/>
      <c r="E328" s="9"/>
      <c r="F328" s="9"/>
      <c r="G328" s="9"/>
      <c r="H328" s="9"/>
      <c r="I328" s="9"/>
      <c r="J328" s="9"/>
      <c r="K328" s="9"/>
      <c r="L328" s="9"/>
      <c r="M328" s="9"/>
      <c r="N328" s="9"/>
      <c r="O328" s="9"/>
      <c r="P328" s="9"/>
      <c r="Q328" s="9"/>
      <c r="R328" s="9"/>
      <c r="S328" s="9"/>
      <c r="T328" s="9"/>
      <c r="U328" s="9"/>
      <c r="V328" s="9"/>
      <c r="W328" s="86"/>
      <c r="X328" s="86"/>
      <c r="Y328" s="86"/>
      <c r="Z328" s="86"/>
      <c r="AA328" s="2"/>
    </row>
    <row r="329" spans="1:27">
      <c r="A329" s="1"/>
      <c r="B329" s="79"/>
      <c r="C329" s="2"/>
      <c r="D329" s="80"/>
      <c r="E329" s="9"/>
      <c r="F329" s="9"/>
      <c r="G329" s="9"/>
      <c r="H329" s="9"/>
      <c r="I329" s="9"/>
      <c r="J329" s="9"/>
      <c r="K329" s="9"/>
      <c r="L329" s="9"/>
      <c r="M329" s="9"/>
      <c r="N329" s="9"/>
      <c r="O329" s="9"/>
      <c r="P329" s="9"/>
      <c r="Q329" s="9"/>
      <c r="R329" s="9"/>
      <c r="S329" s="9"/>
      <c r="T329" s="9"/>
      <c r="U329" s="9"/>
      <c r="V329" s="9"/>
      <c r="W329" s="86"/>
      <c r="X329" s="86"/>
      <c r="Y329" s="86"/>
      <c r="Z329" s="86"/>
      <c r="AA329" s="2"/>
    </row>
    <row r="330" spans="1:27">
      <c r="A330" s="1"/>
      <c r="B330" s="79"/>
      <c r="C330" s="2"/>
      <c r="D330" s="80"/>
      <c r="E330" s="9"/>
      <c r="F330" s="9"/>
      <c r="G330" s="9"/>
      <c r="H330" s="9"/>
      <c r="I330" s="9"/>
      <c r="J330" s="9"/>
      <c r="K330" s="9"/>
      <c r="L330" s="9"/>
      <c r="M330" s="9"/>
      <c r="N330" s="9"/>
      <c r="O330" s="9"/>
      <c r="P330" s="9"/>
      <c r="Q330" s="9"/>
      <c r="R330" s="9"/>
      <c r="S330" s="9"/>
      <c r="T330" s="9"/>
      <c r="U330" s="9"/>
      <c r="V330" s="9"/>
      <c r="W330" s="86"/>
      <c r="X330" s="86"/>
      <c r="Y330" s="86"/>
      <c r="Z330" s="86"/>
      <c r="AA330" s="2"/>
    </row>
    <row r="331" spans="1:27">
      <c r="A331" s="1"/>
      <c r="B331" s="79"/>
      <c r="C331" s="2"/>
      <c r="D331" s="80"/>
      <c r="E331" s="9"/>
      <c r="F331" s="9"/>
      <c r="G331" s="9"/>
      <c r="H331" s="9"/>
      <c r="I331" s="9"/>
      <c r="J331" s="9"/>
      <c r="K331" s="9"/>
      <c r="L331" s="9"/>
      <c r="M331" s="9"/>
      <c r="N331" s="9"/>
      <c r="O331" s="9"/>
      <c r="P331" s="9"/>
      <c r="Q331" s="9"/>
      <c r="R331" s="9"/>
      <c r="S331" s="9"/>
      <c r="T331" s="9"/>
      <c r="U331" s="9"/>
      <c r="V331" s="9"/>
      <c r="W331" s="86"/>
      <c r="X331" s="86"/>
      <c r="Y331" s="86"/>
      <c r="Z331" s="86"/>
      <c r="AA331" s="2"/>
    </row>
    <row r="332" spans="1:27">
      <c r="A332" s="1"/>
      <c r="B332" s="79"/>
      <c r="C332" s="2"/>
      <c r="D332" s="80"/>
      <c r="E332" s="9"/>
      <c r="F332" s="9"/>
      <c r="G332" s="9"/>
      <c r="H332" s="9"/>
      <c r="I332" s="9"/>
      <c r="J332" s="9"/>
      <c r="K332" s="9"/>
      <c r="L332" s="9"/>
      <c r="M332" s="9"/>
      <c r="N332" s="9"/>
      <c r="O332" s="9"/>
      <c r="P332" s="9"/>
      <c r="Q332" s="9"/>
      <c r="R332" s="9"/>
      <c r="S332" s="9"/>
      <c r="T332" s="9"/>
      <c r="U332" s="9"/>
      <c r="V332" s="9"/>
      <c r="W332" s="86"/>
      <c r="X332" s="86"/>
      <c r="Y332" s="86"/>
      <c r="Z332" s="86"/>
      <c r="AA332" s="2"/>
    </row>
    <row r="333" spans="1:27">
      <c r="A333" s="1"/>
      <c r="B333" s="79"/>
      <c r="C333" s="2"/>
      <c r="D333" s="80"/>
      <c r="E333" s="9"/>
      <c r="F333" s="9"/>
      <c r="G333" s="9"/>
      <c r="H333" s="9"/>
      <c r="I333" s="9"/>
      <c r="J333" s="9"/>
      <c r="K333" s="9"/>
      <c r="L333" s="9"/>
      <c r="M333" s="9"/>
      <c r="N333" s="9"/>
      <c r="O333" s="9"/>
      <c r="P333" s="9"/>
      <c r="Q333" s="9"/>
      <c r="R333" s="9"/>
      <c r="S333" s="9"/>
      <c r="T333" s="9"/>
      <c r="U333" s="9"/>
      <c r="V333" s="9"/>
      <c r="W333" s="86"/>
      <c r="X333" s="86"/>
      <c r="Y333" s="86"/>
      <c r="Z333" s="86"/>
      <c r="AA333" s="2"/>
    </row>
    <row r="334" spans="1:27">
      <c r="A334" s="1"/>
      <c r="B334" s="79"/>
      <c r="C334" s="2"/>
      <c r="D334" s="80"/>
      <c r="E334" s="9"/>
      <c r="F334" s="9"/>
      <c r="G334" s="9"/>
      <c r="H334" s="9"/>
      <c r="I334" s="9"/>
      <c r="J334" s="9"/>
      <c r="K334" s="9"/>
      <c r="L334" s="9"/>
      <c r="M334" s="9"/>
      <c r="N334" s="9"/>
      <c r="O334" s="9"/>
      <c r="P334" s="9"/>
      <c r="Q334" s="9"/>
      <c r="R334" s="9"/>
      <c r="S334" s="9"/>
      <c r="T334" s="9"/>
      <c r="U334" s="9"/>
      <c r="V334" s="9"/>
      <c r="W334" s="86"/>
      <c r="X334" s="86"/>
      <c r="Y334" s="86"/>
      <c r="Z334" s="86"/>
      <c r="AA334" s="2"/>
    </row>
    <row r="335" spans="1:27">
      <c r="A335" s="1"/>
      <c r="B335" s="79"/>
      <c r="C335" s="2"/>
      <c r="D335" s="80"/>
      <c r="E335" s="9"/>
      <c r="F335" s="9"/>
      <c r="G335" s="9"/>
      <c r="H335" s="9"/>
      <c r="I335" s="9"/>
      <c r="J335" s="9"/>
      <c r="K335" s="9"/>
      <c r="L335" s="9"/>
      <c r="M335" s="9"/>
      <c r="N335" s="9"/>
      <c r="O335" s="9"/>
      <c r="P335" s="9"/>
      <c r="Q335" s="9"/>
      <c r="R335" s="9"/>
      <c r="S335" s="9"/>
      <c r="T335" s="9"/>
      <c r="U335" s="9"/>
      <c r="V335" s="9"/>
      <c r="W335" s="86"/>
      <c r="X335" s="86"/>
      <c r="Y335" s="86"/>
      <c r="Z335" s="86"/>
      <c r="AA335" s="2"/>
    </row>
    <row r="336" spans="1:27">
      <c r="A336" s="1"/>
      <c r="B336" s="79"/>
      <c r="C336" s="2"/>
      <c r="D336" s="80"/>
      <c r="E336" s="9"/>
      <c r="F336" s="9"/>
      <c r="G336" s="9"/>
      <c r="H336" s="9"/>
      <c r="I336" s="9"/>
      <c r="J336" s="9"/>
      <c r="K336" s="9"/>
      <c r="L336" s="9"/>
      <c r="M336" s="9"/>
      <c r="N336" s="9"/>
      <c r="O336" s="9"/>
      <c r="P336" s="9"/>
      <c r="Q336" s="9"/>
      <c r="R336" s="9"/>
      <c r="S336" s="9"/>
      <c r="T336" s="9"/>
      <c r="U336" s="9"/>
      <c r="V336" s="9"/>
      <c r="W336" s="86"/>
      <c r="X336" s="86"/>
      <c r="Y336" s="86"/>
      <c r="Z336" s="86"/>
      <c r="AA336" s="2"/>
    </row>
    <row r="337" spans="1:27">
      <c r="A337" s="1"/>
      <c r="B337" s="79"/>
      <c r="C337" s="2"/>
      <c r="D337" s="80"/>
      <c r="E337" s="9"/>
      <c r="F337" s="9"/>
      <c r="G337" s="9"/>
      <c r="H337" s="9"/>
      <c r="I337" s="9"/>
      <c r="J337" s="9"/>
      <c r="K337" s="9"/>
      <c r="L337" s="9"/>
      <c r="M337" s="9"/>
      <c r="N337" s="9"/>
      <c r="O337" s="9"/>
      <c r="P337" s="9"/>
      <c r="Q337" s="9"/>
      <c r="R337" s="9"/>
      <c r="S337" s="9"/>
      <c r="T337" s="9"/>
      <c r="U337" s="9"/>
      <c r="V337" s="9"/>
      <c r="W337" s="86"/>
      <c r="X337" s="86"/>
      <c r="Y337" s="86"/>
      <c r="Z337" s="86"/>
      <c r="AA337" s="2"/>
    </row>
    <row r="338" spans="1:27">
      <c r="A338" s="1"/>
      <c r="B338" s="79"/>
      <c r="C338" s="2"/>
      <c r="D338" s="80"/>
      <c r="E338" s="9"/>
      <c r="F338" s="9"/>
      <c r="G338" s="9"/>
      <c r="H338" s="9"/>
      <c r="I338" s="9"/>
      <c r="J338" s="9"/>
      <c r="K338" s="9"/>
      <c r="L338" s="9"/>
      <c r="M338" s="9"/>
      <c r="N338" s="9"/>
      <c r="O338" s="9"/>
      <c r="P338" s="9"/>
      <c r="Q338" s="9"/>
      <c r="R338" s="9"/>
      <c r="S338" s="9"/>
      <c r="T338" s="9"/>
      <c r="U338" s="9"/>
      <c r="V338" s="9"/>
      <c r="W338" s="86"/>
      <c r="X338" s="86"/>
      <c r="Y338" s="86"/>
      <c r="Z338" s="86"/>
      <c r="AA338" s="2"/>
    </row>
    <row r="339" spans="1:27">
      <c r="A339" s="1"/>
      <c r="B339" s="79"/>
      <c r="C339" s="2"/>
      <c r="D339" s="80"/>
      <c r="E339" s="9"/>
      <c r="F339" s="9"/>
      <c r="G339" s="9"/>
      <c r="H339" s="9"/>
      <c r="I339" s="9"/>
      <c r="J339" s="9"/>
      <c r="K339" s="9"/>
      <c r="L339" s="9"/>
      <c r="M339" s="9"/>
      <c r="N339" s="9"/>
      <c r="O339" s="9"/>
      <c r="P339" s="9"/>
      <c r="Q339" s="9"/>
      <c r="R339" s="9"/>
      <c r="S339" s="9"/>
      <c r="T339" s="9"/>
      <c r="U339" s="9"/>
      <c r="V339" s="9"/>
      <c r="W339" s="86"/>
      <c r="X339" s="86"/>
      <c r="Y339" s="86"/>
      <c r="Z339" s="86"/>
      <c r="AA339" s="2"/>
    </row>
    <row r="340" spans="1:27">
      <c r="A340" s="1"/>
      <c r="B340" s="79"/>
      <c r="C340" s="2"/>
      <c r="D340" s="80"/>
      <c r="E340" s="9"/>
      <c r="F340" s="9"/>
      <c r="G340" s="9"/>
      <c r="H340" s="9"/>
      <c r="I340" s="9"/>
      <c r="J340" s="9"/>
      <c r="K340" s="9"/>
      <c r="L340" s="9"/>
      <c r="M340" s="9"/>
      <c r="N340" s="9"/>
      <c r="O340" s="9"/>
      <c r="P340" s="9"/>
      <c r="Q340" s="9"/>
      <c r="R340" s="9"/>
      <c r="S340" s="9"/>
      <c r="T340" s="9"/>
      <c r="U340" s="9"/>
      <c r="V340" s="9"/>
      <c r="W340" s="86"/>
      <c r="X340" s="86"/>
      <c r="Y340" s="86"/>
      <c r="Z340" s="86"/>
      <c r="AA340" s="2"/>
    </row>
    <row r="341" spans="1:27">
      <c r="A341" s="1"/>
      <c r="B341" s="79"/>
      <c r="C341" s="2"/>
      <c r="D341" s="80"/>
      <c r="E341" s="9"/>
      <c r="F341" s="9"/>
      <c r="G341" s="9"/>
      <c r="H341" s="9"/>
      <c r="I341" s="9"/>
      <c r="J341" s="9"/>
      <c r="K341" s="9"/>
      <c r="L341" s="9"/>
      <c r="M341" s="9"/>
      <c r="N341" s="9"/>
      <c r="O341" s="9"/>
      <c r="P341" s="9"/>
      <c r="Q341" s="9"/>
      <c r="R341" s="9"/>
      <c r="S341" s="9"/>
      <c r="T341" s="9"/>
      <c r="U341" s="9"/>
      <c r="V341" s="9"/>
      <c r="W341" s="86"/>
      <c r="X341" s="86"/>
      <c r="Y341" s="86"/>
      <c r="Z341" s="86"/>
      <c r="AA341" s="2"/>
    </row>
    <row r="342" spans="1:27">
      <c r="A342" s="1"/>
      <c r="B342" s="79"/>
      <c r="C342" s="2"/>
      <c r="D342" s="80"/>
      <c r="E342" s="9"/>
      <c r="F342" s="9"/>
      <c r="G342" s="9"/>
      <c r="H342" s="9"/>
      <c r="I342" s="9"/>
      <c r="J342" s="9"/>
      <c r="K342" s="9"/>
      <c r="L342" s="9"/>
      <c r="M342" s="9"/>
      <c r="N342" s="9"/>
      <c r="O342" s="9"/>
      <c r="P342" s="9"/>
      <c r="Q342" s="9"/>
      <c r="R342" s="9"/>
      <c r="S342" s="9"/>
      <c r="T342" s="9"/>
      <c r="U342" s="9"/>
      <c r="V342" s="9"/>
      <c r="W342" s="86"/>
      <c r="X342" s="86"/>
      <c r="Y342" s="86"/>
      <c r="Z342" s="86"/>
      <c r="AA342" s="2"/>
    </row>
    <row r="343" spans="1:27">
      <c r="A343" s="1"/>
      <c r="B343" s="79"/>
      <c r="C343" s="2"/>
      <c r="D343" s="80"/>
      <c r="E343" s="9"/>
      <c r="F343" s="9"/>
      <c r="G343" s="9"/>
      <c r="H343" s="9"/>
      <c r="I343" s="9"/>
      <c r="J343" s="9"/>
      <c r="K343" s="9"/>
      <c r="L343" s="9"/>
      <c r="M343" s="9"/>
      <c r="N343" s="9"/>
      <c r="O343" s="9"/>
      <c r="P343" s="9"/>
      <c r="Q343" s="9"/>
      <c r="R343" s="9"/>
      <c r="S343" s="9"/>
      <c r="T343" s="9"/>
      <c r="U343" s="9"/>
      <c r="V343" s="9"/>
      <c r="W343" s="86"/>
      <c r="X343" s="86"/>
      <c r="Y343" s="86"/>
      <c r="Z343" s="86"/>
      <c r="AA343" s="2"/>
    </row>
    <row r="344" spans="1:27">
      <c r="A344" s="1"/>
      <c r="B344" s="79"/>
      <c r="C344" s="2"/>
      <c r="D344" s="80"/>
      <c r="E344" s="9"/>
      <c r="F344" s="9"/>
      <c r="G344" s="9"/>
      <c r="H344" s="9"/>
      <c r="I344" s="9"/>
      <c r="J344" s="9"/>
      <c r="K344" s="9"/>
      <c r="L344" s="9"/>
      <c r="M344" s="9"/>
      <c r="N344" s="9"/>
      <c r="O344" s="9"/>
      <c r="P344" s="9"/>
      <c r="Q344" s="9"/>
      <c r="R344" s="9"/>
      <c r="S344" s="9"/>
      <c r="T344" s="9"/>
      <c r="U344" s="9"/>
      <c r="V344" s="9"/>
      <c r="W344" s="86"/>
      <c r="X344" s="86"/>
      <c r="Y344" s="86"/>
      <c r="Z344" s="86"/>
      <c r="AA344" s="2"/>
    </row>
    <row r="345" spans="1:27">
      <c r="A345" s="1"/>
      <c r="B345" s="79"/>
      <c r="C345" s="2"/>
      <c r="D345" s="80"/>
      <c r="E345" s="9"/>
      <c r="F345" s="9"/>
      <c r="G345" s="9"/>
      <c r="H345" s="9"/>
      <c r="I345" s="9"/>
      <c r="J345" s="9"/>
      <c r="K345" s="9"/>
      <c r="L345" s="9"/>
      <c r="M345" s="9"/>
      <c r="N345" s="9"/>
      <c r="O345" s="9"/>
      <c r="P345" s="9"/>
      <c r="Q345" s="9"/>
      <c r="R345" s="9"/>
      <c r="S345" s="9"/>
      <c r="T345" s="9"/>
      <c r="U345" s="9"/>
      <c r="V345" s="9"/>
      <c r="W345" s="86"/>
      <c r="X345" s="86"/>
      <c r="Y345" s="86"/>
      <c r="Z345" s="86"/>
      <c r="AA345" s="2"/>
    </row>
    <row r="346" spans="1:27">
      <c r="A346" s="1"/>
      <c r="B346" s="79"/>
      <c r="C346" s="2"/>
      <c r="D346" s="80"/>
      <c r="E346" s="9"/>
      <c r="F346" s="9"/>
      <c r="G346" s="9"/>
      <c r="H346" s="9"/>
      <c r="I346" s="9"/>
      <c r="J346" s="9"/>
      <c r="K346" s="9"/>
      <c r="L346" s="9"/>
      <c r="M346" s="9"/>
      <c r="N346" s="9"/>
      <c r="O346" s="9"/>
      <c r="P346" s="9"/>
      <c r="Q346" s="9"/>
      <c r="R346" s="9"/>
      <c r="S346" s="9"/>
      <c r="T346" s="9"/>
      <c r="U346" s="9"/>
      <c r="V346" s="9"/>
      <c r="W346" s="86"/>
      <c r="X346" s="86"/>
      <c r="Y346" s="86"/>
      <c r="Z346" s="86"/>
      <c r="AA346" s="2"/>
    </row>
    <row r="347" spans="1:27">
      <c r="A347" s="1"/>
      <c r="B347" s="79"/>
      <c r="C347" s="2"/>
      <c r="D347" s="80"/>
      <c r="E347" s="9"/>
      <c r="F347" s="9"/>
      <c r="G347" s="9"/>
      <c r="H347" s="9"/>
      <c r="I347" s="9"/>
      <c r="J347" s="9"/>
      <c r="K347" s="9"/>
      <c r="L347" s="9"/>
      <c r="M347" s="9"/>
      <c r="N347" s="9"/>
      <c r="O347" s="9"/>
      <c r="P347" s="9"/>
      <c r="Q347" s="9"/>
      <c r="R347" s="9"/>
      <c r="S347" s="9"/>
      <c r="T347" s="9"/>
      <c r="U347" s="9"/>
      <c r="V347" s="9"/>
      <c r="W347" s="86"/>
      <c r="X347" s="86"/>
      <c r="Y347" s="86"/>
      <c r="Z347" s="86"/>
      <c r="AA347" s="2"/>
    </row>
    <row r="348" spans="1:27">
      <c r="A348" s="1"/>
      <c r="B348" s="79"/>
      <c r="C348" s="2"/>
      <c r="D348" s="80"/>
      <c r="E348" s="9"/>
      <c r="F348" s="9"/>
      <c r="G348" s="9"/>
      <c r="H348" s="9"/>
      <c r="I348" s="9"/>
      <c r="J348" s="9"/>
      <c r="K348" s="9"/>
      <c r="L348" s="9"/>
      <c r="M348" s="9"/>
      <c r="N348" s="9"/>
      <c r="O348" s="9"/>
      <c r="P348" s="9"/>
      <c r="Q348" s="9"/>
      <c r="R348" s="9"/>
      <c r="S348" s="9"/>
      <c r="T348" s="9"/>
      <c r="U348" s="9"/>
      <c r="V348" s="9"/>
      <c r="W348" s="86"/>
      <c r="X348" s="86"/>
      <c r="Y348" s="86"/>
      <c r="Z348" s="86"/>
      <c r="AA348" s="2"/>
    </row>
    <row r="349" spans="1:27">
      <c r="A349" s="1"/>
      <c r="B349" s="79"/>
      <c r="C349" s="2"/>
      <c r="D349" s="80"/>
      <c r="E349" s="9"/>
      <c r="F349" s="9"/>
      <c r="G349" s="9"/>
      <c r="H349" s="9"/>
      <c r="I349" s="9"/>
      <c r="J349" s="9"/>
      <c r="K349" s="9"/>
      <c r="L349" s="9"/>
      <c r="M349" s="9"/>
      <c r="N349" s="9"/>
      <c r="O349" s="9"/>
      <c r="P349" s="9"/>
      <c r="Q349" s="9"/>
      <c r="R349" s="9"/>
      <c r="S349" s="9"/>
      <c r="T349" s="9"/>
      <c r="U349" s="9"/>
      <c r="V349" s="9"/>
      <c r="W349" s="86"/>
      <c r="X349" s="86"/>
      <c r="Y349" s="86"/>
      <c r="Z349" s="86"/>
      <c r="AA349" s="2"/>
    </row>
    <row r="350" spans="1:27">
      <c r="A350" s="1"/>
      <c r="B350" s="79"/>
      <c r="C350" s="2"/>
      <c r="D350" s="80"/>
      <c r="E350" s="9"/>
      <c r="F350" s="9"/>
      <c r="G350" s="9"/>
      <c r="H350" s="9"/>
      <c r="I350" s="9"/>
      <c r="J350" s="9"/>
      <c r="K350" s="9"/>
      <c r="L350" s="9"/>
      <c r="M350" s="9"/>
      <c r="N350" s="9"/>
      <c r="O350" s="9"/>
      <c r="P350" s="9"/>
      <c r="Q350" s="9"/>
      <c r="R350" s="9"/>
      <c r="S350" s="9"/>
      <c r="T350" s="9"/>
      <c r="U350" s="9"/>
      <c r="V350" s="9"/>
      <c r="W350" s="86"/>
      <c r="X350" s="86"/>
      <c r="Y350" s="86"/>
      <c r="Z350" s="86"/>
      <c r="AA350" s="2"/>
    </row>
    <row r="351" spans="1:27">
      <c r="A351" s="1"/>
      <c r="B351" s="79"/>
      <c r="C351" s="2"/>
      <c r="D351" s="80"/>
      <c r="E351" s="9"/>
      <c r="F351" s="9"/>
      <c r="G351" s="9"/>
      <c r="H351" s="9"/>
      <c r="I351" s="9"/>
      <c r="J351" s="9"/>
      <c r="K351" s="9"/>
      <c r="L351" s="9"/>
      <c r="M351" s="9"/>
      <c r="N351" s="9"/>
      <c r="O351" s="9"/>
      <c r="P351" s="9"/>
      <c r="Q351" s="9"/>
      <c r="R351" s="9"/>
      <c r="S351" s="9"/>
      <c r="T351" s="9"/>
      <c r="U351" s="9"/>
      <c r="V351" s="9"/>
      <c r="W351" s="86"/>
      <c r="X351" s="86"/>
      <c r="Y351" s="86"/>
      <c r="Z351" s="86"/>
      <c r="AA351" s="2"/>
    </row>
    <row r="352" spans="1:27">
      <c r="A352" s="1"/>
      <c r="B352" s="79"/>
      <c r="C352" s="2"/>
      <c r="D352" s="80"/>
      <c r="E352" s="9"/>
      <c r="F352" s="9"/>
      <c r="G352" s="9"/>
      <c r="H352" s="9"/>
      <c r="I352" s="9"/>
      <c r="J352" s="9"/>
      <c r="K352" s="9"/>
      <c r="L352" s="9"/>
      <c r="M352" s="9"/>
      <c r="N352" s="9"/>
      <c r="O352" s="9"/>
      <c r="P352" s="9"/>
      <c r="Q352" s="9"/>
      <c r="R352" s="9"/>
      <c r="S352" s="9"/>
      <c r="T352" s="9"/>
      <c r="U352" s="9"/>
      <c r="V352" s="9"/>
      <c r="W352" s="86"/>
      <c r="X352" s="86"/>
      <c r="Y352" s="86"/>
      <c r="Z352" s="86"/>
      <c r="AA352" s="2"/>
    </row>
    <row r="353" spans="1:27">
      <c r="A353" s="1"/>
      <c r="B353" s="79"/>
      <c r="C353" s="2"/>
      <c r="D353" s="80"/>
      <c r="E353" s="9"/>
      <c r="F353" s="9"/>
      <c r="G353" s="9"/>
      <c r="H353" s="9"/>
      <c r="I353" s="9"/>
      <c r="J353" s="9"/>
      <c r="K353" s="9"/>
      <c r="L353" s="9"/>
      <c r="M353" s="9"/>
      <c r="N353" s="9"/>
      <c r="O353" s="9"/>
      <c r="P353" s="9"/>
      <c r="Q353" s="9"/>
      <c r="R353" s="9"/>
      <c r="S353" s="9"/>
      <c r="T353" s="9"/>
      <c r="U353" s="9"/>
      <c r="V353" s="9"/>
      <c r="W353" s="86"/>
      <c r="X353" s="86"/>
      <c r="Y353" s="86"/>
      <c r="Z353" s="86"/>
      <c r="AA353" s="2"/>
    </row>
    <row r="354" spans="1:27">
      <c r="A354" s="1"/>
      <c r="B354" s="79"/>
      <c r="C354" s="2"/>
      <c r="D354" s="80"/>
      <c r="E354" s="9"/>
      <c r="F354" s="9"/>
      <c r="G354" s="9"/>
      <c r="H354" s="9"/>
      <c r="I354" s="9"/>
      <c r="J354" s="9"/>
      <c r="K354" s="9"/>
      <c r="L354" s="9"/>
      <c r="M354" s="9"/>
      <c r="N354" s="9"/>
      <c r="O354" s="9"/>
      <c r="P354" s="9"/>
      <c r="Q354" s="9"/>
      <c r="R354" s="9"/>
      <c r="S354" s="9"/>
      <c r="T354" s="9"/>
      <c r="U354" s="9"/>
      <c r="V354" s="9"/>
      <c r="W354" s="86"/>
      <c r="X354" s="86"/>
      <c r="Y354" s="86"/>
      <c r="Z354" s="86"/>
      <c r="AA354" s="2"/>
    </row>
    <row r="355" spans="1:27">
      <c r="A355" s="1"/>
      <c r="B355" s="79"/>
      <c r="C355" s="2"/>
      <c r="D355" s="80"/>
      <c r="E355" s="9"/>
      <c r="F355" s="9"/>
      <c r="G355" s="9"/>
      <c r="H355" s="9"/>
      <c r="I355" s="9"/>
      <c r="J355" s="9"/>
      <c r="K355" s="9"/>
      <c r="L355" s="9"/>
      <c r="M355" s="9"/>
      <c r="N355" s="9"/>
      <c r="O355" s="9"/>
      <c r="P355" s="9"/>
      <c r="Q355" s="9"/>
      <c r="R355" s="9"/>
      <c r="S355" s="9"/>
      <c r="T355" s="9"/>
      <c r="U355" s="9"/>
      <c r="V355" s="9"/>
      <c r="W355" s="86"/>
      <c r="X355" s="86"/>
      <c r="Y355" s="86"/>
      <c r="Z355" s="86"/>
      <c r="AA355" s="2"/>
    </row>
    <row r="356" spans="1:27">
      <c r="A356" s="1"/>
      <c r="B356" s="79"/>
      <c r="C356" s="2"/>
      <c r="D356" s="80"/>
      <c r="E356" s="9"/>
      <c r="F356" s="9"/>
      <c r="G356" s="9"/>
      <c r="H356" s="9"/>
      <c r="I356" s="9"/>
      <c r="J356" s="9"/>
      <c r="K356" s="9"/>
      <c r="L356" s="9"/>
      <c r="M356" s="9"/>
      <c r="N356" s="9"/>
      <c r="O356" s="9"/>
      <c r="P356" s="9"/>
      <c r="Q356" s="9"/>
      <c r="R356" s="9"/>
      <c r="S356" s="9"/>
      <c r="T356" s="9"/>
      <c r="U356" s="9"/>
      <c r="V356" s="9"/>
      <c r="W356" s="86"/>
      <c r="X356" s="86"/>
      <c r="Y356" s="86"/>
      <c r="Z356" s="86"/>
      <c r="AA356" s="2"/>
    </row>
    <row r="357" spans="1:27">
      <c r="A357" s="1"/>
      <c r="B357" s="79"/>
      <c r="C357" s="2"/>
      <c r="D357" s="80"/>
      <c r="E357" s="9"/>
      <c r="F357" s="9"/>
      <c r="G357" s="9"/>
      <c r="H357" s="9"/>
      <c r="I357" s="9"/>
      <c r="J357" s="9"/>
      <c r="K357" s="9"/>
      <c r="L357" s="9"/>
      <c r="M357" s="9"/>
      <c r="N357" s="9"/>
      <c r="O357" s="9"/>
      <c r="P357" s="9"/>
      <c r="Q357" s="9"/>
      <c r="R357" s="9"/>
      <c r="S357" s="9"/>
      <c r="T357" s="9"/>
      <c r="U357" s="9"/>
      <c r="V357" s="9"/>
      <c r="W357" s="86"/>
      <c r="X357" s="86"/>
      <c r="Y357" s="86"/>
      <c r="Z357" s="86"/>
      <c r="AA357" s="2"/>
    </row>
    <row r="358" spans="1:27">
      <c r="A358" s="1"/>
      <c r="B358" s="79"/>
      <c r="C358" s="2"/>
      <c r="D358" s="80"/>
      <c r="E358" s="9"/>
      <c r="F358" s="9"/>
      <c r="G358" s="9"/>
      <c r="H358" s="9"/>
      <c r="I358" s="9"/>
      <c r="J358" s="9"/>
      <c r="K358" s="9"/>
      <c r="L358" s="9"/>
      <c r="M358" s="9"/>
      <c r="N358" s="9"/>
      <c r="O358" s="9"/>
      <c r="P358" s="9"/>
      <c r="Q358" s="9"/>
      <c r="R358" s="9"/>
      <c r="S358" s="9"/>
      <c r="T358" s="9"/>
      <c r="U358" s="9"/>
      <c r="V358" s="9"/>
      <c r="W358" s="86"/>
      <c r="X358" s="86"/>
      <c r="Y358" s="86"/>
      <c r="Z358" s="86"/>
      <c r="AA358" s="2"/>
    </row>
    <row r="359" spans="1:27">
      <c r="A359" s="1"/>
      <c r="B359" s="79"/>
      <c r="C359" s="2"/>
      <c r="D359" s="80"/>
      <c r="E359" s="9"/>
      <c r="F359" s="9"/>
      <c r="G359" s="9"/>
      <c r="H359" s="9"/>
      <c r="I359" s="9"/>
      <c r="J359" s="9"/>
      <c r="K359" s="9"/>
      <c r="L359" s="9"/>
      <c r="M359" s="9"/>
      <c r="N359" s="9"/>
      <c r="O359" s="9"/>
      <c r="P359" s="9"/>
      <c r="Q359" s="9"/>
      <c r="R359" s="9"/>
      <c r="S359" s="9"/>
      <c r="T359" s="9"/>
      <c r="U359" s="9"/>
      <c r="V359" s="9"/>
      <c r="W359" s="86"/>
      <c r="X359" s="86"/>
      <c r="Y359" s="86"/>
      <c r="Z359" s="86"/>
      <c r="AA359" s="2"/>
    </row>
    <row r="360" spans="1:27">
      <c r="A360" s="1"/>
      <c r="B360" s="79"/>
      <c r="C360" s="2"/>
      <c r="D360" s="80"/>
      <c r="E360" s="9"/>
      <c r="F360" s="9"/>
      <c r="G360" s="9"/>
      <c r="H360" s="9"/>
      <c r="I360" s="9"/>
      <c r="J360" s="9"/>
      <c r="K360" s="9"/>
      <c r="L360" s="9"/>
      <c r="M360" s="9"/>
      <c r="N360" s="9"/>
      <c r="O360" s="9"/>
      <c r="P360" s="9"/>
      <c r="Q360" s="9"/>
      <c r="R360" s="9"/>
      <c r="S360" s="9"/>
      <c r="T360" s="9"/>
      <c r="U360" s="9"/>
      <c r="V360" s="9"/>
      <c r="W360" s="86"/>
      <c r="X360" s="86"/>
      <c r="Y360" s="86"/>
      <c r="Z360" s="86"/>
      <c r="AA360" s="2"/>
    </row>
    <row r="361" spans="1:27">
      <c r="A361" s="1"/>
      <c r="B361" s="79"/>
      <c r="C361" s="2"/>
      <c r="D361" s="80"/>
      <c r="E361" s="9"/>
      <c r="F361" s="9"/>
      <c r="G361" s="9"/>
      <c r="H361" s="9"/>
      <c r="I361" s="9"/>
      <c r="J361" s="9"/>
      <c r="K361" s="9"/>
      <c r="L361" s="9"/>
      <c r="M361" s="9"/>
      <c r="N361" s="9"/>
      <c r="O361" s="9"/>
      <c r="P361" s="9"/>
      <c r="Q361" s="9"/>
      <c r="R361" s="9"/>
      <c r="S361" s="9"/>
      <c r="T361" s="9"/>
      <c r="U361" s="9"/>
      <c r="V361" s="9"/>
      <c r="W361" s="86"/>
      <c r="X361" s="86"/>
      <c r="Y361" s="86"/>
      <c r="Z361" s="86"/>
      <c r="AA361" s="2"/>
    </row>
    <row r="362" spans="1:27">
      <c r="A362" s="1"/>
      <c r="B362" s="79"/>
      <c r="C362" s="2"/>
      <c r="D362" s="80"/>
      <c r="E362" s="9"/>
      <c r="F362" s="9"/>
      <c r="G362" s="9"/>
      <c r="H362" s="9"/>
      <c r="I362" s="9"/>
      <c r="J362" s="9"/>
      <c r="K362" s="9"/>
      <c r="L362" s="9"/>
      <c r="M362" s="9"/>
      <c r="N362" s="9"/>
      <c r="O362" s="9"/>
      <c r="P362" s="9"/>
      <c r="Q362" s="9"/>
      <c r="R362" s="9"/>
      <c r="S362" s="9"/>
      <c r="T362" s="9"/>
      <c r="U362" s="9"/>
      <c r="V362" s="9"/>
      <c r="W362" s="86"/>
      <c r="X362" s="86"/>
      <c r="Y362" s="86"/>
      <c r="Z362" s="86"/>
      <c r="AA362" s="2"/>
    </row>
    <row r="363" spans="1:27">
      <c r="A363" s="1"/>
      <c r="B363" s="79"/>
      <c r="C363" s="2"/>
      <c r="D363" s="80"/>
      <c r="E363" s="9"/>
      <c r="F363" s="9"/>
      <c r="G363" s="9"/>
      <c r="H363" s="9"/>
      <c r="I363" s="9"/>
      <c r="J363" s="9"/>
      <c r="K363" s="9"/>
      <c r="L363" s="9"/>
      <c r="M363" s="9"/>
      <c r="N363" s="9"/>
      <c r="O363" s="9"/>
      <c r="P363" s="9"/>
      <c r="Q363" s="9"/>
      <c r="R363" s="9"/>
      <c r="S363" s="9"/>
      <c r="T363" s="9"/>
      <c r="U363" s="9"/>
      <c r="V363" s="9"/>
      <c r="W363" s="86"/>
      <c r="X363" s="86"/>
      <c r="Y363" s="86"/>
      <c r="Z363" s="86"/>
      <c r="AA363" s="2"/>
    </row>
    <row r="364" spans="1:27">
      <c r="A364" s="1"/>
      <c r="B364" s="79"/>
      <c r="C364" s="2"/>
      <c r="D364" s="80"/>
      <c r="E364" s="9"/>
      <c r="F364" s="9"/>
      <c r="G364" s="9"/>
      <c r="H364" s="9"/>
      <c r="I364" s="9"/>
      <c r="J364" s="9"/>
      <c r="K364" s="9"/>
      <c r="L364" s="9"/>
      <c r="M364" s="9"/>
      <c r="N364" s="9"/>
      <c r="O364" s="9"/>
      <c r="P364" s="9"/>
      <c r="Q364" s="9"/>
      <c r="R364" s="9"/>
      <c r="S364" s="9"/>
      <c r="T364" s="9"/>
      <c r="U364" s="9"/>
      <c r="V364" s="9"/>
      <c r="W364" s="86"/>
      <c r="X364" s="86"/>
      <c r="Y364" s="86"/>
      <c r="Z364" s="86"/>
      <c r="AA364" s="2"/>
    </row>
    <row r="365" spans="1:27">
      <c r="A365" s="1"/>
      <c r="B365" s="79"/>
      <c r="C365" s="2"/>
      <c r="D365" s="80"/>
      <c r="E365" s="9"/>
      <c r="F365" s="9"/>
      <c r="G365" s="9"/>
      <c r="H365" s="9"/>
      <c r="I365" s="9"/>
      <c r="J365" s="9"/>
      <c r="K365" s="9"/>
      <c r="L365" s="9"/>
      <c r="M365" s="9"/>
      <c r="N365" s="9"/>
      <c r="O365" s="9"/>
      <c r="P365" s="9"/>
      <c r="Q365" s="9"/>
      <c r="R365" s="9"/>
      <c r="S365" s="9"/>
      <c r="T365" s="9"/>
      <c r="U365" s="9"/>
      <c r="V365" s="9"/>
      <c r="W365" s="86"/>
      <c r="X365" s="86"/>
      <c r="Y365" s="86"/>
      <c r="Z365" s="86"/>
      <c r="AA365" s="2"/>
    </row>
    <row r="366" spans="1:27">
      <c r="A366" s="1"/>
      <c r="B366" s="79"/>
      <c r="C366" s="2"/>
      <c r="D366" s="80"/>
      <c r="E366" s="9"/>
      <c r="F366" s="9"/>
      <c r="G366" s="9"/>
      <c r="H366" s="9"/>
      <c r="I366" s="9"/>
      <c r="J366" s="9"/>
      <c r="K366" s="9"/>
      <c r="L366" s="9"/>
      <c r="M366" s="9"/>
      <c r="N366" s="9"/>
      <c r="O366" s="9"/>
      <c r="P366" s="9"/>
      <c r="Q366" s="9"/>
      <c r="R366" s="9"/>
      <c r="S366" s="9"/>
      <c r="T366" s="9"/>
      <c r="U366" s="9"/>
      <c r="V366" s="9"/>
      <c r="W366" s="86"/>
      <c r="X366" s="86"/>
      <c r="Y366" s="86"/>
      <c r="Z366" s="86"/>
      <c r="AA366" s="2"/>
    </row>
    <row r="367" spans="1:27">
      <c r="A367" s="1"/>
      <c r="B367" s="79"/>
      <c r="C367" s="2"/>
      <c r="D367" s="80"/>
      <c r="E367" s="9"/>
      <c r="F367" s="9"/>
      <c r="G367" s="9"/>
      <c r="H367" s="9"/>
      <c r="I367" s="9"/>
      <c r="J367" s="9"/>
      <c r="K367" s="9"/>
      <c r="L367" s="9"/>
      <c r="M367" s="9"/>
      <c r="N367" s="9"/>
      <c r="O367" s="9"/>
      <c r="P367" s="9"/>
      <c r="Q367" s="9"/>
      <c r="R367" s="9"/>
      <c r="S367" s="9"/>
      <c r="T367" s="9"/>
      <c r="U367" s="9"/>
      <c r="V367" s="9"/>
      <c r="W367" s="86"/>
      <c r="X367" s="86"/>
      <c r="Y367" s="86"/>
      <c r="Z367" s="86"/>
      <c r="AA367" s="2"/>
    </row>
    <row r="368" spans="1:27">
      <c r="A368" s="1"/>
      <c r="B368" s="79"/>
      <c r="C368" s="2"/>
      <c r="D368" s="80"/>
      <c r="E368" s="9"/>
      <c r="F368" s="9"/>
      <c r="G368" s="9"/>
      <c r="H368" s="9"/>
      <c r="I368" s="9"/>
      <c r="J368" s="9"/>
      <c r="K368" s="9"/>
      <c r="L368" s="9"/>
      <c r="M368" s="9"/>
      <c r="N368" s="9"/>
      <c r="O368" s="9"/>
      <c r="P368" s="9"/>
      <c r="Q368" s="9"/>
      <c r="R368" s="9"/>
      <c r="S368" s="9"/>
      <c r="T368" s="9"/>
      <c r="U368" s="9"/>
      <c r="V368" s="9"/>
      <c r="W368" s="86"/>
      <c r="X368" s="86"/>
      <c r="Y368" s="86"/>
      <c r="Z368" s="86"/>
      <c r="AA368" s="2"/>
    </row>
    <row r="369" spans="1:27">
      <c r="A369" s="1"/>
      <c r="B369" s="79"/>
      <c r="C369" s="2"/>
      <c r="D369" s="80"/>
      <c r="E369" s="9"/>
      <c r="F369" s="9"/>
      <c r="G369" s="9"/>
      <c r="H369" s="9"/>
      <c r="I369" s="9"/>
      <c r="J369" s="9"/>
      <c r="K369" s="9"/>
      <c r="L369" s="9"/>
      <c r="M369" s="9"/>
      <c r="N369" s="9"/>
      <c r="O369" s="9"/>
      <c r="P369" s="9"/>
      <c r="Q369" s="9"/>
      <c r="R369" s="9"/>
      <c r="S369" s="9"/>
      <c r="T369" s="9"/>
      <c r="U369" s="9"/>
      <c r="V369" s="9"/>
      <c r="W369" s="86"/>
      <c r="X369" s="86"/>
      <c r="Y369" s="86"/>
      <c r="Z369" s="86"/>
      <c r="AA369" s="2"/>
    </row>
    <row r="370" spans="1:27">
      <c r="A370" s="1"/>
      <c r="B370" s="79"/>
      <c r="C370" s="2"/>
      <c r="D370" s="80"/>
      <c r="E370" s="9"/>
      <c r="F370" s="9"/>
      <c r="G370" s="9"/>
      <c r="H370" s="9"/>
      <c r="I370" s="9"/>
      <c r="J370" s="9"/>
      <c r="K370" s="9"/>
      <c r="L370" s="9"/>
      <c r="M370" s="9"/>
      <c r="N370" s="9"/>
      <c r="O370" s="9"/>
      <c r="P370" s="9"/>
      <c r="Q370" s="9"/>
      <c r="R370" s="9"/>
      <c r="S370" s="9"/>
      <c r="T370" s="9"/>
      <c r="U370" s="9"/>
      <c r="V370" s="9"/>
      <c r="W370" s="86"/>
      <c r="X370" s="86"/>
      <c r="Y370" s="86"/>
      <c r="Z370" s="86"/>
      <c r="AA370" s="2"/>
    </row>
    <row r="371" spans="1:27">
      <c r="A371" s="1"/>
      <c r="B371" s="79"/>
      <c r="C371" s="2"/>
      <c r="D371" s="80"/>
      <c r="E371" s="9"/>
      <c r="F371" s="9"/>
      <c r="G371" s="9"/>
      <c r="H371" s="9"/>
      <c r="I371" s="9"/>
      <c r="J371" s="9"/>
      <c r="K371" s="9"/>
      <c r="L371" s="9"/>
      <c r="M371" s="9"/>
      <c r="N371" s="9"/>
      <c r="O371" s="9"/>
      <c r="P371" s="9"/>
      <c r="Q371" s="9"/>
      <c r="R371" s="9"/>
      <c r="S371" s="9"/>
      <c r="T371" s="9"/>
      <c r="U371" s="9"/>
      <c r="V371" s="9"/>
      <c r="W371" s="86"/>
      <c r="X371" s="86"/>
      <c r="Y371" s="86"/>
      <c r="Z371" s="86"/>
      <c r="AA371" s="2"/>
    </row>
    <row r="372" spans="1:27">
      <c r="A372" s="1"/>
      <c r="B372" s="79"/>
      <c r="C372" s="2"/>
      <c r="D372" s="80"/>
      <c r="E372" s="9"/>
      <c r="F372" s="9"/>
      <c r="G372" s="9"/>
      <c r="H372" s="9"/>
      <c r="I372" s="9"/>
      <c r="J372" s="9"/>
      <c r="K372" s="9"/>
      <c r="L372" s="9"/>
      <c r="M372" s="9"/>
      <c r="N372" s="9"/>
      <c r="O372" s="9"/>
      <c r="P372" s="9"/>
      <c r="Q372" s="9"/>
      <c r="R372" s="9"/>
      <c r="S372" s="9"/>
      <c r="T372" s="9"/>
      <c r="U372" s="9"/>
      <c r="V372" s="9"/>
      <c r="W372" s="86"/>
      <c r="X372" s="86"/>
      <c r="Y372" s="86"/>
      <c r="Z372" s="86"/>
      <c r="AA372" s="2"/>
    </row>
    <row r="373" spans="1:27">
      <c r="A373" s="1"/>
      <c r="B373" s="79"/>
      <c r="C373" s="2"/>
      <c r="D373" s="80"/>
      <c r="E373" s="9"/>
      <c r="F373" s="9"/>
      <c r="G373" s="9"/>
      <c r="H373" s="9"/>
      <c r="I373" s="9"/>
      <c r="J373" s="9"/>
      <c r="K373" s="9"/>
      <c r="L373" s="9"/>
      <c r="M373" s="9"/>
      <c r="N373" s="9"/>
      <c r="O373" s="9"/>
      <c r="P373" s="9"/>
      <c r="Q373" s="9"/>
      <c r="R373" s="9"/>
      <c r="S373" s="9"/>
      <c r="T373" s="9"/>
      <c r="U373" s="9"/>
      <c r="V373" s="9"/>
      <c r="W373" s="86"/>
      <c r="X373" s="86"/>
      <c r="Y373" s="86"/>
      <c r="Z373" s="86"/>
      <c r="AA373" s="2"/>
    </row>
    <row r="374" spans="1:27">
      <c r="A374" s="1"/>
      <c r="B374" s="79"/>
      <c r="C374" s="2"/>
      <c r="D374" s="80"/>
      <c r="E374" s="9"/>
      <c r="F374" s="9"/>
      <c r="G374" s="9"/>
      <c r="H374" s="9"/>
      <c r="I374" s="9"/>
      <c r="J374" s="9"/>
      <c r="K374" s="9"/>
      <c r="L374" s="9"/>
      <c r="M374" s="9"/>
      <c r="N374" s="9"/>
      <c r="O374" s="9"/>
      <c r="P374" s="9"/>
      <c r="Q374" s="9"/>
      <c r="R374" s="9"/>
      <c r="S374" s="9"/>
      <c r="T374" s="9"/>
      <c r="U374" s="9"/>
      <c r="V374" s="9"/>
      <c r="W374" s="86"/>
      <c r="X374" s="86"/>
      <c r="Y374" s="86"/>
      <c r="Z374" s="86"/>
      <c r="AA374" s="2"/>
    </row>
    <row r="375" spans="1:27">
      <c r="A375" s="1"/>
      <c r="B375" s="79"/>
      <c r="C375" s="2"/>
      <c r="D375" s="80"/>
      <c r="E375" s="9"/>
      <c r="F375" s="9"/>
      <c r="G375" s="9"/>
      <c r="H375" s="9"/>
      <c r="I375" s="9"/>
      <c r="J375" s="9"/>
      <c r="K375" s="9"/>
      <c r="L375" s="9"/>
      <c r="M375" s="9"/>
      <c r="N375" s="9"/>
      <c r="O375" s="9"/>
      <c r="P375" s="9"/>
      <c r="Q375" s="9"/>
      <c r="R375" s="9"/>
      <c r="S375" s="9"/>
      <c r="T375" s="9"/>
      <c r="U375" s="9"/>
      <c r="V375" s="9"/>
      <c r="W375" s="86"/>
      <c r="X375" s="86"/>
      <c r="Y375" s="86"/>
      <c r="Z375" s="86"/>
      <c r="AA375" s="2"/>
    </row>
    <row r="376" spans="1:27">
      <c r="A376" s="1"/>
      <c r="B376" s="79"/>
      <c r="C376" s="2"/>
      <c r="D376" s="80"/>
      <c r="E376" s="9"/>
      <c r="F376" s="9"/>
      <c r="G376" s="9"/>
      <c r="H376" s="9"/>
      <c r="I376" s="9"/>
      <c r="J376" s="9"/>
      <c r="K376" s="9"/>
      <c r="L376" s="9"/>
      <c r="M376" s="9"/>
      <c r="N376" s="9"/>
      <c r="O376" s="9"/>
      <c r="P376" s="9"/>
      <c r="Q376" s="9"/>
      <c r="R376" s="9"/>
      <c r="S376" s="9"/>
      <c r="T376" s="9"/>
      <c r="U376" s="9"/>
      <c r="V376" s="9"/>
      <c r="W376" s="86"/>
      <c r="X376" s="86"/>
      <c r="Y376" s="86"/>
      <c r="Z376" s="86"/>
      <c r="AA376" s="2"/>
    </row>
    <row r="377" spans="1:27">
      <c r="A377" s="1"/>
      <c r="B377" s="79"/>
      <c r="C377" s="2"/>
      <c r="D377" s="80"/>
      <c r="E377" s="9"/>
      <c r="F377" s="9"/>
      <c r="G377" s="9"/>
      <c r="H377" s="9"/>
      <c r="I377" s="9"/>
      <c r="J377" s="9"/>
      <c r="K377" s="9"/>
      <c r="L377" s="9"/>
      <c r="M377" s="9"/>
      <c r="N377" s="9"/>
      <c r="O377" s="9"/>
      <c r="P377" s="9"/>
      <c r="Q377" s="9"/>
      <c r="R377" s="9"/>
      <c r="S377" s="9"/>
      <c r="T377" s="9"/>
      <c r="U377" s="9"/>
      <c r="V377" s="9"/>
      <c r="W377" s="86"/>
      <c r="X377" s="86"/>
      <c r="Y377" s="86"/>
      <c r="Z377" s="86"/>
      <c r="AA377" s="2"/>
    </row>
    <row r="378" spans="1:27">
      <c r="A378" s="1"/>
      <c r="B378" s="79"/>
      <c r="C378" s="2"/>
      <c r="D378" s="80"/>
      <c r="E378" s="9"/>
      <c r="F378" s="9"/>
      <c r="G378" s="9"/>
      <c r="H378" s="9"/>
      <c r="I378" s="9"/>
      <c r="J378" s="9"/>
      <c r="K378" s="9"/>
      <c r="L378" s="9"/>
      <c r="M378" s="9"/>
      <c r="N378" s="9"/>
      <c r="O378" s="9"/>
      <c r="P378" s="9"/>
      <c r="Q378" s="9"/>
      <c r="R378" s="9"/>
      <c r="S378" s="9"/>
      <c r="T378" s="9"/>
      <c r="U378" s="9"/>
      <c r="V378" s="9"/>
      <c r="W378" s="86"/>
      <c r="X378" s="86"/>
      <c r="Y378" s="86"/>
      <c r="Z378" s="86"/>
      <c r="AA378" s="2"/>
    </row>
    <row r="379" spans="1:27">
      <c r="A379" s="1"/>
      <c r="B379" s="79"/>
      <c r="C379" s="2"/>
      <c r="D379" s="80"/>
      <c r="E379" s="9"/>
      <c r="F379" s="9"/>
      <c r="G379" s="9"/>
      <c r="H379" s="9"/>
      <c r="I379" s="9"/>
      <c r="J379" s="9"/>
      <c r="K379" s="9"/>
      <c r="L379" s="9"/>
      <c r="M379" s="9"/>
      <c r="N379" s="9"/>
      <c r="O379" s="9"/>
      <c r="P379" s="9"/>
      <c r="Q379" s="9"/>
      <c r="R379" s="9"/>
      <c r="S379" s="9"/>
      <c r="T379" s="9"/>
      <c r="U379" s="9"/>
      <c r="V379" s="9"/>
      <c r="W379" s="86"/>
      <c r="X379" s="86"/>
      <c r="Y379" s="86"/>
      <c r="Z379" s="86"/>
      <c r="AA379" s="2"/>
    </row>
    <row r="380" spans="1:27">
      <c r="A380" s="1"/>
      <c r="B380" s="1"/>
      <c r="C380" s="2"/>
      <c r="D380" s="80"/>
      <c r="E380" s="9"/>
      <c r="F380" s="9"/>
      <c r="G380" s="9"/>
      <c r="H380" s="9"/>
      <c r="I380" s="9"/>
      <c r="J380" s="9"/>
      <c r="K380" s="9"/>
      <c r="L380" s="9"/>
      <c r="M380" s="9"/>
      <c r="N380" s="9"/>
      <c r="O380" s="9"/>
      <c r="P380" s="9"/>
      <c r="Q380" s="9"/>
      <c r="R380" s="9"/>
      <c r="S380" s="9"/>
      <c r="T380" s="9"/>
      <c r="U380" s="9"/>
      <c r="V380" s="9"/>
      <c r="W380" s="86"/>
      <c r="X380" s="86"/>
      <c r="Y380" s="86"/>
      <c r="Z380" s="86"/>
      <c r="AA380" s="2"/>
    </row>
    <row r="381" spans="1:27">
      <c r="A381" s="1"/>
      <c r="B381" s="1"/>
      <c r="C381" s="2"/>
      <c r="D381" s="80"/>
      <c r="E381" s="9"/>
      <c r="F381" s="9"/>
      <c r="G381" s="9"/>
      <c r="H381" s="9"/>
      <c r="I381" s="9"/>
      <c r="J381" s="9"/>
      <c r="K381" s="9"/>
      <c r="L381" s="9"/>
      <c r="M381" s="9"/>
      <c r="N381" s="9"/>
      <c r="O381" s="9"/>
      <c r="P381" s="9"/>
      <c r="Q381" s="9"/>
      <c r="R381" s="9"/>
      <c r="S381" s="9"/>
      <c r="T381" s="9"/>
      <c r="U381" s="9"/>
      <c r="V381" s="9"/>
      <c r="W381" s="86"/>
      <c r="X381" s="86"/>
      <c r="Y381" s="86"/>
      <c r="Z381" s="86"/>
      <c r="AA381" s="2"/>
    </row>
    <row r="382" spans="1:27">
      <c r="A382" s="1"/>
      <c r="B382" s="1"/>
      <c r="C382" s="2"/>
      <c r="D382" s="80"/>
      <c r="E382" s="9"/>
      <c r="F382" s="9"/>
      <c r="G382" s="9"/>
      <c r="H382" s="9"/>
      <c r="I382" s="9"/>
      <c r="J382" s="9"/>
      <c r="K382" s="9"/>
      <c r="L382" s="9"/>
      <c r="M382" s="9"/>
      <c r="N382" s="9"/>
      <c r="O382" s="9"/>
      <c r="P382" s="9"/>
      <c r="Q382" s="9"/>
      <c r="R382" s="9"/>
      <c r="S382" s="9"/>
      <c r="T382" s="9"/>
      <c r="U382" s="9"/>
      <c r="V382" s="9"/>
      <c r="W382" s="86"/>
      <c r="X382" s="86"/>
      <c r="Y382" s="86"/>
      <c r="Z382" s="86"/>
      <c r="AA382" s="2"/>
    </row>
    <row r="383" spans="1:27">
      <c r="A383" s="1"/>
      <c r="B383" s="1"/>
      <c r="C383" s="2"/>
      <c r="D383" s="80"/>
      <c r="E383" s="9"/>
      <c r="F383" s="9"/>
      <c r="G383" s="9"/>
      <c r="H383" s="9"/>
      <c r="I383" s="9"/>
      <c r="J383" s="9"/>
      <c r="K383" s="9"/>
      <c r="L383" s="9"/>
      <c r="M383" s="9"/>
      <c r="N383" s="9"/>
      <c r="O383" s="9"/>
      <c r="P383" s="9"/>
      <c r="Q383" s="9"/>
      <c r="R383" s="9"/>
      <c r="S383" s="9"/>
      <c r="T383" s="9"/>
      <c r="U383" s="9"/>
      <c r="V383" s="9"/>
      <c r="W383" s="86"/>
      <c r="X383" s="86"/>
      <c r="Y383" s="86"/>
      <c r="Z383" s="86"/>
      <c r="AA383" s="2"/>
    </row>
    <row r="384" spans="1:27">
      <c r="A384" s="1"/>
      <c r="B384" s="1"/>
      <c r="C384" s="2"/>
      <c r="D384" s="80"/>
      <c r="E384" s="9"/>
      <c r="F384" s="9"/>
      <c r="G384" s="9"/>
      <c r="H384" s="9"/>
      <c r="I384" s="9"/>
      <c r="J384" s="9"/>
      <c r="K384" s="9"/>
      <c r="L384" s="9"/>
      <c r="M384" s="9"/>
      <c r="N384" s="9"/>
      <c r="O384" s="9"/>
      <c r="P384" s="9"/>
      <c r="Q384" s="9"/>
      <c r="R384" s="9"/>
      <c r="S384" s="9"/>
      <c r="T384" s="9"/>
      <c r="U384" s="9"/>
      <c r="V384" s="9"/>
      <c r="W384" s="86"/>
      <c r="X384" s="86"/>
      <c r="Y384" s="86"/>
      <c r="Z384" s="86"/>
      <c r="AA384" s="2"/>
    </row>
    <row r="385" spans="1:27">
      <c r="A385" s="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row>
    <row r="386" spans="1:27">
      <c r="A386" s="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row>
    <row r="387" spans="1:27">
      <c r="A387" s="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row>
    <row r="388" spans="1:27">
      <c r="A388" s="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row>
    <row r="389" spans="1:27">
      <c r="A389" s="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row>
    <row r="390" spans="1:27">
      <c r="A390" s="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row>
    <row r="391" spans="1:27">
      <c r="A391" s="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row>
    <row r="392" spans="1:27">
      <c r="A392" s="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row>
    <row r="393" spans="1:27">
      <c r="A393" s="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row>
    <row r="394" spans="1:27">
      <c r="A394" s="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row>
    <row r="395" spans="1:27">
      <c r="A395" s="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row>
    <row r="396" spans="1:27">
      <c r="A396" s="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row>
    <row r="397" spans="1:27">
      <c r="A397" s="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row>
    <row r="398" spans="1:27">
      <c r="A398" s="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row>
    <row r="399" spans="1:27">
      <c r="A399" s="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row>
    <row r="400" spans="1:27">
      <c r="A400" s="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row>
    <row r="401" spans="1:27">
      <c r="A401" s="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row>
    <row r="402" spans="1:27">
      <c r="A402" s="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row>
    <row r="403" spans="1:27">
      <c r="A403" s="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row>
    <row r="404" spans="1:27">
      <c r="A404" s="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row>
    <row r="405" spans="1:27">
      <c r="A405" s="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row>
    <row r="406" spans="1:27">
      <c r="A406" s="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row>
    <row r="407" spans="1:27">
      <c r="A407" s="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row>
    <row r="408" spans="1:27">
      <c r="A408" s="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row>
    <row r="409" spans="1:27">
      <c r="A409" s="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row>
    <row r="410" spans="1:27">
      <c r="A410" s="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row>
    <row r="411" spans="1:27">
      <c r="A411" s="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row>
    <row r="412" spans="1:27">
      <c r="A412" s="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row>
    <row r="413" spans="1:27">
      <c r="A413" s="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row>
    <row r="414" spans="1:27">
      <c r="A414" s="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row>
    <row r="415" spans="1:27">
      <c r="A415" s="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row>
    <row r="416" spans="1:27">
      <c r="A416" s="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row>
    <row r="417" spans="1:27">
      <c r="A417" s="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row>
    <row r="418" spans="1:27">
      <c r="A418" s="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row>
    <row r="419" spans="1:27">
      <c r="A419" s="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row>
    <row r="420" spans="1:27">
      <c r="A420" s="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row>
    <row r="421" spans="1:27">
      <c r="A421" s="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row>
    <row r="422" spans="1:27">
      <c r="A422" s="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row>
    <row r="423" spans="1:27">
      <c r="A423" s="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row>
    <row r="424" spans="1:27">
      <c r="A424" s="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row>
    <row r="425" spans="1:27">
      <c r="A425" s="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row>
    <row r="426" spans="1:27">
      <c r="A426" s="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row>
    <row r="427" spans="1:27">
      <c r="A427" s="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row>
    <row r="428" spans="1:27">
      <c r="A428" s="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row>
    <row r="429" spans="1:27">
      <c r="A429" s="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row>
    <row r="430" spans="1:27">
      <c r="A430" s="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row>
    <row r="431" spans="1:27">
      <c r="A431" s="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row>
    <row r="432" spans="1:27">
      <c r="A432" s="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row>
    <row r="433" spans="1:27">
      <c r="A433" s="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row>
    <row r="434" spans="1:27">
      <c r="A434" s="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row>
    <row r="435" spans="1:27">
      <c r="A435" s="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row>
    <row r="436" spans="1:27">
      <c r="A436" s="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row>
    <row r="437" spans="1:27">
      <c r="A437" s="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row>
    <row r="438" spans="1:27">
      <c r="A438" s="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row>
    <row r="439" spans="1:27">
      <c r="A439" s="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row>
    <row r="440" spans="1:27">
      <c r="A440" s="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row>
    <row r="441" spans="1:27">
      <c r="A441" s="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row>
    <row r="442" spans="1:27">
      <c r="A442" s="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row>
    <row r="443" spans="1:27">
      <c r="A443" s="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row>
    <row r="444" spans="1:27">
      <c r="A444" s="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row>
    <row r="445" spans="1:27">
      <c r="A445" s="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row>
    <row r="446" spans="1:27">
      <c r="A446" s="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row>
    <row r="447" spans="1:27">
      <c r="A447" s="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row>
    <row r="448" spans="1:27">
      <c r="A448" s="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row>
    <row r="449" spans="1:27">
      <c r="A449" s="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row>
    <row r="450" spans="1:27">
      <c r="A450" s="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row>
    <row r="451" spans="1:27">
      <c r="A451" s="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row>
    <row r="452" spans="1:27">
      <c r="A452" s="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row>
    <row r="453" spans="1:27">
      <c r="A453" s="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row>
    <row r="454" spans="1:27">
      <c r="A454" s="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row>
    <row r="455" spans="1:27">
      <c r="A455" s="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row>
    <row r="456" spans="1:27">
      <c r="A456" s="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row>
    <row r="457" spans="1:27">
      <c r="A457" s="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row>
    <row r="458" spans="1:27">
      <c r="A458" s="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row>
    <row r="459" spans="1:27">
      <c r="A459" s="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row>
    <row r="460" spans="1:27">
      <c r="A460" s="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row>
    <row r="461" spans="1:27">
      <c r="A461" s="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row>
    <row r="462" spans="1:27">
      <c r="A462" s="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row>
    <row r="463" spans="1:27">
      <c r="A463" s="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row>
    <row r="464" spans="1:27">
      <c r="A464" s="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row>
    <row r="465" spans="1:27">
      <c r="A465" s="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row>
    <row r="466" spans="1:27">
      <c r="A466" s="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row>
    <row r="467" spans="1:27">
      <c r="A467" s="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row>
    <row r="468" spans="1:27">
      <c r="A468" s="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row>
    <row r="469" spans="1:27">
      <c r="A469" s="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row>
    <row r="470" spans="1:27">
      <c r="A470" s="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row>
    <row r="471" spans="1:27">
      <c r="A471" s="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row>
    <row r="472" spans="1:27">
      <c r="A472" s="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row>
    <row r="473" spans="1:27">
      <c r="A473" s="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row>
    <row r="474" spans="1:27">
      <c r="A474" s="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row>
    <row r="475" spans="1:27">
      <c r="A475" s="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row>
    <row r="476" spans="1:27">
      <c r="A476" s="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row>
    <row r="477" spans="1:27">
      <c r="A477" s="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row>
    <row r="478" spans="1:27">
      <c r="A478" s="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row>
    <row r="479" spans="1:27">
      <c r="A479" s="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row>
    <row r="480" spans="1:27">
      <c r="A480" s="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row>
    <row r="481" spans="1:27">
      <c r="A481" s="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row>
    <row r="482" spans="1:27">
      <c r="A482" s="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row>
    <row r="483" spans="1:27">
      <c r="A483" s="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row>
    <row r="484" spans="1:27">
      <c r="A484" s="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row>
    <row r="485" spans="1:27">
      <c r="A485" s="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row>
    <row r="486" spans="1:27">
      <c r="A486" s="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row>
    <row r="487" spans="1:27">
      <c r="A487" s="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row>
    <row r="488" spans="1:27">
      <c r="A488" s="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row>
    <row r="489" spans="1:27">
      <c r="A489" s="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row>
    <row r="490" spans="1:27">
      <c r="A490" s="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row>
    <row r="491" spans="1:27">
      <c r="A491" s="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row>
    <row r="492" spans="1:27">
      <c r="A492" s="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row>
    <row r="493" spans="1:27">
      <c r="A493" s="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row>
    <row r="494" spans="1:27">
      <c r="A494" s="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row>
    <row r="495" spans="1:27">
      <c r="A495" s="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row>
    <row r="496" spans="1:27">
      <c r="A496" s="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row>
    <row r="497" spans="1:27">
      <c r="A497" s="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row>
    <row r="498" spans="1:27">
      <c r="A498" s="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row>
    <row r="499" spans="1:27">
      <c r="A499" s="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row>
    <row r="500" spans="1:27">
      <c r="A500" s="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row>
    <row r="501" spans="1:27">
      <c r="A501" s="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row>
    <row r="502" spans="1:27">
      <c r="A502" s="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row>
    <row r="503" spans="1:27">
      <c r="A503" s="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row>
    <row r="504" spans="1:27">
      <c r="A504" s="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row>
    <row r="505" spans="1:27">
      <c r="A505" s="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row>
    <row r="506" spans="1:27">
      <c r="A506" s="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row>
    <row r="507" spans="1:27">
      <c r="A507" s="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row>
    <row r="508" spans="1:27">
      <c r="A508" s="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row>
    <row r="509" spans="1:27">
      <c r="A509" s="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row>
    <row r="510" spans="1:27">
      <c r="A510" s="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row>
    <row r="511" spans="1:27">
      <c r="A511" s="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row>
    <row r="512" spans="1:27">
      <c r="A512" s="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row>
    <row r="513" spans="1:27">
      <c r="A513" s="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row>
    <row r="514" spans="1:27">
      <c r="A514" s="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row>
    <row r="515" spans="1:27">
      <c r="A515" s="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row>
    <row r="516" spans="1:27">
      <c r="A516" s="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row>
    <row r="517" spans="1:27">
      <c r="A517" s="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row>
    <row r="518" spans="1:27">
      <c r="A518" s="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row>
    <row r="519" spans="1:27">
      <c r="A519" s="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row>
    <row r="520" spans="1:27">
      <c r="A520" s="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row>
    <row r="521" spans="1:27">
      <c r="A521" s="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row>
    <row r="522" spans="1:27">
      <c r="A522" s="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row>
    <row r="523" spans="1:27">
      <c r="A523" s="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row>
    <row r="524" spans="1:27">
      <c r="A524" s="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row>
    <row r="525" spans="1:27">
      <c r="A525" s="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row>
    <row r="526" spans="1:27">
      <c r="A526" s="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row>
    <row r="527" spans="1:27">
      <c r="A527" s="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row>
    <row r="528" spans="1:27">
      <c r="A528" s="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row>
    <row r="529" spans="1:27">
      <c r="A529" s="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row>
    <row r="530" spans="1:27">
      <c r="A530" s="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row>
    <row r="531" spans="1:27">
      <c r="A531" s="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row>
    <row r="532" spans="1:27">
      <c r="A532" s="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row>
    <row r="533" spans="1:27">
      <c r="A533" s="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row>
    <row r="534" spans="1:27">
      <c r="A534" s="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row>
    <row r="535" spans="1:27">
      <c r="A535" s="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row>
    <row r="536" spans="1:27">
      <c r="A536" s="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row>
    <row r="537" spans="1:27">
      <c r="A537" s="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row>
    <row r="538" spans="1:27">
      <c r="A538" s="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row>
    <row r="539" spans="1:27">
      <c r="A539" s="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row>
    <row r="540" spans="1:27">
      <c r="A540" s="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row>
    <row r="541" spans="1:27">
      <c r="A541" s="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row>
    <row r="542" spans="1:27">
      <c r="A542" s="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row>
    <row r="543" spans="1:27">
      <c r="A543" s="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row>
    <row r="544" spans="1:27">
      <c r="A544" s="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row>
    <row r="545" spans="1:27">
      <c r="A545" s="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row>
    <row r="546" spans="1:27">
      <c r="A546" s="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row>
    <row r="547" spans="1:27">
      <c r="A547" s="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row>
    <row r="548" spans="1:27">
      <c r="A548" s="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row>
    <row r="549" spans="1:27">
      <c r="A549" s="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row>
    <row r="550" spans="1:27">
      <c r="A550" s="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row>
    <row r="551" spans="1:27">
      <c r="A551" s="25"/>
      <c r="B551" s="25"/>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c r="AA551" s="25"/>
    </row>
    <row r="552" spans="1:27">
      <c r="A552" s="25"/>
      <c r="B552" s="25"/>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c r="AA552" s="25"/>
    </row>
    <row r="553" spans="1:27">
      <c r="A553" s="25"/>
      <c r="B553" s="25"/>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c r="AA553" s="25"/>
    </row>
    <row r="554" spans="1:27">
      <c r="A554" s="25"/>
      <c r="B554" s="25"/>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c r="AA554" s="25"/>
    </row>
    <row r="555" spans="1:27">
      <c r="A555" s="25"/>
      <c r="B555" s="25"/>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c r="AA555" s="25"/>
    </row>
    <row r="556" spans="1:27">
      <c r="A556" s="25"/>
      <c r="B556" s="25"/>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c r="AA556" s="25"/>
    </row>
    <row r="557" spans="1:27">
      <c r="A557" s="25"/>
      <c r="B557" s="25"/>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c r="AA557" s="25"/>
    </row>
    <row r="558" spans="1:27">
      <c r="A558" s="25"/>
      <c r="B558" s="25"/>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c r="AA558" s="25"/>
    </row>
    <row r="559" spans="1:27">
      <c r="A559" s="25"/>
      <c r="B559" s="25"/>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c r="AA559" s="25"/>
    </row>
    <row r="560" spans="1:27">
      <c r="A560" s="25"/>
      <c r="B560" s="25"/>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c r="AA560" s="25"/>
    </row>
    <row r="561" spans="1:27">
      <c r="A561" s="25"/>
      <c r="B561" s="25"/>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c r="AA561" s="25"/>
    </row>
    <row r="562" spans="1:27">
      <c r="A562" s="25"/>
      <c r="B562" s="25"/>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c r="AA562" s="25"/>
    </row>
    <row r="563" spans="1:27">
      <c r="A563" s="25"/>
      <c r="B563" s="25"/>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c r="AA563" s="25"/>
    </row>
    <row r="564" spans="1:27">
      <c r="A564" s="25"/>
      <c r="B564" s="25"/>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c r="AA564" s="25"/>
    </row>
    <row r="565" spans="1:27">
      <c r="A565" s="25"/>
      <c r="B565" s="25"/>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c r="AA565" s="25"/>
    </row>
    <row r="566" spans="1:27">
      <c r="A566" s="25"/>
      <c r="B566" s="25"/>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c r="AA566" s="25"/>
    </row>
    <row r="567" spans="1:27">
      <c r="A567" s="25"/>
      <c r="B567" s="25"/>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c r="AA567" s="25"/>
    </row>
    <row r="568" spans="1:27">
      <c r="A568" s="25"/>
      <c r="B568" s="25"/>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c r="AA568" s="25"/>
    </row>
    <row r="569" spans="1:27">
      <c r="A569" s="25"/>
      <c r="B569" s="25"/>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c r="AA569" s="25"/>
    </row>
    <row r="570" spans="1:27">
      <c r="A570" s="25"/>
      <c r="B570" s="25"/>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c r="AA570" s="25"/>
    </row>
    <row r="571" spans="1:27">
      <c r="A571" s="25"/>
      <c r="B571" s="25"/>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c r="AA571" s="25"/>
    </row>
    <row r="572" spans="1:27">
      <c r="A572" s="25"/>
      <c r="B572" s="25"/>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c r="AA572" s="25"/>
    </row>
    <row r="573" spans="1:27">
      <c r="A573" s="25"/>
      <c r="B573" s="25"/>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c r="AA573" s="25"/>
    </row>
    <row r="574" spans="1:27">
      <c r="A574" s="25"/>
      <c r="B574" s="25"/>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c r="AA574" s="25"/>
    </row>
    <row r="575" spans="1:27">
      <c r="A575" s="25"/>
      <c r="B575" s="25"/>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c r="AA575" s="25"/>
    </row>
    <row r="576" spans="1:27">
      <c r="A576" s="25"/>
      <c r="B576" s="25"/>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c r="AA576" s="25"/>
    </row>
    <row r="577" spans="1:27">
      <c r="A577" s="25"/>
      <c r="B577" s="25"/>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c r="AA577" s="25"/>
    </row>
    <row r="578" spans="1:27">
      <c r="A578" s="25"/>
      <c r="B578" s="25"/>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c r="AA578" s="25"/>
    </row>
    <row r="579" spans="1:27">
      <c r="A579" s="25"/>
      <c r="B579" s="25"/>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c r="AA579" s="25"/>
    </row>
    <row r="580" spans="1:27">
      <c r="A580" s="25"/>
      <c r="B580" s="25"/>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c r="AA580" s="25"/>
    </row>
    <row r="581" spans="1:27">
      <c r="A581" s="25"/>
      <c r="B581" s="25"/>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c r="AA581" s="25"/>
    </row>
    <row r="582" spans="1:27">
      <c r="A582" s="25"/>
      <c r="B582" s="25"/>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c r="AA582" s="25"/>
    </row>
    <row r="583" spans="1:27">
      <c r="A583" s="25"/>
      <c r="B583" s="25"/>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c r="AA583" s="25"/>
    </row>
    <row r="584" spans="1:27">
      <c r="A584" s="25"/>
      <c r="B584" s="25"/>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c r="AA584" s="25"/>
    </row>
    <row r="585" spans="1:27">
      <c r="A585" s="25"/>
      <c r="B585" s="25"/>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c r="AA585" s="25"/>
    </row>
    <row r="586" spans="1:27">
      <c r="A586" s="25"/>
      <c r="B586" s="25"/>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c r="AA586" s="25"/>
    </row>
    <row r="587" spans="1:27">
      <c r="A587" s="25"/>
      <c r="B587" s="25"/>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c r="AA587" s="25"/>
    </row>
    <row r="588" spans="1:27">
      <c r="A588" s="25"/>
      <c r="B588" s="25"/>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c r="AA588" s="25"/>
    </row>
    <row r="589" spans="1:27">
      <c r="A589" s="25"/>
      <c r="B589" s="25"/>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c r="AA589" s="25"/>
    </row>
    <row r="590" spans="1:27">
      <c r="A590" s="25"/>
      <c r="B590" s="25"/>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c r="AA590" s="25"/>
    </row>
    <row r="591" spans="1:27">
      <c r="A591" s="25"/>
      <c r="B591" s="25"/>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c r="AA591" s="25"/>
    </row>
    <row r="592" spans="1:27">
      <c r="A592" s="25"/>
      <c r="B592" s="25"/>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c r="AA592" s="25"/>
    </row>
    <row r="593" spans="1:27">
      <c r="A593" s="25"/>
      <c r="B593" s="25"/>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c r="AA593" s="25"/>
    </row>
    <row r="594" spans="1:27">
      <c r="A594" s="25"/>
      <c r="B594" s="25"/>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c r="AA594" s="25"/>
    </row>
    <row r="595" spans="1:27">
      <c r="A595" s="25"/>
      <c r="B595" s="25"/>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c r="AA595" s="25"/>
    </row>
    <row r="596" spans="1:27">
      <c r="A596" s="25"/>
      <c r="B596" s="25"/>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c r="AA596" s="25"/>
    </row>
    <row r="597" spans="1:27">
      <c r="A597" s="25"/>
      <c r="B597" s="25"/>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c r="AA597" s="25"/>
    </row>
    <row r="598" spans="1:27">
      <c r="A598" s="25"/>
      <c r="B598" s="25"/>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c r="AA598" s="25"/>
    </row>
    <row r="599" spans="1:27">
      <c r="A599" s="25"/>
      <c r="B599" s="25"/>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c r="AA599" s="25"/>
    </row>
    <row r="600" spans="1:27">
      <c r="A600" s="25"/>
      <c r="B600" s="25"/>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c r="AA600" s="25"/>
    </row>
    <row r="601" spans="1:27">
      <c r="A601" s="25"/>
      <c r="B601" s="25"/>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c r="AA601" s="25"/>
    </row>
    <row r="602" spans="1:27">
      <c r="A602" s="25"/>
      <c r="B602" s="25"/>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c r="AA602" s="25"/>
    </row>
    <row r="603" spans="1:27">
      <c r="A603" s="25"/>
      <c r="B603" s="25"/>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c r="AA603" s="25"/>
    </row>
    <row r="604" spans="1:27">
      <c r="A604" s="25"/>
      <c r="B604" s="25"/>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c r="AA604" s="25"/>
    </row>
    <row r="605" spans="1:27">
      <c r="A605" s="25"/>
      <c r="B605" s="25"/>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c r="AA605" s="25"/>
    </row>
    <row r="606" spans="1:27">
      <c r="A606" s="25"/>
      <c r="B606" s="25"/>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c r="AA606" s="25"/>
    </row>
    <row r="607" spans="1:27">
      <c r="A607" s="25"/>
      <c r="B607" s="25"/>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c r="AA607" s="25"/>
    </row>
    <row r="608" spans="1:27">
      <c r="A608" s="25"/>
      <c r="B608" s="25"/>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c r="AA608" s="25"/>
    </row>
    <row r="609" spans="1:27">
      <c r="A609" s="25"/>
      <c r="B609" s="25"/>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c r="AA609" s="25"/>
    </row>
    <row r="610" spans="1:27">
      <c r="A610" s="25"/>
      <c r="B610" s="25"/>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c r="AA610" s="25"/>
    </row>
    <row r="611" spans="1:27">
      <c r="A611" s="25"/>
      <c r="B611" s="25"/>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c r="AA611" s="25"/>
    </row>
    <row r="612" spans="1:27">
      <c r="A612" s="25"/>
      <c r="B612" s="25"/>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c r="AA612" s="25"/>
    </row>
    <row r="613" spans="1:27">
      <c r="A613" s="25"/>
      <c r="B613" s="25"/>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c r="AA613" s="25"/>
    </row>
    <row r="614" spans="1:27">
      <c r="A614" s="25"/>
      <c r="B614" s="25"/>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c r="AA614" s="25"/>
    </row>
    <row r="615" spans="1:27">
      <c r="A615" s="25"/>
      <c r="B615" s="25"/>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c r="AA615" s="25"/>
    </row>
    <row r="616" spans="1:27">
      <c r="A616" s="25"/>
      <c r="B616" s="25"/>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c r="AA616" s="25"/>
    </row>
    <row r="617" spans="1:27">
      <c r="A617" s="25"/>
      <c r="B617" s="25"/>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c r="AA617" s="25"/>
    </row>
    <row r="618" spans="1:27">
      <c r="A618" s="25"/>
      <c r="B618" s="25"/>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c r="AA618" s="25"/>
    </row>
    <row r="619" spans="1:27">
      <c r="A619" s="25"/>
      <c r="B619" s="25"/>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c r="AA619" s="25"/>
    </row>
    <row r="620" spans="1:27">
      <c r="A620" s="25"/>
      <c r="B620" s="25"/>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c r="AA620" s="25"/>
    </row>
    <row r="621" spans="1:27">
      <c r="A621" s="25"/>
      <c r="B621" s="25"/>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c r="AA621" s="25"/>
    </row>
    <row r="622" spans="1:27">
      <c r="A622" s="25"/>
      <c r="B622" s="25"/>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c r="AA622" s="25"/>
    </row>
    <row r="623" spans="1:27">
      <c r="A623" s="25"/>
      <c r="B623" s="25"/>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c r="AA623" s="25"/>
    </row>
    <row r="624" spans="1:27">
      <c r="A624" s="25"/>
      <c r="B624" s="25"/>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c r="AA624" s="25"/>
    </row>
    <row r="625" spans="1:27">
      <c r="A625" s="25"/>
      <c r="B625" s="25"/>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c r="AA625" s="25"/>
    </row>
    <row r="626" spans="1:27">
      <c r="A626" s="25"/>
      <c r="B626" s="25"/>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c r="AA626" s="25"/>
    </row>
    <row r="627" spans="1:27">
      <c r="A627" s="25"/>
      <c r="B627" s="25"/>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c r="AA627" s="25"/>
    </row>
    <row r="628" spans="1:27">
      <c r="A628" s="25"/>
      <c r="B628" s="25"/>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c r="AA628" s="25"/>
    </row>
    <row r="629" spans="1:27">
      <c r="A629" s="25"/>
      <c r="B629" s="25"/>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c r="AA629" s="25"/>
    </row>
    <row r="630" spans="1:27">
      <c r="A630" s="25"/>
      <c r="B630" s="25"/>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c r="AA630" s="25"/>
    </row>
    <row r="631" spans="1:27">
      <c r="A631" s="25"/>
      <c r="B631" s="25"/>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c r="AA631" s="25"/>
    </row>
    <row r="632" spans="1:27">
      <c r="A632" s="25"/>
      <c r="B632" s="25"/>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c r="AA632" s="25"/>
    </row>
    <row r="633" spans="1:27">
      <c r="A633" s="25"/>
      <c r="B633" s="25"/>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c r="AA633" s="25"/>
    </row>
    <row r="634" spans="1:27">
      <c r="A634" s="25"/>
      <c r="B634" s="25"/>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c r="AA634" s="25"/>
    </row>
    <row r="635" spans="1:27">
      <c r="A635" s="25"/>
      <c r="B635" s="25"/>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c r="AA635" s="25"/>
    </row>
    <row r="636" spans="1:27">
      <c r="A636" s="25"/>
      <c r="B636" s="25"/>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c r="AA636" s="25"/>
    </row>
    <row r="637" spans="1:27">
      <c r="A637" s="25"/>
      <c r="B637" s="25"/>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c r="AA637" s="25"/>
    </row>
    <row r="638" spans="1:27">
      <c r="A638" s="25"/>
      <c r="B638" s="25"/>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c r="AA638" s="25"/>
    </row>
    <row r="639" spans="1:27">
      <c r="A639" s="25"/>
      <c r="B639" s="25"/>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c r="AA639" s="25"/>
    </row>
    <row r="640" spans="1:27">
      <c r="A640" s="25"/>
      <c r="B640" s="25"/>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c r="AA640" s="25"/>
    </row>
    <row r="641" spans="1:27">
      <c r="A641" s="25"/>
      <c r="B641" s="25"/>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c r="AA641" s="25"/>
    </row>
    <row r="642" spans="1:27">
      <c r="A642" s="25"/>
      <c r="B642" s="25"/>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c r="AA642" s="25"/>
    </row>
    <row r="643" spans="1:27">
      <c r="A643" s="25"/>
      <c r="B643" s="25"/>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c r="AA643" s="25"/>
    </row>
    <row r="644" spans="1:27">
      <c r="A644" s="25"/>
      <c r="B644" s="25"/>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c r="AA644" s="25"/>
    </row>
    <row r="645" spans="1:27">
      <c r="A645" s="25"/>
      <c r="B645" s="25"/>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c r="AA645" s="25"/>
    </row>
    <row r="646" spans="1:27">
      <c r="A646" s="25"/>
      <c r="B646" s="25"/>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c r="AA646" s="25"/>
    </row>
    <row r="647" spans="1:27">
      <c r="A647" s="25"/>
      <c r="B647" s="25"/>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c r="AA647" s="25"/>
    </row>
    <row r="648" spans="1:27">
      <c r="A648" s="25"/>
      <c r="B648" s="25"/>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c r="AA648" s="25"/>
    </row>
    <row r="649" spans="1:27">
      <c r="A649" s="25"/>
      <c r="B649" s="25"/>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c r="AA649" s="25"/>
    </row>
    <row r="650" spans="1:27">
      <c r="A650" s="25"/>
      <c r="B650" s="25"/>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c r="AA650" s="25"/>
    </row>
    <row r="651" spans="1:27">
      <c r="A651" s="25"/>
      <c r="B651" s="25"/>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c r="AA651" s="25"/>
    </row>
    <row r="652" spans="1:27">
      <c r="A652" s="25"/>
      <c r="B652" s="25"/>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c r="AA652" s="25"/>
    </row>
    <row r="653" spans="1:27">
      <c r="A653" s="25"/>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c r="AA653" s="25"/>
    </row>
    <row r="654" spans="1:27">
      <c r="A654" s="25"/>
      <c r="B654" s="25"/>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c r="AA654" s="25"/>
    </row>
    <row r="655" spans="1:27">
      <c r="A655" s="25"/>
      <c r="B655" s="25"/>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c r="AA655" s="25"/>
    </row>
    <row r="656" spans="1:27">
      <c r="A656" s="25"/>
      <c r="B656" s="25"/>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c r="AA656" s="25"/>
    </row>
    <row r="657" spans="1:27">
      <c r="A657" s="25"/>
      <c r="B657" s="25"/>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c r="AA657" s="25"/>
    </row>
    <row r="658" spans="1:27">
      <c r="A658" s="25"/>
      <c r="B658" s="25"/>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c r="AA658" s="25"/>
    </row>
    <row r="659" spans="1:27">
      <c r="A659" s="25"/>
      <c r="B659" s="25"/>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c r="AA659" s="25"/>
    </row>
    <row r="660" spans="1:27">
      <c r="A660" s="25"/>
      <c r="B660" s="25"/>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c r="AA660" s="25"/>
    </row>
    <row r="661" spans="1:27">
      <c r="A661" s="25"/>
      <c r="B661" s="25"/>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c r="AA661" s="25"/>
    </row>
    <row r="662" spans="1:27">
      <c r="A662" s="25"/>
      <c r="B662" s="25"/>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c r="AA662" s="25"/>
    </row>
    <row r="663" spans="1:27">
      <c r="A663" s="25"/>
      <c r="B663" s="25"/>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c r="AA663" s="25"/>
    </row>
    <row r="664" spans="1:27">
      <c r="A664" s="25"/>
      <c r="B664" s="25"/>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c r="AA664" s="25"/>
    </row>
    <row r="665" spans="1:27">
      <c r="A665" s="25"/>
      <c r="B665" s="25"/>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c r="AA665" s="25"/>
    </row>
    <row r="666" spans="1:27">
      <c r="A666" s="25"/>
      <c r="B666" s="25"/>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c r="AA666" s="25"/>
    </row>
    <row r="667" spans="1:27">
      <c r="A667" s="25"/>
      <c r="B667" s="25"/>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c r="AA667" s="25"/>
    </row>
    <row r="668" spans="1:27">
      <c r="A668" s="25"/>
      <c r="B668" s="25"/>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c r="AA668" s="25"/>
    </row>
    <row r="669" spans="1:27">
      <c r="A669" s="25"/>
      <c r="B669" s="25"/>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c r="AA669" s="25"/>
    </row>
    <row r="670" spans="1:27">
      <c r="A670" s="25"/>
      <c r="B670" s="25"/>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c r="AA670" s="25"/>
    </row>
    <row r="671" spans="1:27">
      <c r="A671" s="25"/>
      <c r="B671" s="25"/>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c r="AA671" s="25"/>
    </row>
    <row r="672" spans="1:27">
      <c r="A672" s="25"/>
      <c r="B672" s="25"/>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c r="AA672" s="25"/>
    </row>
    <row r="673" spans="1:27">
      <c r="A673" s="25"/>
      <c r="B673" s="25"/>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c r="AA673" s="25"/>
    </row>
    <row r="674" spans="1:27">
      <c r="A674" s="25"/>
      <c r="B674" s="25"/>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c r="AA674" s="25"/>
    </row>
    <row r="675" spans="1:27">
      <c r="A675" s="25"/>
      <c r="B675" s="25"/>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c r="AA675" s="25"/>
    </row>
    <row r="676" spans="1:27">
      <c r="A676" s="25"/>
      <c r="B676" s="25"/>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c r="AA676" s="25"/>
    </row>
    <row r="677" spans="1:27">
      <c r="A677" s="25"/>
      <c r="B677" s="25"/>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c r="AA677" s="25"/>
    </row>
    <row r="678" spans="1:27">
      <c r="A678" s="25"/>
      <c r="B678" s="25"/>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c r="AA678" s="25"/>
    </row>
    <row r="679" spans="1:27">
      <c r="A679" s="25"/>
      <c r="B679" s="25"/>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c r="AA679" s="25"/>
    </row>
    <row r="680" spans="1:27">
      <c r="A680" s="25"/>
      <c r="B680" s="25"/>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c r="AA680" s="25"/>
    </row>
    <row r="681" spans="1:27">
      <c r="A681" s="25"/>
      <c r="B681" s="25"/>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c r="AA681" s="25"/>
    </row>
    <row r="682" spans="1:27">
      <c r="A682" s="25"/>
      <c r="B682" s="25"/>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c r="AA682" s="25"/>
    </row>
    <row r="683" spans="1:27">
      <c r="A683" s="25"/>
      <c r="B683" s="25"/>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c r="AA683" s="25"/>
    </row>
    <row r="684" spans="1:27">
      <c r="A684" s="25"/>
      <c r="B684" s="25"/>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c r="AA684" s="25"/>
    </row>
    <row r="685" spans="1:27">
      <c r="A685" s="25"/>
      <c r="B685" s="25"/>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c r="AA685" s="25"/>
    </row>
    <row r="686" spans="1:27">
      <c r="A686" s="25"/>
      <c r="B686" s="25"/>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c r="AA686" s="25"/>
    </row>
    <row r="687" spans="1:27">
      <c r="A687" s="25"/>
      <c r="B687" s="25"/>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c r="AA687" s="25"/>
    </row>
    <row r="688" spans="1:27">
      <c r="A688" s="25"/>
      <c r="B688" s="25"/>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c r="AA688" s="25"/>
    </row>
    <row r="689" spans="1:27">
      <c r="A689" s="25"/>
      <c r="B689" s="25"/>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c r="AA689" s="25"/>
    </row>
    <row r="690" spans="1:27">
      <c r="A690" s="25"/>
      <c r="B690" s="25"/>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c r="AA690" s="25"/>
    </row>
    <row r="691" spans="1:27">
      <c r="A691" s="25"/>
      <c r="B691" s="25"/>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c r="AA691" s="25"/>
    </row>
    <row r="692" spans="1:27">
      <c r="A692" s="25"/>
      <c r="B692" s="25"/>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c r="AA692" s="25"/>
    </row>
    <row r="693" spans="1:27">
      <c r="A693" s="25"/>
      <c r="B693" s="25"/>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c r="AA693" s="25"/>
    </row>
    <row r="694" spans="1:27">
      <c r="A694" s="25"/>
      <c r="B694" s="25"/>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c r="AA694" s="25"/>
    </row>
    <row r="695" spans="1:27">
      <c r="A695" s="25"/>
      <c r="B695" s="25"/>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c r="AA695" s="25"/>
    </row>
    <row r="696" spans="1:27">
      <c r="A696" s="25"/>
      <c r="B696" s="25"/>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c r="AA696" s="25"/>
    </row>
    <row r="697" spans="1:27">
      <c r="A697" s="25"/>
      <c r="B697" s="25"/>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c r="AA697" s="25"/>
    </row>
    <row r="698" spans="1:27">
      <c r="A698" s="25"/>
      <c r="B698" s="25"/>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c r="AA698" s="25"/>
    </row>
    <row r="699" spans="1:27">
      <c r="A699" s="25"/>
      <c r="B699" s="25"/>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c r="AA699" s="25"/>
    </row>
    <row r="700" spans="1:27">
      <c r="A700" s="25"/>
      <c r="B700" s="25"/>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c r="AA700" s="25"/>
    </row>
    <row r="701" spans="1:27">
      <c r="A701" s="25"/>
      <c r="B701" s="25"/>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c r="AA701" s="25"/>
    </row>
    <row r="702" spans="1:27">
      <c r="A702" s="25"/>
      <c r="B702" s="25"/>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c r="AA702" s="25"/>
    </row>
    <row r="703" spans="1:27">
      <c r="A703" s="25"/>
      <c r="B703" s="25"/>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c r="AA703" s="25"/>
    </row>
    <row r="704" spans="1:27">
      <c r="A704" s="25"/>
      <c r="B704" s="25"/>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c r="AA704" s="25"/>
    </row>
    <row r="705" spans="1:27">
      <c r="A705" s="25"/>
      <c r="B705" s="25"/>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c r="AA705" s="25"/>
    </row>
    <row r="706" spans="1:27">
      <c r="A706" s="25"/>
      <c r="B706" s="25"/>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c r="AA706" s="25"/>
    </row>
    <row r="707" spans="1:27">
      <c r="A707" s="25"/>
      <c r="B707" s="25"/>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c r="AA707" s="25"/>
    </row>
    <row r="708" spans="1:27">
      <c r="A708" s="25"/>
      <c r="B708" s="25"/>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c r="AA708" s="25"/>
    </row>
    <row r="709" spans="1:27">
      <c r="A709" s="25"/>
      <c r="B709" s="25"/>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c r="AA709" s="25"/>
    </row>
    <row r="710" spans="1:27">
      <c r="A710" s="25"/>
      <c r="B710" s="25"/>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c r="AA710" s="25"/>
    </row>
    <row r="711" spans="1:27">
      <c r="A711" s="25"/>
      <c r="B711" s="25"/>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c r="AA711" s="25"/>
    </row>
    <row r="712" spans="1:27">
      <c r="A712" s="25"/>
      <c r="B712" s="25"/>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c r="AA712" s="25"/>
    </row>
    <row r="713" spans="1:27">
      <c r="A713" s="25"/>
      <c r="B713" s="25"/>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c r="AA713" s="25"/>
    </row>
    <row r="714" spans="1:27">
      <c r="A714" s="25"/>
      <c r="B714" s="25"/>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c r="AA714" s="25"/>
    </row>
    <row r="715" spans="1:27">
      <c r="A715" s="25"/>
      <c r="B715" s="25"/>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c r="AA715" s="25"/>
    </row>
    <row r="716" spans="1:27">
      <c r="A716" s="25"/>
      <c r="B716" s="25"/>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c r="AA716" s="25"/>
    </row>
    <row r="717" spans="1:27">
      <c r="A717" s="25"/>
      <c r="B717" s="25"/>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c r="AA717" s="25"/>
    </row>
    <row r="718" spans="1:27">
      <c r="A718" s="25"/>
      <c r="B718" s="25"/>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c r="AA718" s="25"/>
    </row>
    <row r="719" spans="1:27">
      <c r="A719" s="25"/>
      <c r="B719" s="25"/>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c r="AA719" s="25"/>
    </row>
    <row r="720" spans="1:27">
      <c r="A720" s="25"/>
      <c r="B720" s="25"/>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c r="AA720" s="25"/>
    </row>
    <row r="721" spans="1:27">
      <c r="A721" s="25"/>
      <c r="B721" s="25"/>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c r="AA721" s="25"/>
    </row>
    <row r="722" spans="1:27">
      <c r="A722" s="25"/>
      <c r="B722" s="25"/>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c r="AA722" s="25"/>
    </row>
    <row r="723" spans="1:27">
      <c r="A723" s="25"/>
      <c r="B723" s="25"/>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c r="AA723" s="25"/>
    </row>
    <row r="724" spans="1:27">
      <c r="A724" s="25"/>
      <c r="B724" s="25"/>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c r="AA724" s="25"/>
    </row>
    <row r="725" spans="1:27">
      <c r="A725" s="25"/>
      <c r="B725" s="25"/>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c r="AA725" s="25"/>
    </row>
    <row r="726" spans="1:27">
      <c r="A726" s="25"/>
      <c r="B726" s="25"/>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c r="AA726" s="25"/>
    </row>
    <row r="727" spans="1:27">
      <c r="A727" s="25"/>
      <c r="B727" s="25"/>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c r="AA727" s="25"/>
    </row>
    <row r="728" spans="1:27">
      <c r="A728" s="25"/>
      <c r="B728" s="25"/>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c r="AA728" s="25"/>
    </row>
    <row r="729" spans="1:27">
      <c r="A729" s="25"/>
      <c r="B729" s="25"/>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c r="AA729" s="25"/>
    </row>
    <row r="730" spans="1:27">
      <c r="A730" s="25"/>
      <c r="B730" s="25"/>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c r="AA730" s="25"/>
    </row>
    <row r="731" spans="1:27">
      <c r="A731" s="25"/>
      <c r="B731" s="25"/>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c r="AA731" s="25"/>
    </row>
    <row r="732" spans="1:27">
      <c r="A732" s="25"/>
      <c r="B732" s="25"/>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c r="AA732" s="25"/>
    </row>
    <row r="733" spans="1:27">
      <c r="A733" s="25"/>
      <c r="B733" s="25"/>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c r="AA733" s="25"/>
    </row>
    <row r="734" spans="1:27">
      <c r="A734" s="25"/>
      <c r="B734" s="25"/>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c r="AA734" s="25"/>
    </row>
    <row r="735" spans="1:27">
      <c r="A735" s="25"/>
      <c r="B735" s="25"/>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c r="AA735" s="25"/>
    </row>
    <row r="736" spans="1:27">
      <c r="A736" s="25"/>
      <c r="B736" s="25"/>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c r="AA736" s="25"/>
    </row>
    <row r="737" spans="1:27">
      <c r="A737" s="25"/>
      <c r="B737" s="25"/>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c r="AA737" s="25"/>
    </row>
    <row r="738" spans="1:27">
      <c r="A738" s="25"/>
      <c r="B738" s="25"/>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c r="AA738" s="25"/>
    </row>
    <row r="739" spans="1:27">
      <c r="A739" s="25"/>
      <c r="B739" s="25"/>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c r="AA739" s="25"/>
    </row>
    <row r="740" spans="1:27">
      <c r="A740" s="25"/>
      <c r="B740" s="25"/>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c r="AA740" s="25"/>
    </row>
    <row r="741" spans="1:27">
      <c r="A741" s="25"/>
      <c r="B741" s="25"/>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c r="AA741" s="25"/>
    </row>
    <row r="742" spans="1:27">
      <c r="A742" s="25"/>
      <c r="B742" s="25"/>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c r="AA742" s="25"/>
    </row>
    <row r="743" spans="1:27">
      <c r="A743" s="25"/>
      <c r="B743" s="25"/>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c r="AA743" s="25"/>
    </row>
    <row r="744" spans="1:27">
      <c r="A744" s="25"/>
      <c r="B744" s="25"/>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c r="AA744" s="25"/>
    </row>
    <row r="745" spans="1:27">
      <c r="A745" s="25"/>
      <c r="B745" s="25"/>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c r="AA745" s="25"/>
    </row>
    <row r="746" spans="1:27">
      <c r="A746" s="25"/>
      <c r="B746" s="25"/>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c r="AA746" s="25"/>
    </row>
    <row r="747" spans="1:27">
      <c r="A747" s="25"/>
      <c r="B747" s="25"/>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c r="AA747" s="25"/>
    </row>
    <row r="748" spans="1:27">
      <c r="A748" s="25"/>
      <c r="B748" s="25"/>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c r="AA748" s="25"/>
    </row>
    <row r="749" spans="1:27">
      <c r="A749" s="25"/>
      <c r="B749" s="25"/>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c r="AA749" s="25"/>
    </row>
    <row r="750" spans="1:27">
      <c r="A750" s="25"/>
      <c r="B750" s="25"/>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c r="AA750" s="25"/>
    </row>
    <row r="751" spans="1:27">
      <c r="A751" s="25"/>
      <c r="B751" s="25"/>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c r="AA751" s="25"/>
    </row>
    <row r="752" spans="1:27">
      <c r="A752" s="25"/>
      <c r="B752" s="25"/>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c r="AA752" s="25"/>
    </row>
    <row r="753" spans="1:27">
      <c r="A753" s="25"/>
      <c r="B753" s="25"/>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c r="AA753" s="25"/>
    </row>
    <row r="754" spans="1:27">
      <c r="A754" s="25"/>
      <c r="B754" s="25"/>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c r="AA754" s="25"/>
    </row>
    <row r="755" spans="1:27">
      <c r="A755" s="25"/>
      <c r="B755" s="25"/>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c r="AA755" s="25"/>
    </row>
    <row r="756" spans="1:27">
      <c r="A756" s="25"/>
      <c r="B756" s="25"/>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c r="AA756" s="25"/>
    </row>
    <row r="757" spans="1:27">
      <c r="A757" s="25"/>
      <c r="B757" s="25"/>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c r="AA757" s="25"/>
    </row>
    <row r="758" spans="1:27">
      <c r="A758" s="25"/>
      <c r="B758" s="25"/>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c r="AA758" s="25"/>
    </row>
    <row r="759" spans="1:27">
      <c r="A759" s="25"/>
      <c r="B759" s="25"/>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c r="AA759" s="25"/>
    </row>
    <row r="760" spans="1:27">
      <c r="A760" s="25"/>
      <c r="B760" s="25"/>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c r="AA760" s="25"/>
    </row>
    <row r="761" spans="1:27">
      <c r="A761" s="25"/>
      <c r="B761" s="25"/>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c r="AA761" s="25"/>
    </row>
    <row r="762" spans="1:27">
      <c r="A762" s="25"/>
      <c r="B762" s="25"/>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c r="AA762" s="25"/>
    </row>
    <row r="763" spans="1:27">
      <c r="A763" s="25"/>
      <c r="B763" s="25"/>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c r="AA763" s="25"/>
    </row>
    <row r="764" spans="1:27">
      <c r="A764" s="25"/>
      <c r="B764" s="25"/>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c r="AA764" s="25"/>
    </row>
    <row r="765" spans="1:27">
      <c r="A765" s="25"/>
      <c r="B765" s="25"/>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c r="AA765" s="25"/>
    </row>
    <row r="766" spans="1:27">
      <c r="A766" s="25"/>
      <c r="B766" s="25"/>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c r="AA766" s="25"/>
    </row>
    <row r="767" spans="1:27">
      <c r="A767" s="25"/>
      <c r="B767" s="25"/>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c r="AA767" s="25"/>
    </row>
    <row r="768" spans="1:27">
      <c r="A768" s="25"/>
      <c r="B768" s="25"/>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c r="AA768" s="25"/>
    </row>
    <row r="769" spans="1:27">
      <c r="A769" s="25"/>
      <c r="B769" s="25"/>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c r="AA769" s="25"/>
    </row>
    <row r="770" spans="1:27">
      <c r="A770" s="25"/>
      <c r="B770" s="25"/>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c r="AA770" s="25"/>
    </row>
    <row r="771" spans="1:27">
      <c r="A771" s="25"/>
      <c r="B771" s="25"/>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c r="AA771" s="25"/>
    </row>
    <row r="772" spans="1:27">
      <c r="A772" s="25"/>
      <c r="B772" s="25"/>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c r="AA772" s="25"/>
    </row>
    <row r="773" spans="1:27">
      <c r="A773" s="25"/>
      <c r="B773" s="25"/>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c r="AA773" s="25"/>
    </row>
    <row r="774" spans="1:27">
      <c r="A774" s="25"/>
      <c r="B774" s="25"/>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c r="AA774" s="25"/>
    </row>
    <row r="775" spans="1:27">
      <c r="A775" s="25"/>
      <c r="B775" s="25"/>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c r="AA775" s="25"/>
    </row>
    <row r="776" spans="1:27">
      <c r="A776" s="25"/>
      <c r="B776" s="25"/>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c r="AA776" s="25"/>
    </row>
    <row r="777" spans="1:27">
      <c r="A777" s="25"/>
      <c r="B777" s="25"/>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c r="AA777" s="25"/>
    </row>
    <row r="778" spans="1:27">
      <c r="A778" s="25"/>
      <c r="B778" s="25"/>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c r="AA778" s="25"/>
    </row>
    <row r="779" spans="1:27">
      <c r="A779" s="25"/>
      <c r="B779" s="25"/>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c r="AA779" s="25"/>
    </row>
    <row r="780" spans="1:27">
      <c r="A780" s="25"/>
      <c r="B780" s="25"/>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c r="AA780" s="25"/>
    </row>
    <row r="781" spans="1:27">
      <c r="A781" s="25"/>
      <c r="B781" s="25"/>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c r="AA781" s="25"/>
    </row>
    <row r="782" spans="1:27">
      <c r="A782" s="25"/>
      <c r="B782" s="25"/>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c r="AA782" s="25"/>
    </row>
    <row r="783" spans="1:27">
      <c r="A783" s="25"/>
      <c r="B783" s="25"/>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c r="AA783" s="25"/>
    </row>
    <row r="784" spans="1:27">
      <c r="A784" s="25"/>
      <c r="B784" s="25"/>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c r="AA784" s="25"/>
    </row>
    <row r="785" spans="1:27">
      <c r="A785" s="25"/>
      <c r="B785" s="25"/>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c r="AA785" s="25"/>
    </row>
    <row r="786" spans="1:27">
      <c r="A786" s="25"/>
      <c r="B786" s="25"/>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c r="AA786" s="25"/>
    </row>
    <row r="787" spans="1:27">
      <c r="A787" s="25"/>
      <c r="B787" s="25"/>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c r="AA787" s="25"/>
    </row>
    <row r="788" spans="1:27">
      <c r="A788" s="25"/>
      <c r="B788" s="25"/>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c r="AA788" s="25"/>
    </row>
    <row r="789" spans="1:27">
      <c r="A789" s="25"/>
      <c r="B789" s="25"/>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c r="AA789" s="25"/>
    </row>
    <row r="790" spans="1:27">
      <c r="A790" s="25"/>
      <c r="B790" s="25"/>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c r="AA790" s="25"/>
    </row>
    <row r="791" spans="1:27">
      <c r="A791" s="25"/>
      <c r="B791" s="25"/>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c r="AA791" s="25"/>
    </row>
    <row r="792" spans="1:27">
      <c r="A792" s="25"/>
      <c r="B792" s="25"/>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c r="AA792" s="25"/>
    </row>
    <row r="793" spans="1:27">
      <c r="A793" s="25"/>
      <c r="B793" s="25"/>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c r="AA793" s="25"/>
    </row>
    <row r="794" spans="1:27">
      <c r="A794" s="25"/>
      <c r="B794" s="25"/>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c r="AA794" s="25"/>
    </row>
    <row r="795" spans="1:27">
      <c r="A795" s="25"/>
      <c r="B795" s="25"/>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c r="AA795" s="25"/>
    </row>
    <row r="796" spans="1:27">
      <c r="A796" s="25"/>
      <c r="B796" s="25"/>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c r="AA796" s="25"/>
    </row>
    <row r="797" spans="1:27">
      <c r="A797" s="25"/>
      <c r="B797" s="25"/>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c r="AA797" s="25"/>
    </row>
    <row r="798" spans="1:27">
      <c r="A798" s="25"/>
      <c r="B798" s="25"/>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c r="AA798" s="25"/>
    </row>
    <row r="799" spans="1:27">
      <c r="A799" s="25"/>
      <c r="B799" s="25"/>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c r="AA799" s="25"/>
    </row>
    <row r="800" spans="1:27">
      <c r="A800" s="25"/>
      <c r="B800" s="25"/>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c r="AA800" s="25"/>
    </row>
    <row r="801" spans="1:27">
      <c r="A801" s="25"/>
      <c r="B801" s="25"/>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c r="AA801" s="25"/>
    </row>
    <row r="802" spans="1:27">
      <c r="A802" s="25"/>
      <c r="B802" s="25"/>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c r="AA802" s="25"/>
    </row>
    <row r="803" spans="1:27">
      <c r="A803" s="25"/>
      <c r="B803" s="25"/>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c r="AA803" s="25"/>
    </row>
    <row r="804" spans="1:27">
      <c r="A804" s="25"/>
      <c r="B804" s="25"/>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c r="AA804" s="25"/>
    </row>
    <row r="805" spans="1:27">
      <c r="A805" s="25"/>
      <c r="B805" s="25"/>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c r="AA805" s="25"/>
    </row>
    <row r="806" spans="1:27">
      <c r="A806" s="25"/>
      <c r="B806" s="25"/>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c r="AA806" s="25"/>
    </row>
    <row r="807" spans="1:27">
      <c r="A807" s="25"/>
      <c r="B807" s="25"/>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c r="AA807" s="25"/>
    </row>
    <row r="808" spans="1:27">
      <c r="A808" s="25"/>
      <c r="B808" s="25"/>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c r="AA808" s="25"/>
    </row>
    <row r="809" spans="1:27">
      <c r="A809" s="25"/>
      <c r="B809" s="25"/>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c r="AA809" s="25"/>
    </row>
    <row r="810" spans="1:27">
      <c r="A810" s="25"/>
      <c r="B810" s="25"/>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c r="AA810" s="25"/>
    </row>
    <row r="811" spans="1:27">
      <c r="A811" s="25"/>
      <c r="B811" s="25"/>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c r="AA811" s="25"/>
    </row>
    <row r="812" spans="1:27">
      <c r="A812" s="25"/>
      <c r="B812" s="25"/>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c r="AA812" s="25"/>
    </row>
    <row r="813" spans="1:27">
      <c r="A813" s="25"/>
      <c r="B813" s="25"/>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c r="AA813" s="25"/>
    </row>
    <row r="814" spans="1:27">
      <c r="A814" s="25"/>
      <c r="B814" s="25"/>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c r="AA814" s="25"/>
    </row>
    <row r="815" spans="1:27">
      <c r="A815" s="25"/>
      <c r="B815" s="25"/>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c r="AA815" s="25"/>
    </row>
    <row r="816" spans="1:27">
      <c r="A816" s="25"/>
      <c r="B816" s="25"/>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c r="AA816" s="25"/>
    </row>
    <row r="817" spans="1:27">
      <c r="A817" s="25"/>
      <c r="B817" s="25"/>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c r="AA817" s="25"/>
    </row>
    <row r="818" spans="1:27">
      <c r="A818" s="25"/>
      <c r="B818" s="25"/>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c r="AA818" s="25"/>
    </row>
    <row r="819" spans="1:27">
      <c r="A819" s="25"/>
      <c r="B819" s="25"/>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c r="AA819" s="25"/>
    </row>
    <row r="820" spans="1:27">
      <c r="A820" s="25"/>
      <c r="B820" s="25"/>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c r="AA820" s="25"/>
    </row>
    <row r="821" spans="1:27">
      <c r="A821" s="25"/>
      <c r="B821" s="25"/>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c r="AA821" s="25"/>
    </row>
    <row r="822" spans="1:27">
      <c r="A822" s="25"/>
      <c r="B822" s="25"/>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c r="AA822" s="25"/>
    </row>
    <row r="823" spans="1:27">
      <c r="A823" s="25"/>
      <c r="B823" s="25"/>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c r="AA823" s="25"/>
    </row>
    <row r="824" spans="1:27">
      <c r="A824" s="25"/>
      <c r="B824" s="25"/>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c r="AA824" s="25"/>
    </row>
    <row r="825" spans="1:27">
      <c r="A825" s="25"/>
      <c r="B825" s="25"/>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c r="AA825" s="25"/>
    </row>
    <row r="826" spans="1:27">
      <c r="A826" s="25"/>
      <c r="B826" s="25"/>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c r="AA826" s="25"/>
    </row>
    <row r="827" spans="1:27">
      <c r="A827" s="25"/>
      <c r="B827" s="25"/>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c r="AA827" s="25"/>
    </row>
    <row r="828" spans="1:27">
      <c r="A828" s="25"/>
      <c r="B828" s="25"/>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c r="AA828" s="25"/>
    </row>
    <row r="829" spans="1:27">
      <c r="A829" s="25"/>
      <c r="B829" s="25"/>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c r="AA829" s="25"/>
    </row>
    <row r="830" spans="1:27">
      <c r="A830" s="25"/>
      <c r="B830" s="25"/>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c r="AA830" s="25"/>
    </row>
    <row r="831" spans="1:27">
      <c r="A831" s="25"/>
      <c r="B831" s="25"/>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c r="AA831" s="25"/>
    </row>
    <row r="832" spans="1:27">
      <c r="A832" s="25"/>
      <c r="B832" s="25"/>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c r="AA832" s="25"/>
    </row>
    <row r="833" spans="1:27">
      <c r="A833" s="25"/>
      <c r="B833" s="25"/>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c r="AA833" s="25"/>
    </row>
    <row r="834" spans="1:27">
      <c r="A834" s="25"/>
      <c r="B834" s="25"/>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c r="AA834" s="25"/>
    </row>
    <row r="835" spans="1:27">
      <c r="A835" s="25"/>
      <c r="B835" s="25"/>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c r="AA835" s="25"/>
    </row>
    <row r="836" spans="1:27">
      <c r="A836" s="25"/>
      <c r="B836" s="25"/>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c r="AA836" s="25"/>
    </row>
    <row r="837" spans="1:27">
      <c r="A837" s="25"/>
      <c r="B837" s="25"/>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c r="AA837" s="25"/>
    </row>
    <row r="838" spans="1:27">
      <c r="A838" s="25"/>
      <c r="B838" s="25"/>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c r="AA838" s="25"/>
    </row>
    <row r="839" spans="1:27">
      <c r="A839" s="25"/>
      <c r="B839" s="25"/>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c r="AA839" s="25"/>
    </row>
    <row r="840" spans="1:27">
      <c r="A840" s="25"/>
      <c r="B840" s="25"/>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c r="AA840" s="25"/>
    </row>
    <row r="841" spans="1:27">
      <c r="A841" s="25"/>
      <c r="B841" s="25"/>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c r="AA841" s="25"/>
    </row>
    <row r="842" spans="1:27">
      <c r="A842" s="25"/>
      <c r="B842" s="25"/>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c r="AA842" s="25"/>
    </row>
    <row r="843" spans="1:27">
      <c r="A843" s="25"/>
      <c r="B843" s="25"/>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c r="AA843" s="25"/>
    </row>
    <row r="844" spans="1:27">
      <c r="A844" s="25"/>
      <c r="B844" s="25"/>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c r="AA844" s="25"/>
    </row>
    <row r="845" spans="1:27">
      <c r="A845" s="25"/>
      <c r="B845" s="25"/>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c r="AA845" s="25"/>
    </row>
    <row r="846" spans="1:27">
      <c r="A846" s="25"/>
      <c r="B846" s="25"/>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c r="AA846" s="25"/>
    </row>
    <row r="847" spans="1:27">
      <c r="A847" s="25"/>
      <c r="B847" s="25"/>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c r="AA847" s="25"/>
    </row>
    <row r="848" spans="1:27">
      <c r="A848" s="25"/>
      <c r="B848" s="25"/>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c r="AA848" s="25"/>
    </row>
    <row r="849" spans="1:27">
      <c r="A849" s="25"/>
      <c r="B849" s="25"/>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c r="AA849" s="25"/>
    </row>
    <row r="850" spans="1:27">
      <c r="A850" s="25"/>
      <c r="B850" s="25"/>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c r="AA850" s="25"/>
    </row>
    <row r="851" spans="1:27">
      <c r="A851" s="25"/>
      <c r="B851" s="25"/>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c r="AA851" s="25"/>
    </row>
    <row r="852" spans="1:27">
      <c r="A852" s="25"/>
      <c r="B852" s="25"/>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c r="AA852" s="25"/>
    </row>
    <row r="853" spans="1:27">
      <c r="A853" s="25"/>
      <c r="B853" s="25"/>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c r="AA853" s="25"/>
    </row>
    <row r="854" spans="1:27">
      <c r="A854" s="25"/>
      <c r="B854" s="25"/>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c r="AA854" s="25"/>
    </row>
    <row r="855" spans="1:27">
      <c r="A855" s="25"/>
      <c r="B855" s="25"/>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c r="AA855" s="25"/>
    </row>
    <row r="856" spans="1:27">
      <c r="A856" s="25"/>
      <c r="B856" s="25"/>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c r="AA856" s="25"/>
    </row>
    <row r="857" spans="1:27">
      <c r="A857" s="25"/>
      <c r="B857" s="25"/>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c r="AA857" s="25"/>
    </row>
    <row r="858" spans="1:27">
      <c r="A858" s="25"/>
      <c r="B858" s="25"/>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c r="AA858" s="25"/>
    </row>
    <row r="859" spans="1:27">
      <c r="A859" s="25"/>
      <c r="B859" s="25"/>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c r="AA859" s="25"/>
    </row>
    <row r="860" spans="1:27">
      <c r="A860" s="25"/>
      <c r="B860" s="25"/>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c r="AA860" s="25"/>
    </row>
    <row r="861" spans="1:27">
      <c r="A861" s="25"/>
      <c r="B861" s="25"/>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c r="AA861" s="25"/>
    </row>
    <row r="862" spans="1:27">
      <c r="A862" s="25"/>
      <c r="B862" s="25"/>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c r="AA862" s="25"/>
    </row>
    <row r="863" spans="1:27">
      <c r="A863" s="25"/>
      <c r="B863" s="25"/>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c r="AA863" s="25"/>
    </row>
    <row r="864" spans="1:27">
      <c r="A864" s="25"/>
      <c r="B864" s="25"/>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c r="AA864" s="25"/>
    </row>
    <row r="865" spans="1:27">
      <c r="A865" s="25"/>
      <c r="B865" s="25"/>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c r="AA865" s="25"/>
    </row>
    <row r="866" spans="1:27">
      <c r="A866" s="25"/>
      <c r="B866" s="25"/>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c r="AA866" s="25"/>
    </row>
    <row r="867" spans="1:27">
      <c r="A867" s="25"/>
      <c r="B867" s="25"/>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c r="AA867" s="25"/>
    </row>
    <row r="868" spans="1:27">
      <c r="A868" s="25"/>
      <c r="B868" s="25"/>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c r="AA868" s="25"/>
    </row>
    <row r="869" spans="1:27">
      <c r="A869" s="25"/>
      <c r="B869" s="25"/>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c r="AA869" s="25"/>
    </row>
    <row r="870" spans="1:27">
      <c r="A870" s="25"/>
      <c r="B870" s="25"/>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c r="AA870" s="25"/>
    </row>
    <row r="871" spans="1:27">
      <c r="A871" s="25"/>
      <c r="B871" s="25"/>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c r="AA871" s="25"/>
    </row>
    <row r="872" spans="1:27">
      <c r="A872" s="25"/>
      <c r="B872" s="25"/>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c r="AA872" s="25"/>
    </row>
    <row r="873" spans="1:27">
      <c r="A873" s="25"/>
      <c r="B873" s="25"/>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c r="AA873" s="25"/>
    </row>
    <row r="874" spans="1:27">
      <c r="A874" s="25"/>
      <c r="B874" s="25"/>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c r="AA874" s="25"/>
    </row>
    <row r="875" spans="1:27">
      <c r="A875" s="25"/>
      <c r="B875" s="25"/>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c r="AA875" s="25"/>
    </row>
    <row r="876" spans="1:27">
      <c r="A876" s="25"/>
      <c r="B876" s="25"/>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c r="AA876" s="25"/>
    </row>
    <row r="877" spans="1:27">
      <c r="A877" s="25"/>
      <c r="B877" s="25"/>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c r="AA877" s="25"/>
    </row>
    <row r="878" spans="1:27">
      <c r="A878" s="25"/>
      <c r="B878" s="25"/>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c r="AA878" s="25"/>
    </row>
    <row r="879" spans="1:27">
      <c r="A879" s="25"/>
      <c r="B879" s="25"/>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c r="AA879" s="25"/>
    </row>
    <row r="880" spans="1:27">
      <c r="A880" s="25"/>
      <c r="B880" s="25"/>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c r="AA880" s="25"/>
    </row>
    <row r="881" spans="1:27">
      <c r="A881" s="25"/>
      <c r="B881" s="25"/>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c r="AA881" s="25"/>
    </row>
    <row r="882" spans="1:27">
      <c r="A882" s="25"/>
      <c r="B882" s="25"/>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c r="AA882" s="25"/>
    </row>
    <row r="883" spans="1:27">
      <c r="A883" s="25"/>
      <c r="B883" s="25"/>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c r="AA883" s="25"/>
    </row>
    <row r="884" spans="1:27">
      <c r="A884" s="25"/>
      <c r="B884" s="25"/>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c r="AA884" s="25"/>
    </row>
    <row r="885" spans="1:27">
      <c r="A885" s="25"/>
      <c r="B885" s="25"/>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c r="AA885" s="25"/>
    </row>
    <row r="886" spans="1:27">
      <c r="A886" s="25"/>
      <c r="B886" s="25"/>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c r="AA886" s="25"/>
    </row>
    <row r="887" spans="1:27">
      <c r="A887" s="25"/>
      <c r="B887" s="25"/>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c r="AA887" s="25"/>
    </row>
    <row r="888" spans="1:27">
      <c r="A888" s="25"/>
      <c r="B888" s="25"/>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c r="AA888" s="25"/>
    </row>
    <row r="889" spans="1:27">
      <c r="A889" s="25"/>
      <c r="B889" s="25"/>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c r="AA889" s="25"/>
    </row>
    <row r="890" spans="1:27">
      <c r="A890" s="25"/>
      <c r="B890" s="25"/>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c r="AA890" s="25"/>
    </row>
    <row r="891" spans="1:27">
      <c r="A891" s="25"/>
      <c r="B891" s="25"/>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c r="AA891" s="25"/>
    </row>
    <row r="892" spans="1:27">
      <c r="A892" s="25"/>
      <c r="B892" s="25"/>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c r="AA892" s="25"/>
    </row>
    <row r="893" spans="1:27">
      <c r="A893" s="25"/>
      <c r="B893" s="25"/>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c r="AA893" s="25"/>
    </row>
    <row r="894" spans="1:27">
      <c r="A894" s="25"/>
      <c r="B894" s="25"/>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c r="AA894" s="25"/>
    </row>
    <row r="895" spans="1:27">
      <c r="A895" s="25"/>
      <c r="B895" s="25"/>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c r="AA895" s="25"/>
    </row>
    <row r="896" spans="1:27">
      <c r="A896" s="25"/>
      <c r="B896" s="25"/>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c r="AA896" s="25"/>
    </row>
    <row r="897" spans="1:27">
      <c r="A897" s="25"/>
      <c r="B897" s="25"/>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c r="AA897" s="25"/>
    </row>
    <row r="898" spans="1:27">
      <c r="A898" s="25"/>
      <c r="B898" s="25"/>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c r="AA898" s="25"/>
    </row>
    <row r="899" spans="1:27">
      <c r="A899" s="25"/>
      <c r="B899" s="25"/>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c r="AA899" s="25"/>
    </row>
    <row r="900" spans="1:27">
      <c r="A900" s="25"/>
      <c r="B900" s="25"/>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c r="AA900" s="25"/>
    </row>
    <row r="901" spans="1:27">
      <c r="A901" s="25"/>
      <c r="B901" s="25"/>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c r="AA901" s="25"/>
    </row>
    <row r="902" spans="1:27">
      <c r="A902" s="25"/>
      <c r="B902" s="25"/>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c r="AA902" s="25"/>
    </row>
    <row r="903" spans="1:27">
      <c r="A903" s="25"/>
      <c r="B903" s="25"/>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c r="AA903" s="25"/>
    </row>
    <row r="904" spans="1:27">
      <c r="A904" s="25"/>
      <c r="B904" s="25"/>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c r="AA904" s="25"/>
    </row>
    <row r="905" spans="1:27">
      <c r="A905" s="25"/>
      <c r="B905" s="25"/>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c r="AA905" s="25"/>
    </row>
    <row r="906" spans="1:27">
      <c r="A906" s="25"/>
      <c r="B906" s="25"/>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c r="AA906" s="25"/>
    </row>
    <row r="907" spans="1:27">
      <c r="A907" s="25"/>
      <c r="B907" s="25"/>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c r="AA907" s="25"/>
    </row>
    <row r="908" spans="1:27">
      <c r="A908" s="25"/>
      <c r="B908" s="25"/>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c r="AA908" s="25"/>
    </row>
    <row r="909" spans="1:27">
      <c r="A909" s="25"/>
      <c r="B909" s="25"/>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c r="AA909" s="25"/>
    </row>
    <row r="910" spans="1:27">
      <c r="A910" s="25"/>
      <c r="B910" s="25"/>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c r="AA910" s="25"/>
    </row>
    <row r="911" spans="1:27">
      <c r="A911" s="25"/>
      <c r="B911" s="25"/>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c r="AA911" s="25"/>
    </row>
    <row r="912" spans="1:27">
      <c r="A912" s="25"/>
      <c r="B912" s="25"/>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c r="AA912" s="25"/>
    </row>
    <row r="913" spans="1:27">
      <c r="A913" s="25"/>
      <c r="B913" s="25"/>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c r="AA913" s="25"/>
    </row>
    <row r="914" spans="1:27">
      <c r="A914" s="25"/>
      <c r="B914" s="25"/>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c r="AA914" s="25"/>
    </row>
    <row r="915" spans="1:27">
      <c r="A915" s="25"/>
      <c r="B915" s="25"/>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c r="AA915" s="25"/>
    </row>
    <row r="916" spans="1:27">
      <c r="A916" s="25"/>
      <c r="B916" s="25"/>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c r="AA916" s="25"/>
    </row>
    <row r="917" spans="1:27">
      <c r="A917" s="25"/>
      <c r="B917" s="25"/>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c r="AA917" s="25"/>
    </row>
    <row r="918" spans="1:27">
      <c r="A918" s="25"/>
      <c r="B918" s="25"/>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c r="AA918" s="25"/>
    </row>
    <row r="919" spans="1:27">
      <c r="A919" s="25"/>
      <c r="B919" s="25"/>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c r="AA919" s="25"/>
    </row>
    <row r="920" spans="1:27">
      <c r="A920" s="25"/>
      <c r="B920" s="25"/>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c r="AA920" s="25"/>
    </row>
    <row r="921" spans="1:27">
      <c r="A921" s="25"/>
      <c r="B921" s="25"/>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c r="AA921" s="25"/>
    </row>
    <row r="922" spans="1:27">
      <c r="A922" s="25"/>
      <c r="B922" s="25"/>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c r="AA922" s="25"/>
    </row>
    <row r="923" spans="1:27">
      <c r="A923" s="25"/>
      <c r="B923" s="25"/>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c r="AA923" s="25"/>
    </row>
    <row r="924" spans="1:27">
      <c r="A924" s="25"/>
      <c r="B924" s="25"/>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c r="AA924" s="25"/>
    </row>
    <row r="925" spans="1:27">
      <c r="A925" s="25"/>
      <c r="B925" s="25"/>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c r="AA925" s="25"/>
    </row>
    <row r="926" spans="1:27">
      <c r="A926" s="25"/>
      <c r="B926" s="25"/>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c r="AA926" s="25"/>
    </row>
    <row r="927" spans="1:27">
      <c r="A927" s="25"/>
      <c r="B927" s="25"/>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c r="AA927" s="25"/>
    </row>
    <row r="928" spans="1:27">
      <c r="A928" s="25"/>
      <c r="B928" s="25"/>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c r="AA928" s="25"/>
    </row>
    <row r="929" spans="1:27">
      <c r="A929" s="25"/>
      <c r="B929" s="25"/>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c r="AA929" s="25"/>
    </row>
    <row r="930" spans="1:27">
      <c r="A930" s="25"/>
      <c r="B930" s="25"/>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c r="AA930" s="25"/>
    </row>
    <row r="931" spans="1:27">
      <c r="A931" s="25"/>
      <c r="B931" s="25"/>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c r="AA931" s="25"/>
    </row>
    <row r="932" spans="1:27">
      <c r="A932" s="25"/>
      <c r="B932" s="25"/>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c r="AA932" s="25"/>
    </row>
    <row r="933" spans="1:27">
      <c r="A933" s="25"/>
      <c r="B933" s="25"/>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c r="AA933" s="25"/>
    </row>
    <row r="934" spans="1:27">
      <c r="A934" s="25"/>
      <c r="B934" s="25"/>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c r="AA934" s="25"/>
    </row>
    <row r="935" spans="1:27">
      <c r="A935" s="25"/>
      <c r="B935" s="25"/>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c r="AA935" s="25"/>
    </row>
    <row r="936" spans="1:27">
      <c r="A936" s="25"/>
      <c r="B936" s="25"/>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c r="AA936" s="25"/>
    </row>
    <row r="937" spans="1:27">
      <c r="A937" s="25"/>
      <c r="B937" s="25"/>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c r="AA937" s="25"/>
    </row>
    <row r="938" spans="1:27">
      <c r="A938" s="25"/>
      <c r="B938" s="25"/>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c r="AA938" s="25"/>
    </row>
    <row r="939" spans="1:27">
      <c r="A939" s="25"/>
      <c r="B939" s="25"/>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c r="AA939" s="25"/>
    </row>
    <row r="940" spans="1:27">
      <c r="A940" s="25"/>
      <c r="B940" s="25"/>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c r="AA940" s="25"/>
    </row>
    <row r="941" spans="1:27">
      <c r="A941" s="25"/>
      <c r="B941" s="25"/>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c r="AA941" s="25"/>
    </row>
    <row r="942" spans="1:27">
      <c r="A942" s="25"/>
      <c r="B942" s="25"/>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c r="AA942" s="25"/>
    </row>
    <row r="943" spans="1:27">
      <c r="A943" s="25"/>
      <c r="B943" s="25"/>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c r="AA943" s="25"/>
    </row>
    <row r="944" spans="1:27">
      <c r="A944" s="25"/>
      <c r="B944" s="25"/>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c r="AA944" s="25"/>
    </row>
    <row r="945" spans="1:27">
      <c r="A945" s="25"/>
      <c r="B945" s="25"/>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c r="AA945" s="25"/>
    </row>
    <row r="946" spans="1:27">
      <c r="A946" s="25"/>
      <c r="B946" s="25"/>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c r="AA946" s="25"/>
    </row>
    <row r="947" spans="1:27">
      <c r="A947" s="25"/>
      <c r="B947" s="25"/>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c r="AA947" s="25"/>
    </row>
    <row r="948" spans="1:27">
      <c r="A948" s="25"/>
      <c r="B948" s="25"/>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c r="AA948" s="25"/>
    </row>
    <row r="949" spans="1:27">
      <c r="A949" s="25"/>
      <c r="B949" s="25"/>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c r="AA949" s="25"/>
    </row>
    <row r="950" spans="1:27">
      <c r="A950" s="25"/>
      <c r="B950" s="25"/>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c r="AA950" s="25"/>
    </row>
    <row r="951" spans="1:27">
      <c r="A951" s="25"/>
      <c r="B951" s="25"/>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c r="AA951" s="25"/>
    </row>
    <row r="952" spans="1:27">
      <c r="A952" s="25"/>
      <c r="B952" s="25"/>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c r="AA952" s="25"/>
    </row>
    <row r="953" spans="1:27">
      <c r="A953" s="25"/>
      <c r="B953" s="25"/>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c r="AA953" s="25"/>
    </row>
    <row r="954" spans="1:27">
      <c r="A954" s="25"/>
      <c r="B954" s="25"/>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c r="AA954" s="25"/>
    </row>
    <row r="955" spans="1:27">
      <c r="A955" s="25"/>
      <c r="B955" s="25"/>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c r="AA955" s="25"/>
    </row>
    <row r="956" spans="1:27">
      <c r="A956" s="25"/>
      <c r="B956" s="25"/>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c r="AA956" s="25"/>
    </row>
    <row r="957" spans="1:27">
      <c r="A957" s="25"/>
      <c r="B957" s="25"/>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c r="AA957" s="25"/>
    </row>
    <row r="958" spans="1:27">
      <c r="A958" s="25"/>
      <c r="B958" s="25"/>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c r="AA958" s="25"/>
    </row>
    <row r="959" spans="1:27">
      <c r="A959" s="25"/>
      <c r="B959" s="25"/>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c r="AA959" s="25"/>
    </row>
    <row r="960" spans="1:27">
      <c r="A960" s="25"/>
      <c r="B960" s="25"/>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c r="AA960" s="25"/>
    </row>
    <row r="961" spans="1:27">
      <c r="A961" s="25"/>
      <c r="B961" s="25"/>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c r="AA961" s="25"/>
    </row>
    <row r="962" spans="1:27">
      <c r="A962" s="25"/>
      <c r="B962" s="25"/>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c r="AA962" s="25"/>
    </row>
    <row r="963" spans="1:27">
      <c r="A963" s="25"/>
      <c r="B963" s="25"/>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c r="AA963" s="25"/>
    </row>
    <row r="964" spans="1:27">
      <c r="A964" s="25"/>
      <c r="B964" s="25"/>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c r="AA964" s="25"/>
    </row>
    <row r="965" spans="1:27">
      <c r="A965" s="25"/>
      <c r="B965" s="25"/>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c r="AA965" s="25"/>
    </row>
    <row r="966" spans="1:27">
      <c r="A966" s="25"/>
      <c r="B966" s="25"/>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c r="AA966" s="25"/>
    </row>
    <row r="967" spans="1:27">
      <c r="A967" s="25"/>
      <c r="B967" s="25"/>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c r="AA967" s="25"/>
    </row>
    <row r="968" spans="1:27">
      <c r="A968" s="25"/>
      <c r="B968" s="25"/>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c r="AA968" s="25"/>
    </row>
    <row r="969" spans="1:27">
      <c r="A969" s="25"/>
      <c r="B969" s="25"/>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c r="AA969" s="25"/>
    </row>
    <row r="970" spans="1:27">
      <c r="A970" s="25"/>
      <c r="B970" s="25"/>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c r="AA970" s="25"/>
    </row>
  </sheetData>
  <mergeCells count="31">
    <mergeCell ref="K183:M183"/>
    <mergeCell ref="AA150:AA159"/>
    <mergeCell ref="A1:E1"/>
    <mergeCell ref="A154:C154"/>
    <mergeCell ref="A132:D132"/>
    <mergeCell ref="A145:C145"/>
    <mergeCell ref="A149:C149"/>
    <mergeCell ref="AA43:AA49"/>
    <mergeCell ref="A179:C179"/>
    <mergeCell ref="E8:G8"/>
    <mergeCell ref="K8:M8"/>
    <mergeCell ref="AA7:AA9"/>
    <mergeCell ref="Q8:S8"/>
    <mergeCell ref="C7:C9"/>
    <mergeCell ref="D7:D9"/>
    <mergeCell ref="X7:X9"/>
    <mergeCell ref="A178:C178"/>
    <mergeCell ref="AA147:AA148"/>
    <mergeCell ref="T8:V8"/>
    <mergeCell ref="Q7:V7"/>
    <mergeCell ref="W7:W9"/>
    <mergeCell ref="N8:P8"/>
    <mergeCell ref="H8:J8"/>
    <mergeCell ref="E7:J7"/>
    <mergeCell ref="K7:P7"/>
    <mergeCell ref="A91:D91"/>
    <mergeCell ref="C130:G130"/>
    <mergeCell ref="E51:G53"/>
    <mergeCell ref="A7:A9"/>
    <mergeCell ref="B7:B9"/>
    <mergeCell ref="Y7:Z8"/>
  </mergeCells>
  <hyperlinks>
    <hyperlink ref="AA145" r:id="rId1"/>
  </hyperlinks>
  <pageMargins left="0.25" right="0.25" top="0.75" bottom="0.75" header="0.3" footer="0.3"/>
  <pageSetup paperSize="9" scale="38"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1000"/>
  <sheetViews>
    <sheetView workbookViewId="0">
      <pane ySplit="6" topLeftCell="A58" activePane="bottomLeft" state="frozen"/>
      <selection pane="bottomLeft" activeCell="B8" sqref="B8"/>
    </sheetView>
  </sheetViews>
  <sheetFormatPr defaultColWidth="12.75" defaultRowHeight="15" customHeight="1"/>
  <cols>
    <col min="1" max="1" width="7.75" customWidth="1"/>
    <col min="2" max="2" width="5" customWidth="1"/>
    <col min="3" max="3" width="39.75" customWidth="1"/>
    <col min="4" max="4" width="89.75" customWidth="1"/>
    <col min="5" max="5" width="15" customWidth="1"/>
    <col min="6" max="24" width="4.5" customWidth="1"/>
    <col min="25" max="26" width="11.25" customWidth="1"/>
  </cols>
  <sheetData>
    <row r="1" spans="1:24" ht="15.75">
      <c r="A1" s="968" t="s">
        <v>332</v>
      </c>
      <c r="B1" s="882"/>
      <c r="C1" s="882"/>
      <c r="D1" s="882"/>
      <c r="E1" s="87"/>
    </row>
    <row r="2" spans="1:24" ht="15.75" customHeight="1">
      <c r="A2" s="969" t="s">
        <v>333</v>
      </c>
      <c r="B2" s="882"/>
      <c r="C2" s="882"/>
      <c r="D2" s="882"/>
      <c r="E2" s="88"/>
    </row>
    <row r="3" spans="1:24" ht="14.25">
      <c r="A3" s="89"/>
      <c r="B3" s="19"/>
      <c r="C3" s="18"/>
      <c r="D3" s="17"/>
    </row>
    <row r="4" spans="1:24" ht="26.25" customHeight="1">
      <c r="A4" s="915" t="s">
        <v>334</v>
      </c>
      <c r="B4" s="918" t="s">
        <v>9</v>
      </c>
      <c r="C4" s="971" t="s">
        <v>10</v>
      </c>
      <c r="D4" s="90"/>
    </row>
    <row r="5" spans="1:24" ht="71.25" customHeight="1">
      <c r="A5" s="916"/>
      <c r="B5" s="919"/>
      <c r="C5" s="944"/>
      <c r="D5" s="91" t="s">
        <v>335</v>
      </c>
    </row>
    <row r="6" spans="1:24" ht="14.25">
      <c r="A6" s="952"/>
      <c r="B6" s="970"/>
      <c r="C6" s="972"/>
      <c r="D6" s="92"/>
    </row>
    <row r="7" spans="1:24" ht="81" customHeight="1">
      <c r="A7" s="965" t="s">
        <v>336</v>
      </c>
      <c r="B7" s="902"/>
      <c r="C7" s="902"/>
      <c r="D7" s="903"/>
    </row>
    <row r="8" spans="1:24" ht="15.75">
      <c r="A8" s="93" t="s">
        <v>25</v>
      </c>
      <c r="B8" s="94" t="s">
        <v>337</v>
      </c>
      <c r="C8" s="95" t="s">
        <v>338</v>
      </c>
      <c r="D8" s="96" t="s">
        <v>339</v>
      </c>
      <c r="E8" s="97"/>
      <c r="F8" s="97"/>
      <c r="G8" s="97"/>
      <c r="H8" s="97"/>
      <c r="I8" s="97"/>
      <c r="J8" s="97"/>
      <c r="K8" s="97"/>
      <c r="L8" s="97"/>
      <c r="M8" s="97"/>
      <c r="N8" s="97"/>
      <c r="O8" s="97"/>
      <c r="P8" s="97"/>
      <c r="Q8" s="97"/>
      <c r="R8" s="97"/>
      <c r="S8" s="97"/>
      <c r="T8" s="97"/>
      <c r="U8" s="97"/>
      <c r="V8" s="97"/>
      <c r="W8" s="97"/>
      <c r="X8" s="97"/>
    </row>
    <row r="9" spans="1:24" ht="30" customHeight="1">
      <c r="A9" s="98" t="s">
        <v>33</v>
      </c>
      <c r="B9" s="99" t="s">
        <v>340</v>
      </c>
      <c r="C9" s="100" t="s">
        <v>341</v>
      </c>
      <c r="D9" s="966" t="s">
        <v>342</v>
      </c>
      <c r="E9" s="97"/>
      <c r="F9" s="97"/>
      <c r="G9" s="97"/>
      <c r="H9" s="97"/>
      <c r="I9" s="97"/>
      <c r="J9" s="97"/>
      <c r="K9" s="97"/>
      <c r="L9" s="97"/>
      <c r="M9" s="97"/>
      <c r="N9" s="97"/>
      <c r="O9" s="97"/>
      <c r="P9" s="97"/>
      <c r="Q9" s="97"/>
      <c r="R9" s="97"/>
      <c r="S9" s="97"/>
      <c r="T9" s="97"/>
      <c r="U9" s="97"/>
      <c r="V9" s="97"/>
      <c r="W9" s="97"/>
      <c r="X9" s="97"/>
    </row>
    <row r="10" spans="1:24" ht="30" customHeight="1">
      <c r="A10" s="60" t="s">
        <v>33</v>
      </c>
      <c r="B10" s="99" t="s">
        <v>67</v>
      </c>
      <c r="C10" s="101" t="s">
        <v>1</v>
      </c>
      <c r="D10" s="955"/>
      <c r="E10" s="97"/>
      <c r="F10" s="97"/>
      <c r="G10" s="97"/>
      <c r="H10" s="97"/>
      <c r="I10" s="97"/>
      <c r="J10" s="97"/>
      <c r="K10" s="97"/>
      <c r="L10" s="97"/>
      <c r="M10" s="97"/>
      <c r="N10" s="97"/>
      <c r="O10" s="97"/>
      <c r="P10" s="97"/>
      <c r="Q10" s="97"/>
      <c r="R10" s="97"/>
      <c r="S10" s="97"/>
      <c r="T10" s="97"/>
      <c r="U10" s="97"/>
      <c r="V10" s="97"/>
      <c r="W10" s="97"/>
      <c r="X10" s="97"/>
    </row>
    <row r="11" spans="1:24" ht="30" customHeight="1">
      <c r="A11" s="60" t="s">
        <v>33</v>
      </c>
      <c r="B11" s="102" t="s">
        <v>74</v>
      </c>
      <c r="C11" s="101" t="s">
        <v>343</v>
      </c>
      <c r="D11" s="955"/>
      <c r="E11" s="97"/>
      <c r="F11" s="97"/>
      <c r="G11" s="97"/>
      <c r="H11" s="97"/>
      <c r="I11" s="97"/>
      <c r="J11" s="97"/>
      <c r="K11" s="97"/>
      <c r="L11" s="97"/>
      <c r="M11" s="97"/>
      <c r="N11" s="97"/>
      <c r="O11" s="97"/>
      <c r="P11" s="97"/>
      <c r="Q11" s="97"/>
      <c r="R11" s="97"/>
      <c r="S11" s="97"/>
      <c r="T11" s="97"/>
      <c r="U11" s="97"/>
      <c r="V11" s="97"/>
      <c r="W11" s="97"/>
      <c r="X11" s="97"/>
    </row>
    <row r="12" spans="1:24" ht="30" customHeight="1">
      <c r="A12" s="60" t="s">
        <v>33</v>
      </c>
      <c r="B12" s="99" t="s">
        <v>81</v>
      </c>
      <c r="C12" s="6" t="s">
        <v>2</v>
      </c>
      <c r="D12" s="955"/>
      <c r="E12" s="97"/>
      <c r="F12" s="97"/>
      <c r="G12" s="97"/>
      <c r="H12" s="97"/>
      <c r="I12" s="97"/>
      <c r="J12" s="97"/>
      <c r="K12" s="97"/>
      <c r="L12" s="97"/>
      <c r="M12" s="97"/>
      <c r="N12" s="97"/>
      <c r="O12" s="97"/>
      <c r="P12" s="97"/>
      <c r="Q12" s="97"/>
      <c r="R12" s="97"/>
      <c r="S12" s="97"/>
      <c r="T12" s="97"/>
      <c r="U12" s="97"/>
      <c r="V12" s="97"/>
      <c r="W12" s="97"/>
      <c r="X12" s="97"/>
    </row>
    <row r="13" spans="1:24" ht="30" customHeight="1">
      <c r="A13" s="60" t="s">
        <v>33</v>
      </c>
      <c r="B13" s="99" t="s">
        <v>344</v>
      </c>
      <c r="C13" s="6" t="s">
        <v>2</v>
      </c>
      <c r="D13" s="955"/>
      <c r="E13" s="97"/>
      <c r="F13" s="97"/>
      <c r="G13" s="97"/>
      <c r="H13" s="97"/>
      <c r="I13" s="97"/>
      <c r="J13" s="97"/>
      <c r="K13" s="97"/>
      <c r="L13" s="97"/>
      <c r="M13" s="97"/>
      <c r="N13" s="97"/>
      <c r="O13" s="97"/>
      <c r="P13" s="97"/>
      <c r="Q13" s="97"/>
      <c r="R13" s="97"/>
      <c r="S13" s="97"/>
      <c r="T13" s="97"/>
      <c r="U13" s="97"/>
      <c r="V13" s="97"/>
      <c r="W13" s="97"/>
      <c r="X13" s="97"/>
    </row>
    <row r="14" spans="1:24" ht="30" customHeight="1">
      <c r="A14" s="60" t="s">
        <v>33</v>
      </c>
      <c r="B14" s="102" t="s">
        <v>345</v>
      </c>
      <c r="C14" s="101" t="s">
        <v>3</v>
      </c>
      <c r="D14" s="955"/>
      <c r="E14" s="97"/>
      <c r="F14" s="97"/>
      <c r="G14" s="97"/>
      <c r="H14" s="97"/>
      <c r="I14" s="97"/>
      <c r="J14" s="97"/>
      <c r="K14" s="97"/>
      <c r="L14" s="97"/>
      <c r="M14" s="97"/>
      <c r="N14" s="97"/>
      <c r="O14" s="97"/>
      <c r="P14" s="97"/>
      <c r="Q14" s="97"/>
      <c r="R14" s="97"/>
      <c r="S14" s="97"/>
      <c r="T14" s="97"/>
      <c r="U14" s="97"/>
      <c r="V14" s="97"/>
      <c r="W14" s="97"/>
      <c r="X14" s="97"/>
    </row>
    <row r="15" spans="1:24" ht="30" customHeight="1">
      <c r="A15" s="62" t="s">
        <v>33</v>
      </c>
      <c r="B15" s="102" t="s">
        <v>346</v>
      </c>
      <c r="C15" s="103" t="s">
        <v>347</v>
      </c>
      <c r="D15" s="956"/>
      <c r="E15" s="97"/>
      <c r="F15" s="97"/>
      <c r="G15" s="97"/>
      <c r="H15" s="97"/>
      <c r="I15" s="97"/>
      <c r="J15" s="97"/>
      <c r="K15" s="97"/>
      <c r="L15" s="97"/>
      <c r="M15" s="97"/>
      <c r="N15" s="97"/>
      <c r="O15" s="97"/>
      <c r="P15" s="97"/>
      <c r="Q15" s="97"/>
      <c r="R15" s="97"/>
      <c r="S15" s="97"/>
      <c r="T15" s="97"/>
      <c r="U15" s="97"/>
      <c r="V15" s="97"/>
      <c r="W15" s="97"/>
      <c r="X15" s="97"/>
    </row>
    <row r="16" spans="1:24" ht="15.75">
      <c r="A16" s="104" t="s">
        <v>348</v>
      </c>
      <c r="B16" s="105"/>
      <c r="C16" s="106"/>
      <c r="D16" s="107"/>
      <c r="E16" s="97"/>
      <c r="F16" s="97"/>
      <c r="G16" s="97"/>
      <c r="H16" s="97"/>
      <c r="I16" s="97"/>
      <c r="J16" s="97"/>
      <c r="K16" s="97"/>
      <c r="L16" s="97"/>
      <c r="M16" s="97"/>
      <c r="N16" s="97"/>
      <c r="O16" s="97"/>
      <c r="P16" s="97"/>
      <c r="Q16" s="97"/>
      <c r="R16" s="97"/>
      <c r="S16" s="97"/>
      <c r="T16" s="97"/>
      <c r="U16" s="97"/>
      <c r="V16" s="97"/>
      <c r="W16" s="97"/>
      <c r="X16" s="97"/>
    </row>
    <row r="17" spans="1:24">
      <c r="A17" s="108"/>
      <c r="B17" s="19"/>
      <c r="C17" s="19"/>
      <c r="D17" s="109"/>
      <c r="E17" s="97"/>
      <c r="F17" s="97"/>
      <c r="G17" s="97"/>
      <c r="H17" s="97"/>
      <c r="I17" s="97"/>
      <c r="J17" s="97"/>
      <c r="K17" s="97"/>
      <c r="L17" s="97"/>
      <c r="M17" s="97"/>
      <c r="N17" s="97"/>
      <c r="O17" s="97"/>
      <c r="P17" s="97"/>
      <c r="Q17" s="97"/>
      <c r="R17" s="97"/>
      <c r="S17" s="97"/>
      <c r="T17" s="97"/>
      <c r="U17" s="97"/>
      <c r="V17" s="97"/>
      <c r="W17" s="97"/>
      <c r="X17" s="97"/>
    </row>
    <row r="18" spans="1:24" ht="39" customHeight="1">
      <c r="A18" s="110" t="s">
        <v>25</v>
      </c>
      <c r="B18" s="111" t="s">
        <v>26</v>
      </c>
      <c r="C18" s="110" t="s">
        <v>349</v>
      </c>
      <c r="D18" s="112" t="s">
        <v>350</v>
      </c>
      <c r="E18" s="97"/>
      <c r="F18" s="97"/>
      <c r="G18" s="97"/>
      <c r="H18" s="97"/>
      <c r="I18" s="97"/>
      <c r="J18" s="97"/>
      <c r="K18" s="97"/>
      <c r="L18" s="97"/>
      <c r="M18" s="97"/>
      <c r="N18" s="97"/>
      <c r="O18" s="97"/>
      <c r="P18" s="97"/>
      <c r="Q18" s="97"/>
      <c r="R18" s="97"/>
      <c r="S18" s="97"/>
      <c r="T18" s="97"/>
      <c r="U18" s="97"/>
      <c r="V18" s="97"/>
      <c r="W18" s="97"/>
      <c r="X18" s="97"/>
    </row>
    <row r="19" spans="1:24" ht="21.75" customHeight="1">
      <c r="A19" s="113" t="s">
        <v>28</v>
      </c>
      <c r="B19" s="114">
        <v>1</v>
      </c>
      <c r="C19" s="115" t="s">
        <v>29</v>
      </c>
      <c r="D19" s="116"/>
      <c r="E19" s="97"/>
      <c r="F19" s="97"/>
      <c r="G19" s="97"/>
      <c r="H19" s="97"/>
      <c r="I19" s="97"/>
      <c r="J19" s="97"/>
      <c r="K19" s="97"/>
      <c r="L19" s="97"/>
      <c r="M19" s="97"/>
      <c r="N19" s="97"/>
      <c r="O19" s="97"/>
      <c r="P19" s="97"/>
      <c r="Q19" s="97"/>
      <c r="R19" s="97"/>
      <c r="S19" s="97"/>
      <c r="T19" s="97"/>
      <c r="U19" s="97"/>
      <c r="V19" s="117"/>
      <c r="W19" s="117"/>
      <c r="X19" s="117"/>
    </row>
    <row r="20" spans="1:24" ht="38.25" customHeight="1">
      <c r="A20" s="118" t="s">
        <v>30</v>
      </c>
      <c r="B20" s="119" t="s">
        <v>31</v>
      </c>
      <c r="C20" s="120" t="s">
        <v>32</v>
      </c>
      <c r="D20" s="951" t="s">
        <v>351</v>
      </c>
      <c r="E20" s="97"/>
      <c r="F20" s="97"/>
      <c r="G20" s="97"/>
      <c r="H20" s="97"/>
      <c r="I20" s="97"/>
      <c r="J20" s="97"/>
      <c r="K20" s="97"/>
      <c r="L20" s="97"/>
      <c r="M20" s="97"/>
      <c r="N20" s="97"/>
      <c r="O20" s="97"/>
      <c r="P20" s="97"/>
      <c r="Q20" s="97"/>
      <c r="R20" s="97"/>
      <c r="S20" s="97"/>
      <c r="T20" s="97"/>
      <c r="U20" s="97"/>
      <c r="V20" s="121"/>
      <c r="W20" s="121"/>
      <c r="X20" s="121"/>
    </row>
    <row r="21" spans="1:24" ht="64.5" customHeight="1">
      <c r="A21" s="122" t="s">
        <v>33</v>
      </c>
      <c r="B21" s="99" t="s">
        <v>34</v>
      </c>
      <c r="C21" s="123" t="s">
        <v>35</v>
      </c>
      <c r="D21" s="916"/>
      <c r="E21" s="97"/>
      <c r="F21" s="97"/>
      <c r="G21" s="97"/>
      <c r="H21" s="97"/>
      <c r="I21" s="97"/>
      <c r="J21" s="97"/>
      <c r="K21" s="97"/>
      <c r="L21" s="97"/>
      <c r="M21" s="97"/>
      <c r="N21" s="97"/>
      <c r="O21" s="97"/>
      <c r="P21" s="97"/>
      <c r="Q21" s="97"/>
      <c r="R21" s="97"/>
      <c r="S21" s="97"/>
      <c r="T21" s="97"/>
      <c r="U21" s="97"/>
      <c r="V21" s="117"/>
      <c r="W21" s="117"/>
      <c r="X21" s="117"/>
    </row>
    <row r="22" spans="1:24" ht="64.5" customHeight="1">
      <c r="A22" s="122" t="s">
        <v>33</v>
      </c>
      <c r="B22" s="99" t="s">
        <v>37</v>
      </c>
      <c r="C22" s="123" t="s">
        <v>35</v>
      </c>
      <c r="D22" s="916"/>
      <c r="E22" s="97"/>
      <c r="F22" s="97"/>
      <c r="G22" s="97"/>
      <c r="H22" s="97"/>
      <c r="I22" s="97"/>
      <c r="J22" s="97"/>
      <c r="K22" s="97"/>
      <c r="L22" s="97"/>
      <c r="M22" s="97"/>
      <c r="N22" s="97"/>
      <c r="O22" s="97"/>
      <c r="P22" s="97"/>
      <c r="Q22" s="97"/>
      <c r="R22" s="97"/>
      <c r="S22" s="97"/>
      <c r="T22" s="97"/>
      <c r="U22" s="97"/>
      <c r="V22" s="117"/>
      <c r="W22" s="117"/>
      <c r="X22" s="117"/>
    </row>
    <row r="23" spans="1:24" ht="148.5" customHeight="1">
      <c r="A23" s="124" t="s">
        <v>33</v>
      </c>
      <c r="B23" s="102" t="s">
        <v>38</v>
      </c>
      <c r="C23" s="123" t="s">
        <v>35</v>
      </c>
      <c r="D23" s="952"/>
      <c r="E23" s="97"/>
      <c r="F23" s="97"/>
      <c r="G23" s="97"/>
      <c r="H23" s="97"/>
      <c r="I23" s="97"/>
      <c r="J23" s="97"/>
      <c r="K23" s="97"/>
      <c r="L23" s="97"/>
      <c r="M23" s="97"/>
      <c r="N23" s="97"/>
      <c r="O23" s="97"/>
      <c r="P23" s="97"/>
      <c r="Q23" s="97"/>
      <c r="R23" s="97"/>
      <c r="S23" s="97"/>
      <c r="T23" s="97"/>
      <c r="U23" s="97"/>
      <c r="V23" s="117"/>
      <c r="W23" s="117"/>
      <c r="X23" s="117"/>
    </row>
    <row r="24" spans="1:24" ht="49.5" customHeight="1">
      <c r="A24" s="118" t="s">
        <v>30</v>
      </c>
      <c r="B24" s="119" t="s">
        <v>39</v>
      </c>
      <c r="C24" s="120" t="s">
        <v>40</v>
      </c>
      <c r="D24" s="951" t="s">
        <v>352</v>
      </c>
      <c r="E24" s="121"/>
      <c r="F24" s="121"/>
      <c r="G24" s="121"/>
      <c r="H24" s="121"/>
      <c r="I24" s="121"/>
      <c r="J24" s="121"/>
      <c r="K24" s="121"/>
      <c r="L24" s="121"/>
      <c r="M24" s="121"/>
      <c r="N24" s="121"/>
      <c r="O24" s="121"/>
      <c r="P24" s="121"/>
      <c r="Q24" s="121"/>
      <c r="R24" s="121"/>
      <c r="S24" s="121"/>
      <c r="T24" s="121"/>
      <c r="U24" s="121"/>
      <c r="V24" s="121"/>
      <c r="W24" s="121"/>
      <c r="X24" s="121"/>
    </row>
    <row r="25" spans="1:24" ht="64.5" customHeight="1">
      <c r="A25" s="122" t="s">
        <v>33</v>
      </c>
      <c r="B25" s="99" t="s">
        <v>41</v>
      </c>
      <c r="C25" s="123" t="s">
        <v>42</v>
      </c>
      <c r="D25" s="916"/>
      <c r="E25" s="117"/>
      <c r="F25" s="117"/>
      <c r="G25" s="117"/>
      <c r="H25" s="117"/>
      <c r="I25" s="117"/>
      <c r="J25" s="117"/>
      <c r="K25" s="117"/>
      <c r="L25" s="117"/>
      <c r="M25" s="117"/>
      <c r="N25" s="117"/>
      <c r="O25" s="117"/>
      <c r="P25" s="117"/>
      <c r="Q25" s="117"/>
      <c r="R25" s="117"/>
      <c r="S25" s="117"/>
      <c r="T25" s="117"/>
      <c r="U25" s="117"/>
      <c r="V25" s="117"/>
      <c r="W25" s="117"/>
      <c r="X25" s="117"/>
    </row>
    <row r="26" spans="1:24" ht="64.5" customHeight="1">
      <c r="A26" s="122" t="s">
        <v>33</v>
      </c>
      <c r="B26" s="99" t="s">
        <v>43</v>
      </c>
      <c r="C26" s="123" t="s">
        <v>42</v>
      </c>
      <c r="D26" s="916"/>
      <c r="E26" s="117"/>
      <c r="F26" s="117"/>
      <c r="G26" s="117"/>
      <c r="H26" s="117"/>
      <c r="I26" s="117"/>
      <c r="J26" s="117"/>
      <c r="K26" s="117"/>
      <c r="L26" s="117"/>
      <c r="M26" s="117"/>
      <c r="N26" s="117"/>
      <c r="O26" s="117"/>
      <c r="P26" s="117"/>
      <c r="Q26" s="117"/>
      <c r="R26" s="117"/>
      <c r="S26" s="117"/>
      <c r="T26" s="117"/>
      <c r="U26" s="117"/>
      <c r="V26" s="117"/>
      <c r="W26" s="117"/>
      <c r="X26" s="117"/>
    </row>
    <row r="27" spans="1:24" ht="70.5" customHeight="1">
      <c r="A27" s="125" t="s">
        <v>33</v>
      </c>
      <c r="B27" s="102" t="s">
        <v>44</v>
      </c>
      <c r="C27" s="123" t="s">
        <v>42</v>
      </c>
      <c r="D27" s="952"/>
      <c r="E27" s="117"/>
      <c r="F27" s="117"/>
      <c r="G27" s="117"/>
      <c r="H27" s="117"/>
      <c r="I27" s="117"/>
      <c r="J27" s="117"/>
      <c r="K27" s="117"/>
      <c r="L27" s="117"/>
      <c r="M27" s="117"/>
      <c r="N27" s="117"/>
      <c r="O27" s="117"/>
      <c r="P27" s="117"/>
      <c r="Q27" s="117"/>
      <c r="R27" s="117"/>
      <c r="S27" s="117"/>
      <c r="T27" s="117"/>
      <c r="U27" s="117"/>
      <c r="V27" s="117"/>
      <c r="W27" s="117"/>
      <c r="X27" s="117"/>
    </row>
    <row r="28" spans="1:24" ht="60" customHeight="1">
      <c r="A28" s="118" t="s">
        <v>30</v>
      </c>
      <c r="B28" s="119" t="s">
        <v>45</v>
      </c>
      <c r="C28" s="126" t="s">
        <v>46</v>
      </c>
      <c r="D28" s="967" t="s">
        <v>353</v>
      </c>
      <c r="E28" s="121"/>
      <c r="F28" s="121"/>
      <c r="G28" s="121"/>
      <c r="H28" s="121"/>
      <c r="I28" s="121"/>
      <c r="J28" s="121"/>
      <c r="K28" s="121"/>
      <c r="L28" s="121"/>
      <c r="M28" s="121"/>
      <c r="N28" s="121"/>
      <c r="O28" s="121"/>
      <c r="P28" s="121"/>
      <c r="Q28" s="121"/>
      <c r="R28" s="121"/>
      <c r="S28" s="121"/>
      <c r="T28" s="121"/>
      <c r="U28" s="121"/>
      <c r="V28" s="121"/>
      <c r="W28" s="121"/>
      <c r="X28" s="121"/>
    </row>
    <row r="29" spans="1:24" ht="60" customHeight="1">
      <c r="A29" s="122" t="s">
        <v>33</v>
      </c>
      <c r="B29" s="99" t="s">
        <v>47</v>
      </c>
      <c r="C29" s="123" t="s">
        <v>354</v>
      </c>
      <c r="D29" s="916"/>
      <c r="E29" s="117"/>
      <c r="F29" s="117"/>
      <c r="G29" s="117"/>
      <c r="H29" s="117"/>
      <c r="I29" s="117"/>
      <c r="J29" s="117"/>
      <c r="K29" s="117"/>
      <c r="L29" s="117"/>
      <c r="M29" s="117"/>
      <c r="N29" s="117"/>
      <c r="O29" s="117"/>
      <c r="P29" s="117"/>
      <c r="Q29" s="117"/>
      <c r="R29" s="117"/>
      <c r="S29" s="117"/>
      <c r="T29" s="117"/>
      <c r="U29" s="117"/>
      <c r="V29" s="117"/>
      <c r="W29" s="117"/>
      <c r="X29" s="117"/>
    </row>
    <row r="30" spans="1:24" ht="60" customHeight="1">
      <c r="A30" s="122" t="s">
        <v>33</v>
      </c>
      <c r="B30" s="99" t="s">
        <v>48</v>
      </c>
      <c r="C30" s="123" t="s">
        <v>354</v>
      </c>
      <c r="D30" s="916"/>
      <c r="E30" s="117"/>
      <c r="F30" s="127"/>
      <c r="G30" s="117"/>
      <c r="H30" s="117"/>
      <c r="I30" s="117"/>
      <c r="J30" s="117"/>
      <c r="K30" s="117"/>
      <c r="L30" s="117"/>
      <c r="M30" s="117"/>
      <c r="N30" s="117"/>
      <c r="O30" s="117"/>
      <c r="P30" s="117"/>
      <c r="Q30" s="117"/>
      <c r="R30" s="117"/>
      <c r="S30" s="117"/>
      <c r="T30" s="117"/>
      <c r="U30" s="117"/>
      <c r="V30" s="117"/>
      <c r="W30" s="117"/>
      <c r="X30" s="117"/>
    </row>
    <row r="31" spans="1:24" ht="119.25" customHeight="1">
      <c r="A31" s="124" t="s">
        <v>33</v>
      </c>
      <c r="B31" s="128" t="s">
        <v>49</v>
      </c>
      <c r="C31" s="123" t="s">
        <v>354</v>
      </c>
      <c r="D31" s="952"/>
      <c r="E31" s="117"/>
      <c r="F31" s="117"/>
      <c r="G31" s="117"/>
      <c r="H31" s="117"/>
      <c r="I31" s="117"/>
      <c r="J31" s="117"/>
      <c r="K31" s="117"/>
      <c r="L31" s="117"/>
      <c r="M31" s="117"/>
      <c r="N31" s="117"/>
      <c r="O31" s="117"/>
      <c r="P31" s="117"/>
      <c r="Q31" s="117"/>
      <c r="R31" s="117"/>
      <c r="S31" s="117"/>
      <c r="T31" s="117"/>
      <c r="U31" s="117"/>
      <c r="V31" s="117"/>
      <c r="W31" s="117"/>
      <c r="X31" s="117"/>
    </row>
    <row r="32" spans="1:24" ht="45" customHeight="1">
      <c r="A32" s="118" t="s">
        <v>28</v>
      </c>
      <c r="B32" s="129" t="s">
        <v>50</v>
      </c>
      <c r="C32" s="126" t="s">
        <v>51</v>
      </c>
      <c r="D32" s="951" t="s">
        <v>355</v>
      </c>
      <c r="E32" s="117"/>
      <c r="F32" s="117"/>
      <c r="G32" s="117"/>
      <c r="H32" s="117"/>
      <c r="I32" s="117"/>
      <c r="J32" s="117"/>
      <c r="K32" s="117"/>
      <c r="L32" s="117"/>
      <c r="M32" s="117"/>
      <c r="N32" s="117"/>
      <c r="O32" s="117"/>
      <c r="P32" s="117"/>
      <c r="Q32" s="117"/>
      <c r="R32" s="117"/>
      <c r="S32" s="117"/>
      <c r="T32" s="117"/>
      <c r="U32" s="117"/>
      <c r="V32" s="117"/>
      <c r="W32" s="117"/>
      <c r="X32" s="117"/>
    </row>
    <row r="33" spans="1:24" ht="39.75" customHeight="1">
      <c r="A33" s="130" t="s">
        <v>33</v>
      </c>
      <c r="B33" s="131" t="s">
        <v>52</v>
      </c>
      <c r="C33" s="132" t="s">
        <v>53</v>
      </c>
      <c r="D33" s="916"/>
      <c r="E33" s="121"/>
      <c r="F33" s="121"/>
      <c r="G33" s="121"/>
      <c r="H33" s="121"/>
      <c r="I33" s="121"/>
      <c r="J33" s="121"/>
      <c r="K33" s="121"/>
      <c r="L33" s="121"/>
      <c r="M33" s="121"/>
      <c r="N33" s="121"/>
      <c r="O33" s="121"/>
      <c r="P33" s="121"/>
      <c r="Q33" s="121"/>
      <c r="R33" s="121"/>
      <c r="S33" s="121"/>
      <c r="T33" s="121"/>
      <c r="U33" s="121"/>
      <c r="V33" s="121"/>
      <c r="W33" s="121"/>
      <c r="X33" s="121"/>
    </row>
    <row r="34" spans="1:24" ht="39.75" customHeight="1">
      <c r="A34" s="122" t="s">
        <v>33</v>
      </c>
      <c r="B34" s="99" t="s">
        <v>54</v>
      </c>
      <c r="C34" s="133" t="s">
        <v>356</v>
      </c>
      <c r="D34" s="916"/>
      <c r="E34" s="117"/>
      <c r="F34" s="117"/>
      <c r="G34" s="117"/>
      <c r="H34" s="117"/>
      <c r="I34" s="117"/>
      <c r="J34" s="117"/>
      <c r="K34" s="117"/>
      <c r="L34" s="117"/>
      <c r="M34" s="117"/>
      <c r="N34" s="117"/>
      <c r="O34" s="117"/>
      <c r="P34" s="117"/>
      <c r="Q34" s="117"/>
      <c r="R34" s="117"/>
      <c r="S34" s="117"/>
      <c r="T34" s="117"/>
      <c r="U34" s="117"/>
      <c r="V34" s="117"/>
      <c r="W34" s="117"/>
      <c r="X34" s="117"/>
    </row>
    <row r="35" spans="1:24" ht="39.75" customHeight="1">
      <c r="A35" s="124" t="s">
        <v>33</v>
      </c>
      <c r="B35" s="128" t="s">
        <v>56</v>
      </c>
      <c r="C35" s="134" t="s">
        <v>46</v>
      </c>
      <c r="D35" s="916"/>
      <c r="E35" s="117"/>
      <c r="F35" s="117"/>
      <c r="G35" s="117"/>
      <c r="H35" s="117"/>
      <c r="I35" s="117"/>
      <c r="J35" s="117"/>
      <c r="K35" s="117"/>
      <c r="L35" s="117"/>
      <c r="M35" s="117"/>
      <c r="N35" s="117"/>
      <c r="O35" s="117"/>
      <c r="P35" s="117"/>
      <c r="Q35" s="117"/>
      <c r="R35" s="117"/>
      <c r="S35" s="117"/>
      <c r="T35" s="117"/>
      <c r="U35" s="117"/>
      <c r="V35" s="117"/>
      <c r="W35" s="117"/>
      <c r="X35" s="117"/>
    </row>
    <row r="36" spans="1:24" ht="30" customHeight="1">
      <c r="A36" s="118" t="s">
        <v>28</v>
      </c>
      <c r="B36" s="129" t="s">
        <v>57</v>
      </c>
      <c r="C36" s="120" t="s">
        <v>58</v>
      </c>
      <c r="D36" s="951" t="s">
        <v>357</v>
      </c>
      <c r="E36" s="127"/>
      <c r="F36" s="117"/>
      <c r="G36" s="117"/>
      <c r="H36" s="117"/>
      <c r="I36" s="117"/>
      <c r="J36" s="117"/>
      <c r="K36" s="117"/>
      <c r="L36" s="117"/>
      <c r="M36" s="117"/>
      <c r="N36" s="117"/>
      <c r="O36" s="117"/>
      <c r="P36" s="117"/>
      <c r="Q36" s="117"/>
      <c r="R36" s="117"/>
      <c r="S36" s="117"/>
      <c r="T36" s="117"/>
      <c r="U36" s="117"/>
      <c r="V36" s="117"/>
      <c r="W36" s="117"/>
      <c r="X36" s="117"/>
    </row>
    <row r="37" spans="1:24" ht="69" customHeight="1">
      <c r="A37" s="130" t="s">
        <v>33</v>
      </c>
      <c r="B37" s="131" t="s">
        <v>59</v>
      </c>
      <c r="C37" s="123" t="s">
        <v>354</v>
      </c>
      <c r="D37" s="916"/>
      <c r="E37" s="127"/>
      <c r="F37" s="117"/>
      <c r="G37" s="117"/>
      <c r="H37" s="117"/>
      <c r="I37" s="117"/>
      <c r="J37" s="117"/>
      <c r="K37" s="117"/>
      <c r="L37" s="117"/>
      <c r="M37" s="117"/>
      <c r="N37" s="117"/>
      <c r="O37" s="117"/>
      <c r="P37" s="117"/>
      <c r="Q37" s="117"/>
      <c r="R37" s="117"/>
      <c r="S37" s="117"/>
      <c r="T37" s="117"/>
      <c r="U37" s="117"/>
      <c r="V37" s="117"/>
      <c r="W37" s="117"/>
      <c r="X37" s="117"/>
    </row>
    <row r="38" spans="1:24" ht="69" customHeight="1">
      <c r="A38" s="122" t="s">
        <v>33</v>
      </c>
      <c r="B38" s="99" t="s">
        <v>61</v>
      </c>
      <c r="C38" s="123" t="s">
        <v>354</v>
      </c>
      <c r="D38" s="916"/>
      <c r="E38" s="117"/>
      <c r="F38" s="117"/>
      <c r="G38" s="117"/>
      <c r="H38" s="117"/>
      <c r="I38" s="117"/>
      <c r="J38" s="117"/>
      <c r="K38" s="117"/>
      <c r="L38" s="117"/>
      <c r="M38" s="117"/>
      <c r="N38" s="117"/>
      <c r="O38" s="117"/>
      <c r="P38" s="117"/>
      <c r="Q38" s="117"/>
      <c r="R38" s="117"/>
      <c r="S38" s="117"/>
      <c r="T38" s="117"/>
      <c r="U38" s="117"/>
      <c r="V38" s="117"/>
      <c r="W38" s="117"/>
      <c r="X38" s="117"/>
    </row>
    <row r="39" spans="1:24" ht="110.25" customHeight="1">
      <c r="A39" s="124" t="s">
        <v>33</v>
      </c>
      <c r="B39" s="128" t="s">
        <v>63</v>
      </c>
      <c r="C39" s="123" t="s">
        <v>354</v>
      </c>
      <c r="D39" s="916"/>
      <c r="E39" s="117"/>
      <c r="F39" s="117"/>
      <c r="G39" s="117"/>
      <c r="H39" s="117"/>
      <c r="I39" s="117"/>
      <c r="J39" s="117"/>
      <c r="K39" s="117"/>
      <c r="L39" s="117"/>
      <c r="M39" s="117"/>
      <c r="N39" s="117"/>
      <c r="O39" s="117"/>
      <c r="P39" s="117"/>
      <c r="Q39" s="117"/>
      <c r="R39" s="117"/>
      <c r="S39" s="117"/>
      <c r="T39" s="117"/>
      <c r="U39" s="117"/>
      <c r="V39" s="117"/>
      <c r="W39" s="117"/>
      <c r="X39" s="117"/>
    </row>
    <row r="40" spans="1:24" ht="30" customHeight="1">
      <c r="A40" s="135" t="s">
        <v>65</v>
      </c>
      <c r="B40" s="136"/>
      <c r="C40" s="136"/>
      <c r="D40" s="137"/>
      <c r="E40" s="117"/>
      <c r="F40" s="117"/>
      <c r="G40" s="117"/>
      <c r="H40" s="117"/>
      <c r="I40" s="117"/>
      <c r="J40" s="117"/>
      <c r="K40" s="117"/>
      <c r="L40" s="117"/>
      <c r="M40" s="117"/>
      <c r="N40" s="117"/>
      <c r="O40" s="117"/>
      <c r="P40" s="117"/>
      <c r="Q40" s="117"/>
      <c r="R40" s="117"/>
      <c r="S40" s="117"/>
      <c r="T40" s="117"/>
      <c r="U40" s="117"/>
      <c r="V40" s="117"/>
      <c r="W40" s="117"/>
      <c r="X40" s="117"/>
    </row>
    <row r="41" spans="1:24" ht="48" customHeight="1">
      <c r="A41" s="138" t="s">
        <v>28</v>
      </c>
      <c r="B41" s="139">
        <v>2</v>
      </c>
      <c r="C41" s="140" t="s">
        <v>66</v>
      </c>
      <c r="D41" s="141" t="s">
        <v>358</v>
      </c>
      <c r="E41" s="121"/>
      <c r="F41" s="121"/>
      <c r="G41" s="121"/>
      <c r="H41" s="121"/>
      <c r="I41" s="121"/>
      <c r="J41" s="121"/>
      <c r="K41" s="121"/>
      <c r="L41" s="121"/>
      <c r="M41" s="121"/>
      <c r="N41" s="121"/>
      <c r="O41" s="121"/>
      <c r="P41" s="121"/>
      <c r="Q41" s="121"/>
      <c r="R41" s="121"/>
      <c r="S41" s="121"/>
      <c r="T41" s="121"/>
      <c r="U41" s="121"/>
      <c r="V41" s="121"/>
      <c r="W41" s="121"/>
      <c r="X41" s="121"/>
    </row>
    <row r="42" spans="1:24" ht="39.75" customHeight="1">
      <c r="A42" s="118" t="s">
        <v>30</v>
      </c>
      <c r="B42" s="129" t="s">
        <v>67</v>
      </c>
      <c r="C42" s="142" t="s">
        <v>68</v>
      </c>
      <c r="D42" s="961" t="s">
        <v>359</v>
      </c>
      <c r="E42" s="117"/>
      <c r="F42" s="117"/>
      <c r="G42" s="117"/>
      <c r="H42" s="117"/>
      <c r="I42" s="117"/>
      <c r="J42" s="117"/>
      <c r="K42" s="117"/>
      <c r="L42" s="117"/>
      <c r="M42" s="117"/>
      <c r="N42" s="117"/>
      <c r="O42" s="117"/>
      <c r="P42" s="117"/>
      <c r="Q42" s="117"/>
      <c r="R42" s="117"/>
      <c r="S42" s="117"/>
      <c r="T42" s="117"/>
      <c r="U42" s="117"/>
      <c r="V42" s="117"/>
      <c r="W42" s="117"/>
      <c r="X42" s="117"/>
    </row>
    <row r="43" spans="1:24" ht="39.75" customHeight="1">
      <c r="A43" s="122" t="s">
        <v>33</v>
      </c>
      <c r="B43" s="99" t="s">
        <v>69</v>
      </c>
      <c r="C43" s="123" t="s">
        <v>70</v>
      </c>
      <c r="D43" s="916"/>
      <c r="E43" s="117"/>
      <c r="F43" s="117"/>
      <c r="G43" s="117"/>
      <c r="H43" s="117"/>
      <c r="I43" s="117"/>
      <c r="J43" s="117"/>
      <c r="K43" s="117"/>
      <c r="L43" s="117"/>
      <c r="M43" s="117"/>
      <c r="N43" s="117"/>
      <c r="O43" s="117"/>
      <c r="P43" s="117"/>
      <c r="Q43" s="117"/>
      <c r="R43" s="117"/>
      <c r="S43" s="117"/>
      <c r="T43" s="117"/>
      <c r="U43" s="117"/>
      <c r="V43" s="117"/>
      <c r="W43" s="117"/>
      <c r="X43" s="117"/>
    </row>
    <row r="44" spans="1:24" ht="39.75" customHeight="1">
      <c r="A44" s="122" t="s">
        <v>33</v>
      </c>
      <c r="B44" s="99" t="s">
        <v>72</v>
      </c>
      <c r="C44" s="123" t="s">
        <v>70</v>
      </c>
      <c r="D44" s="916"/>
      <c r="E44" s="117"/>
      <c r="F44" s="117"/>
      <c r="G44" s="117"/>
      <c r="H44" s="117"/>
      <c r="I44" s="117"/>
      <c r="J44" s="117"/>
      <c r="K44" s="117"/>
      <c r="L44" s="117"/>
      <c r="M44" s="117"/>
      <c r="N44" s="117"/>
      <c r="O44" s="117"/>
      <c r="P44" s="117"/>
      <c r="Q44" s="117"/>
      <c r="R44" s="117"/>
      <c r="S44" s="117"/>
      <c r="T44" s="117"/>
      <c r="U44" s="117"/>
      <c r="V44" s="117"/>
      <c r="W44" s="117"/>
      <c r="X44" s="117"/>
    </row>
    <row r="45" spans="1:24" ht="39.75" customHeight="1">
      <c r="A45" s="125" t="s">
        <v>33</v>
      </c>
      <c r="B45" s="128" t="s">
        <v>73</v>
      </c>
      <c r="C45" s="123" t="s">
        <v>70</v>
      </c>
      <c r="D45" s="916"/>
      <c r="E45" s="121"/>
      <c r="F45" s="121"/>
      <c r="G45" s="121"/>
      <c r="H45" s="121"/>
      <c r="I45" s="121"/>
      <c r="J45" s="121"/>
      <c r="K45" s="121"/>
      <c r="L45" s="121"/>
      <c r="M45" s="121"/>
      <c r="N45" s="121"/>
      <c r="O45" s="121"/>
      <c r="P45" s="121"/>
      <c r="Q45" s="121"/>
      <c r="R45" s="121"/>
      <c r="S45" s="121"/>
      <c r="T45" s="121"/>
      <c r="U45" s="121"/>
      <c r="V45" s="121"/>
      <c r="W45" s="121"/>
      <c r="X45" s="121"/>
    </row>
    <row r="46" spans="1:24" ht="39.75" customHeight="1">
      <c r="A46" s="118" t="s">
        <v>30</v>
      </c>
      <c r="B46" s="129" t="s">
        <v>74</v>
      </c>
      <c r="C46" s="126" t="s">
        <v>75</v>
      </c>
      <c r="D46" s="961" t="s">
        <v>360</v>
      </c>
      <c r="E46" s="117"/>
      <c r="F46" s="117"/>
      <c r="G46" s="117"/>
      <c r="H46" s="117"/>
      <c r="I46" s="117"/>
      <c r="J46" s="117"/>
      <c r="K46" s="117"/>
      <c r="L46" s="117"/>
      <c r="M46" s="117"/>
      <c r="N46" s="117"/>
      <c r="O46" s="117"/>
      <c r="P46" s="117"/>
      <c r="Q46" s="117"/>
      <c r="R46" s="117"/>
      <c r="S46" s="117"/>
      <c r="T46" s="117"/>
      <c r="U46" s="117"/>
      <c r="V46" s="117"/>
      <c r="W46" s="117"/>
      <c r="X46" s="117"/>
    </row>
    <row r="47" spans="1:24" ht="39.75" customHeight="1">
      <c r="A47" s="122" t="s">
        <v>33</v>
      </c>
      <c r="B47" s="99" t="s">
        <v>76</v>
      </c>
      <c r="C47" s="133" t="s">
        <v>77</v>
      </c>
      <c r="D47" s="916"/>
      <c r="E47" s="117"/>
      <c r="F47" s="127"/>
      <c r="G47" s="117"/>
      <c r="H47" s="117"/>
      <c r="I47" s="117"/>
      <c r="J47" s="117"/>
      <c r="K47" s="117"/>
      <c r="L47" s="117"/>
      <c r="M47" s="117"/>
      <c r="N47" s="117"/>
      <c r="O47" s="117"/>
      <c r="P47" s="117"/>
      <c r="Q47" s="117"/>
      <c r="R47" s="117"/>
      <c r="S47" s="117"/>
      <c r="T47" s="117"/>
      <c r="U47" s="117"/>
      <c r="V47" s="117"/>
      <c r="W47" s="117"/>
      <c r="X47" s="117"/>
    </row>
    <row r="48" spans="1:24" ht="39.75" customHeight="1">
      <c r="A48" s="122" t="s">
        <v>33</v>
      </c>
      <c r="B48" s="99" t="s">
        <v>79</v>
      </c>
      <c r="C48" s="133" t="s">
        <v>77</v>
      </c>
      <c r="D48" s="916"/>
      <c r="E48" s="117"/>
      <c r="F48" s="117"/>
      <c r="G48" s="117"/>
      <c r="H48" s="117"/>
      <c r="I48" s="117"/>
      <c r="J48" s="117"/>
      <c r="K48" s="117"/>
      <c r="L48" s="117"/>
      <c r="M48" s="117"/>
      <c r="N48" s="117"/>
      <c r="O48" s="117"/>
      <c r="P48" s="117"/>
      <c r="Q48" s="117"/>
      <c r="R48" s="117"/>
      <c r="S48" s="117"/>
      <c r="T48" s="117"/>
      <c r="U48" s="117"/>
      <c r="V48" s="117"/>
      <c r="W48" s="117"/>
      <c r="X48" s="117"/>
    </row>
    <row r="49" spans="1:24" ht="39.75" customHeight="1">
      <c r="A49" s="125" t="s">
        <v>33</v>
      </c>
      <c r="B49" s="128" t="s">
        <v>80</v>
      </c>
      <c r="C49" s="143" t="s">
        <v>77</v>
      </c>
      <c r="D49" s="916"/>
      <c r="E49" s="121"/>
      <c r="F49" s="121"/>
      <c r="G49" s="121"/>
      <c r="H49" s="121"/>
      <c r="I49" s="121"/>
      <c r="J49" s="121"/>
      <c r="K49" s="121"/>
      <c r="L49" s="121"/>
      <c r="M49" s="121"/>
      <c r="N49" s="121"/>
      <c r="O49" s="121"/>
      <c r="P49" s="121"/>
      <c r="Q49" s="121"/>
      <c r="R49" s="121"/>
      <c r="S49" s="121"/>
      <c r="T49" s="121"/>
      <c r="U49" s="121"/>
      <c r="V49" s="121"/>
      <c r="W49" s="121"/>
      <c r="X49" s="121"/>
    </row>
    <row r="50" spans="1:24" ht="39.75" customHeight="1">
      <c r="A50" s="118" t="s">
        <v>30</v>
      </c>
      <c r="B50" s="129" t="s">
        <v>81</v>
      </c>
      <c r="C50" s="126" t="s">
        <v>82</v>
      </c>
      <c r="D50" s="961" t="s">
        <v>361</v>
      </c>
      <c r="E50" s="117"/>
      <c r="F50" s="117"/>
      <c r="G50" s="117"/>
      <c r="H50" s="117"/>
      <c r="I50" s="117"/>
      <c r="J50" s="117"/>
      <c r="K50" s="117"/>
      <c r="L50" s="117"/>
      <c r="M50" s="117"/>
      <c r="N50" s="117"/>
      <c r="O50" s="117"/>
      <c r="P50" s="117"/>
      <c r="Q50" s="117"/>
      <c r="R50" s="117"/>
      <c r="S50" s="117"/>
      <c r="T50" s="117"/>
      <c r="U50" s="117"/>
      <c r="V50" s="117"/>
      <c r="W50" s="117"/>
      <c r="X50" s="117"/>
    </row>
    <row r="51" spans="1:24" ht="39.75" customHeight="1">
      <c r="A51" s="122" t="s">
        <v>33</v>
      </c>
      <c r="B51" s="99" t="s">
        <v>83</v>
      </c>
      <c r="C51" s="123" t="s">
        <v>86</v>
      </c>
      <c r="D51" s="916"/>
      <c r="E51" s="117"/>
      <c r="F51" s="117"/>
      <c r="G51" s="117"/>
      <c r="H51" s="117"/>
      <c r="I51" s="117"/>
      <c r="J51" s="117"/>
      <c r="K51" s="117"/>
      <c r="L51" s="117"/>
      <c r="M51" s="117"/>
      <c r="N51" s="117"/>
      <c r="O51" s="117"/>
      <c r="P51" s="117"/>
      <c r="Q51" s="117"/>
      <c r="R51" s="117"/>
      <c r="S51" s="117"/>
      <c r="T51" s="117"/>
      <c r="U51" s="117"/>
      <c r="V51" s="117"/>
      <c r="W51" s="117"/>
      <c r="X51" s="117"/>
    </row>
    <row r="52" spans="1:24" ht="39.75" customHeight="1">
      <c r="A52" s="122" t="s">
        <v>33</v>
      </c>
      <c r="B52" s="99" t="s">
        <v>85</v>
      </c>
      <c r="C52" s="123" t="s">
        <v>86</v>
      </c>
      <c r="D52" s="916"/>
      <c r="E52" s="117"/>
      <c r="F52" s="117"/>
      <c r="G52" s="117"/>
      <c r="H52" s="117"/>
      <c r="I52" s="117"/>
      <c r="J52" s="117"/>
      <c r="K52" s="117"/>
      <c r="L52" s="117"/>
      <c r="M52" s="117"/>
      <c r="N52" s="117"/>
      <c r="O52" s="117"/>
      <c r="P52" s="117"/>
      <c r="Q52" s="117"/>
      <c r="R52" s="117"/>
      <c r="S52" s="117"/>
      <c r="T52" s="117"/>
      <c r="U52" s="117"/>
      <c r="V52" s="117"/>
      <c r="W52" s="117"/>
      <c r="X52" s="117"/>
    </row>
    <row r="53" spans="1:24" ht="39.75" customHeight="1">
      <c r="A53" s="125" t="s">
        <v>33</v>
      </c>
      <c r="B53" s="128" t="s">
        <v>87</v>
      </c>
      <c r="C53" s="123" t="s">
        <v>86</v>
      </c>
      <c r="D53" s="916"/>
      <c r="E53" s="117"/>
      <c r="F53" s="117"/>
      <c r="G53" s="117"/>
      <c r="H53" s="117"/>
      <c r="I53" s="117"/>
      <c r="J53" s="117"/>
      <c r="K53" s="117"/>
      <c r="L53" s="117"/>
      <c r="M53" s="117"/>
      <c r="N53" s="117"/>
      <c r="O53" s="117"/>
      <c r="P53" s="117"/>
      <c r="Q53" s="117"/>
      <c r="R53" s="117"/>
      <c r="S53" s="117"/>
      <c r="T53" s="117"/>
      <c r="U53" s="117"/>
      <c r="V53" s="117"/>
      <c r="W53" s="117"/>
      <c r="X53" s="117"/>
    </row>
    <row r="54" spans="1:24" ht="30" customHeight="1">
      <c r="A54" s="144" t="s">
        <v>362</v>
      </c>
      <c r="B54" s="145"/>
      <c r="C54" s="146"/>
      <c r="D54" s="147"/>
      <c r="E54" s="117"/>
      <c r="F54" s="117"/>
      <c r="G54" s="117"/>
      <c r="H54" s="117"/>
      <c r="I54" s="117"/>
      <c r="J54" s="117"/>
      <c r="K54" s="117"/>
      <c r="L54" s="117"/>
      <c r="M54" s="117"/>
      <c r="N54" s="117"/>
      <c r="O54" s="117"/>
      <c r="P54" s="117"/>
      <c r="Q54" s="117"/>
      <c r="R54" s="117"/>
      <c r="S54" s="117"/>
      <c r="T54" s="117"/>
      <c r="U54" s="117"/>
      <c r="V54" s="117"/>
      <c r="W54" s="117"/>
      <c r="X54" s="117"/>
    </row>
    <row r="55" spans="1:24" ht="30" customHeight="1">
      <c r="A55" s="148" t="s">
        <v>28</v>
      </c>
      <c r="B55" s="149">
        <v>3</v>
      </c>
      <c r="C55" s="148" t="s">
        <v>89</v>
      </c>
      <c r="D55" s="150"/>
      <c r="E55" s="121"/>
      <c r="F55" s="121"/>
      <c r="G55" s="121"/>
      <c r="H55" s="121"/>
      <c r="I55" s="121"/>
      <c r="J55" s="121"/>
      <c r="K55" s="121"/>
      <c r="L55" s="121"/>
      <c r="M55" s="121"/>
      <c r="N55" s="121"/>
      <c r="O55" s="121"/>
      <c r="P55" s="121"/>
      <c r="Q55" s="121"/>
      <c r="R55" s="121"/>
      <c r="S55" s="121"/>
      <c r="T55" s="121"/>
      <c r="U55" s="121"/>
      <c r="V55" s="121"/>
      <c r="W55" s="121"/>
      <c r="X55" s="121"/>
    </row>
    <row r="56" spans="1:24" ht="92.25" customHeight="1">
      <c r="A56" s="151" t="s">
        <v>30</v>
      </c>
      <c r="B56" s="152" t="s">
        <v>90</v>
      </c>
      <c r="C56" s="153" t="s">
        <v>91</v>
      </c>
      <c r="D56" s="960" t="s">
        <v>363</v>
      </c>
      <c r="E56" s="117"/>
      <c r="F56" s="117"/>
      <c r="G56" s="117"/>
      <c r="H56" s="117"/>
      <c r="I56" s="117"/>
      <c r="J56" s="117"/>
      <c r="K56" s="117"/>
      <c r="L56" s="117"/>
      <c r="M56" s="117"/>
      <c r="N56" s="117"/>
      <c r="O56" s="117"/>
      <c r="P56" s="117"/>
      <c r="Q56" s="117"/>
      <c r="R56" s="117"/>
      <c r="S56" s="117"/>
      <c r="T56" s="117"/>
      <c r="U56" s="117"/>
      <c r="V56" s="117"/>
      <c r="W56" s="117"/>
      <c r="X56" s="117"/>
    </row>
    <row r="57" spans="1:24" ht="45" customHeight="1">
      <c r="A57" s="122" t="s">
        <v>33</v>
      </c>
      <c r="B57" s="99" t="s">
        <v>92</v>
      </c>
      <c r="C57" s="133" t="s">
        <v>364</v>
      </c>
      <c r="D57" s="916"/>
      <c r="E57" s="117"/>
      <c r="F57" s="117"/>
      <c r="G57" s="117"/>
      <c r="H57" s="117"/>
      <c r="I57" s="117"/>
      <c r="J57" s="117"/>
      <c r="K57" s="117"/>
      <c r="L57" s="117"/>
      <c r="M57" s="117"/>
      <c r="N57" s="117"/>
      <c r="O57" s="117"/>
      <c r="P57" s="117"/>
      <c r="Q57" s="117"/>
      <c r="R57" s="117"/>
      <c r="S57" s="117"/>
      <c r="T57" s="117"/>
      <c r="U57" s="117"/>
      <c r="V57" s="117"/>
      <c r="W57" s="117"/>
      <c r="X57" s="117"/>
    </row>
    <row r="58" spans="1:24" ht="63" customHeight="1">
      <c r="A58" s="122" t="s">
        <v>33</v>
      </c>
      <c r="B58" s="99" t="s">
        <v>94</v>
      </c>
      <c r="C58" s="133" t="s">
        <v>127</v>
      </c>
      <c r="D58" s="916"/>
      <c r="E58" s="117"/>
      <c r="F58" s="117"/>
      <c r="G58" s="117"/>
      <c r="H58" s="117"/>
      <c r="I58" s="117"/>
      <c r="J58" s="117"/>
      <c r="K58" s="117"/>
      <c r="L58" s="117"/>
      <c r="M58" s="117"/>
      <c r="N58" s="117"/>
      <c r="O58" s="117"/>
      <c r="P58" s="117"/>
      <c r="Q58" s="117"/>
      <c r="R58" s="117"/>
      <c r="S58" s="117"/>
      <c r="T58" s="117"/>
      <c r="U58" s="117"/>
      <c r="V58" s="117"/>
      <c r="W58" s="117"/>
      <c r="X58" s="117"/>
    </row>
    <row r="59" spans="1:24" ht="45" customHeight="1">
      <c r="A59" s="124" t="s">
        <v>33</v>
      </c>
      <c r="B59" s="102" t="s">
        <v>96</v>
      </c>
      <c r="C59" s="134" t="s">
        <v>365</v>
      </c>
      <c r="D59" s="916"/>
      <c r="E59" s="121"/>
      <c r="F59" s="121"/>
      <c r="G59" s="121"/>
      <c r="H59" s="121"/>
      <c r="I59" s="121"/>
      <c r="J59" s="121"/>
      <c r="K59" s="121"/>
      <c r="L59" s="121"/>
      <c r="M59" s="121"/>
      <c r="N59" s="121"/>
      <c r="O59" s="121"/>
      <c r="P59" s="121"/>
      <c r="Q59" s="121"/>
      <c r="R59" s="121"/>
      <c r="S59" s="121"/>
      <c r="T59" s="121"/>
      <c r="U59" s="121"/>
      <c r="V59" s="121"/>
      <c r="W59" s="121"/>
      <c r="X59" s="121"/>
    </row>
    <row r="60" spans="1:24" ht="54" customHeight="1">
      <c r="A60" s="118" t="s">
        <v>30</v>
      </c>
      <c r="B60" s="129" t="s">
        <v>99</v>
      </c>
      <c r="C60" s="120" t="s">
        <v>100</v>
      </c>
      <c r="D60" s="964" t="s">
        <v>366</v>
      </c>
      <c r="E60" s="117"/>
      <c r="F60" s="117"/>
      <c r="G60" s="117"/>
      <c r="H60" s="117"/>
      <c r="I60" s="117"/>
      <c r="J60" s="117"/>
      <c r="K60" s="117"/>
      <c r="L60" s="117"/>
      <c r="M60" s="117"/>
      <c r="N60" s="117"/>
      <c r="O60" s="117"/>
      <c r="P60" s="117"/>
      <c r="Q60" s="117"/>
      <c r="R60" s="117"/>
      <c r="S60" s="117"/>
      <c r="T60" s="117"/>
      <c r="U60" s="117"/>
      <c r="V60" s="117"/>
      <c r="W60" s="117"/>
      <c r="X60" s="117"/>
    </row>
    <row r="61" spans="1:24" ht="30" customHeight="1">
      <c r="A61" s="122" t="s">
        <v>33</v>
      </c>
      <c r="B61" s="99" t="s">
        <v>101</v>
      </c>
      <c r="C61" s="133" t="s">
        <v>367</v>
      </c>
      <c r="D61" s="916"/>
      <c r="E61" s="117"/>
      <c r="F61" s="117"/>
      <c r="G61" s="117"/>
      <c r="H61" s="117"/>
      <c r="I61" s="117"/>
      <c r="J61" s="117"/>
      <c r="K61" s="117"/>
      <c r="L61" s="117"/>
      <c r="M61" s="117"/>
      <c r="N61" s="117"/>
      <c r="O61" s="117"/>
      <c r="P61" s="117"/>
      <c r="Q61" s="117"/>
      <c r="R61" s="117"/>
      <c r="S61" s="117"/>
      <c r="T61" s="117"/>
      <c r="U61" s="117"/>
      <c r="V61" s="117"/>
      <c r="W61" s="117"/>
      <c r="X61" s="117"/>
    </row>
    <row r="62" spans="1:24" ht="30" customHeight="1">
      <c r="A62" s="122" t="s">
        <v>33</v>
      </c>
      <c r="B62" s="99" t="s">
        <v>104</v>
      </c>
      <c r="C62" s="133" t="s">
        <v>105</v>
      </c>
      <c r="D62" s="916"/>
      <c r="E62" s="117"/>
      <c r="F62" s="117"/>
      <c r="G62" s="117"/>
      <c r="H62" s="117"/>
      <c r="I62" s="117"/>
      <c r="J62" s="117"/>
      <c r="K62" s="117"/>
      <c r="L62" s="117"/>
      <c r="M62" s="117"/>
      <c r="N62" s="117"/>
      <c r="O62" s="117"/>
      <c r="P62" s="117"/>
      <c r="Q62" s="117"/>
      <c r="R62" s="117"/>
      <c r="S62" s="117"/>
      <c r="T62" s="117"/>
      <c r="U62" s="117"/>
      <c r="V62" s="117"/>
      <c r="W62" s="117"/>
      <c r="X62" s="117"/>
    </row>
    <row r="63" spans="1:24" ht="30" customHeight="1">
      <c r="A63" s="125" t="s">
        <v>33</v>
      </c>
      <c r="B63" s="128" t="s">
        <v>107</v>
      </c>
      <c r="C63" s="143" t="s">
        <v>108</v>
      </c>
      <c r="D63" s="916"/>
      <c r="E63" s="121"/>
      <c r="F63" s="121"/>
      <c r="G63" s="121"/>
      <c r="H63" s="121"/>
      <c r="I63" s="121"/>
      <c r="J63" s="121"/>
      <c r="K63" s="121"/>
      <c r="L63" s="121"/>
      <c r="M63" s="121"/>
      <c r="N63" s="121"/>
      <c r="O63" s="121"/>
      <c r="P63" s="121"/>
      <c r="Q63" s="121"/>
      <c r="R63" s="121"/>
      <c r="S63" s="121"/>
      <c r="T63" s="121"/>
      <c r="U63" s="121"/>
      <c r="V63" s="121"/>
      <c r="W63" s="121"/>
      <c r="X63" s="121"/>
    </row>
    <row r="64" spans="1:24" ht="30" customHeight="1">
      <c r="A64" s="135" t="s">
        <v>109</v>
      </c>
      <c r="B64" s="154"/>
      <c r="C64" s="155"/>
      <c r="D64" s="156"/>
      <c r="E64" s="117"/>
      <c r="F64" s="117"/>
      <c r="G64" s="117"/>
      <c r="H64" s="117"/>
      <c r="I64" s="117"/>
      <c r="J64" s="117"/>
      <c r="K64" s="117"/>
      <c r="L64" s="117"/>
      <c r="M64" s="117"/>
      <c r="N64" s="117"/>
      <c r="O64" s="117"/>
      <c r="P64" s="117"/>
      <c r="Q64" s="117"/>
      <c r="R64" s="117"/>
      <c r="S64" s="117"/>
      <c r="T64" s="117"/>
      <c r="U64" s="117"/>
      <c r="V64" s="117"/>
      <c r="W64" s="117"/>
      <c r="X64" s="117"/>
    </row>
    <row r="65" spans="1:24" ht="71.25" customHeight="1">
      <c r="A65" s="138" t="s">
        <v>28</v>
      </c>
      <c r="B65" s="139">
        <v>4</v>
      </c>
      <c r="C65" s="157" t="s">
        <v>110</v>
      </c>
      <c r="D65" s="158" t="s">
        <v>368</v>
      </c>
      <c r="E65" s="117"/>
      <c r="F65" s="117"/>
      <c r="G65" s="117"/>
      <c r="H65" s="117"/>
      <c r="I65" s="117"/>
      <c r="J65" s="117"/>
      <c r="K65" s="117"/>
      <c r="L65" s="117"/>
      <c r="M65" s="117"/>
      <c r="N65" s="117"/>
      <c r="O65" s="117"/>
      <c r="P65" s="117"/>
      <c r="Q65" s="117"/>
      <c r="R65" s="117"/>
      <c r="S65" s="117"/>
      <c r="T65" s="117"/>
      <c r="U65" s="117"/>
      <c r="V65" s="117"/>
      <c r="W65" s="117"/>
      <c r="X65" s="117"/>
    </row>
    <row r="66" spans="1:24" ht="45" customHeight="1">
      <c r="A66" s="118" t="s">
        <v>30</v>
      </c>
      <c r="B66" s="129" t="s">
        <v>111</v>
      </c>
      <c r="C66" s="142" t="s">
        <v>112</v>
      </c>
      <c r="D66" s="961" t="s">
        <v>369</v>
      </c>
      <c r="E66" s="117"/>
      <c r="F66" s="117"/>
      <c r="G66" s="117"/>
      <c r="H66" s="117"/>
      <c r="I66" s="117"/>
      <c r="J66" s="117"/>
      <c r="K66" s="117"/>
      <c r="L66" s="117"/>
      <c r="M66" s="117"/>
      <c r="N66" s="117"/>
      <c r="O66" s="117"/>
      <c r="P66" s="117"/>
      <c r="Q66" s="117"/>
      <c r="R66" s="117"/>
      <c r="S66" s="117"/>
      <c r="T66" s="117"/>
      <c r="U66" s="117"/>
      <c r="V66" s="117"/>
      <c r="W66" s="117"/>
      <c r="X66" s="117"/>
    </row>
    <row r="67" spans="1:24" ht="45" customHeight="1">
      <c r="A67" s="122" t="s">
        <v>33</v>
      </c>
      <c r="B67" s="99" t="s">
        <v>113</v>
      </c>
      <c r="C67" s="133" t="s">
        <v>119</v>
      </c>
      <c r="D67" s="916"/>
      <c r="E67" s="121"/>
      <c r="F67" s="121"/>
      <c r="G67" s="121"/>
      <c r="H67" s="121"/>
      <c r="I67" s="121"/>
      <c r="J67" s="121"/>
      <c r="K67" s="121"/>
      <c r="L67" s="121"/>
      <c r="M67" s="121"/>
      <c r="N67" s="121"/>
      <c r="O67" s="121"/>
      <c r="P67" s="121"/>
      <c r="Q67" s="121"/>
      <c r="R67" s="121"/>
      <c r="S67" s="121"/>
      <c r="T67" s="121"/>
      <c r="U67" s="121"/>
      <c r="V67" s="121"/>
      <c r="W67" s="121"/>
      <c r="X67" s="121"/>
    </row>
    <row r="68" spans="1:24" ht="45" customHeight="1">
      <c r="A68" s="122" t="s">
        <v>33</v>
      </c>
      <c r="B68" s="99" t="s">
        <v>116</v>
      </c>
      <c r="C68" s="133" t="s">
        <v>119</v>
      </c>
      <c r="D68" s="916"/>
      <c r="E68" s="117"/>
      <c r="F68" s="117"/>
      <c r="G68" s="117"/>
      <c r="H68" s="117"/>
      <c r="I68" s="117"/>
      <c r="J68" s="117"/>
      <c r="K68" s="117"/>
      <c r="L68" s="117"/>
      <c r="M68" s="117"/>
      <c r="N68" s="117"/>
      <c r="O68" s="117"/>
      <c r="P68" s="117"/>
      <c r="Q68" s="117"/>
      <c r="R68" s="117"/>
      <c r="S68" s="117"/>
      <c r="T68" s="117"/>
      <c r="U68" s="117"/>
      <c r="V68" s="117"/>
      <c r="W68" s="117"/>
      <c r="X68" s="117"/>
    </row>
    <row r="69" spans="1:24" ht="45" customHeight="1">
      <c r="A69" s="125" t="s">
        <v>33</v>
      </c>
      <c r="B69" s="102" t="s">
        <v>118</v>
      </c>
      <c r="C69" s="134" t="s">
        <v>119</v>
      </c>
      <c r="D69" s="952"/>
      <c r="E69" s="117"/>
      <c r="F69" s="117"/>
      <c r="G69" s="117"/>
      <c r="H69" s="117"/>
      <c r="I69" s="117"/>
      <c r="J69" s="117"/>
      <c r="K69" s="117"/>
      <c r="L69" s="117"/>
      <c r="M69" s="117"/>
      <c r="N69" s="117"/>
      <c r="O69" s="117"/>
      <c r="P69" s="117"/>
      <c r="Q69" s="117"/>
      <c r="R69" s="117"/>
      <c r="S69" s="117"/>
      <c r="T69" s="117"/>
      <c r="U69" s="117"/>
      <c r="V69" s="117"/>
      <c r="W69" s="117"/>
      <c r="X69" s="117"/>
    </row>
    <row r="70" spans="1:24" ht="45" customHeight="1">
      <c r="A70" s="118" t="s">
        <v>30</v>
      </c>
      <c r="B70" s="129" t="s">
        <v>120</v>
      </c>
      <c r="C70" s="126" t="s">
        <v>121</v>
      </c>
      <c r="D70" s="951" t="s">
        <v>370</v>
      </c>
      <c r="E70" s="117"/>
      <c r="F70" s="117"/>
      <c r="G70" s="117"/>
      <c r="H70" s="117"/>
      <c r="I70" s="117"/>
      <c r="J70" s="117"/>
      <c r="K70" s="117"/>
      <c r="L70" s="117"/>
      <c r="M70" s="117"/>
      <c r="N70" s="117"/>
      <c r="O70" s="117"/>
      <c r="P70" s="117"/>
      <c r="Q70" s="117"/>
      <c r="R70" s="117"/>
      <c r="S70" s="117"/>
      <c r="T70" s="117"/>
      <c r="U70" s="117"/>
      <c r="V70" s="117"/>
      <c r="W70" s="117"/>
      <c r="X70" s="117"/>
    </row>
    <row r="71" spans="1:24" ht="45" customHeight="1">
      <c r="A71" s="122" t="s">
        <v>33</v>
      </c>
      <c r="B71" s="99" t="s">
        <v>122</v>
      </c>
      <c r="C71" s="159" t="s">
        <v>371</v>
      </c>
      <c r="D71" s="916"/>
      <c r="E71" s="121"/>
      <c r="F71" s="121"/>
      <c r="G71" s="121"/>
      <c r="H71" s="121"/>
      <c r="I71" s="121"/>
      <c r="J71" s="121"/>
      <c r="K71" s="121"/>
      <c r="L71" s="121"/>
      <c r="M71" s="121"/>
      <c r="N71" s="121"/>
      <c r="O71" s="121"/>
      <c r="P71" s="121"/>
      <c r="Q71" s="121"/>
      <c r="R71" s="121"/>
      <c r="S71" s="121"/>
      <c r="T71" s="121"/>
      <c r="U71" s="121"/>
      <c r="V71" s="121"/>
      <c r="W71" s="121"/>
      <c r="X71" s="121"/>
    </row>
    <row r="72" spans="1:24" ht="45" customHeight="1">
      <c r="A72" s="122" t="s">
        <v>33</v>
      </c>
      <c r="B72" s="99" t="s">
        <v>124</v>
      </c>
      <c r="C72" s="159" t="s">
        <v>364</v>
      </c>
      <c r="D72" s="916"/>
      <c r="E72" s="117"/>
      <c r="F72" s="117"/>
      <c r="G72" s="117"/>
      <c r="H72" s="117"/>
      <c r="I72" s="117"/>
      <c r="J72" s="117"/>
      <c r="K72" s="117"/>
      <c r="L72" s="117"/>
      <c r="M72" s="117"/>
      <c r="N72" s="117"/>
      <c r="O72" s="117"/>
      <c r="P72" s="117"/>
      <c r="Q72" s="117"/>
      <c r="R72" s="117"/>
      <c r="S72" s="117"/>
      <c r="T72" s="117"/>
      <c r="U72" s="117"/>
      <c r="V72" s="117"/>
      <c r="W72" s="117"/>
      <c r="X72" s="117"/>
    </row>
    <row r="73" spans="1:24" ht="45" customHeight="1">
      <c r="A73" s="124" t="s">
        <v>33</v>
      </c>
      <c r="B73" s="128" t="s">
        <v>126</v>
      </c>
      <c r="C73" s="160" t="s">
        <v>127</v>
      </c>
      <c r="D73" s="916"/>
      <c r="E73" s="117"/>
      <c r="F73" s="117"/>
      <c r="G73" s="117"/>
      <c r="H73" s="117"/>
      <c r="I73" s="117"/>
      <c r="J73" s="117"/>
      <c r="K73" s="117"/>
      <c r="L73" s="117"/>
      <c r="M73" s="117"/>
      <c r="N73" s="117"/>
      <c r="O73" s="117"/>
      <c r="P73" s="117"/>
      <c r="Q73" s="117"/>
      <c r="R73" s="117"/>
      <c r="S73" s="117"/>
      <c r="T73" s="117"/>
      <c r="U73" s="117"/>
      <c r="V73" s="117"/>
      <c r="W73" s="117"/>
      <c r="X73" s="117"/>
    </row>
    <row r="74" spans="1:24" ht="39.75" customHeight="1">
      <c r="A74" s="118" t="s">
        <v>30</v>
      </c>
      <c r="B74" s="129" t="s">
        <v>128</v>
      </c>
      <c r="C74" s="126" t="s">
        <v>129</v>
      </c>
      <c r="D74" s="951" t="s">
        <v>372</v>
      </c>
      <c r="E74" s="117"/>
      <c r="F74" s="117"/>
      <c r="G74" s="117"/>
      <c r="H74" s="117"/>
      <c r="I74" s="117"/>
      <c r="J74" s="117"/>
      <c r="K74" s="117"/>
      <c r="L74" s="117"/>
      <c r="M74" s="117"/>
      <c r="N74" s="117"/>
      <c r="O74" s="117"/>
      <c r="P74" s="117"/>
      <c r="Q74" s="117"/>
      <c r="R74" s="117"/>
      <c r="S74" s="117"/>
      <c r="T74" s="117"/>
      <c r="U74" s="117"/>
      <c r="V74" s="117"/>
      <c r="W74" s="117"/>
      <c r="X74" s="117"/>
    </row>
    <row r="75" spans="1:24" ht="39.75" customHeight="1">
      <c r="A75" s="122" t="s">
        <v>33</v>
      </c>
      <c r="B75" s="99" t="s">
        <v>130</v>
      </c>
      <c r="C75" s="159" t="s">
        <v>131</v>
      </c>
      <c r="D75" s="916"/>
      <c r="E75" s="117"/>
      <c r="F75" s="117"/>
      <c r="G75" s="117"/>
      <c r="H75" s="117"/>
      <c r="I75" s="117"/>
      <c r="J75" s="117"/>
      <c r="K75" s="117"/>
      <c r="L75" s="117"/>
      <c r="M75" s="117"/>
      <c r="N75" s="117"/>
      <c r="O75" s="117"/>
      <c r="P75" s="117"/>
      <c r="Q75" s="117"/>
      <c r="R75" s="117"/>
      <c r="S75" s="117"/>
      <c r="T75" s="117"/>
      <c r="U75" s="117"/>
      <c r="V75" s="117"/>
      <c r="W75" s="117"/>
      <c r="X75" s="117"/>
    </row>
    <row r="76" spans="1:24" ht="39.75" customHeight="1">
      <c r="A76" s="122" t="s">
        <v>33</v>
      </c>
      <c r="B76" s="99" t="s">
        <v>132</v>
      </c>
      <c r="C76" s="159" t="s">
        <v>373</v>
      </c>
      <c r="D76" s="916"/>
      <c r="E76" s="117"/>
      <c r="F76" s="117"/>
      <c r="G76" s="117"/>
      <c r="H76" s="117"/>
      <c r="I76" s="117"/>
      <c r="J76" s="117"/>
      <c r="K76" s="117"/>
      <c r="L76" s="117"/>
      <c r="M76" s="117"/>
      <c r="N76" s="117"/>
      <c r="O76" s="117"/>
      <c r="P76" s="117"/>
      <c r="Q76" s="117"/>
      <c r="R76" s="117"/>
      <c r="S76" s="117"/>
      <c r="T76" s="117"/>
      <c r="U76" s="117"/>
      <c r="V76" s="117"/>
      <c r="W76" s="117"/>
      <c r="X76" s="117"/>
    </row>
    <row r="77" spans="1:24" ht="39.75" customHeight="1">
      <c r="A77" s="124" t="s">
        <v>33</v>
      </c>
      <c r="B77" s="128" t="s">
        <v>135</v>
      </c>
      <c r="C77" s="160" t="s">
        <v>136</v>
      </c>
      <c r="D77" s="952"/>
      <c r="E77" s="121"/>
      <c r="F77" s="121"/>
      <c r="G77" s="121"/>
      <c r="H77" s="121"/>
      <c r="I77" s="121"/>
      <c r="J77" s="121"/>
      <c r="K77" s="121"/>
      <c r="L77" s="121"/>
      <c r="M77" s="121"/>
      <c r="N77" s="121"/>
      <c r="O77" s="121"/>
      <c r="P77" s="121"/>
      <c r="Q77" s="121"/>
      <c r="R77" s="121"/>
      <c r="S77" s="121"/>
      <c r="T77" s="121"/>
      <c r="U77" s="121"/>
      <c r="V77" s="121"/>
      <c r="W77" s="121"/>
      <c r="X77" s="121"/>
    </row>
    <row r="78" spans="1:24" ht="51.75" customHeight="1">
      <c r="A78" s="118" t="s">
        <v>30</v>
      </c>
      <c r="B78" s="129" t="s">
        <v>137</v>
      </c>
      <c r="C78" s="126" t="s">
        <v>138</v>
      </c>
      <c r="D78" s="961" t="s">
        <v>374</v>
      </c>
      <c r="E78" s="117"/>
      <c r="F78" s="117"/>
      <c r="G78" s="117"/>
      <c r="H78" s="117"/>
      <c r="I78" s="117"/>
      <c r="J78" s="117"/>
      <c r="K78" s="117"/>
      <c r="L78" s="117"/>
      <c r="M78" s="117"/>
      <c r="N78" s="117"/>
      <c r="O78" s="117"/>
      <c r="P78" s="117"/>
      <c r="Q78" s="117"/>
      <c r="R78" s="117"/>
      <c r="S78" s="117"/>
      <c r="T78" s="117"/>
      <c r="U78" s="117"/>
      <c r="V78" s="117"/>
      <c r="W78" s="117"/>
      <c r="X78" s="117"/>
    </row>
    <row r="79" spans="1:24" ht="39.75" customHeight="1">
      <c r="A79" s="122" t="s">
        <v>33</v>
      </c>
      <c r="B79" s="99" t="s">
        <v>139</v>
      </c>
      <c r="C79" s="133" t="s">
        <v>140</v>
      </c>
      <c r="D79" s="916"/>
      <c r="E79" s="117"/>
      <c r="F79" s="117"/>
      <c r="G79" s="117"/>
      <c r="H79" s="117"/>
      <c r="I79" s="117"/>
      <c r="J79" s="117"/>
      <c r="K79" s="117"/>
      <c r="L79" s="117"/>
      <c r="M79" s="117"/>
      <c r="N79" s="117"/>
      <c r="O79" s="117"/>
      <c r="P79" s="117"/>
      <c r="Q79" s="117"/>
      <c r="R79" s="117"/>
      <c r="S79" s="117"/>
      <c r="T79" s="117"/>
      <c r="U79" s="117"/>
      <c r="V79" s="117"/>
      <c r="W79" s="117"/>
      <c r="X79" s="117"/>
    </row>
    <row r="80" spans="1:24" ht="39.75" customHeight="1">
      <c r="A80" s="122" t="s">
        <v>33</v>
      </c>
      <c r="B80" s="99" t="s">
        <v>375</v>
      </c>
      <c r="C80" s="133" t="s">
        <v>140</v>
      </c>
      <c r="D80" s="916"/>
      <c r="E80" s="117"/>
      <c r="F80" s="117"/>
      <c r="G80" s="117"/>
      <c r="H80" s="117"/>
      <c r="I80" s="117"/>
      <c r="J80" s="117"/>
      <c r="K80" s="117"/>
      <c r="L80" s="117"/>
      <c r="M80" s="117"/>
      <c r="N80" s="117"/>
      <c r="O80" s="117"/>
      <c r="P80" s="117"/>
      <c r="Q80" s="117"/>
      <c r="R80" s="117"/>
      <c r="S80" s="117"/>
      <c r="T80" s="117"/>
      <c r="U80" s="117"/>
      <c r="V80" s="117"/>
      <c r="W80" s="117"/>
      <c r="X80" s="117"/>
    </row>
    <row r="81" spans="1:24" ht="70.5" customHeight="1">
      <c r="A81" s="124" t="s">
        <v>33</v>
      </c>
      <c r="B81" s="102" t="s">
        <v>376</v>
      </c>
      <c r="C81" s="134" t="s">
        <v>140</v>
      </c>
      <c r="D81" s="952"/>
      <c r="E81" s="117"/>
      <c r="F81" s="117"/>
      <c r="G81" s="117"/>
      <c r="H81" s="117"/>
      <c r="I81" s="117"/>
      <c r="J81" s="117"/>
      <c r="K81" s="117"/>
      <c r="L81" s="117"/>
      <c r="M81" s="117"/>
      <c r="N81" s="117"/>
      <c r="O81" s="117"/>
      <c r="P81" s="117"/>
      <c r="Q81" s="117"/>
      <c r="R81" s="117"/>
      <c r="S81" s="117"/>
      <c r="T81" s="117"/>
      <c r="U81" s="117"/>
      <c r="V81" s="117"/>
      <c r="W81" s="117"/>
      <c r="X81" s="117"/>
    </row>
    <row r="82" spans="1:24" ht="49.5" customHeight="1">
      <c r="A82" s="118" t="s">
        <v>30</v>
      </c>
      <c r="B82" s="129" t="s">
        <v>141</v>
      </c>
      <c r="C82" s="126" t="s">
        <v>142</v>
      </c>
      <c r="D82" s="961" t="s">
        <v>377</v>
      </c>
      <c r="E82" s="117"/>
      <c r="F82" s="117"/>
      <c r="G82" s="117"/>
      <c r="H82" s="117"/>
      <c r="I82" s="117"/>
      <c r="J82" s="117"/>
      <c r="K82" s="117"/>
      <c r="L82" s="117"/>
      <c r="M82" s="117"/>
      <c r="N82" s="117"/>
      <c r="O82" s="117"/>
      <c r="P82" s="117"/>
      <c r="Q82" s="117"/>
      <c r="R82" s="117"/>
      <c r="S82" s="117"/>
      <c r="T82" s="117"/>
      <c r="U82" s="117"/>
      <c r="V82" s="117"/>
      <c r="W82" s="117"/>
      <c r="X82" s="117"/>
    </row>
    <row r="83" spans="1:24" ht="49.5" customHeight="1">
      <c r="A83" s="122" t="s">
        <v>33</v>
      </c>
      <c r="B83" s="99" t="s">
        <v>143</v>
      </c>
      <c r="C83" s="133" t="s">
        <v>140</v>
      </c>
      <c r="D83" s="916"/>
      <c r="E83" s="121"/>
      <c r="F83" s="121"/>
      <c r="G83" s="121"/>
      <c r="H83" s="121"/>
      <c r="I83" s="121"/>
      <c r="J83" s="121"/>
      <c r="K83" s="121"/>
      <c r="L83" s="121"/>
      <c r="M83" s="121"/>
      <c r="N83" s="121"/>
      <c r="O83" s="121"/>
      <c r="P83" s="121"/>
      <c r="Q83" s="121"/>
      <c r="R83" s="121"/>
      <c r="S83" s="121"/>
      <c r="T83" s="121"/>
      <c r="U83" s="121"/>
      <c r="V83" s="121"/>
      <c r="W83" s="121"/>
      <c r="X83" s="121"/>
    </row>
    <row r="84" spans="1:24" ht="49.5" customHeight="1">
      <c r="A84" s="122" t="s">
        <v>33</v>
      </c>
      <c r="B84" s="99" t="s">
        <v>144</v>
      </c>
      <c r="C84" s="133" t="s">
        <v>140</v>
      </c>
      <c r="D84" s="916"/>
      <c r="E84" s="117"/>
      <c r="F84" s="117"/>
      <c r="G84" s="117"/>
      <c r="H84" s="117"/>
      <c r="I84" s="117"/>
      <c r="J84" s="117"/>
      <c r="K84" s="117"/>
      <c r="L84" s="117"/>
      <c r="M84" s="117"/>
      <c r="N84" s="117"/>
      <c r="O84" s="117"/>
      <c r="P84" s="117"/>
      <c r="Q84" s="117"/>
      <c r="R84" s="117"/>
      <c r="S84" s="117"/>
      <c r="T84" s="117"/>
      <c r="U84" s="117"/>
      <c r="V84" s="117"/>
      <c r="W84" s="117"/>
      <c r="X84" s="117"/>
    </row>
    <row r="85" spans="1:24" ht="49.5" customHeight="1">
      <c r="A85" s="124" t="s">
        <v>33</v>
      </c>
      <c r="B85" s="128" t="s">
        <v>145</v>
      </c>
      <c r="C85" s="134" t="s">
        <v>140</v>
      </c>
      <c r="D85" s="952"/>
      <c r="E85" s="117"/>
      <c r="F85" s="117"/>
      <c r="G85" s="117"/>
      <c r="H85" s="117"/>
      <c r="I85" s="117"/>
      <c r="J85" s="117"/>
      <c r="K85" s="117"/>
      <c r="L85" s="117"/>
      <c r="M85" s="117"/>
      <c r="N85" s="117"/>
      <c r="O85" s="117"/>
      <c r="P85" s="117"/>
      <c r="Q85" s="117"/>
      <c r="R85" s="117"/>
      <c r="S85" s="117"/>
      <c r="T85" s="117"/>
      <c r="U85" s="117"/>
      <c r="V85" s="117"/>
      <c r="W85" s="117"/>
      <c r="X85" s="117"/>
    </row>
    <row r="86" spans="1:24" ht="19.5" customHeight="1">
      <c r="A86" s="161" t="s">
        <v>146</v>
      </c>
      <c r="B86" s="136"/>
      <c r="C86" s="162"/>
      <c r="D86" s="163"/>
      <c r="E86" s="117"/>
      <c r="F86" s="117"/>
      <c r="G86" s="117"/>
      <c r="H86" s="117"/>
      <c r="I86" s="117"/>
      <c r="J86" s="117"/>
      <c r="K86" s="117"/>
      <c r="L86" s="117"/>
      <c r="M86" s="117"/>
      <c r="N86" s="117"/>
      <c r="O86" s="117"/>
      <c r="P86" s="117"/>
      <c r="Q86" s="117"/>
      <c r="R86" s="117"/>
      <c r="S86" s="117"/>
      <c r="T86" s="117"/>
      <c r="U86" s="117"/>
      <c r="V86" s="117"/>
      <c r="W86" s="117"/>
      <c r="X86" s="117"/>
    </row>
    <row r="87" spans="1:24" ht="54" customHeight="1">
      <c r="A87" s="164" t="s">
        <v>28</v>
      </c>
      <c r="B87" s="165">
        <v>5</v>
      </c>
      <c r="C87" s="59" t="s">
        <v>147</v>
      </c>
      <c r="D87" s="166" t="s">
        <v>378</v>
      </c>
      <c r="E87" s="121"/>
      <c r="F87" s="121"/>
      <c r="G87" s="121"/>
      <c r="H87" s="121"/>
      <c r="I87" s="121"/>
      <c r="J87" s="121"/>
      <c r="K87" s="121"/>
      <c r="L87" s="121"/>
      <c r="M87" s="121"/>
      <c r="N87" s="121"/>
      <c r="O87" s="121"/>
      <c r="P87" s="121"/>
      <c r="Q87" s="121"/>
      <c r="R87" s="121"/>
      <c r="S87" s="121"/>
      <c r="T87" s="121"/>
      <c r="U87" s="121"/>
      <c r="V87" s="121"/>
      <c r="W87" s="121"/>
      <c r="X87" s="121"/>
    </row>
    <row r="88" spans="1:24" ht="45" customHeight="1">
      <c r="A88" s="118" t="s">
        <v>30</v>
      </c>
      <c r="B88" s="129" t="s">
        <v>148</v>
      </c>
      <c r="C88" s="120" t="s">
        <v>149</v>
      </c>
      <c r="D88" s="957" t="s">
        <v>379</v>
      </c>
      <c r="E88" s="117"/>
      <c r="F88" s="117"/>
      <c r="G88" s="117"/>
      <c r="H88" s="117"/>
      <c r="I88" s="117"/>
      <c r="J88" s="117"/>
      <c r="K88" s="117"/>
      <c r="L88" s="117"/>
      <c r="M88" s="117"/>
      <c r="N88" s="117"/>
      <c r="O88" s="117"/>
      <c r="P88" s="117"/>
      <c r="Q88" s="117"/>
      <c r="R88" s="117"/>
      <c r="S88" s="117"/>
      <c r="T88" s="117"/>
      <c r="U88" s="117"/>
      <c r="V88" s="117"/>
      <c r="W88" s="117"/>
      <c r="X88" s="117"/>
    </row>
    <row r="89" spans="1:24" ht="45" customHeight="1">
      <c r="A89" s="167" t="s">
        <v>33</v>
      </c>
      <c r="B89" s="99" t="s">
        <v>150</v>
      </c>
      <c r="C89" s="168" t="s">
        <v>380</v>
      </c>
      <c r="D89" s="958"/>
      <c r="E89" s="117"/>
      <c r="F89" s="117"/>
      <c r="G89" s="117"/>
      <c r="H89" s="117"/>
      <c r="I89" s="117"/>
      <c r="J89" s="117"/>
      <c r="K89" s="117"/>
      <c r="L89" s="117"/>
      <c r="M89" s="117"/>
      <c r="N89" s="117"/>
      <c r="O89" s="117"/>
      <c r="P89" s="117"/>
      <c r="Q89" s="117"/>
      <c r="R89" s="117"/>
      <c r="S89" s="117"/>
      <c r="T89" s="117"/>
      <c r="U89" s="117"/>
      <c r="V89" s="117"/>
      <c r="W89" s="117"/>
      <c r="X89" s="117"/>
    </row>
    <row r="90" spans="1:24" ht="45" customHeight="1">
      <c r="A90" s="167" t="s">
        <v>33</v>
      </c>
      <c r="B90" s="99" t="s">
        <v>153</v>
      </c>
      <c r="C90" s="168" t="s">
        <v>380</v>
      </c>
      <c r="D90" s="958"/>
      <c r="E90" s="117"/>
      <c r="F90" s="117"/>
      <c r="G90" s="117"/>
      <c r="H90" s="117"/>
      <c r="I90" s="117"/>
      <c r="J90" s="117"/>
      <c r="K90" s="117"/>
      <c r="L90" s="117"/>
      <c r="M90" s="117"/>
      <c r="N90" s="117"/>
      <c r="O90" s="117"/>
      <c r="P90" s="117"/>
      <c r="Q90" s="117"/>
      <c r="R90" s="117"/>
      <c r="S90" s="117"/>
      <c r="T90" s="117"/>
      <c r="U90" s="117"/>
      <c r="V90" s="117"/>
      <c r="W90" s="117"/>
      <c r="X90" s="117"/>
    </row>
    <row r="91" spans="1:24" ht="45" customHeight="1">
      <c r="A91" s="169" t="s">
        <v>33</v>
      </c>
      <c r="B91" s="102" t="s">
        <v>154</v>
      </c>
      <c r="C91" s="168" t="s">
        <v>380</v>
      </c>
      <c r="D91" s="959"/>
      <c r="E91" s="117"/>
      <c r="F91" s="117"/>
      <c r="G91" s="117"/>
      <c r="H91" s="117"/>
      <c r="I91" s="117"/>
      <c r="J91" s="117"/>
      <c r="K91" s="117"/>
      <c r="L91" s="117"/>
      <c r="M91" s="117"/>
      <c r="N91" s="117"/>
      <c r="O91" s="117"/>
      <c r="P91" s="117"/>
      <c r="Q91" s="117"/>
      <c r="R91" s="117"/>
      <c r="S91" s="117"/>
      <c r="T91" s="117"/>
      <c r="U91" s="117"/>
      <c r="V91" s="117"/>
      <c r="W91" s="117"/>
      <c r="X91" s="117"/>
    </row>
    <row r="92" spans="1:24" ht="45" customHeight="1">
      <c r="A92" s="118" t="s">
        <v>30</v>
      </c>
      <c r="B92" s="129" t="s">
        <v>155</v>
      </c>
      <c r="C92" s="120" t="s">
        <v>156</v>
      </c>
      <c r="D92" s="957" t="s">
        <v>381</v>
      </c>
      <c r="E92" s="117"/>
      <c r="F92" s="117"/>
      <c r="G92" s="117"/>
      <c r="H92" s="117"/>
      <c r="I92" s="117"/>
      <c r="J92" s="117"/>
      <c r="K92" s="117"/>
      <c r="L92" s="117"/>
      <c r="M92" s="117"/>
      <c r="N92" s="117"/>
      <c r="O92" s="117"/>
      <c r="P92" s="117"/>
      <c r="Q92" s="117"/>
      <c r="R92" s="117"/>
      <c r="S92" s="117"/>
      <c r="T92" s="117"/>
      <c r="U92" s="117"/>
      <c r="V92" s="117"/>
      <c r="W92" s="117"/>
      <c r="X92" s="117"/>
    </row>
    <row r="93" spans="1:24" ht="45" customHeight="1">
      <c r="A93" s="122" t="s">
        <v>33</v>
      </c>
      <c r="B93" s="99" t="s">
        <v>157</v>
      </c>
      <c r="C93" s="123" t="s">
        <v>382</v>
      </c>
      <c r="D93" s="958"/>
      <c r="E93" s="117"/>
      <c r="F93" s="117"/>
      <c r="G93" s="117"/>
      <c r="H93" s="117"/>
      <c r="I93" s="117"/>
      <c r="J93" s="117"/>
      <c r="K93" s="117"/>
      <c r="L93" s="117"/>
      <c r="M93" s="117"/>
      <c r="N93" s="117"/>
      <c r="O93" s="117"/>
      <c r="P93" s="117"/>
      <c r="Q93" s="117"/>
      <c r="R93" s="117"/>
      <c r="S93" s="117"/>
      <c r="T93" s="117"/>
      <c r="U93" s="117"/>
      <c r="V93" s="117"/>
      <c r="W93" s="117"/>
      <c r="X93" s="117"/>
    </row>
    <row r="94" spans="1:24" ht="45" customHeight="1">
      <c r="A94" s="122" t="s">
        <v>33</v>
      </c>
      <c r="B94" s="99" t="s">
        <v>159</v>
      </c>
      <c r="C94" s="123" t="s">
        <v>382</v>
      </c>
      <c r="D94" s="958"/>
      <c r="E94" s="117"/>
      <c r="F94" s="117"/>
      <c r="G94" s="117"/>
      <c r="H94" s="117"/>
      <c r="I94" s="117"/>
      <c r="J94" s="117"/>
      <c r="K94" s="117"/>
      <c r="L94" s="117"/>
      <c r="M94" s="117"/>
      <c r="N94" s="117"/>
      <c r="O94" s="117"/>
      <c r="P94" s="117"/>
      <c r="Q94" s="117"/>
      <c r="R94" s="117"/>
      <c r="S94" s="117"/>
      <c r="T94" s="117"/>
      <c r="U94" s="117"/>
      <c r="V94" s="117"/>
      <c r="W94" s="117"/>
      <c r="X94" s="117"/>
    </row>
    <row r="95" spans="1:24" ht="45" customHeight="1">
      <c r="A95" s="124" t="s">
        <v>33</v>
      </c>
      <c r="B95" s="102" t="s">
        <v>160</v>
      </c>
      <c r="C95" s="123" t="s">
        <v>382</v>
      </c>
      <c r="D95" s="959"/>
      <c r="E95" s="117"/>
      <c r="F95" s="117"/>
      <c r="G95" s="117"/>
      <c r="H95" s="117"/>
      <c r="I95" s="117"/>
      <c r="J95" s="117"/>
      <c r="K95" s="117"/>
      <c r="L95" s="117"/>
      <c r="M95" s="117"/>
      <c r="N95" s="117"/>
      <c r="O95" s="117"/>
      <c r="P95" s="117"/>
      <c r="Q95" s="117"/>
      <c r="R95" s="117"/>
      <c r="S95" s="117"/>
      <c r="T95" s="117"/>
      <c r="U95" s="117"/>
      <c r="V95" s="117"/>
      <c r="W95" s="117"/>
      <c r="X95" s="117"/>
    </row>
    <row r="96" spans="1:24" ht="45" customHeight="1">
      <c r="A96" s="118" t="s">
        <v>30</v>
      </c>
      <c r="B96" s="129" t="s">
        <v>161</v>
      </c>
      <c r="C96" s="120" t="s">
        <v>162</v>
      </c>
      <c r="D96" s="963" t="s">
        <v>383</v>
      </c>
      <c r="E96" s="117"/>
      <c r="F96" s="117"/>
      <c r="G96" s="117"/>
      <c r="H96" s="117"/>
      <c r="I96" s="117"/>
      <c r="J96" s="117"/>
      <c r="K96" s="117"/>
      <c r="L96" s="117"/>
      <c r="M96" s="117"/>
      <c r="N96" s="117"/>
      <c r="O96" s="117"/>
      <c r="P96" s="117"/>
      <c r="Q96" s="117"/>
      <c r="R96" s="117"/>
      <c r="S96" s="117"/>
      <c r="T96" s="117"/>
      <c r="U96" s="117"/>
      <c r="V96" s="117"/>
      <c r="W96" s="117"/>
      <c r="X96" s="117"/>
    </row>
    <row r="97" spans="1:24" ht="45" customHeight="1">
      <c r="A97" s="167" t="s">
        <v>33</v>
      </c>
      <c r="B97" s="99" t="s">
        <v>163</v>
      </c>
      <c r="C97" s="123" t="s">
        <v>384</v>
      </c>
      <c r="D97" s="958"/>
      <c r="E97" s="117"/>
      <c r="F97" s="117"/>
      <c r="G97" s="117"/>
      <c r="H97" s="117"/>
      <c r="I97" s="117"/>
      <c r="J97" s="117"/>
      <c r="K97" s="117"/>
      <c r="L97" s="117"/>
      <c r="M97" s="117"/>
      <c r="N97" s="117"/>
      <c r="O97" s="117"/>
      <c r="P97" s="117"/>
      <c r="Q97" s="117"/>
      <c r="R97" s="117"/>
      <c r="S97" s="117"/>
      <c r="T97" s="117"/>
      <c r="U97" s="117"/>
      <c r="V97" s="117"/>
      <c r="W97" s="117"/>
      <c r="X97" s="117"/>
    </row>
    <row r="98" spans="1:24" ht="45" customHeight="1">
      <c r="A98" s="167" t="s">
        <v>33</v>
      </c>
      <c r="B98" s="99" t="s">
        <v>165</v>
      </c>
      <c r="C98" s="123" t="s">
        <v>384</v>
      </c>
      <c r="D98" s="958"/>
      <c r="E98" s="117"/>
      <c r="F98" s="117"/>
      <c r="G98" s="117"/>
      <c r="H98" s="117"/>
      <c r="I98" s="117"/>
      <c r="J98" s="117"/>
      <c r="K98" s="117"/>
      <c r="L98" s="117"/>
      <c r="M98" s="117"/>
      <c r="N98" s="117"/>
      <c r="O98" s="117"/>
      <c r="P98" s="117"/>
      <c r="Q98" s="117"/>
      <c r="R98" s="117"/>
      <c r="S98" s="117"/>
      <c r="T98" s="117"/>
      <c r="U98" s="117"/>
      <c r="V98" s="117"/>
      <c r="W98" s="117"/>
      <c r="X98" s="117"/>
    </row>
    <row r="99" spans="1:24" ht="45" customHeight="1">
      <c r="A99" s="170" t="s">
        <v>33</v>
      </c>
      <c r="B99" s="102" t="s">
        <v>166</v>
      </c>
      <c r="C99" s="123" t="s">
        <v>384</v>
      </c>
      <c r="D99" s="959"/>
      <c r="E99" s="117"/>
      <c r="F99" s="117"/>
      <c r="G99" s="117"/>
      <c r="H99" s="117"/>
      <c r="I99" s="117"/>
      <c r="J99" s="117"/>
      <c r="K99" s="117"/>
      <c r="L99" s="117"/>
      <c r="M99" s="117"/>
      <c r="N99" s="117"/>
      <c r="O99" s="117"/>
      <c r="P99" s="117"/>
      <c r="Q99" s="117"/>
      <c r="R99" s="117"/>
      <c r="S99" s="117"/>
      <c r="T99" s="117"/>
      <c r="U99" s="117"/>
      <c r="V99" s="117"/>
      <c r="W99" s="117"/>
      <c r="X99" s="117"/>
    </row>
    <row r="100" spans="1:24" ht="45" customHeight="1">
      <c r="A100" s="161" t="s">
        <v>167</v>
      </c>
      <c r="B100" s="136"/>
      <c r="C100" s="162"/>
      <c r="D100" s="163"/>
      <c r="E100" s="121"/>
      <c r="F100" s="121"/>
      <c r="G100" s="121"/>
      <c r="H100" s="121"/>
      <c r="I100" s="121"/>
      <c r="J100" s="121"/>
      <c r="K100" s="121"/>
      <c r="L100" s="121"/>
      <c r="M100" s="121"/>
      <c r="N100" s="121"/>
      <c r="O100" s="121"/>
      <c r="P100" s="121"/>
      <c r="Q100" s="121"/>
      <c r="R100" s="121"/>
      <c r="S100" s="121"/>
      <c r="T100" s="121"/>
      <c r="U100" s="121"/>
      <c r="V100" s="121"/>
      <c r="W100" s="121"/>
      <c r="X100" s="121"/>
    </row>
    <row r="101" spans="1:24" ht="19.5" customHeight="1">
      <c r="A101" s="171" t="s">
        <v>28</v>
      </c>
      <c r="B101" s="172">
        <v>6</v>
      </c>
      <c r="C101" s="173" t="s">
        <v>168</v>
      </c>
      <c r="D101" s="174"/>
      <c r="E101" s="117"/>
      <c r="F101" s="117"/>
      <c r="G101" s="117"/>
      <c r="H101" s="117"/>
      <c r="I101" s="117"/>
      <c r="J101" s="117"/>
      <c r="K101" s="117"/>
      <c r="L101" s="117"/>
      <c r="M101" s="117"/>
      <c r="N101" s="117"/>
      <c r="O101" s="117"/>
      <c r="P101" s="117"/>
      <c r="Q101" s="117"/>
      <c r="R101" s="117"/>
      <c r="S101" s="117"/>
      <c r="T101" s="117"/>
      <c r="U101" s="117"/>
      <c r="V101" s="117"/>
      <c r="W101" s="117"/>
      <c r="X101" s="117"/>
    </row>
    <row r="102" spans="1:24" ht="24.75" customHeight="1">
      <c r="A102" s="118" t="s">
        <v>30</v>
      </c>
      <c r="B102" s="129" t="s">
        <v>169</v>
      </c>
      <c r="C102" s="175" t="s">
        <v>170</v>
      </c>
      <c r="D102" s="951" t="s">
        <v>385</v>
      </c>
      <c r="E102" s="117"/>
      <c r="F102" s="117"/>
      <c r="G102" s="117"/>
      <c r="H102" s="117"/>
      <c r="I102" s="117"/>
      <c r="J102" s="117"/>
      <c r="K102" s="117"/>
      <c r="L102" s="117"/>
      <c r="M102" s="117"/>
      <c r="N102" s="117"/>
      <c r="O102" s="117"/>
      <c r="P102" s="117"/>
      <c r="Q102" s="117"/>
      <c r="R102" s="117"/>
      <c r="S102" s="117"/>
      <c r="T102" s="117"/>
      <c r="U102" s="117"/>
      <c r="V102" s="117"/>
      <c r="W102" s="117"/>
      <c r="X102" s="117"/>
    </row>
    <row r="103" spans="1:24" ht="24.75" customHeight="1">
      <c r="A103" s="122" t="s">
        <v>33</v>
      </c>
      <c r="B103" s="99" t="s">
        <v>171</v>
      </c>
      <c r="C103" s="133" t="s">
        <v>172</v>
      </c>
      <c r="D103" s="916"/>
      <c r="E103" s="117"/>
      <c r="F103" s="117"/>
      <c r="G103" s="117"/>
      <c r="H103" s="117"/>
      <c r="I103" s="117"/>
      <c r="J103" s="117"/>
      <c r="K103" s="117"/>
      <c r="L103" s="117"/>
      <c r="M103" s="117"/>
      <c r="N103" s="117"/>
      <c r="O103" s="117"/>
      <c r="P103" s="117"/>
      <c r="Q103" s="117"/>
      <c r="R103" s="117"/>
      <c r="S103" s="117"/>
      <c r="T103" s="117"/>
      <c r="U103" s="117"/>
      <c r="V103" s="117"/>
      <c r="W103" s="117"/>
      <c r="X103" s="117"/>
    </row>
    <row r="104" spans="1:24" ht="24.75" customHeight="1">
      <c r="A104" s="122" t="s">
        <v>33</v>
      </c>
      <c r="B104" s="99" t="s">
        <v>173</v>
      </c>
      <c r="C104" s="133" t="s">
        <v>172</v>
      </c>
      <c r="D104" s="916"/>
      <c r="E104" s="117"/>
      <c r="F104" s="117"/>
      <c r="G104" s="117"/>
      <c r="H104" s="117"/>
      <c r="I104" s="117"/>
      <c r="J104" s="117"/>
      <c r="K104" s="117"/>
      <c r="L104" s="117"/>
      <c r="M104" s="117"/>
      <c r="N104" s="117"/>
      <c r="O104" s="117"/>
      <c r="P104" s="117"/>
      <c r="Q104" s="117"/>
      <c r="R104" s="117"/>
      <c r="S104" s="117"/>
      <c r="T104" s="117"/>
      <c r="U104" s="117"/>
      <c r="V104" s="117"/>
      <c r="W104" s="117"/>
      <c r="X104" s="117"/>
    </row>
    <row r="105" spans="1:24" ht="24.75" customHeight="1">
      <c r="A105" s="124" t="s">
        <v>33</v>
      </c>
      <c r="B105" s="102" t="s">
        <v>174</v>
      </c>
      <c r="C105" s="134" t="s">
        <v>172</v>
      </c>
      <c r="D105" s="916"/>
      <c r="E105" s="117"/>
      <c r="F105" s="117"/>
      <c r="G105" s="117"/>
      <c r="H105" s="117"/>
      <c r="I105" s="117"/>
      <c r="J105" s="117"/>
      <c r="K105" s="117"/>
      <c r="L105" s="117"/>
      <c r="M105" s="117"/>
      <c r="N105" s="117"/>
      <c r="O105" s="117"/>
      <c r="P105" s="117"/>
      <c r="Q105" s="117"/>
      <c r="R105" s="117"/>
      <c r="S105" s="117"/>
      <c r="T105" s="117"/>
      <c r="U105" s="117"/>
      <c r="V105" s="117"/>
      <c r="W105" s="117"/>
      <c r="X105" s="117"/>
    </row>
    <row r="106" spans="1:24" ht="24.75" customHeight="1">
      <c r="A106" s="118" t="s">
        <v>28</v>
      </c>
      <c r="B106" s="129" t="s">
        <v>175</v>
      </c>
      <c r="C106" s="176" t="s">
        <v>176</v>
      </c>
      <c r="D106" s="916"/>
      <c r="E106" s="121"/>
      <c r="F106" s="121"/>
      <c r="G106" s="121"/>
      <c r="H106" s="121"/>
      <c r="I106" s="121"/>
      <c r="J106" s="121"/>
      <c r="K106" s="121"/>
      <c r="L106" s="121"/>
      <c r="M106" s="121"/>
      <c r="N106" s="121"/>
      <c r="O106" s="121"/>
      <c r="P106" s="121"/>
      <c r="Q106" s="121"/>
      <c r="R106" s="121"/>
      <c r="S106" s="121"/>
      <c r="T106" s="121"/>
      <c r="U106" s="121"/>
      <c r="V106" s="121"/>
      <c r="W106" s="121"/>
      <c r="X106" s="121"/>
    </row>
    <row r="107" spans="1:24" ht="24.75" customHeight="1">
      <c r="A107" s="122" t="s">
        <v>33</v>
      </c>
      <c r="B107" s="99" t="s">
        <v>177</v>
      </c>
      <c r="C107" s="133" t="s">
        <v>172</v>
      </c>
      <c r="D107" s="916"/>
      <c r="E107" s="117"/>
      <c r="F107" s="117"/>
      <c r="G107" s="117"/>
      <c r="H107" s="117"/>
      <c r="I107" s="117"/>
      <c r="J107" s="117"/>
      <c r="K107" s="117"/>
      <c r="L107" s="117"/>
      <c r="M107" s="117"/>
      <c r="N107" s="117"/>
      <c r="O107" s="117"/>
      <c r="P107" s="117"/>
      <c r="Q107" s="117"/>
      <c r="R107" s="117"/>
      <c r="S107" s="117"/>
      <c r="T107" s="117"/>
      <c r="U107" s="117"/>
      <c r="V107" s="117"/>
      <c r="W107" s="117"/>
      <c r="X107" s="117"/>
    </row>
    <row r="108" spans="1:24" ht="24.75" customHeight="1">
      <c r="A108" s="122" t="s">
        <v>33</v>
      </c>
      <c r="B108" s="99" t="s">
        <v>178</v>
      </c>
      <c r="C108" s="133" t="s">
        <v>172</v>
      </c>
      <c r="D108" s="916"/>
      <c r="E108" s="117"/>
      <c r="F108" s="127"/>
      <c r="G108" s="117"/>
      <c r="H108" s="117"/>
      <c r="I108" s="117"/>
      <c r="J108" s="117"/>
      <c r="K108" s="117"/>
      <c r="L108" s="117"/>
      <c r="M108" s="117"/>
      <c r="N108" s="117"/>
      <c r="O108" s="117"/>
      <c r="P108" s="117"/>
      <c r="Q108" s="117"/>
      <c r="R108" s="117"/>
      <c r="S108" s="117"/>
      <c r="T108" s="117"/>
      <c r="U108" s="117"/>
      <c r="V108" s="117"/>
      <c r="W108" s="117"/>
      <c r="X108" s="117"/>
    </row>
    <row r="109" spans="1:24" ht="24.75" customHeight="1">
      <c r="A109" s="124" t="s">
        <v>33</v>
      </c>
      <c r="B109" s="102" t="s">
        <v>179</v>
      </c>
      <c r="C109" s="134" t="s">
        <v>172</v>
      </c>
      <c r="D109" s="916"/>
      <c r="E109" s="117"/>
      <c r="F109" s="117"/>
      <c r="G109" s="117"/>
      <c r="H109" s="117"/>
      <c r="I109" s="117"/>
      <c r="J109" s="117"/>
      <c r="K109" s="117"/>
      <c r="L109" s="117"/>
      <c r="M109" s="117"/>
      <c r="N109" s="117"/>
      <c r="O109" s="117"/>
      <c r="P109" s="117"/>
      <c r="Q109" s="117"/>
      <c r="R109" s="117"/>
      <c r="S109" s="117"/>
      <c r="T109" s="117"/>
      <c r="U109" s="117"/>
      <c r="V109" s="117"/>
      <c r="W109" s="117"/>
      <c r="X109" s="117"/>
    </row>
    <row r="110" spans="1:24" ht="24.75" customHeight="1">
      <c r="A110" s="118" t="s">
        <v>28</v>
      </c>
      <c r="B110" s="129" t="s">
        <v>180</v>
      </c>
      <c r="C110" s="176" t="s">
        <v>181</v>
      </c>
      <c r="D110" s="916"/>
      <c r="E110" s="117"/>
      <c r="F110" s="117"/>
      <c r="G110" s="117"/>
      <c r="H110" s="117"/>
      <c r="I110" s="117"/>
      <c r="J110" s="117"/>
      <c r="K110" s="117"/>
      <c r="L110" s="117"/>
      <c r="M110" s="117"/>
      <c r="N110" s="117"/>
      <c r="O110" s="117"/>
      <c r="P110" s="117"/>
      <c r="Q110" s="117"/>
      <c r="R110" s="117"/>
      <c r="S110" s="117"/>
      <c r="T110" s="117"/>
      <c r="U110" s="117"/>
      <c r="V110" s="117"/>
      <c r="W110" s="117"/>
      <c r="X110" s="117"/>
    </row>
    <row r="111" spans="1:24" ht="24.75" customHeight="1">
      <c r="A111" s="122" t="s">
        <v>33</v>
      </c>
      <c r="B111" s="99" t="s">
        <v>182</v>
      </c>
      <c r="C111" s="133" t="s">
        <v>172</v>
      </c>
      <c r="D111" s="916"/>
      <c r="E111" s="117"/>
      <c r="F111" s="117"/>
      <c r="G111" s="117"/>
      <c r="H111" s="117"/>
      <c r="I111" s="117"/>
      <c r="J111" s="117"/>
      <c r="K111" s="117"/>
      <c r="L111" s="117"/>
      <c r="M111" s="117"/>
      <c r="N111" s="117"/>
      <c r="O111" s="117"/>
      <c r="P111" s="117"/>
      <c r="Q111" s="117"/>
      <c r="R111" s="117"/>
      <c r="S111" s="117"/>
      <c r="T111" s="117"/>
      <c r="U111" s="117"/>
      <c r="V111" s="117"/>
      <c r="W111" s="117"/>
      <c r="X111" s="117"/>
    </row>
    <row r="112" spans="1:24" ht="24.75" customHeight="1">
      <c r="A112" s="122" t="s">
        <v>33</v>
      </c>
      <c r="B112" s="99" t="s">
        <v>183</v>
      </c>
      <c r="C112" s="133" t="s">
        <v>172</v>
      </c>
      <c r="D112" s="916"/>
      <c r="E112" s="117"/>
      <c r="F112" s="117"/>
      <c r="G112" s="117"/>
      <c r="H112" s="117"/>
      <c r="I112" s="117"/>
      <c r="J112" s="117"/>
      <c r="K112" s="117"/>
      <c r="L112" s="117"/>
      <c r="M112" s="117"/>
      <c r="N112" s="117"/>
      <c r="O112" s="117"/>
      <c r="P112" s="117"/>
      <c r="Q112" s="117"/>
      <c r="R112" s="117"/>
      <c r="S112" s="117"/>
      <c r="T112" s="117"/>
      <c r="U112" s="117"/>
      <c r="V112" s="117"/>
      <c r="W112" s="117"/>
      <c r="X112" s="117"/>
    </row>
    <row r="113" spans="1:24" ht="24.75" customHeight="1">
      <c r="A113" s="124" t="s">
        <v>33</v>
      </c>
      <c r="B113" s="102" t="s">
        <v>184</v>
      </c>
      <c r="C113" s="134" t="s">
        <v>172</v>
      </c>
      <c r="D113" s="952"/>
      <c r="E113" s="117"/>
      <c r="F113" s="117"/>
      <c r="G113" s="117"/>
      <c r="H113" s="117"/>
      <c r="I113" s="117"/>
      <c r="J113" s="117"/>
      <c r="K113" s="117"/>
      <c r="L113" s="117"/>
      <c r="M113" s="117"/>
      <c r="N113" s="117"/>
      <c r="O113" s="117"/>
      <c r="P113" s="117"/>
      <c r="Q113" s="117"/>
      <c r="R113" s="117"/>
      <c r="S113" s="117"/>
      <c r="T113" s="117"/>
      <c r="U113" s="117"/>
      <c r="V113" s="117"/>
      <c r="W113" s="117"/>
      <c r="X113" s="117"/>
    </row>
    <row r="114" spans="1:24" ht="15.75" customHeight="1">
      <c r="A114" s="161" t="s">
        <v>185</v>
      </c>
      <c r="B114" s="136"/>
      <c r="C114" s="162"/>
      <c r="D114" s="163"/>
      <c r="E114" s="117"/>
      <c r="F114" s="117"/>
      <c r="G114" s="117"/>
      <c r="H114" s="117"/>
      <c r="I114" s="117"/>
      <c r="J114" s="117"/>
      <c r="K114" s="117"/>
      <c r="L114" s="117"/>
      <c r="M114" s="117"/>
      <c r="N114" s="117"/>
      <c r="O114" s="117"/>
      <c r="P114" s="117"/>
      <c r="Q114" s="117"/>
      <c r="R114" s="117"/>
      <c r="S114" s="117"/>
      <c r="T114" s="117"/>
      <c r="U114" s="117"/>
      <c r="V114" s="117"/>
      <c r="W114" s="117"/>
      <c r="X114" s="117"/>
    </row>
    <row r="115" spans="1:24" ht="15.75" customHeight="1">
      <c r="A115" s="171" t="s">
        <v>28</v>
      </c>
      <c r="B115" s="139">
        <v>7</v>
      </c>
      <c r="C115" s="173" t="s">
        <v>186</v>
      </c>
      <c r="D115" s="174"/>
      <c r="E115" s="117"/>
      <c r="F115" s="117"/>
      <c r="G115" s="117"/>
      <c r="H115" s="117"/>
      <c r="I115" s="117"/>
      <c r="J115" s="117"/>
      <c r="K115" s="117"/>
      <c r="L115" s="117"/>
      <c r="M115" s="117"/>
      <c r="N115" s="117"/>
      <c r="O115" s="117"/>
      <c r="P115" s="117"/>
      <c r="Q115" s="117"/>
      <c r="R115" s="117"/>
      <c r="S115" s="117"/>
      <c r="T115" s="117"/>
      <c r="U115" s="117"/>
      <c r="V115" s="117"/>
      <c r="W115" s="117"/>
      <c r="X115" s="117"/>
    </row>
    <row r="116" spans="1:24" ht="27" customHeight="1">
      <c r="A116" s="122" t="s">
        <v>33</v>
      </c>
      <c r="B116" s="99" t="s">
        <v>187</v>
      </c>
      <c r="C116" s="133" t="s">
        <v>188</v>
      </c>
      <c r="D116" s="961" t="s">
        <v>386</v>
      </c>
      <c r="E116" s="117"/>
      <c r="F116" s="117"/>
      <c r="G116" s="117"/>
      <c r="H116" s="117"/>
      <c r="I116" s="117"/>
      <c r="J116" s="117"/>
      <c r="K116" s="117"/>
      <c r="L116" s="117"/>
      <c r="M116" s="117"/>
      <c r="N116" s="117"/>
      <c r="O116" s="117"/>
      <c r="P116" s="117"/>
      <c r="Q116" s="117"/>
      <c r="R116" s="117"/>
      <c r="S116" s="117"/>
      <c r="T116" s="117"/>
      <c r="U116" s="117"/>
      <c r="V116" s="117"/>
      <c r="W116" s="117"/>
      <c r="X116" s="117"/>
    </row>
    <row r="117" spans="1:24" ht="27" customHeight="1">
      <c r="A117" s="122" t="s">
        <v>33</v>
      </c>
      <c r="B117" s="99" t="s">
        <v>189</v>
      </c>
      <c r="C117" s="133" t="s">
        <v>190</v>
      </c>
      <c r="D117" s="916"/>
      <c r="E117" s="117"/>
      <c r="F117" s="117"/>
      <c r="G117" s="117"/>
      <c r="H117" s="117"/>
      <c r="I117" s="117"/>
      <c r="J117" s="117"/>
      <c r="K117" s="117"/>
      <c r="L117" s="117"/>
      <c r="M117" s="117"/>
      <c r="N117" s="117"/>
      <c r="O117" s="117"/>
      <c r="P117" s="117"/>
      <c r="Q117" s="117"/>
      <c r="R117" s="117"/>
      <c r="S117" s="117"/>
      <c r="T117" s="117"/>
      <c r="U117" s="117"/>
      <c r="V117" s="117"/>
      <c r="W117" s="117"/>
      <c r="X117" s="117"/>
    </row>
    <row r="118" spans="1:24" ht="27" customHeight="1">
      <c r="A118" s="122" t="s">
        <v>33</v>
      </c>
      <c r="B118" s="99" t="s">
        <v>191</v>
      </c>
      <c r="C118" s="133" t="s">
        <v>192</v>
      </c>
      <c r="D118" s="916"/>
      <c r="E118" s="117"/>
      <c r="F118" s="117"/>
      <c r="G118" s="117"/>
      <c r="H118" s="117"/>
      <c r="I118" s="117"/>
      <c r="J118" s="117"/>
      <c r="K118" s="117"/>
      <c r="L118" s="117"/>
      <c r="M118" s="117"/>
      <c r="N118" s="117"/>
      <c r="O118" s="117"/>
      <c r="P118" s="117"/>
      <c r="Q118" s="117"/>
      <c r="R118" s="117"/>
      <c r="S118" s="117"/>
      <c r="T118" s="117"/>
      <c r="U118" s="117"/>
      <c r="V118" s="117"/>
      <c r="W118" s="117"/>
      <c r="X118" s="117"/>
    </row>
    <row r="119" spans="1:24" ht="29.25" customHeight="1">
      <c r="A119" s="122" t="s">
        <v>33</v>
      </c>
      <c r="B119" s="99" t="s">
        <v>193</v>
      </c>
      <c r="C119" s="133" t="s">
        <v>194</v>
      </c>
      <c r="D119" s="916"/>
      <c r="E119" s="117"/>
      <c r="F119" s="117"/>
      <c r="G119" s="117"/>
      <c r="H119" s="117"/>
      <c r="I119" s="117"/>
      <c r="J119" s="117"/>
      <c r="K119" s="117"/>
      <c r="L119" s="117"/>
      <c r="M119" s="117"/>
      <c r="N119" s="117"/>
      <c r="O119" s="117"/>
      <c r="P119" s="117"/>
      <c r="Q119" s="117"/>
      <c r="R119" s="117"/>
      <c r="S119" s="117"/>
      <c r="T119" s="117"/>
      <c r="U119" s="117"/>
      <c r="V119" s="117"/>
      <c r="W119" s="117"/>
      <c r="X119" s="117"/>
    </row>
    <row r="120" spans="1:24" ht="29.25" customHeight="1">
      <c r="A120" s="122" t="s">
        <v>33</v>
      </c>
      <c r="B120" s="99" t="s">
        <v>195</v>
      </c>
      <c r="C120" s="133" t="s">
        <v>196</v>
      </c>
      <c r="D120" s="916"/>
      <c r="E120" s="117"/>
      <c r="F120" s="117"/>
      <c r="G120" s="117"/>
      <c r="H120" s="117"/>
      <c r="I120" s="117"/>
      <c r="J120" s="117"/>
      <c r="K120" s="117"/>
      <c r="L120" s="117"/>
      <c r="M120" s="117"/>
      <c r="N120" s="117"/>
      <c r="O120" s="117"/>
      <c r="P120" s="117"/>
      <c r="Q120" s="117"/>
      <c r="R120" s="117"/>
      <c r="S120" s="117"/>
      <c r="T120" s="117"/>
      <c r="U120" s="117"/>
      <c r="V120" s="117"/>
      <c r="W120" s="117"/>
      <c r="X120" s="117"/>
    </row>
    <row r="121" spans="1:24" ht="29.25" customHeight="1">
      <c r="A121" s="122" t="s">
        <v>33</v>
      </c>
      <c r="B121" s="99" t="s">
        <v>197</v>
      </c>
      <c r="C121" s="133" t="s">
        <v>198</v>
      </c>
      <c r="D121" s="916"/>
      <c r="E121" s="117"/>
      <c r="F121" s="117"/>
      <c r="G121" s="117"/>
      <c r="H121" s="117"/>
      <c r="I121" s="117"/>
      <c r="J121" s="117"/>
      <c r="K121" s="117"/>
      <c r="L121" s="117"/>
      <c r="M121" s="117"/>
      <c r="N121" s="117"/>
      <c r="O121" s="117"/>
      <c r="P121" s="117"/>
      <c r="Q121" s="117"/>
      <c r="R121" s="117"/>
      <c r="S121" s="117"/>
      <c r="T121" s="117"/>
      <c r="U121" s="117"/>
      <c r="V121" s="117"/>
      <c r="W121" s="117"/>
      <c r="X121" s="117"/>
    </row>
    <row r="122" spans="1:24" ht="29.25" customHeight="1">
      <c r="A122" s="122" t="s">
        <v>33</v>
      </c>
      <c r="B122" s="99" t="s">
        <v>199</v>
      </c>
      <c r="C122" s="133" t="s">
        <v>200</v>
      </c>
      <c r="D122" s="916"/>
      <c r="E122" s="117"/>
      <c r="F122" s="117"/>
      <c r="G122" s="117"/>
      <c r="H122" s="117"/>
      <c r="I122" s="117"/>
      <c r="J122" s="117"/>
      <c r="K122" s="117"/>
      <c r="L122" s="117"/>
      <c r="M122" s="117"/>
      <c r="N122" s="117"/>
      <c r="O122" s="117"/>
      <c r="P122" s="117"/>
      <c r="Q122" s="117"/>
      <c r="R122" s="117"/>
      <c r="S122" s="117"/>
      <c r="T122" s="117"/>
      <c r="U122" s="117"/>
      <c r="V122" s="117"/>
      <c r="W122" s="117"/>
      <c r="X122" s="117"/>
    </row>
    <row r="123" spans="1:24" ht="29.25" customHeight="1">
      <c r="A123" s="122" t="s">
        <v>33</v>
      </c>
      <c r="B123" s="99" t="s">
        <v>201</v>
      </c>
      <c r="C123" s="133" t="s">
        <v>202</v>
      </c>
      <c r="D123" s="916"/>
      <c r="E123" s="117"/>
      <c r="F123" s="117"/>
      <c r="G123" s="117"/>
      <c r="H123" s="117"/>
      <c r="I123" s="117"/>
      <c r="J123" s="117"/>
      <c r="K123" s="117"/>
      <c r="L123" s="117"/>
      <c r="M123" s="117"/>
      <c r="N123" s="117"/>
      <c r="O123" s="117"/>
      <c r="P123" s="117"/>
      <c r="Q123" s="117"/>
      <c r="R123" s="117"/>
      <c r="S123" s="117"/>
      <c r="T123" s="117"/>
      <c r="U123" s="117"/>
      <c r="V123" s="117"/>
      <c r="W123" s="117"/>
      <c r="X123" s="117"/>
    </row>
    <row r="124" spans="1:24" ht="24.75" customHeight="1">
      <c r="A124" s="124" t="s">
        <v>33</v>
      </c>
      <c r="B124" s="99" t="s">
        <v>203</v>
      </c>
      <c r="C124" s="134" t="s">
        <v>204</v>
      </c>
      <c r="D124" s="916"/>
      <c r="E124" s="117"/>
      <c r="F124" s="117"/>
      <c r="G124" s="117"/>
      <c r="H124" s="117"/>
      <c r="I124" s="117"/>
      <c r="J124" s="117"/>
      <c r="K124" s="117"/>
      <c r="L124" s="117"/>
      <c r="M124" s="117"/>
      <c r="N124" s="117"/>
      <c r="O124" s="117"/>
      <c r="P124" s="117"/>
      <c r="Q124" s="117"/>
      <c r="R124" s="117"/>
      <c r="S124" s="117"/>
      <c r="T124" s="117"/>
      <c r="U124" s="117"/>
      <c r="V124" s="117"/>
      <c r="W124" s="117"/>
      <c r="X124" s="117"/>
    </row>
    <row r="125" spans="1:24" ht="24.75" customHeight="1">
      <c r="A125" s="124" t="s">
        <v>33</v>
      </c>
      <c r="B125" s="99" t="s">
        <v>205</v>
      </c>
      <c r="C125" s="134" t="s">
        <v>206</v>
      </c>
      <c r="D125" s="916"/>
      <c r="E125" s="117"/>
      <c r="F125" s="117"/>
      <c r="G125" s="117"/>
      <c r="H125" s="117"/>
      <c r="I125" s="117"/>
      <c r="J125" s="117"/>
      <c r="K125" s="117"/>
      <c r="L125" s="117"/>
      <c r="M125" s="117"/>
      <c r="N125" s="117"/>
      <c r="O125" s="117"/>
      <c r="P125" s="117"/>
      <c r="Q125" s="117"/>
      <c r="R125" s="117"/>
      <c r="S125" s="117"/>
      <c r="T125" s="117"/>
      <c r="U125" s="117"/>
      <c r="V125" s="117"/>
      <c r="W125" s="117"/>
      <c r="X125" s="117"/>
    </row>
    <row r="126" spans="1:24" ht="37.5" customHeight="1">
      <c r="A126" s="124" t="s">
        <v>33</v>
      </c>
      <c r="B126" s="99" t="s">
        <v>207</v>
      </c>
      <c r="C126" s="177" t="s">
        <v>387</v>
      </c>
      <c r="D126" s="916"/>
      <c r="E126" s="117"/>
      <c r="F126" s="117"/>
      <c r="G126" s="117"/>
      <c r="H126" s="117"/>
      <c r="I126" s="117"/>
      <c r="J126" s="117"/>
      <c r="K126" s="117"/>
      <c r="L126" s="117"/>
      <c r="M126" s="117"/>
      <c r="N126" s="117"/>
      <c r="O126" s="117"/>
      <c r="P126" s="117"/>
      <c r="Q126" s="117"/>
      <c r="R126" s="117"/>
      <c r="S126" s="117"/>
      <c r="T126" s="117"/>
      <c r="U126" s="117"/>
      <c r="V126" s="117"/>
      <c r="W126" s="117"/>
      <c r="X126" s="117"/>
    </row>
    <row r="127" spans="1:24" ht="24.75" customHeight="1">
      <c r="A127" s="161" t="s">
        <v>209</v>
      </c>
      <c r="B127" s="136"/>
      <c r="C127" s="162"/>
      <c r="D127" s="916"/>
      <c r="E127" s="117"/>
      <c r="F127" s="117"/>
      <c r="G127" s="117"/>
      <c r="H127" s="117"/>
      <c r="I127" s="117"/>
      <c r="J127" s="117"/>
      <c r="K127" s="117"/>
      <c r="L127" s="117"/>
      <c r="M127" s="117"/>
      <c r="N127" s="117"/>
      <c r="O127" s="117"/>
      <c r="P127" s="117"/>
      <c r="Q127" s="117"/>
      <c r="R127" s="117"/>
      <c r="S127" s="117"/>
      <c r="T127" s="117"/>
      <c r="U127" s="117"/>
      <c r="V127" s="117"/>
      <c r="W127" s="117"/>
      <c r="X127" s="117"/>
    </row>
    <row r="128" spans="1:24" ht="43.5" customHeight="1">
      <c r="A128" s="171" t="s">
        <v>28</v>
      </c>
      <c r="B128" s="139">
        <v>8</v>
      </c>
      <c r="C128" s="178" t="s">
        <v>210</v>
      </c>
      <c r="D128" s="951" t="s">
        <v>388</v>
      </c>
      <c r="E128" s="117"/>
      <c r="F128" s="117"/>
      <c r="G128" s="117"/>
      <c r="H128" s="117"/>
      <c r="I128" s="117"/>
      <c r="J128" s="117"/>
      <c r="K128" s="117"/>
      <c r="L128" s="117"/>
      <c r="M128" s="117"/>
      <c r="N128" s="117"/>
      <c r="O128" s="117"/>
      <c r="P128" s="117"/>
      <c r="Q128" s="117"/>
      <c r="R128" s="117"/>
      <c r="S128" s="117"/>
      <c r="T128" s="117"/>
      <c r="U128" s="117"/>
      <c r="V128" s="117"/>
      <c r="W128" s="117"/>
      <c r="X128" s="117"/>
    </row>
    <row r="129" spans="1:24" ht="43.5" customHeight="1">
      <c r="A129" s="167" t="s">
        <v>33</v>
      </c>
      <c r="B129" s="179" t="s">
        <v>211</v>
      </c>
      <c r="C129" s="180" t="s">
        <v>212</v>
      </c>
      <c r="D129" s="916"/>
      <c r="E129" s="117"/>
      <c r="F129" s="117"/>
      <c r="G129" s="117"/>
      <c r="H129" s="117"/>
      <c r="I129" s="117"/>
      <c r="J129" s="117"/>
      <c r="K129" s="117"/>
      <c r="L129" s="117"/>
      <c r="M129" s="117"/>
      <c r="N129" s="117"/>
      <c r="O129" s="117"/>
      <c r="P129" s="117"/>
      <c r="Q129" s="117"/>
      <c r="R129" s="117"/>
      <c r="S129" s="117"/>
      <c r="T129" s="117"/>
      <c r="U129" s="117"/>
      <c r="V129" s="117"/>
      <c r="W129" s="117"/>
      <c r="X129" s="117"/>
    </row>
    <row r="130" spans="1:24" ht="43.5" customHeight="1">
      <c r="A130" s="167" t="s">
        <v>33</v>
      </c>
      <c r="B130" s="179" t="s">
        <v>214</v>
      </c>
      <c r="C130" s="180" t="s">
        <v>215</v>
      </c>
      <c r="D130" s="916"/>
      <c r="E130" s="127"/>
      <c r="F130" s="117"/>
      <c r="G130" s="117"/>
      <c r="H130" s="117"/>
      <c r="I130" s="117"/>
      <c r="J130" s="117"/>
      <c r="K130" s="117"/>
      <c r="L130" s="117"/>
      <c r="M130" s="117"/>
      <c r="N130" s="117"/>
      <c r="O130" s="117"/>
      <c r="P130" s="117"/>
      <c r="Q130" s="117"/>
      <c r="R130" s="117"/>
      <c r="S130" s="117"/>
      <c r="T130" s="117"/>
      <c r="U130" s="117"/>
      <c r="V130" s="117"/>
      <c r="W130" s="117"/>
      <c r="X130" s="117"/>
    </row>
    <row r="131" spans="1:24" ht="43.5" customHeight="1">
      <c r="A131" s="167" t="s">
        <v>33</v>
      </c>
      <c r="B131" s="179" t="s">
        <v>216</v>
      </c>
      <c r="C131" s="180" t="s">
        <v>217</v>
      </c>
      <c r="D131" s="916"/>
      <c r="E131" s="117"/>
      <c r="F131" s="117"/>
      <c r="G131" s="117"/>
      <c r="H131" s="117"/>
      <c r="I131" s="117"/>
      <c r="J131" s="117"/>
      <c r="K131" s="117"/>
      <c r="L131" s="117"/>
      <c r="M131" s="117"/>
      <c r="N131" s="117"/>
      <c r="O131" s="117"/>
      <c r="P131" s="117"/>
      <c r="Q131" s="117"/>
      <c r="R131" s="117"/>
      <c r="S131" s="117"/>
      <c r="T131" s="117"/>
      <c r="U131" s="117"/>
      <c r="V131" s="117"/>
      <c r="W131" s="117"/>
      <c r="X131" s="117"/>
    </row>
    <row r="132" spans="1:24" ht="43.5" customHeight="1">
      <c r="A132" s="167" t="s">
        <v>33</v>
      </c>
      <c r="B132" s="179" t="s">
        <v>219</v>
      </c>
      <c r="C132" s="180" t="s">
        <v>220</v>
      </c>
      <c r="D132" s="916"/>
      <c r="E132" s="117"/>
      <c r="F132" s="117"/>
      <c r="G132" s="117"/>
      <c r="H132" s="117"/>
      <c r="I132" s="117"/>
      <c r="J132" s="117"/>
      <c r="K132" s="117"/>
      <c r="L132" s="117"/>
      <c r="M132" s="117"/>
      <c r="N132" s="117"/>
      <c r="O132" s="117"/>
      <c r="P132" s="117"/>
      <c r="Q132" s="117"/>
      <c r="R132" s="117"/>
      <c r="S132" s="117"/>
      <c r="T132" s="117"/>
      <c r="U132" s="117"/>
      <c r="V132" s="117"/>
      <c r="W132" s="117"/>
      <c r="X132" s="117"/>
    </row>
    <row r="133" spans="1:24" ht="43.5" customHeight="1">
      <c r="A133" s="170" t="s">
        <v>33</v>
      </c>
      <c r="B133" s="179" t="s">
        <v>221</v>
      </c>
      <c r="C133" s="181" t="s">
        <v>222</v>
      </c>
      <c r="D133" s="916"/>
      <c r="E133" s="97"/>
      <c r="F133" s="97"/>
      <c r="G133" s="97"/>
      <c r="H133" s="97"/>
      <c r="I133" s="97"/>
      <c r="J133" s="97"/>
      <c r="K133" s="97"/>
      <c r="L133" s="97"/>
      <c r="M133" s="97"/>
      <c r="N133" s="97"/>
      <c r="O133" s="97"/>
      <c r="P133" s="97"/>
      <c r="Q133" s="97"/>
      <c r="R133" s="97"/>
      <c r="S133" s="97"/>
      <c r="T133" s="97"/>
      <c r="U133" s="97"/>
      <c r="V133" s="97"/>
      <c r="W133" s="97"/>
      <c r="X133" s="97"/>
    </row>
    <row r="134" spans="1:24" ht="43.5" customHeight="1">
      <c r="A134" s="169" t="s">
        <v>33</v>
      </c>
      <c r="B134" s="182" t="s">
        <v>223</v>
      </c>
      <c r="C134" s="177" t="s">
        <v>389</v>
      </c>
      <c r="D134" s="916"/>
      <c r="E134" s="117"/>
      <c r="F134" s="117"/>
      <c r="G134" s="117"/>
      <c r="H134" s="117"/>
      <c r="I134" s="117"/>
      <c r="J134" s="117"/>
      <c r="K134" s="117"/>
      <c r="L134" s="117"/>
      <c r="M134" s="117"/>
      <c r="N134" s="117"/>
      <c r="O134" s="117"/>
      <c r="P134" s="117"/>
      <c r="Q134" s="117"/>
      <c r="R134" s="117"/>
      <c r="S134" s="117"/>
      <c r="T134" s="117"/>
      <c r="U134" s="117"/>
      <c r="V134" s="117"/>
      <c r="W134" s="117"/>
      <c r="X134" s="117"/>
    </row>
    <row r="135" spans="1:24" ht="24.75" customHeight="1">
      <c r="A135" s="161" t="s">
        <v>225</v>
      </c>
      <c r="B135" s="136"/>
      <c r="C135" s="162"/>
      <c r="D135" s="952"/>
      <c r="E135" s="117"/>
      <c r="F135" s="117"/>
      <c r="G135" s="117"/>
      <c r="H135" s="117"/>
      <c r="I135" s="117"/>
      <c r="J135" s="117"/>
      <c r="K135" s="117"/>
      <c r="L135" s="117"/>
      <c r="M135" s="117"/>
      <c r="N135" s="117"/>
      <c r="O135" s="117"/>
      <c r="P135" s="117"/>
      <c r="Q135" s="117"/>
      <c r="R135" s="117"/>
      <c r="S135" s="117"/>
      <c r="T135" s="117"/>
      <c r="U135" s="117"/>
      <c r="V135" s="117"/>
      <c r="W135" s="117"/>
      <c r="X135" s="117"/>
    </row>
    <row r="136" spans="1:24" ht="24.75" customHeight="1">
      <c r="A136" s="171" t="s">
        <v>28</v>
      </c>
      <c r="B136" s="139">
        <v>9</v>
      </c>
      <c r="C136" s="173" t="s">
        <v>226</v>
      </c>
      <c r="D136" s="174"/>
      <c r="E136" s="117"/>
      <c r="F136" s="117"/>
      <c r="G136" s="117"/>
      <c r="H136" s="117"/>
      <c r="I136" s="117"/>
      <c r="J136" s="117"/>
      <c r="K136" s="117"/>
      <c r="L136" s="117"/>
      <c r="M136" s="117"/>
      <c r="N136" s="117"/>
      <c r="O136" s="117"/>
      <c r="P136" s="117"/>
      <c r="Q136" s="117"/>
      <c r="R136" s="117"/>
      <c r="S136" s="117"/>
      <c r="T136" s="117"/>
      <c r="U136" s="117"/>
      <c r="V136" s="117"/>
      <c r="W136" s="117"/>
      <c r="X136" s="117"/>
    </row>
    <row r="137" spans="1:24" ht="62.25" customHeight="1">
      <c r="A137" s="183" t="s">
        <v>33</v>
      </c>
      <c r="B137" s="184">
        <v>43839</v>
      </c>
      <c r="C137" s="185" t="s">
        <v>227</v>
      </c>
      <c r="D137" s="951" t="s">
        <v>390</v>
      </c>
      <c r="E137" s="117"/>
      <c r="F137" s="117"/>
      <c r="G137" s="117"/>
      <c r="H137" s="117"/>
      <c r="I137" s="117"/>
      <c r="J137" s="117"/>
      <c r="K137" s="117"/>
      <c r="L137" s="117"/>
      <c r="M137" s="117"/>
      <c r="N137" s="117"/>
      <c r="O137" s="117"/>
      <c r="P137" s="117"/>
      <c r="Q137" s="117"/>
      <c r="R137" s="117"/>
      <c r="S137" s="117"/>
      <c r="T137" s="117"/>
      <c r="U137" s="117"/>
      <c r="V137" s="117"/>
      <c r="W137" s="117"/>
      <c r="X137" s="117"/>
    </row>
    <row r="138" spans="1:24" ht="62.25" customHeight="1">
      <c r="A138" s="122" t="s">
        <v>33</v>
      </c>
      <c r="B138" s="186">
        <v>43870</v>
      </c>
      <c r="C138" s="133" t="s">
        <v>391</v>
      </c>
      <c r="D138" s="916"/>
      <c r="E138" s="117"/>
      <c r="F138" s="117"/>
      <c r="G138" s="117"/>
      <c r="H138" s="117"/>
      <c r="I138" s="117"/>
      <c r="J138" s="117"/>
      <c r="K138" s="117"/>
      <c r="L138" s="117"/>
      <c r="M138" s="117"/>
      <c r="N138" s="117"/>
      <c r="O138" s="117"/>
      <c r="P138" s="117"/>
      <c r="Q138" s="117"/>
      <c r="R138" s="117"/>
      <c r="S138" s="117"/>
      <c r="T138" s="117"/>
      <c r="U138" s="117"/>
      <c r="V138" s="117"/>
      <c r="W138" s="117"/>
      <c r="X138" s="117"/>
    </row>
    <row r="139" spans="1:24" ht="62.25" customHeight="1">
      <c r="A139" s="122" t="s">
        <v>33</v>
      </c>
      <c r="B139" s="186">
        <v>43899</v>
      </c>
      <c r="C139" s="133" t="s">
        <v>392</v>
      </c>
      <c r="D139" s="916"/>
      <c r="E139" s="117"/>
      <c r="F139" s="117"/>
      <c r="G139" s="117"/>
      <c r="H139" s="117"/>
      <c r="I139" s="117"/>
      <c r="J139" s="117"/>
      <c r="K139" s="117"/>
      <c r="L139" s="117"/>
      <c r="M139" s="117"/>
      <c r="N139" s="117"/>
      <c r="O139" s="117"/>
      <c r="P139" s="117"/>
      <c r="Q139" s="117"/>
      <c r="R139" s="117"/>
      <c r="S139" s="117"/>
      <c r="T139" s="117"/>
      <c r="U139" s="117"/>
      <c r="V139" s="117"/>
      <c r="W139" s="117"/>
      <c r="X139" s="117"/>
    </row>
    <row r="140" spans="1:24" ht="62.25" customHeight="1">
      <c r="A140" s="122" t="s">
        <v>33</v>
      </c>
      <c r="B140" s="186">
        <v>43930</v>
      </c>
      <c r="C140" s="133" t="s">
        <v>393</v>
      </c>
      <c r="D140" s="916"/>
      <c r="E140" s="117"/>
      <c r="F140" s="117"/>
      <c r="G140" s="117"/>
      <c r="H140" s="117"/>
      <c r="I140" s="117"/>
      <c r="J140" s="117"/>
      <c r="K140" s="117"/>
      <c r="L140" s="117"/>
      <c r="M140" s="117"/>
      <c r="N140" s="117"/>
      <c r="O140" s="117"/>
      <c r="P140" s="117"/>
      <c r="Q140" s="117"/>
      <c r="R140" s="117"/>
      <c r="S140" s="117"/>
      <c r="T140" s="117"/>
      <c r="U140" s="117"/>
      <c r="V140" s="117"/>
      <c r="W140" s="117"/>
      <c r="X140" s="117"/>
    </row>
    <row r="141" spans="1:24" ht="62.25" customHeight="1">
      <c r="A141" s="124" t="s">
        <v>33</v>
      </c>
      <c r="B141" s="186">
        <v>43960</v>
      </c>
      <c r="C141" s="134" t="s">
        <v>394</v>
      </c>
      <c r="D141" s="916"/>
      <c r="E141" s="117"/>
      <c r="F141" s="117"/>
      <c r="G141" s="117"/>
      <c r="H141" s="117"/>
      <c r="I141" s="117"/>
      <c r="J141" s="117"/>
      <c r="K141" s="117"/>
      <c r="L141" s="117"/>
      <c r="M141" s="117"/>
      <c r="N141" s="117"/>
      <c r="O141" s="117"/>
      <c r="P141" s="117"/>
      <c r="Q141" s="117"/>
      <c r="R141" s="117"/>
      <c r="S141" s="117"/>
      <c r="T141" s="117"/>
      <c r="U141" s="117"/>
      <c r="V141" s="117"/>
      <c r="W141" s="117"/>
      <c r="X141" s="117"/>
    </row>
    <row r="142" spans="1:24" ht="62.25" customHeight="1">
      <c r="A142" s="124" t="s">
        <v>33</v>
      </c>
      <c r="B142" s="186">
        <v>43991</v>
      </c>
      <c r="C142" s="177" t="s">
        <v>239</v>
      </c>
      <c r="D142" s="952"/>
      <c r="E142" s="117"/>
      <c r="F142" s="117"/>
      <c r="G142" s="117"/>
      <c r="H142" s="117"/>
      <c r="I142" s="117"/>
      <c r="J142" s="117"/>
      <c r="K142" s="117"/>
      <c r="L142" s="117"/>
      <c r="M142" s="117"/>
      <c r="N142" s="117"/>
      <c r="O142" s="117"/>
      <c r="P142" s="117"/>
      <c r="Q142" s="117"/>
      <c r="R142" s="117"/>
      <c r="S142" s="117"/>
      <c r="T142" s="117"/>
      <c r="U142" s="117"/>
      <c r="V142" s="117"/>
      <c r="W142" s="117"/>
      <c r="X142" s="117"/>
    </row>
    <row r="143" spans="1:24" ht="19.5" customHeight="1">
      <c r="A143" s="161" t="s">
        <v>240</v>
      </c>
      <c r="B143" s="136"/>
      <c r="C143" s="162"/>
      <c r="D143" s="163"/>
      <c r="E143" s="117"/>
      <c r="F143" s="117"/>
      <c r="G143" s="117"/>
      <c r="H143" s="117"/>
      <c r="I143" s="117"/>
      <c r="J143" s="117"/>
      <c r="K143" s="117"/>
      <c r="L143" s="117"/>
      <c r="M143" s="117"/>
      <c r="N143" s="117"/>
      <c r="O143" s="117"/>
      <c r="P143" s="117"/>
      <c r="Q143" s="117"/>
      <c r="R143" s="117"/>
      <c r="S143" s="117"/>
      <c r="T143" s="117"/>
      <c r="U143" s="117"/>
      <c r="V143" s="117"/>
      <c r="W143" s="117"/>
      <c r="X143" s="117"/>
    </row>
    <row r="144" spans="1:24" ht="19.5" customHeight="1">
      <c r="A144" s="171" t="s">
        <v>28</v>
      </c>
      <c r="B144" s="139">
        <v>10</v>
      </c>
      <c r="C144" s="173" t="s">
        <v>241</v>
      </c>
      <c r="D144" s="174"/>
      <c r="E144" s="117"/>
      <c r="F144" s="117"/>
      <c r="G144" s="117"/>
      <c r="H144" s="117"/>
      <c r="I144" s="117"/>
      <c r="J144" s="117"/>
      <c r="K144" s="117"/>
      <c r="L144" s="117"/>
      <c r="M144" s="117"/>
      <c r="N144" s="117"/>
      <c r="O144" s="117"/>
      <c r="P144" s="117"/>
      <c r="Q144" s="117"/>
      <c r="R144" s="117"/>
      <c r="S144" s="117"/>
      <c r="T144" s="117"/>
      <c r="U144" s="117"/>
      <c r="V144" s="117"/>
      <c r="W144" s="117"/>
      <c r="X144" s="117"/>
    </row>
    <row r="145" spans="1:24" ht="51.75" customHeight="1">
      <c r="A145" s="122" t="s">
        <v>33</v>
      </c>
      <c r="B145" s="186">
        <v>43840</v>
      </c>
      <c r="C145" s="187" t="s">
        <v>395</v>
      </c>
      <c r="D145" s="951" t="s">
        <v>396</v>
      </c>
      <c r="E145" s="117"/>
      <c r="F145" s="117"/>
      <c r="G145" s="117"/>
      <c r="H145" s="117"/>
      <c r="I145" s="117"/>
      <c r="J145" s="117"/>
      <c r="K145" s="117"/>
      <c r="L145" s="117"/>
      <c r="M145" s="117"/>
      <c r="N145" s="117"/>
      <c r="O145" s="117"/>
      <c r="P145" s="117"/>
      <c r="Q145" s="117"/>
      <c r="R145" s="117"/>
      <c r="S145" s="117"/>
      <c r="T145" s="117"/>
      <c r="U145" s="117"/>
      <c r="V145" s="117"/>
      <c r="W145" s="117"/>
      <c r="X145" s="117"/>
    </row>
    <row r="146" spans="1:24" ht="51.75" customHeight="1">
      <c r="A146" s="122" t="s">
        <v>33</v>
      </c>
      <c r="B146" s="186">
        <v>43871</v>
      </c>
      <c r="C146" s="187" t="s">
        <v>395</v>
      </c>
      <c r="D146" s="916"/>
      <c r="E146" s="117"/>
      <c r="F146" s="117"/>
      <c r="G146" s="117"/>
      <c r="H146" s="117"/>
      <c r="I146" s="117"/>
      <c r="J146" s="117"/>
      <c r="K146" s="117"/>
      <c r="L146" s="117"/>
      <c r="M146" s="117"/>
      <c r="N146" s="117"/>
      <c r="O146" s="117"/>
      <c r="P146" s="117"/>
      <c r="Q146" s="117"/>
      <c r="R146" s="117"/>
      <c r="S146" s="117"/>
      <c r="T146" s="117"/>
      <c r="U146" s="117"/>
      <c r="V146" s="117"/>
      <c r="W146" s="117"/>
      <c r="X146" s="117"/>
    </row>
    <row r="147" spans="1:24" ht="51.75" customHeight="1">
      <c r="A147" s="122" t="s">
        <v>33</v>
      </c>
      <c r="B147" s="186">
        <v>43900</v>
      </c>
      <c r="C147" s="187" t="s">
        <v>395</v>
      </c>
      <c r="D147" s="916"/>
      <c r="E147" s="117"/>
      <c r="F147" s="117"/>
      <c r="G147" s="117"/>
      <c r="H147" s="117"/>
      <c r="I147" s="117"/>
      <c r="J147" s="117"/>
      <c r="K147" s="117"/>
      <c r="L147" s="117"/>
      <c r="M147" s="117"/>
      <c r="N147" s="117"/>
      <c r="O147" s="117"/>
      <c r="P147" s="117"/>
      <c r="Q147" s="117"/>
      <c r="R147" s="117"/>
      <c r="S147" s="117"/>
      <c r="T147" s="117"/>
      <c r="U147" s="117"/>
      <c r="V147" s="117"/>
      <c r="W147" s="117"/>
      <c r="X147" s="117"/>
    </row>
    <row r="148" spans="1:24" ht="102" customHeight="1">
      <c r="A148" s="124" t="s">
        <v>33</v>
      </c>
      <c r="B148" s="186">
        <v>43931</v>
      </c>
      <c r="C148" s="134" t="s">
        <v>397</v>
      </c>
      <c r="D148" s="916"/>
      <c r="E148" s="117"/>
      <c r="F148" s="117"/>
      <c r="G148" s="117"/>
      <c r="H148" s="117"/>
      <c r="I148" s="117"/>
      <c r="J148" s="117"/>
      <c r="K148" s="117"/>
      <c r="L148" s="117"/>
      <c r="M148" s="117"/>
      <c r="N148" s="117"/>
      <c r="O148" s="117"/>
      <c r="P148" s="117"/>
      <c r="Q148" s="117"/>
      <c r="R148" s="117"/>
      <c r="S148" s="117"/>
      <c r="T148" s="117"/>
      <c r="U148" s="117"/>
      <c r="V148" s="117"/>
      <c r="W148" s="117"/>
      <c r="X148" s="117"/>
    </row>
    <row r="149" spans="1:24" ht="97.5" customHeight="1">
      <c r="A149" s="45" t="s">
        <v>33</v>
      </c>
      <c r="B149" s="74">
        <v>43961</v>
      </c>
      <c r="C149" s="63" t="s">
        <v>249</v>
      </c>
      <c r="D149" s="952"/>
      <c r="E149" s="117"/>
      <c r="F149" s="117"/>
      <c r="G149" s="117"/>
      <c r="H149" s="117"/>
      <c r="I149" s="117"/>
      <c r="J149" s="117"/>
      <c r="K149" s="117"/>
      <c r="L149" s="117"/>
      <c r="M149" s="117"/>
      <c r="N149" s="117"/>
      <c r="O149" s="117"/>
      <c r="P149" s="117"/>
      <c r="Q149" s="117"/>
      <c r="R149" s="117"/>
      <c r="S149" s="117"/>
      <c r="T149" s="117"/>
      <c r="U149" s="117"/>
      <c r="V149" s="117"/>
      <c r="W149" s="117"/>
      <c r="X149" s="117"/>
    </row>
    <row r="150" spans="1:24" ht="19.5" customHeight="1">
      <c r="A150" s="161" t="s">
        <v>250</v>
      </c>
      <c r="B150" s="136"/>
      <c r="C150" s="162"/>
      <c r="D150" s="163"/>
      <c r="E150" s="117"/>
      <c r="F150" s="117"/>
      <c r="G150" s="117"/>
      <c r="H150" s="117"/>
      <c r="I150" s="117"/>
      <c r="J150" s="117"/>
      <c r="K150" s="117"/>
      <c r="L150" s="117"/>
      <c r="M150" s="117"/>
      <c r="N150" s="117"/>
      <c r="O150" s="117"/>
      <c r="P150" s="117"/>
      <c r="Q150" s="117"/>
      <c r="R150" s="117"/>
      <c r="S150" s="117"/>
      <c r="T150" s="117"/>
      <c r="U150" s="117"/>
      <c r="V150" s="117"/>
      <c r="W150" s="117"/>
      <c r="X150" s="117"/>
    </row>
    <row r="151" spans="1:24" ht="39.75" customHeight="1">
      <c r="A151" s="171" t="s">
        <v>28</v>
      </c>
      <c r="B151" s="139">
        <v>11</v>
      </c>
      <c r="C151" s="188" t="s">
        <v>251</v>
      </c>
      <c r="D151" s="174"/>
      <c r="E151" s="117"/>
      <c r="F151" s="117"/>
      <c r="G151" s="117"/>
      <c r="H151" s="117"/>
      <c r="I151" s="117"/>
      <c r="J151" s="117"/>
      <c r="K151" s="117"/>
      <c r="L151" s="117"/>
      <c r="M151" s="117"/>
      <c r="N151" s="117"/>
      <c r="O151" s="117"/>
      <c r="P151" s="117"/>
      <c r="Q151" s="117"/>
      <c r="R151" s="117"/>
      <c r="S151" s="117"/>
      <c r="T151" s="117"/>
      <c r="U151" s="117"/>
      <c r="V151" s="117"/>
      <c r="W151" s="117"/>
      <c r="X151" s="117"/>
    </row>
    <row r="152" spans="1:24" ht="78.75" customHeight="1">
      <c r="A152" s="189" t="s">
        <v>33</v>
      </c>
      <c r="B152" s="186">
        <v>43841</v>
      </c>
      <c r="C152" s="187" t="s">
        <v>252</v>
      </c>
      <c r="D152" s="951" t="s">
        <v>398</v>
      </c>
      <c r="E152" s="117"/>
      <c r="F152" s="117"/>
      <c r="G152" s="117"/>
      <c r="H152" s="117"/>
      <c r="I152" s="117"/>
      <c r="J152" s="117"/>
      <c r="K152" s="117"/>
      <c r="L152" s="117"/>
      <c r="M152" s="117"/>
      <c r="N152" s="117"/>
      <c r="O152" s="117"/>
      <c r="P152" s="117"/>
      <c r="Q152" s="117"/>
      <c r="R152" s="117"/>
      <c r="S152" s="117"/>
      <c r="T152" s="117"/>
      <c r="U152" s="117"/>
      <c r="V152" s="117"/>
      <c r="W152" s="117"/>
      <c r="X152" s="117"/>
    </row>
    <row r="153" spans="1:24" ht="78.75" customHeight="1">
      <c r="A153" s="190" t="s">
        <v>33</v>
      </c>
      <c r="B153" s="186">
        <v>43872</v>
      </c>
      <c r="C153" s="134" t="s">
        <v>252</v>
      </c>
      <c r="D153" s="952"/>
      <c r="E153" s="117"/>
      <c r="F153" s="117"/>
      <c r="G153" s="117"/>
      <c r="H153" s="117"/>
      <c r="I153" s="117"/>
      <c r="J153" s="117"/>
      <c r="K153" s="117"/>
      <c r="L153" s="117"/>
      <c r="M153" s="117"/>
      <c r="N153" s="117"/>
      <c r="O153" s="117"/>
      <c r="P153" s="117"/>
      <c r="Q153" s="117"/>
      <c r="R153" s="117"/>
      <c r="S153" s="117"/>
      <c r="T153" s="117"/>
      <c r="U153" s="117"/>
      <c r="V153" s="117"/>
      <c r="W153" s="117"/>
      <c r="X153" s="117"/>
    </row>
    <row r="154" spans="1:24" ht="36" customHeight="1">
      <c r="A154" s="953" t="s">
        <v>254</v>
      </c>
      <c r="B154" s="902"/>
      <c r="C154" s="950"/>
      <c r="D154" s="191"/>
      <c r="E154" s="117"/>
      <c r="F154" s="117"/>
      <c r="G154" s="117"/>
      <c r="H154" s="117"/>
      <c r="I154" s="117"/>
      <c r="J154" s="117"/>
      <c r="K154" s="117"/>
      <c r="L154" s="117"/>
      <c r="M154" s="117"/>
      <c r="N154" s="117"/>
      <c r="O154" s="117"/>
      <c r="P154" s="117"/>
      <c r="Q154" s="117"/>
      <c r="R154" s="117"/>
      <c r="S154" s="117"/>
      <c r="T154" s="117"/>
      <c r="U154" s="117"/>
      <c r="V154" s="117"/>
      <c r="W154" s="117"/>
      <c r="X154" s="117"/>
    </row>
    <row r="155" spans="1:24" ht="15.75" customHeight="1">
      <c r="A155" s="138" t="s">
        <v>28</v>
      </c>
      <c r="B155" s="139">
        <v>12</v>
      </c>
      <c r="C155" s="157" t="s">
        <v>255</v>
      </c>
      <c r="D155" s="192"/>
      <c r="E155" s="117"/>
      <c r="F155" s="117"/>
      <c r="G155" s="117"/>
      <c r="H155" s="117"/>
      <c r="I155" s="117"/>
      <c r="J155" s="117"/>
      <c r="K155" s="117"/>
      <c r="L155" s="117"/>
      <c r="M155" s="117"/>
      <c r="N155" s="117"/>
      <c r="O155" s="117"/>
      <c r="P155" s="117"/>
      <c r="Q155" s="117"/>
      <c r="R155" s="117"/>
      <c r="S155" s="117"/>
      <c r="T155" s="117"/>
      <c r="U155" s="117"/>
      <c r="V155" s="117"/>
      <c r="W155" s="117"/>
      <c r="X155" s="117"/>
    </row>
    <row r="156" spans="1:24" ht="71.25" customHeight="1">
      <c r="A156" s="130" t="s">
        <v>33</v>
      </c>
      <c r="B156" s="193">
        <v>43842</v>
      </c>
      <c r="C156" s="194" t="s">
        <v>256</v>
      </c>
      <c r="D156" s="954" t="s">
        <v>399</v>
      </c>
      <c r="E156" s="121"/>
      <c r="F156" s="121"/>
      <c r="G156" s="121"/>
      <c r="H156" s="121"/>
      <c r="I156" s="121"/>
      <c r="J156" s="121"/>
      <c r="K156" s="121"/>
      <c r="L156" s="121"/>
      <c r="M156" s="121"/>
      <c r="N156" s="121"/>
      <c r="O156" s="121"/>
      <c r="P156" s="121"/>
      <c r="Q156" s="121"/>
      <c r="R156" s="121"/>
      <c r="S156" s="121"/>
      <c r="T156" s="121"/>
      <c r="U156" s="121"/>
      <c r="V156" s="121"/>
      <c r="W156" s="121"/>
      <c r="X156" s="121"/>
    </row>
    <row r="157" spans="1:24" ht="71.25" customHeight="1">
      <c r="A157" s="122" t="s">
        <v>33</v>
      </c>
      <c r="B157" s="186">
        <v>43873</v>
      </c>
      <c r="C157" s="195" t="s">
        <v>400</v>
      </c>
      <c r="D157" s="955"/>
      <c r="E157" s="117"/>
      <c r="F157" s="117"/>
      <c r="G157" s="117"/>
      <c r="H157" s="117"/>
      <c r="I157" s="117"/>
      <c r="J157" s="117"/>
      <c r="K157" s="117"/>
      <c r="L157" s="117"/>
      <c r="M157" s="117"/>
      <c r="N157" s="117"/>
      <c r="O157" s="117"/>
      <c r="P157" s="117"/>
      <c r="Q157" s="117"/>
      <c r="R157" s="117"/>
      <c r="S157" s="117"/>
      <c r="T157" s="117"/>
      <c r="U157" s="117"/>
      <c r="V157" s="117"/>
      <c r="W157" s="117"/>
      <c r="X157" s="117"/>
    </row>
    <row r="158" spans="1:24" ht="71.25" customHeight="1">
      <c r="A158" s="124" t="s">
        <v>33</v>
      </c>
      <c r="B158" s="196">
        <v>43902</v>
      </c>
      <c r="C158" s="197" t="s">
        <v>258</v>
      </c>
      <c r="D158" s="955"/>
      <c r="E158" s="117"/>
      <c r="F158" s="117"/>
      <c r="G158" s="117"/>
      <c r="H158" s="117"/>
      <c r="I158" s="117"/>
      <c r="J158" s="117"/>
      <c r="K158" s="117"/>
      <c r="L158" s="117"/>
      <c r="M158" s="117"/>
      <c r="N158" s="117"/>
      <c r="O158" s="117"/>
      <c r="P158" s="117"/>
      <c r="Q158" s="117"/>
      <c r="R158" s="117"/>
      <c r="S158" s="117"/>
      <c r="T158" s="117"/>
      <c r="U158" s="117"/>
      <c r="V158" s="117"/>
      <c r="W158" s="117"/>
      <c r="X158" s="117"/>
    </row>
    <row r="159" spans="1:24" ht="71.25" customHeight="1">
      <c r="A159" s="124" t="s">
        <v>33</v>
      </c>
      <c r="B159" s="196">
        <v>43933</v>
      </c>
      <c r="C159" s="177" t="s">
        <v>239</v>
      </c>
      <c r="D159" s="956"/>
      <c r="E159" s="117"/>
      <c r="F159" s="117"/>
      <c r="G159" s="117"/>
      <c r="H159" s="117"/>
      <c r="I159" s="117"/>
      <c r="J159" s="117"/>
      <c r="K159" s="117"/>
      <c r="L159" s="117"/>
      <c r="M159" s="117"/>
      <c r="N159" s="117"/>
      <c r="O159" s="117"/>
      <c r="P159" s="117"/>
      <c r="Q159" s="117"/>
      <c r="R159" s="117"/>
      <c r="S159" s="117"/>
      <c r="T159" s="117"/>
      <c r="U159" s="117"/>
      <c r="V159" s="117"/>
      <c r="W159" s="117"/>
      <c r="X159" s="117"/>
    </row>
    <row r="160" spans="1:24" ht="21.75" customHeight="1">
      <c r="A160" s="161" t="s">
        <v>259</v>
      </c>
      <c r="B160" s="136"/>
      <c r="C160" s="162"/>
      <c r="D160" s="163"/>
      <c r="E160" s="117"/>
      <c r="F160" s="117"/>
      <c r="G160" s="117"/>
      <c r="H160" s="117"/>
      <c r="I160" s="117"/>
      <c r="J160" s="117"/>
      <c r="K160" s="117"/>
      <c r="L160" s="117"/>
      <c r="M160" s="117"/>
      <c r="N160" s="117"/>
      <c r="O160" s="117"/>
      <c r="P160" s="117"/>
      <c r="Q160" s="117"/>
      <c r="R160" s="117"/>
      <c r="S160" s="117"/>
      <c r="T160" s="117"/>
      <c r="U160" s="117"/>
      <c r="V160" s="117"/>
      <c r="W160" s="117"/>
      <c r="X160" s="117"/>
    </row>
    <row r="161" spans="1:24" ht="24.75" customHeight="1">
      <c r="A161" s="138" t="s">
        <v>28</v>
      </c>
      <c r="B161" s="139">
        <v>13</v>
      </c>
      <c r="C161" s="157" t="s">
        <v>260</v>
      </c>
      <c r="D161" s="198"/>
      <c r="E161" s="121"/>
      <c r="F161" s="121"/>
      <c r="G161" s="121"/>
      <c r="H161" s="121"/>
      <c r="I161" s="121"/>
      <c r="J161" s="121"/>
      <c r="K161" s="121"/>
      <c r="L161" s="121"/>
      <c r="M161" s="121"/>
      <c r="N161" s="121"/>
      <c r="O161" s="121"/>
      <c r="P161" s="121"/>
      <c r="Q161" s="121"/>
      <c r="R161" s="121"/>
      <c r="S161" s="121"/>
      <c r="T161" s="121"/>
      <c r="U161" s="121"/>
      <c r="V161" s="121"/>
      <c r="W161" s="121"/>
      <c r="X161" s="121"/>
    </row>
    <row r="162" spans="1:24" ht="33.75" customHeight="1">
      <c r="A162" s="199" t="s">
        <v>30</v>
      </c>
      <c r="B162" s="200" t="s">
        <v>261</v>
      </c>
      <c r="C162" s="201" t="s">
        <v>262</v>
      </c>
      <c r="D162" s="957" t="s">
        <v>401</v>
      </c>
      <c r="E162" s="117"/>
      <c r="F162" s="117"/>
      <c r="G162" s="117"/>
      <c r="H162" s="117"/>
      <c r="I162" s="117"/>
      <c r="J162" s="117"/>
      <c r="K162" s="117"/>
      <c r="L162" s="117"/>
      <c r="M162" s="117"/>
      <c r="N162" s="117"/>
      <c r="O162" s="117"/>
      <c r="P162" s="117"/>
      <c r="Q162" s="117"/>
      <c r="R162" s="117"/>
      <c r="S162" s="117"/>
      <c r="T162" s="117"/>
      <c r="U162" s="117"/>
      <c r="V162" s="117"/>
      <c r="W162" s="117"/>
      <c r="X162" s="117"/>
    </row>
    <row r="163" spans="1:24" ht="65.25" customHeight="1">
      <c r="A163" s="167" t="s">
        <v>33</v>
      </c>
      <c r="B163" s="179" t="s">
        <v>263</v>
      </c>
      <c r="C163" s="202" t="s">
        <v>264</v>
      </c>
      <c r="D163" s="958"/>
      <c r="E163" s="117"/>
      <c r="F163" s="117"/>
      <c r="G163" s="117"/>
      <c r="H163" s="117"/>
      <c r="I163" s="117"/>
      <c r="J163" s="117"/>
      <c r="K163" s="117"/>
      <c r="L163" s="117"/>
      <c r="M163" s="117"/>
      <c r="N163" s="117"/>
      <c r="O163" s="117"/>
      <c r="P163" s="117"/>
      <c r="Q163" s="117"/>
      <c r="R163" s="117"/>
      <c r="S163" s="117"/>
      <c r="T163" s="117"/>
      <c r="U163" s="117"/>
      <c r="V163" s="117"/>
      <c r="W163" s="117"/>
      <c r="X163" s="117"/>
    </row>
    <row r="164" spans="1:24" ht="65.25" customHeight="1">
      <c r="A164" s="167" t="s">
        <v>33</v>
      </c>
      <c r="B164" s="179" t="s">
        <v>265</v>
      </c>
      <c r="C164" s="203" t="s">
        <v>402</v>
      </c>
      <c r="D164" s="958"/>
      <c r="E164" s="117"/>
      <c r="F164" s="117"/>
      <c r="G164" s="117"/>
      <c r="H164" s="117"/>
      <c r="I164" s="117"/>
      <c r="J164" s="117"/>
      <c r="K164" s="117"/>
      <c r="L164" s="117"/>
      <c r="M164" s="117"/>
      <c r="N164" s="117"/>
      <c r="O164" s="117"/>
      <c r="P164" s="117"/>
      <c r="Q164" s="117"/>
      <c r="R164" s="117"/>
      <c r="S164" s="117"/>
      <c r="T164" s="117"/>
      <c r="U164" s="117"/>
      <c r="V164" s="117"/>
      <c r="W164" s="117"/>
      <c r="X164" s="117"/>
    </row>
    <row r="165" spans="1:24" ht="65.25" customHeight="1">
      <c r="A165" s="167" t="s">
        <v>33</v>
      </c>
      <c r="B165" s="179" t="s">
        <v>267</v>
      </c>
      <c r="C165" s="203" t="s">
        <v>268</v>
      </c>
      <c r="D165" s="958"/>
      <c r="E165" s="121"/>
      <c r="F165" s="121"/>
      <c r="G165" s="121"/>
      <c r="H165" s="121"/>
      <c r="I165" s="121"/>
      <c r="J165" s="121"/>
      <c r="K165" s="121"/>
      <c r="L165" s="121"/>
      <c r="M165" s="121"/>
      <c r="N165" s="121"/>
      <c r="O165" s="121"/>
      <c r="P165" s="121"/>
      <c r="Q165" s="121"/>
      <c r="R165" s="121"/>
      <c r="S165" s="121"/>
      <c r="T165" s="121"/>
      <c r="U165" s="121"/>
      <c r="V165" s="121"/>
      <c r="W165" s="121"/>
      <c r="X165" s="121"/>
    </row>
    <row r="166" spans="1:24" ht="65.25" customHeight="1">
      <c r="A166" s="169" t="s">
        <v>33</v>
      </c>
      <c r="B166" s="182" t="s">
        <v>269</v>
      </c>
      <c r="C166" s="177" t="s">
        <v>270</v>
      </c>
      <c r="D166" s="959"/>
      <c r="E166" s="117"/>
      <c r="F166" s="117"/>
      <c r="G166" s="117"/>
      <c r="H166" s="117"/>
      <c r="I166" s="117"/>
      <c r="J166" s="117"/>
      <c r="K166" s="117"/>
      <c r="L166" s="117"/>
      <c r="M166" s="117"/>
      <c r="N166" s="117"/>
      <c r="O166" s="117"/>
      <c r="P166" s="117"/>
      <c r="Q166" s="117"/>
      <c r="R166" s="117"/>
      <c r="S166" s="117"/>
      <c r="T166" s="117"/>
      <c r="U166" s="117"/>
      <c r="V166" s="117"/>
      <c r="W166" s="117"/>
      <c r="X166" s="117"/>
    </row>
    <row r="167" spans="1:24" ht="30" customHeight="1">
      <c r="A167" s="204" t="s">
        <v>30</v>
      </c>
      <c r="B167" s="205" t="s">
        <v>261</v>
      </c>
      <c r="C167" s="206" t="s">
        <v>271</v>
      </c>
      <c r="D167" s="960" t="s">
        <v>403</v>
      </c>
      <c r="E167" s="117"/>
      <c r="F167" s="117"/>
      <c r="G167" s="117"/>
      <c r="H167" s="117"/>
      <c r="I167" s="117"/>
      <c r="J167" s="117"/>
      <c r="K167" s="117"/>
      <c r="L167" s="117"/>
      <c r="M167" s="117"/>
      <c r="N167" s="117"/>
      <c r="O167" s="117"/>
      <c r="P167" s="117"/>
      <c r="Q167" s="117"/>
      <c r="R167" s="117"/>
      <c r="S167" s="117"/>
      <c r="T167" s="117"/>
      <c r="U167" s="117"/>
      <c r="V167" s="117"/>
      <c r="W167" s="117"/>
      <c r="X167" s="117"/>
    </row>
    <row r="168" spans="1:24" ht="62.25" customHeight="1">
      <c r="A168" s="167" t="s">
        <v>33</v>
      </c>
      <c r="B168" s="179" t="s">
        <v>272</v>
      </c>
      <c r="C168" s="180" t="s">
        <v>303</v>
      </c>
      <c r="D168" s="916"/>
      <c r="E168" s="117"/>
      <c r="F168" s="117"/>
      <c r="G168" s="117"/>
      <c r="H168" s="117"/>
      <c r="I168" s="117"/>
      <c r="J168" s="117"/>
      <c r="K168" s="117"/>
      <c r="L168" s="117"/>
      <c r="M168" s="117"/>
      <c r="N168" s="117"/>
      <c r="O168" s="117"/>
      <c r="P168" s="117"/>
      <c r="Q168" s="117"/>
      <c r="R168" s="117"/>
      <c r="S168" s="117"/>
      <c r="T168" s="117"/>
      <c r="U168" s="117"/>
      <c r="V168" s="117"/>
      <c r="W168" s="117"/>
      <c r="X168" s="117"/>
    </row>
    <row r="169" spans="1:24" ht="62.25" customHeight="1">
      <c r="A169" s="167" t="s">
        <v>33</v>
      </c>
      <c r="B169" s="179" t="s">
        <v>275</v>
      </c>
      <c r="C169" s="180" t="s">
        <v>303</v>
      </c>
      <c r="D169" s="916"/>
      <c r="E169" s="117"/>
      <c r="F169" s="117"/>
      <c r="G169" s="117"/>
      <c r="H169" s="117"/>
      <c r="I169" s="117"/>
      <c r="J169" s="117"/>
      <c r="K169" s="117"/>
      <c r="L169" s="117"/>
      <c r="M169" s="117"/>
      <c r="N169" s="117"/>
      <c r="O169" s="117"/>
      <c r="P169" s="117"/>
      <c r="Q169" s="117"/>
      <c r="R169" s="117"/>
      <c r="S169" s="117"/>
      <c r="T169" s="117"/>
      <c r="U169" s="117"/>
      <c r="V169" s="117"/>
      <c r="W169" s="117"/>
      <c r="X169" s="117"/>
    </row>
    <row r="170" spans="1:24" ht="62.25" customHeight="1">
      <c r="A170" s="170" t="s">
        <v>33</v>
      </c>
      <c r="B170" s="207" t="s">
        <v>279</v>
      </c>
      <c r="C170" s="180" t="s">
        <v>303</v>
      </c>
      <c r="D170" s="916"/>
      <c r="E170" s="117"/>
      <c r="F170" s="117"/>
      <c r="G170" s="117"/>
      <c r="H170" s="117"/>
      <c r="I170" s="117"/>
      <c r="J170" s="117"/>
      <c r="K170" s="117"/>
      <c r="L170" s="117"/>
      <c r="M170" s="117"/>
      <c r="N170" s="117"/>
      <c r="O170" s="117"/>
      <c r="P170" s="117"/>
      <c r="Q170" s="117"/>
      <c r="R170" s="117"/>
      <c r="S170" s="117"/>
      <c r="T170" s="117"/>
      <c r="U170" s="117"/>
      <c r="V170" s="117"/>
      <c r="W170" s="117"/>
      <c r="X170" s="117"/>
    </row>
    <row r="171" spans="1:24" ht="62.25" customHeight="1">
      <c r="A171" s="170" t="s">
        <v>33</v>
      </c>
      <c r="B171" s="207" t="s">
        <v>281</v>
      </c>
      <c r="C171" s="177" t="s">
        <v>304</v>
      </c>
      <c r="D171" s="952"/>
      <c r="E171" s="117"/>
      <c r="F171" s="117"/>
      <c r="G171" s="117"/>
      <c r="H171" s="117"/>
      <c r="I171" s="117"/>
      <c r="J171" s="117"/>
      <c r="K171" s="117"/>
      <c r="L171" s="117"/>
      <c r="M171" s="117"/>
      <c r="N171" s="117"/>
      <c r="O171" s="117"/>
      <c r="P171" s="117"/>
      <c r="Q171" s="117"/>
      <c r="R171" s="117"/>
      <c r="S171" s="117"/>
      <c r="T171" s="117"/>
      <c r="U171" s="117"/>
      <c r="V171" s="117"/>
      <c r="W171" s="117"/>
      <c r="X171" s="117"/>
    </row>
    <row r="172" spans="1:24" ht="30" customHeight="1">
      <c r="A172" s="199" t="s">
        <v>30</v>
      </c>
      <c r="B172" s="200" t="s">
        <v>305</v>
      </c>
      <c r="C172" s="208" t="s">
        <v>306</v>
      </c>
      <c r="D172" s="951" t="s">
        <v>404</v>
      </c>
      <c r="E172" s="117"/>
      <c r="F172" s="117"/>
      <c r="G172" s="117"/>
      <c r="H172" s="117"/>
      <c r="I172" s="117"/>
      <c r="J172" s="117"/>
      <c r="K172" s="117"/>
      <c r="L172" s="117"/>
      <c r="M172" s="117"/>
      <c r="N172" s="117"/>
      <c r="O172" s="117"/>
      <c r="P172" s="117"/>
      <c r="Q172" s="117"/>
      <c r="R172" s="117"/>
      <c r="S172" s="117"/>
      <c r="T172" s="117"/>
      <c r="U172" s="117"/>
      <c r="V172" s="117"/>
      <c r="W172" s="117"/>
      <c r="X172" s="117"/>
    </row>
    <row r="173" spans="1:24" ht="30" customHeight="1">
      <c r="A173" s="167" t="s">
        <v>33</v>
      </c>
      <c r="B173" s="179" t="s">
        <v>307</v>
      </c>
      <c r="C173" s="180" t="s">
        <v>308</v>
      </c>
      <c r="D173" s="916"/>
      <c r="E173" s="121"/>
      <c r="F173" s="121"/>
      <c r="G173" s="121"/>
      <c r="H173" s="121"/>
      <c r="I173" s="121"/>
      <c r="J173" s="121"/>
      <c r="K173" s="121"/>
      <c r="L173" s="121"/>
      <c r="M173" s="121"/>
      <c r="N173" s="121"/>
      <c r="O173" s="121"/>
      <c r="P173" s="121"/>
      <c r="Q173" s="121"/>
      <c r="R173" s="121"/>
      <c r="S173" s="121"/>
      <c r="T173" s="121"/>
      <c r="U173" s="121"/>
      <c r="V173" s="121"/>
      <c r="W173" s="121"/>
      <c r="X173" s="121"/>
    </row>
    <row r="174" spans="1:24" ht="30" customHeight="1">
      <c r="A174" s="167" t="s">
        <v>33</v>
      </c>
      <c r="B174" s="179" t="s">
        <v>309</v>
      </c>
      <c r="C174" s="180" t="s">
        <v>308</v>
      </c>
      <c r="D174" s="916"/>
      <c r="E174" s="117"/>
      <c r="F174" s="117"/>
      <c r="G174" s="117"/>
      <c r="H174" s="117"/>
      <c r="I174" s="117"/>
      <c r="J174" s="117"/>
      <c r="K174" s="117"/>
      <c r="L174" s="117"/>
      <c r="M174" s="117"/>
      <c r="N174" s="117"/>
      <c r="O174" s="117"/>
      <c r="P174" s="117"/>
      <c r="Q174" s="117"/>
      <c r="R174" s="117"/>
      <c r="S174" s="117"/>
      <c r="T174" s="117"/>
      <c r="U174" s="117"/>
      <c r="V174" s="117"/>
      <c r="W174" s="117"/>
      <c r="X174" s="117"/>
    </row>
    <row r="175" spans="1:24" ht="30" customHeight="1">
      <c r="A175" s="170" t="s">
        <v>33</v>
      </c>
      <c r="B175" s="207" t="s">
        <v>310</v>
      </c>
      <c r="C175" s="181" t="s">
        <v>308</v>
      </c>
      <c r="D175" s="952"/>
      <c r="E175" s="117"/>
      <c r="F175" s="117"/>
      <c r="G175" s="117"/>
      <c r="H175" s="117"/>
      <c r="I175" s="117"/>
      <c r="J175" s="117"/>
      <c r="K175" s="117"/>
      <c r="L175" s="117"/>
      <c r="M175" s="117"/>
      <c r="N175" s="117"/>
      <c r="O175" s="117"/>
      <c r="P175" s="117"/>
      <c r="Q175" s="117"/>
      <c r="R175" s="117"/>
      <c r="S175" s="117"/>
      <c r="T175" s="117"/>
      <c r="U175" s="117"/>
      <c r="V175" s="117"/>
      <c r="W175" s="117"/>
      <c r="X175" s="117"/>
    </row>
    <row r="176" spans="1:24" ht="15.75" customHeight="1">
      <c r="A176" s="199" t="s">
        <v>30</v>
      </c>
      <c r="B176" s="200" t="s">
        <v>311</v>
      </c>
      <c r="C176" s="208" t="s">
        <v>260</v>
      </c>
      <c r="D176" s="962" t="s">
        <v>405</v>
      </c>
    </row>
    <row r="177" spans="1:4" ht="30" customHeight="1">
      <c r="A177" s="167" t="s">
        <v>33</v>
      </c>
      <c r="B177" s="179" t="s">
        <v>312</v>
      </c>
      <c r="C177" s="180" t="s">
        <v>313</v>
      </c>
      <c r="D177" s="916"/>
    </row>
    <row r="178" spans="1:4" ht="30" customHeight="1">
      <c r="A178" s="167" t="s">
        <v>33</v>
      </c>
      <c r="B178" s="179" t="s">
        <v>314</v>
      </c>
      <c r="C178" s="180" t="s">
        <v>406</v>
      </c>
      <c r="D178" s="916"/>
    </row>
    <row r="179" spans="1:4" ht="30" customHeight="1">
      <c r="A179" s="167" t="s">
        <v>33</v>
      </c>
      <c r="B179" s="179" t="s">
        <v>317</v>
      </c>
      <c r="C179" s="180" t="s">
        <v>318</v>
      </c>
      <c r="D179" s="916"/>
    </row>
    <row r="180" spans="1:4" ht="30" customHeight="1">
      <c r="A180" s="167" t="s">
        <v>33</v>
      </c>
      <c r="B180" s="179" t="s">
        <v>320</v>
      </c>
      <c r="C180" s="180" t="s">
        <v>321</v>
      </c>
      <c r="D180" s="916"/>
    </row>
    <row r="181" spans="1:4" ht="30" customHeight="1">
      <c r="A181" s="167" t="s">
        <v>33</v>
      </c>
      <c r="B181" s="179" t="s">
        <v>322</v>
      </c>
      <c r="C181" s="181" t="s">
        <v>407</v>
      </c>
      <c r="D181" s="916"/>
    </row>
    <row r="182" spans="1:4" ht="30" customHeight="1">
      <c r="A182" s="167" t="s">
        <v>33</v>
      </c>
      <c r="B182" s="179" t="s">
        <v>323</v>
      </c>
      <c r="C182" s="181" t="s">
        <v>407</v>
      </c>
      <c r="D182" s="916"/>
    </row>
    <row r="183" spans="1:4" ht="30" customHeight="1">
      <c r="A183" s="170" t="s">
        <v>33</v>
      </c>
      <c r="B183" s="207" t="s">
        <v>324</v>
      </c>
      <c r="C183" s="181" t="s">
        <v>407</v>
      </c>
      <c r="D183" s="916"/>
    </row>
    <row r="184" spans="1:4" ht="15.75" customHeight="1">
      <c r="A184" s="170" t="s">
        <v>33</v>
      </c>
      <c r="B184" s="207" t="s">
        <v>326</v>
      </c>
      <c r="C184" s="177" t="s">
        <v>328</v>
      </c>
      <c r="D184" s="952"/>
    </row>
    <row r="185" spans="1:4" ht="15.75" customHeight="1">
      <c r="A185" s="209" t="s">
        <v>329</v>
      </c>
      <c r="B185" s="210"/>
      <c r="C185" s="211"/>
      <c r="D185" s="212"/>
    </row>
    <row r="186" spans="1:4" ht="15.75" customHeight="1">
      <c r="A186" s="213" t="s">
        <v>330</v>
      </c>
      <c r="B186" s="214"/>
      <c r="C186" s="215"/>
      <c r="D186" s="216"/>
    </row>
    <row r="187" spans="1:4" ht="15.75" customHeight="1">
      <c r="A187" s="948"/>
      <c r="B187" s="882"/>
      <c r="C187" s="882"/>
      <c r="D187" s="217"/>
    </row>
    <row r="188" spans="1:4" ht="15.75" customHeight="1">
      <c r="A188" s="949" t="s">
        <v>331</v>
      </c>
      <c r="B188" s="902"/>
      <c r="C188" s="950"/>
      <c r="D188" s="218"/>
    </row>
    <row r="189" spans="1:4" ht="15.75" customHeight="1">
      <c r="A189" s="219"/>
      <c r="B189" s="220"/>
      <c r="D189" s="38"/>
    </row>
    <row r="190" spans="1:4" ht="15.75" customHeight="1">
      <c r="A190" s="219"/>
      <c r="B190" s="220"/>
      <c r="D190" s="38"/>
    </row>
    <row r="191" spans="1:4" ht="15.75" customHeight="1">
      <c r="A191" s="221"/>
      <c r="B191" s="220"/>
      <c r="D191" s="38"/>
    </row>
    <row r="192" spans="1:4" ht="15.75" customHeight="1">
      <c r="A192" s="219"/>
      <c r="B192" s="220"/>
      <c r="D192" s="38"/>
    </row>
    <row r="193" spans="1:4" ht="15.75" customHeight="1">
      <c r="A193" s="219"/>
      <c r="B193" s="220"/>
      <c r="D193" s="38"/>
    </row>
    <row r="194" spans="1:4" ht="15.75" customHeight="1">
      <c r="A194" s="219"/>
      <c r="B194" s="220"/>
      <c r="D194" s="38"/>
    </row>
    <row r="195" spans="1:4" ht="15.75" customHeight="1">
      <c r="A195" s="219"/>
      <c r="B195" s="220"/>
      <c r="D195" s="38"/>
    </row>
    <row r="196" spans="1:4" ht="15.75" customHeight="1">
      <c r="A196" s="219"/>
      <c r="B196" s="220"/>
      <c r="D196" s="38"/>
    </row>
    <row r="197" spans="1:4" ht="15.75" customHeight="1">
      <c r="A197" s="219"/>
      <c r="B197" s="220"/>
      <c r="D197" s="38"/>
    </row>
    <row r="198" spans="1:4" ht="15.75" customHeight="1">
      <c r="A198" s="219"/>
      <c r="B198" s="220"/>
      <c r="D198" s="38"/>
    </row>
    <row r="199" spans="1:4" ht="15.75" customHeight="1">
      <c r="A199" s="219"/>
      <c r="B199" s="220"/>
      <c r="D199" s="38"/>
    </row>
    <row r="200" spans="1:4" ht="15.75" customHeight="1">
      <c r="A200" s="219"/>
      <c r="B200" s="220"/>
      <c r="D200" s="38"/>
    </row>
    <row r="201" spans="1:4" ht="15.75" customHeight="1">
      <c r="A201" s="219"/>
      <c r="B201" s="220"/>
      <c r="D201" s="38"/>
    </row>
    <row r="202" spans="1:4" ht="15.75" customHeight="1">
      <c r="A202" s="219"/>
      <c r="B202" s="220"/>
      <c r="D202" s="38"/>
    </row>
    <row r="203" spans="1:4" ht="15.75" customHeight="1">
      <c r="A203" s="219"/>
      <c r="B203" s="220"/>
      <c r="D203" s="38"/>
    </row>
    <row r="204" spans="1:4" ht="15.75" customHeight="1">
      <c r="A204" s="219"/>
      <c r="B204" s="220"/>
      <c r="D204" s="38"/>
    </row>
    <row r="205" spans="1:4" ht="15.75" customHeight="1">
      <c r="A205" s="219"/>
      <c r="B205" s="220"/>
      <c r="D205" s="38"/>
    </row>
    <row r="206" spans="1:4" ht="15.75" customHeight="1">
      <c r="A206" s="219"/>
      <c r="B206" s="220"/>
      <c r="D206" s="38"/>
    </row>
    <row r="207" spans="1:4" ht="15.75" customHeight="1">
      <c r="A207" s="219"/>
      <c r="B207" s="220"/>
      <c r="D207" s="38"/>
    </row>
    <row r="208" spans="1:4" ht="15.75" customHeight="1">
      <c r="A208" s="219"/>
      <c r="B208" s="220"/>
      <c r="D208" s="38"/>
    </row>
    <row r="209" spans="1:4" ht="15.75" customHeight="1">
      <c r="A209" s="219"/>
      <c r="B209" s="220"/>
      <c r="D209" s="38"/>
    </row>
    <row r="210" spans="1:4" ht="15.75" customHeight="1">
      <c r="A210" s="219"/>
      <c r="B210" s="220"/>
      <c r="D210" s="38"/>
    </row>
    <row r="211" spans="1:4" ht="15.75" customHeight="1">
      <c r="A211" s="219"/>
      <c r="B211" s="220"/>
      <c r="D211" s="38"/>
    </row>
    <row r="212" spans="1:4" ht="15.75" customHeight="1">
      <c r="A212" s="219"/>
      <c r="B212" s="220"/>
      <c r="D212" s="38"/>
    </row>
    <row r="213" spans="1:4" ht="15.75" customHeight="1">
      <c r="A213" s="219"/>
      <c r="B213" s="220"/>
      <c r="D213" s="38"/>
    </row>
    <row r="214" spans="1:4" ht="15.75" customHeight="1">
      <c r="A214" s="219"/>
      <c r="B214" s="220"/>
      <c r="D214" s="38"/>
    </row>
    <row r="215" spans="1:4" ht="15.75" customHeight="1">
      <c r="A215" s="219"/>
      <c r="B215" s="220"/>
      <c r="D215" s="38"/>
    </row>
    <row r="216" spans="1:4" ht="15.75" customHeight="1">
      <c r="A216" s="219"/>
      <c r="B216" s="220"/>
      <c r="D216" s="38"/>
    </row>
    <row r="217" spans="1:4" ht="15.75" customHeight="1">
      <c r="A217" s="219"/>
      <c r="B217" s="220"/>
      <c r="D217" s="38"/>
    </row>
    <row r="218" spans="1:4" ht="15.75" customHeight="1">
      <c r="A218" s="219"/>
      <c r="B218" s="220"/>
      <c r="D218" s="38"/>
    </row>
    <row r="219" spans="1:4" ht="15.75" customHeight="1">
      <c r="A219" s="219"/>
      <c r="B219" s="220"/>
      <c r="D219" s="38"/>
    </row>
    <row r="220" spans="1:4" ht="15.75" customHeight="1">
      <c r="A220" s="219"/>
      <c r="B220" s="220"/>
      <c r="D220" s="38"/>
    </row>
    <row r="221" spans="1:4" ht="15.75" customHeight="1">
      <c r="A221" s="219"/>
      <c r="B221" s="220"/>
      <c r="D221" s="38"/>
    </row>
    <row r="222" spans="1:4" ht="15.75" customHeight="1">
      <c r="A222" s="219"/>
      <c r="B222" s="220"/>
      <c r="D222" s="38"/>
    </row>
    <row r="223" spans="1:4" ht="15.75" customHeight="1">
      <c r="A223" s="219"/>
      <c r="B223" s="220"/>
      <c r="D223" s="38"/>
    </row>
    <row r="224" spans="1:4" ht="15.75" customHeight="1">
      <c r="A224" s="219"/>
      <c r="B224" s="220"/>
      <c r="D224" s="38"/>
    </row>
    <row r="225" spans="1:4" ht="15.75" customHeight="1">
      <c r="A225" s="219"/>
      <c r="B225" s="220"/>
      <c r="D225" s="38"/>
    </row>
    <row r="226" spans="1:4" ht="15.75" customHeight="1">
      <c r="A226" s="219"/>
      <c r="B226" s="220"/>
      <c r="D226" s="38"/>
    </row>
    <row r="227" spans="1:4" ht="15.75" customHeight="1">
      <c r="A227" s="219"/>
      <c r="B227" s="220"/>
      <c r="D227" s="38"/>
    </row>
    <row r="228" spans="1:4" ht="15.75" customHeight="1">
      <c r="A228" s="219"/>
      <c r="B228" s="220"/>
      <c r="D228" s="38"/>
    </row>
    <row r="229" spans="1:4" ht="15.75" customHeight="1">
      <c r="A229" s="219"/>
      <c r="B229" s="220"/>
      <c r="D229" s="38"/>
    </row>
    <row r="230" spans="1:4" ht="15.75" customHeight="1">
      <c r="A230" s="219"/>
      <c r="B230" s="220"/>
      <c r="D230" s="38"/>
    </row>
    <row r="231" spans="1:4" ht="15.75" customHeight="1">
      <c r="A231" s="219"/>
      <c r="B231" s="220"/>
      <c r="D231" s="38"/>
    </row>
    <row r="232" spans="1:4" ht="15.75" customHeight="1">
      <c r="A232" s="219"/>
      <c r="B232" s="220"/>
      <c r="D232" s="38"/>
    </row>
    <row r="233" spans="1:4" ht="15.75" customHeight="1">
      <c r="A233" s="219"/>
      <c r="B233" s="220"/>
      <c r="D233" s="38"/>
    </row>
    <row r="234" spans="1:4" ht="15.75" customHeight="1">
      <c r="A234" s="219"/>
      <c r="B234" s="220"/>
      <c r="D234" s="38"/>
    </row>
    <row r="235" spans="1:4" ht="15.75" customHeight="1">
      <c r="A235" s="219"/>
      <c r="B235" s="220"/>
      <c r="D235" s="38"/>
    </row>
    <row r="236" spans="1:4" ht="15.75" customHeight="1">
      <c r="A236" s="219"/>
      <c r="B236" s="220"/>
      <c r="D236" s="38"/>
    </row>
    <row r="237" spans="1:4" ht="15.75" customHeight="1">
      <c r="A237" s="219"/>
      <c r="B237" s="220"/>
      <c r="D237" s="38"/>
    </row>
    <row r="238" spans="1:4" ht="15.75" customHeight="1">
      <c r="A238" s="219"/>
      <c r="B238" s="220"/>
      <c r="D238" s="38"/>
    </row>
    <row r="239" spans="1:4" ht="15.75" customHeight="1">
      <c r="A239" s="219"/>
      <c r="B239" s="220"/>
      <c r="D239" s="38"/>
    </row>
    <row r="240" spans="1:4" ht="15.75" customHeight="1">
      <c r="A240" s="219"/>
      <c r="B240" s="220"/>
      <c r="D240" s="38"/>
    </row>
    <row r="241" spans="1:4" ht="15.75" customHeight="1">
      <c r="A241" s="219"/>
      <c r="B241" s="220"/>
      <c r="D241" s="38"/>
    </row>
    <row r="242" spans="1:4" ht="15.75" customHeight="1">
      <c r="A242" s="219"/>
      <c r="B242" s="220"/>
      <c r="D242" s="38"/>
    </row>
    <row r="243" spans="1:4" ht="15.75" customHeight="1">
      <c r="A243" s="219"/>
      <c r="B243" s="220"/>
      <c r="D243" s="38"/>
    </row>
    <row r="244" spans="1:4" ht="15.75" customHeight="1">
      <c r="A244" s="219"/>
      <c r="B244" s="220"/>
      <c r="D244" s="38"/>
    </row>
    <row r="245" spans="1:4" ht="15.75" customHeight="1">
      <c r="A245" s="219"/>
      <c r="B245" s="220"/>
      <c r="D245" s="38"/>
    </row>
    <row r="246" spans="1:4" ht="15.75" customHeight="1">
      <c r="A246" s="219"/>
      <c r="B246" s="220"/>
      <c r="D246" s="38"/>
    </row>
    <row r="247" spans="1:4" ht="15.75" customHeight="1">
      <c r="A247" s="219"/>
      <c r="B247" s="220"/>
      <c r="D247" s="38"/>
    </row>
    <row r="248" spans="1:4" ht="15.75" customHeight="1">
      <c r="A248" s="219"/>
      <c r="B248" s="220"/>
      <c r="D248" s="38"/>
    </row>
    <row r="249" spans="1:4" ht="15.75" customHeight="1">
      <c r="A249" s="219"/>
      <c r="B249" s="220"/>
      <c r="D249" s="38"/>
    </row>
    <row r="250" spans="1:4" ht="15.75" customHeight="1">
      <c r="A250" s="219"/>
      <c r="B250" s="220"/>
      <c r="D250" s="38"/>
    </row>
    <row r="251" spans="1:4" ht="15.75" customHeight="1">
      <c r="A251" s="219"/>
      <c r="B251" s="220"/>
      <c r="D251" s="38"/>
    </row>
    <row r="252" spans="1:4" ht="15.75" customHeight="1">
      <c r="A252" s="219"/>
      <c r="B252" s="220"/>
      <c r="D252" s="38"/>
    </row>
    <row r="253" spans="1:4" ht="15.75" customHeight="1">
      <c r="A253" s="219"/>
      <c r="B253" s="220"/>
      <c r="D253" s="38"/>
    </row>
    <row r="254" spans="1:4" ht="15.75" customHeight="1">
      <c r="A254" s="219"/>
      <c r="B254" s="220"/>
      <c r="D254" s="38"/>
    </row>
    <row r="255" spans="1:4" ht="15.75" customHeight="1">
      <c r="A255" s="219"/>
      <c r="B255" s="220"/>
      <c r="D255" s="38"/>
    </row>
    <row r="256" spans="1:4" ht="15.75" customHeight="1">
      <c r="A256" s="219"/>
      <c r="B256" s="220"/>
      <c r="D256" s="38"/>
    </row>
    <row r="257" spans="1:4" ht="15.75" customHeight="1">
      <c r="A257" s="219"/>
      <c r="B257" s="220"/>
      <c r="D257" s="38"/>
    </row>
    <row r="258" spans="1:4" ht="15.75" customHeight="1">
      <c r="A258" s="219"/>
      <c r="B258" s="220"/>
      <c r="D258" s="38"/>
    </row>
    <row r="259" spans="1:4" ht="15.75" customHeight="1">
      <c r="A259" s="219"/>
      <c r="B259" s="220"/>
      <c r="D259" s="38"/>
    </row>
    <row r="260" spans="1:4" ht="15.75" customHeight="1">
      <c r="A260" s="219"/>
      <c r="B260" s="220"/>
      <c r="D260" s="38"/>
    </row>
    <row r="261" spans="1:4" ht="15.75" customHeight="1">
      <c r="A261" s="219"/>
      <c r="B261" s="220"/>
      <c r="D261" s="38"/>
    </row>
    <row r="262" spans="1:4" ht="15.75" customHeight="1">
      <c r="A262" s="219"/>
      <c r="B262" s="220"/>
      <c r="D262" s="38"/>
    </row>
    <row r="263" spans="1:4" ht="15.75" customHeight="1">
      <c r="A263" s="219"/>
      <c r="B263" s="220"/>
      <c r="D263" s="38"/>
    </row>
    <row r="264" spans="1:4" ht="15.75" customHeight="1">
      <c r="A264" s="219"/>
      <c r="B264" s="220"/>
      <c r="D264" s="38"/>
    </row>
    <row r="265" spans="1:4" ht="15.75" customHeight="1">
      <c r="A265" s="219"/>
      <c r="B265" s="220"/>
      <c r="D265" s="38"/>
    </row>
    <row r="266" spans="1:4" ht="15.75" customHeight="1">
      <c r="A266" s="219"/>
      <c r="B266" s="220"/>
      <c r="D266" s="38"/>
    </row>
    <row r="267" spans="1:4" ht="15.75" customHeight="1">
      <c r="A267" s="219"/>
      <c r="B267" s="220"/>
      <c r="D267" s="38"/>
    </row>
    <row r="268" spans="1:4" ht="15.75" customHeight="1">
      <c r="A268" s="219"/>
      <c r="B268" s="220"/>
      <c r="D268" s="38"/>
    </row>
    <row r="269" spans="1:4" ht="15.75" customHeight="1">
      <c r="A269" s="219"/>
      <c r="B269" s="220"/>
      <c r="D269" s="38"/>
    </row>
    <row r="270" spans="1:4" ht="15.75" customHeight="1">
      <c r="A270" s="219"/>
      <c r="B270" s="220"/>
      <c r="D270" s="38"/>
    </row>
    <row r="271" spans="1:4" ht="15.75" customHeight="1">
      <c r="A271" s="219"/>
      <c r="B271" s="220"/>
      <c r="D271" s="38"/>
    </row>
    <row r="272" spans="1:4" ht="15.75" customHeight="1">
      <c r="A272" s="219"/>
      <c r="B272" s="220"/>
      <c r="D272" s="38"/>
    </row>
    <row r="273" spans="1:4" ht="15.75" customHeight="1">
      <c r="A273" s="219"/>
      <c r="B273" s="220"/>
      <c r="D273" s="38"/>
    </row>
    <row r="274" spans="1:4" ht="15.75" customHeight="1">
      <c r="A274" s="219"/>
      <c r="B274" s="220"/>
      <c r="D274" s="38"/>
    </row>
    <row r="275" spans="1:4" ht="15.75" customHeight="1">
      <c r="A275" s="219"/>
      <c r="B275" s="220"/>
      <c r="D275" s="38"/>
    </row>
    <row r="276" spans="1:4" ht="15.75" customHeight="1">
      <c r="A276" s="219"/>
      <c r="B276" s="220"/>
      <c r="D276" s="38"/>
    </row>
    <row r="277" spans="1:4" ht="15.75" customHeight="1">
      <c r="A277" s="219"/>
      <c r="B277" s="220"/>
      <c r="D277" s="38"/>
    </row>
    <row r="278" spans="1:4" ht="15.75" customHeight="1">
      <c r="A278" s="219"/>
      <c r="B278" s="220"/>
      <c r="D278" s="38"/>
    </row>
    <row r="279" spans="1:4" ht="15.75" customHeight="1">
      <c r="A279" s="219"/>
      <c r="B279" s="220"/>
      <c r="D279" s="38"/>
    </row>
    <row r="280" spans="1:4" ht="15.75" customHeight="1">
      <c r="A280" s="219"/>
      <c r="B280" s="220"/>
      <c r="D280" s="38"/>
    </row>
    <row r="281" spans="1:4" ht="15.75" customHeight="1">
      <c r="A281" s="219"/>
      <c r="B281" s="220"/>
      <c r="D281" s="38"/>
    </row>
    <row r="282" spans="1:4" ht="15.75" customHeight="1">
      <c r="A282" s="219"/>
      <c r="B282" s="220"/>
      <c r="D282" s="38"/>
    </row>
    <row r="283" spans="1:4" ht="15.75" customHeight="1">
      <c r="A283" s="219"/>
      <c r="B283" s="220"/>
      <c r="D283" s="38"/>
    </row>
    <row r="284" spans="1:4" ht="15.75" customHeight="1">
      <c r="A284" s="219"/>
      <c r="B284" s="220"/>
      <c r="D284" s="38"/>
    </row>
    <row r="285" spans="1:4" ht="15.75" customHeight="1">
      <c r="A285" s="219"/>
      <c r="B285" s="220"/>
      <c r="D285" s="38"/>
    </row>
    <row r="286" spans="1:4" ht="15.75" customHeight="1">
      <c r="A286" s="219"/>
      <c r="B286" s="220"/>
      <c r="D286" s="38"/>
    </row>
    <row r="287" spans="1:4" ht="15.75" customHeight="1">
      <c r="A287" s="219"/>
      <c r="B287" s="220"/>
      <c r="D287" s="38"/>
    </row>
    <row r="288" spans="1:4" ht="15.75" customHeight="1">
      <c r="A288" s="219"/>
      <c r="B288" s="220"/>
      <c r="D288" s="38"/>
    </row>
    <row r="289" spans="1:4" ht="15.75" customHeight="1">
      <c r="A289" s="219"/>
      <c r="B289" s="220"/>
      <c r="D289" s="38"/>
    </row>
    <row r="290" spans="1:4" ht="15.75" customHeight="1">
      <c r="A290" s="219"/>
      <c r="B290" s="220"/>
      <c r="D290" s="38"/>
    </row>
    <row r="291" spans="1:4" ht="15.75" customHeight="1">
      <c r="A291" s="219"/>
      <c r="B291" s="220"/>
      <c r="D291" s="38"/>
    </row>
    <row r="292" spans="1:4" ht="15.75" customHeight="1">
      <c r="A292" s="219"/>
      <c r="B292" s="220"/>
      <c r="D292" s="38"/>
    </row>
    <row r="293" spans="1:4" ht="15.75" customHeight="1">
      <c r="A293" s="219"/>
      <c r="B293" s="220"/>
      <c r="D293" s="38"/>
    </row>
    <row r="294" spans="1:4" ht="15.75" customHeight="1">
      <c r="A294" s="219"/>
      <c r="B294" s="220"/>
      <c r="D294" s="38"/>
    </row>
    <row r="295" spans="1:4" ht="15.75" customHeight="1">
      <c r="A295" s="219"/>
      <c r="B295" s="220"/>
      <c r="D295" s="38"/>
    </row>
    <row r="296" spans="1:4" ht="15.75" customHeight="1">
      <c r="A296" s="219"/>
      <c r="B296" s="220"/>
      <c r="D296" s="38"/>
    </row>
    <row r="297" spans="1:4" ht="15.75" customHeight="1">
      <c r="A297" s="219"/>
      <c r="B297" s="220"/>
      <c r="D297" s="38"/>
    </row>
    <row r="298" spans="1:4" ht="15.75" customHeight="1">
      <c r="A298" s="219"/>
      <c r="B298" s="220"/>
      <c r="D298" s="38"/>
    </row>
    <row r="299" spans="1:4" ht="15.75" customHeight="1">
      <c r="A299" s="219"/>
      <c r="B299" s="220"/>
      <c r="D299" s="38"/>
    </row>
    <row r="300" spans="1:4" ht="15.75" customHeight="1">
      <c r="A300" s="219"/>
      <c r="B300" s="220"/>
      <c r="D300" s="38"/>
    </row>
    <row r="301" spans="1:4" ht="15.75" customHeight="1">
      <c r="A301" s="219"/>
      <c r="B301" s="220"/>
      <c r="D301" s="38"/>
    </row>
    <row r="302" spans="1:4" ht="15.75" customHeight="1">
      <c r="A302" s="219"/>
      <c r="B302" s="220"/>
      <c r="D302" s="38"/>
    </row>
    <row r="303" spans="1:4" ht="15.75" customHeight="1">
      <c r="A303" s="219"/>
      <c r="B303" s="220"/>
      <c r="D303" s="38"/>
    </row>
    <row r="304" spans="1:4" ht="15.75" customHeight="1">
      <c r="A304" s="219"/>
      <c r="B304" s="220"/>
      <c r="D304" s="38"/>
    </row>
    <row r="305" spans="1:4" ht="15.75" customHeight="1">
      <c r="A305" s="219"/>
      <c r="B305" s="220"/>
      <c r="D305" s="38"/>
    </row>
    <row r="306" spans="1:4" ht="15.75" customHeight="1">
      <c r="A306" s="219"/>
      <c r="B306" s="220"/>
      <c r="D306" s="38"/>
    </row>
    <row r="307" spans="1:4" ht="15.75" customHeight="1">
      <c r="A307" s="219"/>
      <c r="B307" s="220"/>
      <c r="D307" s="38"/>
    </row>
    <row r="308" spans="1:4" ht="15.75" customHeight="1">
      <c r="A308" s="219"/>
      <c r="B308" s="220"/>
      <c r="D308" s="38"/>
    </row>
    <row r="309" spans="1:4" ht="15.75" customHeight="1">
      <c r="A309" s="219"/>
      <c r="B309" s="220"/>
      <c r="D309" s="38"/>
    </row>
    <row r="310" spans="1:4" ht="15.75" customHeight="1">
      <c r="A310" s="219"/>
      <c r="B310" s="220"/>
      <c r="D310" s="38"/>
    </row>
    <row r="311" spans="1:4" ht="15.75" customHeight="1">
      <c r="A311" s="219"/>
      <c r="B311" s="220"/>
      <c r="D311" s="38"/>
    </row>
    <row r="312" spans="1:4" ht="15.75" customHeight="1">
      <c r="A312" s="219"/>
      <c r="B312" s="220"/>
      <c r="D312" s="38"/>
    </row>
    <row r="313" spans="1:4" ht="15.75" customHeight="1">
      <c r="A313" s="219"/>
      <c r="B313" s="220"/>
      <c r="D313" s="38"/>
    </row>
    <row r="314" spans="1:4" ht="15.75" customHeight="1">
      <c r="A314" s="219"/>
      <c r="B314" s="220"/>
      <c r="D314" s="38"/>
    </row>
    <row r="315" spans="1:4" ht="15.75" customHeight="1">
      <c r="A315" s="219"/>
      <c r="B315" s="220"/>
      <c r="D315" s="38"/>
    </row>
    <row r="316" spans="1:4" ht="15.75" customHeight="1">
      <c r="A316" s="219"/>
      <c r="B316" s="220"/>
      <c r="D316" s="38"/>
    </row>
    <row r="317" spans="1:4" ht="15.75" customHeight="1">
      <c r="A317" s="219"/>
      <c r="B317" s="220"/>
      <c r="D317" s="38"/>
    </row>
    <row r="318" spans="1:4" ht="15.75" customHeight="1">
      <c r="A318" s="219"/>
      <c r="B318" s="220"/>
      <c r="D318" s="38"/>
    </row>
    <row r="319" spans="1:4" ht="15.75" customHeight="1">
      <c r="A319" s="219"/>
      <c r="B319" s="220"/>
      <c r="D319" s="38"/>
    </row>
    <row r="320" spans="1:4" ht="15.75" customHeight="1">
      <c r="A320" s="219"/>
      <c r="B320" s="220"/>
      <c r="D320" s="38"/>
    </row>
    <row r="321" spans="1:4" ht="15.75" customHeight="1">
      <c r="A321" s="219"/>
      <c r="B321" s="220"/>
      <c r="D321" s="38"/>
    </row>
    <row r="322" spans="1:4" ht="15.75" customHeight="1">
      <c r="A322" s="219"/>
      <c r="B322" s="220"/>
      <c r="D322" s="38"/>
    </row>
    <row r="323" spans="1:4" ht="15.75" customHeight="1">
      <c r="A323" s="219"/>
      <c r="B323" s="220"/>
      <c r="D323" s="38"/>
    </row>
    <row r="324" spans="1:4" ht="15.75" customHeight="1">
      <c r="A324" s="219"/>
      <c r="B324" s="220"/>
      <c r="D324" s="38"/>
    </row>
    <row r="325" spans="1:4" ht="15.75" customHeight="1">
      <c r="A325" s="219"/>
      <c r="B325" s="220"/>
      <c r="D325" s="38"/>
    </row>
    <row r="326" spans="1:4" ht="15.75" customHeight="1">
      <c r="A326" s="219"/>
      <c r="B326" s="220"/>
      <c r="D326" s="38"/>
    </row>
    <row r="327" spans="1:4" ht="15.75" customHeight="1">
      <c r="A327" s="219"/>
      <c r="B327" s="220"/>
      <c r="D327" s="38"/>
    </row>
    <row r="328" spans="1:4" ht="15.75" customHeight="1">
      <c r="A328" s="219"/>
      <c r="B328" s="220"/>
      <c r="D328" s="38"/>
    </row>
    <row r="329" spans="1:4" ht="15.75" customHeight="1">
      <c r="A329" s="219"/>
      <c r="B329" s="220"/>
      <c r="D329" s="38"/>
    </row>
    <row r="330" spans="1:4" ht="15.75" customHeight="1">
      <c r="A330" s="219"/>
      <c r="B330" s="220"/>
      <c r="D330" s="38"/>
    </row>
    <row r="331" spans="1:4" ht="15.75" customHeight="1">
      <c r="A331" s="219"/>
      <c r="B331" s="220"/>
      <c r="D331" s="38"/>
    </row>
    <row r="332" spans="1:4" ht="15.75" customHeight="1">
      <c r="A332" s="219"/>
      <c r="B332" s="220"/>
      <c r="D332" s="38"/>
    </row>
    <row r="333" spans="1:4" ht="15.75" customHeight="1">
      <c r="A333" s="219"/>
      <c r="B333" s="220"/>
      <c r="D333" s="38"/>
    </row>
    <row r="334" spans="1:4" ht="15.75" customHeight="1">
      <c r="A334" s="219"/>
      <c r="B334" s="220"/>
      <c r="D334" s="38"/>
    </row>
    <row r="335" spans="1:4" ht="15.75" customHeight="1">
      <c r="A335" s="219"/>
      <c r="B335" s="220"/>
      <c r="D335" s="38"/>
    </row>
    <row r="336" spans="1:4" ht="15.75" customHeight="1">
      <c r="A336" s="219"/>
      <c r="B336" s="220"/>
      <c r="D336" s="38"/>
    </row>
    <row r="337" spans="1:4" ht="15.75" customHeight="1">
      <c r="A337" s="219"/>
      <c r="B337" s="220"/>
      <c r="D337" s="38"/>
    </row>
    <row r="338" spans="1:4" ht="15.75" customHeight="1">
      <c r="A338" s="219"/>
      <c r="B338" s="220"/>
      <c r="D338" s="38"/>
    </row>
    <row r="339" spans="1:4" ht="15.75" customHeight="1">
      <c r="A339" s="219"/>
      <c r="B339" s="220"/>
      <c r="D339" s="38"/>
    </row>
    <row r="340" spans="1:4" ht="15.75" customHeight="1">
      <c r="A340" s="219"/>
      <c r="B340" s="220"/>
      <c r="D340" s="38"/>
    </row>
    <row r="341" spans="1:4" ht="15.75" customHeight="1">
      <c r="A341" s="219"/>
      <c r="B341" s="220"/>
      <c r="D341" s="38"/>
    </row>
    <row r="342" spans="1:4" ht="15.75" customHeight="1">
      <c r="A342" s="219"/>
      <c r="B342" s="220"/>
      <c r="D342" s="38"/>
    </row>
    <row r="343" spans="1:4" ht="15.75" customHeight="1">
      <c r="A343" s="219"/>
      <c r="B343" s="220"/>
      <c r="D343" s="38"/>
    </row>
    <row r="344" spans="1:4" ht="15.75" customHeight="1">
      <c r="A344" s="219"/>
      <c r="B344" s="220"/>
      <c r="D344" s="38"/>
    </row>
    <row r="345" spans="1:4" ht="15.75" customHeight="1">
      <c r="A345" s="219"/>
      <c r="B345" s="220"/>
      <c r="D345" s="38"/>
    </row>
    <row r="346" spans="1:4" ht="15.75" customHeight="1">
      <c r="A346" s="219"/>
      <c r="B346" s="220"/>
      <c r="D346" s="38"/>
    </row>
    <row r="347" spans="1:4" ht="15.75" customHeight="1">
      <c r="A347" s="219"/>
      <c r="B347" s="220"/>
      <c r="D347" s="38"/>
    </row>
    <row r="348" spans="1:4" ht="15.75" customHeight="1">
      <c r="A348" s="219"/>
      <c r="B348" s="220"/>
      <c r="D348" s="38"/>
    </row>
    <row r="349" spans="1:4" ht="15.75" customHeight="1">
      <c r="A349" s="219"/>
      <c r="B349" s="220"/>
      <c r="D349" s="38"/>
    </row>
    <row r="350" spans="1:4" ht="15.75" customHeight="1">
      <c r="A350" s="219"/>
      <c r="B350" s="220"/>
      <c r="D350" s="38"/>
    </row>
    <row r="351" spans="1:4" ht="15.75" customHeight="1">
      <c r="A351" s="219"/>
      <c r="B351" s="220"/>
      <c r="D351" s="38"/>
    </row>
    <row r="352" spans="1:4" ht="15.75" customHeight="1">
      <c r="A352" s="219"/>
      <c r="B352" s="220"/>
      <c r="D352" s="38"/>
    </row>
    <row r="353" spans="1:4" ht="15.75" customHeight="1">
      <c r="A353" s="219"/>
      <c r="B353" s="220"/>
      <c r="D353" s="38"/>
    </row>
    <row r="354" spans="1:4" ht="15.75" customHeight="1">
      <c r="A354" s="219"/>
      <c r="B354" s="220"/>
      <c r="D354" s="38"/>
    </row>
    <row r="355" spans="1:4" ht="15.75" customHeight="1">
      <c r="A355" s="219"/>
      <c r="B355" s="220"/>
      <c r="D355" s="38"/>
    </row>
    <row r="356" spans="1:4" ht="15.75" customHeight="1">
      <c r="A356" s="219"/>
      <c r="B356" s="220"/>
      <c r="D356" s="38"/>
    </row>
    <row r="357" spans="1:4" ht="15.75" customHeight="1">
      <c r="A357" s="219"/>
      <c r="B357" s="220"/>
      <c r="D357" s="38"/>
    </row>
    <row r="358" spans="1:4" ht="15.75" customHeight="1">
      <c r="A358" s="219"/>
      <c r="B358" s="220"/>
      <c r="D358" s="38"/>
    </row>
    <row r="359" spans="1:4" ht="15.75" customHeight="1">
      <c r="A359" s="219"/>
      <c r="B359" s="220"/>
      <c r="D359" s="38"/>
    </row>
    <row r="360" spans="1:4" ht="15.75" customHeight="1">
      <c r="A360" s="219"/>
      <c r="B360" s="220"/>
      <c r="D360" s="38"/>
    </row>
    <row r="361" spans="1:4" ht="15.75" customHeight="1">
      <c r="A361" s="219"/>
      <c r="B361" s="220"/>
      <c r="D361" s="38"/>
    </row>
    <row r="362" spans="1:4" ht="15.75" customHeight="1">
      <c r="A362" s="219"/>
      <c r="B362" s="220"/>
      <c r="D362" s="38"/>
    </row>
    <row r="363" spans="1:4" ht="15.75" customHeight="1">
      <c r="A363" s="219"/>
      <c r="B363" s="220"/>
      <c r="D363" s="38"/>
    </row>
    <row r="364" spans="1:4" ht="15.75" customHeight="1">
      <c r="A364" s="219"/>
      <c r="B364" s="220"/>
      <c r="D364" s="38"/>
    </row>
    <row r="365" spans="1:4" ht="15.75" customHeight="1">
      <c r="A365" s="219"/>
      <c r="B365" s="220"/>
      <c r="D365" s="38"/>
    </row>
    <row r="366" spans="1:4" ht="15.75" customHeight="1">
      <c r="A366" s="219"/>
      <c r="B366" s="220"/>
      <c r="D366" s="38"/>
    </row>
    <row r="367" spans="1:4" ht="15.75" customHeight="1">
      <c r="A367" s="219"/>
      <c r="B367" s="220"/>
      <c r="D367" s="38"/>
    </row>
    <row r="368" spans="1:4" ht="15.75" customHeight="1">
      <c r="A368" s="219"/>
      <c r="B368" s="220"/>
      <c r="D368" s="38"/>
    </row>
    <row r="369" spans="1:4" ht="15.75" customHeight="1">
      <c r="A369" s="219"/>
      <c r="B369" s="220"/>
      <c r="D369" s="38"/>
    </row>
    <row r="370" spans="1:4" ht="15.75" customHeight="1">
      <c r="A370" s="219"/>
      <c r="B370" s="220"/>
      <c r="D370" s="38"/>
    </row>
    <row r="371" spans="1:4" ht="15.75" customHeight="1">
      <c r="A371" s="219"/>
      <c r="B371" s="220"/>
      <c r="D371" s="38"/>
    </row>
    <row r="372" spans="1:4" ht="15.75" customHeight="1">
      <c r="A372" s="219"/>
      <c r="B372" s="220"/>
      <c r="D372" s="38"/>
    </row>
    <row r="373" spans="1:4" ht="15.75" customHeight="1">
      <c r="A373" s="219"/>
      <c r="B373" s="220"/>
      <c r="D373" s="38"/>
    </row>
    <row r="374" spans="1:4" ht="15.75" customHeight="1">
      <c r="A374" s="219"/>
      <c r="B374" s="220"/>
      <c r="D374" s="38"/>
    </row>
    <row r="375" spans="1:4" ht="15.75" customHeight="1">
      <c r="A375" s="219"/>
      <c r="B375" s="220"/>
      <c r="D375" s="38"/>
    </row>
    <row r="376" spans="1:4" ht="15.75" customHeight="1">
      <c r="A376" s="219"/>
      <c r="B376" s="220"/>
      <c r="D376" s="38"/>
    </row>
    <row r="377" spans="1:4" ht="15.75" customHeight="1">
      <c r="A377" s="219"/>
      <c r="B377" s="220"/>
      <c r="D377" s="38"/>
    </row>
    <row r="378" spans="1:4" ht="15.75" customHeight="1">
      <c r="A378" s="219"/>
      <c r="B378" s="220"/>
      <c r="D378" s="38"/>
    </row>
    <row r="379" spans="1:4" ht="15.75" customHeight="1">
      <c r="D379" s="38"/>
    </row>
    <row r="380" spans="1:4" ht="15.75" customHeight="1">
      <c r="D380" s="38"/>
    </row>
    <row r="381" spans="1:4" ht="15.75" customHeight="1">
      <c r="D381" s="38"/>
    </row>
    <row r="382" spans="1:4" ht="15.75" customHeight="1">
      <c r="D382" s="38"/>
    </row>
    <row r="383" spans="1:4" ht="15.75" customHeight="1">
      <c r="D383" s="38"/>
    </row>
    <row r="384" spans="1:4" ht="15.75" customHeight="1">
      <c r="D384" s="38"/>
    </row>
    <row r="385" spans="4:4" ht="15.75" customHeight="1">
      <c r="D385" s="38"/>
    </row>
    <row r="386" spans="4:4" ht="15.75" customHeight="1">
      <c r="D386" s="38"/>
    </row>
    <row r="387" spans="4:4" ht="15.75" customHeight="1">
      <c r="D387" s="38"/>
    </row>
    <row r="388" spans="4:4" ht="15.75" customHeight="1">
      <c r="D388" s="38"/>
    </row>
    <row r="389" spans="4:4" ht="15.75" customHeight="1"/>
    <row r="390" spans="4:4" ht="15.75" customHeight="1"/>
    <row r="391" spans="4:4" ht="15.75" customHeight="1"/>
    <row r="392" spans="4:4" ht="15.75" customHeight="1"/>
    <row r="393" spans="4:4" ht="15.75" customHeight="1"/>
    <row r="394" spans="4:4" ht="15.75" customHeight="1"/>
    <row r="395" spans="4:4" ht="15.75" customHeight="1"/>
    <row r="396" spans="4:4" ht="15.75" customHeight="1"/>
    <row r="397" spans="4:4" ht="15.75" customHeight="1"/>
    <row r="398" spans="4:4" ht="15.75" customHeight="1"/>
    <row r="399" spans="4:4" ht="15.75" customHeight="1"/>
    <row r="400" spans="4:4"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9">
    <mergeCell ref="A1:D1"/>
    <mergeCell ref="A2:D2"/>
    <mergeCell ref="A4:A6"/>
    <mergeCell ref="B4:B6"/>
    <mergeCell ref="C4:C6"/>
    <mergeCell ref="A7:D7"/>
    <mergeCell ref="D9:D15"/>
    <mergeCell ref="D20:D23"/>
    <mergeCell ref="D24:D27"/>
    <mergeCell ref="D28:D31"/>
    <mergeCell ref="D32:D35"/>
    <mergeCell ref="D36:D39"/>
    <mergeCell ref="D42:D45"/>
    <mergeCell ref="D46:D49"/>
    <mergeCell ref="D50:D53"/>
    <mergeCell ref="D56:D59"/>
    <mergeCell ref="D60:D63"/>
    <mergeCell ref="D66:D69"/>
    <mergeCell ref="D70:D73"/>
    <mergeCell ref="D74:D77"/>
    <mergeCell ref="D78:D81"/>
    <mergeCell ref="D82:D85"/>
    <mergeCell ref="D88:D91"/>
    <mergeCell ref="D92:D95"/>
    <mergeCell ref="D96:D99"/>
    <mergeCell ref="D102:D113"/>
    <mergeCell ref="D116:D127"/>
    <mergeCell ref="D128:D135"/>
    <mergeCell ref="D172:D175"/>
    <mergeCell ref="D176:D184"/>
    <mergeCell ref="A187:C187"/>
    <mergeCell ref="A188:C188"/>
    <mergeCell ref="D137:D142"/>
    <mergeCell ref="D145:D149"/>
    <mergeCell ref="D152:D153"/>
    <mergeCell ref="A154:C154"/>
    <mergeCell ref="D156:D159"/>
    <mergeCell ref="D162:D166"/>
    <mergeCell ref="D167:D171"/>
  </mergeCells>
  <pageMargins left="0" right="0" top="0.74803149606299213" bottom="0.35433070866141736"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Дохідна частина</vt:lpstr>
      <vt:lpstr>Кошторис  витрат</vt:lpstr>
      <vt:lpstr>Інструкція із заповнення</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Computer</cp:lastModifiedBy>
  <cp:lastPrinted>2021-09-22T14:33:44Z</cp:lastPrinted>
  <dcterms:created xsi:type="dcterms:W3CDTF">2020-11-13T14:27:12Z</dcterms:created>
  <dcterms:modified xsi:type="dcterms:W3CDTF">2021-09-23T09:28:31Z</dcterms:modified>
</cp:coreProperties>
</file>