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 UCF\Desktop\"/>
    </mc:Choice>
  </mc:AlternateContent>
  <bookViews>
    <workbookView xWindow="0" yWindow="0" windowWidth="21900" windowHeight="9324"/>
  </bookViews>
  <sheets>
    <sheet name="Фінансування" sheetId="1" r:id="rId1"/>
    <sheet name="Витрати" sheetId="2" r:id="rId2"/>
    <sheet name="Рестр документів" sheetId="3" r:id="rId3"/>
  </sheets>
  <calcPr calcId="152511"/>
  <extLst>
    <ext uri="GoogleSheetsCustomDataVersion1">
      <go:sheetsCustomData xmlns:go="http://customooxmlschemas.google.com/" r:id="rId7" roundtripDataSignature="AMtx7mjJHY/UPSFJriHesOMOuLc8RGwACw=="/>
    </ext>
  </extLst>
</workbook>
</file>

<file path=xl/calcChain.xml><?xml version="1.0" encoding="utf-8"?>
<calcChain xmlns="http://schemas.openxmlformats.org/spreadsheetml/2006/main">
  <c r="G64" i="3" l="1"/>
  <c r="D64" i="3"/>
  <c r="F62" i="3"/>
  <c r="I62" i="3" s="1"/>
  <c r="F61" i="3"/>
  <c r="I61" i="3" s="1"/>
  <c r="I60" i="3"/>
  <c r="F60" i="3"/>
  <c r="F58" i="3"/>
  <c r="F57" i="3"/>
  <c r="F56" i="3"/>
  <c r="I56" i="3" s="1"/>
  <c r="F55" i="3"/>
  <c r="I55" i="3" s="1"/>
  <c r="I53" i="3"/>
  <c r="F52" i="3"/>
  <c r="I52" i="3" s="1"/>
  <c r="I51" i="3"/>
  <c r="F51" i="3"/>
  <c r="F50" i="3"/>
  <c r="F48" i="3"/>
  <c r="I48" i="3" s="1"/>
  <c r="I47" i="3"/>
  <c r="F47" i="3"/>
  <c r="I46" i="3"/>
  <c r="F46" i="3"/>
  <c r="F45" i="3"/>
  <c r="I45" i="3" s="1"/>
  <c r="I44" i="3"/>
  <c r="F44" i="3"/>
  <c r="I43" i="3"/>
  <c r="F43" i="3"/>
  <c r="I42" i="3"/>
  <c r="F42" i="3"/>
  <c r="F41" i="3"/>
  <c r="I41" i="3" s="1"/>
  <c r="F40" i="3"/>
  <c r="I40" i="3" s="1"/>
  <c r="I39" i="3"/>
  <c r="F39" i="3"/>
  <c r="I38" i="3"/>
  <c r="F38" i="3"/>
  <c r="F37" i="3"/>
  <c r="I37" i="3" s="1"/>
  <c r="F36" i="3"/>
  <c r="I36" i="3" s="1"/>
  <c r="I35" i="3"/>
  <c r="F35" i="3"/>
  <c r="I34" i="3"/>
  <c r="F34" i="3"/>
  <c r="F33" i="3"/>
  <c r="I33" i="3" s="1"/>
  <c r="F32" i="3"/>
  <c r="I32" i="3" s="1"/>
  <c r="I31" i="3"/>
  <c r="F31" i="3"/>
  <c r="I30" i="3"/>
  <c r="F30" i="3"/>
  <c r="F29" i="3"/>
  <c r="I29" i="3" s="1"/>
  <c r="F28" i="3"/>
  <c r="I28" i="3" s="1"/>
  <c r="I27" i="3"/>
  <c r="F27" i="3"/>
  <c r="I25" i="3"/>
  <c r="F25" i="3"/>
  <c r="F24" i="3"/>
  <c r="I24" i="3" s="1"/>
  <c r="F23" i="3"/>
  <c r="I23" i="3" s="1"/>
  <c r="I20" i="3"/>
  <c r="F20" i="3"/>
  <c r="I19" i="3"/>
  <c r="F19" i="3"/>
  <c r="I18" i="3"/>
  <c r="I15" i="3"/>
  <c r="F14" i="3"/>
  <c r="F12" i="3"/>
  <c r="F11" i="3"/>
  <c r="T181" i="2"/>
  <c r="V180" i="2"/>
  <c r="S180" i="2"/>
  <c r="P180" i="2"/>
  <c r="M180" i="2"/>
  <c r="W179" i="2"/>
  <c r="Y179" i="2" s="1"/>
  <c r="V179" i="2"/>
  <c r="S179" i="2"/>
  <c r="P179" i="2"/>
  <c r="X179" i="2" s="1"/>
  <c r="M179" i="2"/>
  <c r="J179" i="2"/>
  <c r="G179" i="2"/>
  <c r="X178" i="2"/>
  <c r="W178" i="2"/>
  <c r="Y178" i="2" s="1"/>
  <c r="V178" i="2"/>
  <c r="S178" i="2"/>
  <c r="P178" i="2"/>
  <c r="M178" i="2"/>
  <c r="J178" i="2"/>
  <c r="G178" i="2"/>
  <c r="X177" i="2"/>
  <c r="V177" i="2"/>
  <c r="S177" i="2"/>
  <c r="P177" i="2"/>
  <c r="M177" i="2"/>
  <c r="J177" i="2"/>
  <c r="G177" i="2"/>
  <c r="W177" i="2" s="1"/>
  <c r="Y177" i="2" s="1"/>
  <c r="V176" i="2"/>
  <c r="S176" i="2"/>
  <c r="P176" i="2"/>
  <c r="M176" i="2"/>
  <c r="J176" i="2"/>
  <c r="X176" i="2" s="1"/>
  <c r="G176" i="2"/>
  <c r="W176" i="2" s="1"/>
  <c r="Y176" i="2" s="1"/>
  <c r="V175" i="2"/>
  <c r="S175" i="2"/>
  <c r="P175" i="2"/>
  <c r="M175" i="2"/>
  <c r="W175" i="2" s="1"/>
  <c r="J175" i="2"/>
  <c r="G175" i="2"/>
  <c r="E180" i="2" s="1"/>
  <c r="G180" i="2" s="1"/>
  <c r="W180" i="2" s="1"/>
  <c r="V174" i="2"/>
  <c r="S174" i="2"/>
  <c r="P174" i="2"/>
  <c r="X174" i="2" s="1"/>
  <c r="M174" i="2"/>
  <c r="M172" i="2" s="1"/>
  <c r="J174" i="2"/>
  <c r="G174" i="2"/>
  <c r="V173" i="2"/>
  <c r="S173" i="2"/>
  <c r="S172" i="2" s="1"/>
  <c r="S181" i="2" s="1"/>
  <c r="P173" i="2"/>
  <c r="P172" i="2" s="1"/>
  <c r="M173" i="2"/>
  <c r="J173" i="2"/>
  <c r="G173" i="2"/>
  <c r="W173" i="2" s="1"/>
  <c r="V172" i="2"/>
  <c r="T172" i="2"/>
  <c r="Q172" i="2"/>
  <c r="N172" i="2"/>
  <c r="N181" i="2" s="1"/>
  <c r="K172" i="2"/>
  <c r="K181" i="2" s="1"/>
  <c r="H172" i="2"/>
  <c r="H181" i="2" s="1"/>
  <c r="E172" i="2"/>
  <c r="V171" i="2"/>
  <c r="S171" i="2"/>
  <c r="P171" i="2"/>
  <c r="M171" i="2"/>
  <c r="J171" i="2"/>
  <c r="X171" i="2" s="1"/>
  <c r="G171" i="2"/>
  <c r="W171" i="2" s="1"/>
  <c r="Y171" i="2" s="1"/>
  <c r="V170" i="2"/>
  <c r="S170" i="2"/>
  <c r="S168" i="2" s="1"/>
  <c r="P170" i="2"/>
  <c r="M170" i="2"/>
  <c r="J170" i="2"/>
  <c r="G170" i="2"/>
  <c r="W170" i="2" s="1"/>
  <c r="W169" i="2"/>
  <c r="V169" i="2"/>
  <c r="V168" i="2" s="1"/>
  <c r="S169" i="2"/>
  <c r="P169" i="2"/>
  <c r="P168" i="2" s="1"/>
  <c r="M169" i="2"/>
  <c r="J169" i="2"/>
  <c r="G169" i="2"/>
  <c r="W168" i="2"/>
  <c r="T168" i="2"/>
  <c r="Q168" i="2"/>
  <c r="N168" i="2"/>
  <c r="M168" i="2"/>
  <c r="K168" i="2"/>
  <c r="H168" i="2"/>
  <c r="G168" i="2"/>
  <c r="E168" i="2"/>
  <c r="W167" i="2"/>
  <c r="V167" i="2"/>
  <c r="S167" i="2"/>
  <c r="P167" i="2"/>
  <c r="M167" i="2"/>
  <c r="J167" i="2"/>
  <c r="G167" i="2"/>
  <c r="X166" i="2"/>
  <c r="W166" i="2"/>
  <c r="Y166" i="2" s="1"/>
  <c r="V166" i="2"/>
  <c r="S166" i="2"/>
  <c r="P166" i="2"/>
  <c r="M166" i="2"/>
  <c r="J166" i="2"/>
  <c r="G166" i="2"/>
  <c r="X165" i="2"/>
  <c r="Y165" i="2" s="1"/>
  <c r="V165" i="2"/>
  <c r="S165" i="2"/>
  <c r="P165" i="2"/>
  <c r="M165" i="2"/>
  <c r="J165" i="2"/>
  <c r="G165" i="2"/>
  <c r="W165" i="2" s="1"/>
  <c r="W164" i="2"/>
  <c r="V164" i="2"/>
  <c r="V163" i="2" s="1"/>
  <c r="S164" i="2"/>
  <c r="S163" i="2" s="1"/>
  <c r="P164" i="2"/>
  <c r="M164" i="2"/>
  <c r="J164" i="2"/>
  <c r="G164" i="2"/>
  <c r="G163" i="2" s="1"/>
  <c r="W163" i="2" s="1"/>
  <c r="T163" i="2"/>
  <c r="Q163" i="2"/>
  <c r="P163" i="2"/>
  <c r="N163" i="2"/>
  <c r="M163" i="2"/>
  <c r="K163" i="2"/>
  <c r="H163" i="2"/>
  <c r="E163" i="2"/>
  <c r="W162" i="2"/>
  <c r="V162" i="2"/>
  <c r="S162" i="2"/>
  <c r="P162" i="2"/>
  <c r="M162" i="2"/>
  <c r="H162" i="2"/>
  <c r="J162" i="2" s="1"/>
  <c r="X162" i="2" s="1"/>
  <c r="Y162" i="2" s="1"/>
  <c r="G162" i="2"/>
  <c r="V161" i="2"/>
  <c r="S161" i="2"/>
  <c r="P161" i="2"/>
  <c r="X161" i="2" s="1"/>
  <c r="M161" i="2"/>
  <c r="J161" i="2"/>
  <c r="G161" i="2"/>
  <c r="V160" i="2"/>
  <c r="S160" i="2"/>
  <c r="P160" i="2"/>
  <c r="M160" i="2"/>
  <c r="J160" i="2"/>
  <c r="G160" i="2"/>
  <c r="V159" i="2"/>
  <c r="S159" i="2"/>
  <c r="S157" i="2" s="1"/>
  <c r="P159" i="2"/>
  <c r="M159" i="2"/>
  <c r="J159" i="2"/>
  <c r="G159" i="2"/>
  <c r="W158" i="2"/>
  <c r="V158" i="2"/>
  <c r="S158" i="2"/>
  <c r="P158" i="2"/>
  <c r="P157" i="2" s="1"/>
  <c r="M158" i="2"/>
  <c r="J158" i="2"/>
  <c r="G158" i="2"/>
  <c r="T157" i="2"/>
  <c r="Q157" i="2"/>
  <c r="N157" i="2"/>
  <c r="M157" i="2"/>
  <c r="K157" i="2"/>
  <c r="H157" i="2"/>
  <c r="E157" i="2"/>
  <c r="T155" i="2"/>
  <c r="Q155" i="2"/>
  <c r="N155" i="2"/>
  <c r="K155" i="2"/>
  <c r="J155" i="2"/>
  <c r="H155" i="2"/>
  <c r="E155" i="2"/>
  <c r="V154" i="2"/>
  <c r="S154" i="2"/>
  <c r="P154" i="2"/>
  <c r="M154" i="2"/>
  <c r="J154" i="2"/>
  <c r="G154" i="2"/>
  <c r="W153" i="2"/>
  <c r="V153" i="2"/>
  <c r="S153" i="2"/>
  <c r="P153" i="2"/>
  <c r="M153" i="2"/>
  <c r="J153" i="2"/>
  <c r="G153" i="2"/>
  <c r="X152" i="2"/>
  <c r="V152" i="2"/>
  <c r="S152" i="2"/>
  <c r="S155" i="2" s="1"/>
  <c r="P152" i="2"/>
  <c r="M152" i="2"/>
  <c r="J152" i="2"/>
  <c r="G152" i="2"/>
  <c r="V151" i="2"/>
  <c r="V155" i="2" s="1"/>
  <c r="S151" i="2"/>
  <c r="P151" i="2"/>
  <c r="P155" i="2" s="1"/>
  <c r="M151" i="2"/>
  <c r="M155" i="2" s="1"/>
  <c r="J151" i="2"/>
  <c r="G151" i="2"/>
  <c r="W151" i="2" s="1"/>
  <c r="T149" i="2"/>
  <c r="Q149" i="2"/>
  <c r="P149" i="2"/>
  <c r="N149" i="2"/>
  <c r="K149" i="2"/>
  <c r="H149" i="2"/>
  <c r="E149" i="2"/>
  <c r="V148" i="2"/>
  <c r="X148" i="2" s="1"/>
  <c r="S148" i="2"/>
  <c r="P148" i="2"/>
  <c r="M148" i="2"/>
  <c r="J148" i="2"/>
  <c r="G148" i="2"/>
  <c r="W148" i="2" s="1"/>
  <c r="Y148" i="2" s="1"/>
  <c r="W147" i="2"/>
  <c r="V147" i="2"/>
  <c r="V149" i="2" s="1"/>
  <c r="S147" i="2"/>
  <c r="S149" i="2" s="1"/>
  <c r="P147" i="2"/>
  <c r="M147" i="2"/>
  <c r="M149" i="2" s="1"/>
  <c r="J147" i="2"/>
  <c r="G147" i="2"/>
  <c r="G149" i="2" s="1"/>
  <c r="W149" i="2" s="1"/>
  <c r="T145" i="2"/>
  <c r="Q145" i="2"/>
  <c r="P145" i="2"/>
  <c r="N145" i="2"/>
  <c r="K145" i="2"/>
  <c r="H145" i="2"/>
  <c r="E145" i="2"/>
  <c r="V144" i="2"/>
  <c r="S144" i="2"/>
  <c r="P144" i="2"/>
  <c r="M144" i="2"/>
  <c r="J144" i="2"/>
  <c r="X144" i="2" s="1"/>
  <c r="V143" i="2"/>
  <c r="S143" i="2"/>
  <c r="P143" i="2"/>
  <c r="X143" i="2" s="1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M145" i="2" s="1"/>
  <c r="J141" i="2"/>
  <c r="X141" i="2" s="1"/>
  <c r="G141" i="2"/>
  <c r="W141" i="2" s="1"/>
  <c r="Y141" i="2" s="1"/>
  <c r="W140" i="2"/>
  <c r="V140" i="2"/>
  <c r="S140" i="2"/>
  <c r="S145" i="2" s="1"/>
  <c r="P140" i="2"/>
  <c r="M140" i="2"/>
  <c r="J140" i="2"/>
  <c r="G140" i="2"/>
  <c r="T138" i="2"/>
  <c r="Q138" i="2"/>
  <c r="N138" i="2"/>
  <c r="K138" i="2"/>
  <c r="H138" i="2"/>
  <c r="E138" i="2"/>
  <c r="W137" i="2"/>
  <c r="V137" i="2"/>
  <c r="S137" i="2"/>
  <c r="P137" i="2"/>
  <c r="M137" i="2"/>
  <c r="J137" i="2"/>
  <c r="G137" i="2"/>
  <c r="X136" i="2"/>
  <c r="W136" i="2"/>
  <c r="V136" i="2"/>
  <c r="S136" i="2"/>
  <c r="P136" i="2"/>
  <c r="M136" i="2"/>
  <c r="J136" i="2"/>
  <c r="G136" i="2"/>
  <c r="Y135" i="2"/>
  <c r="X135" i="2"/>
  <c r="V135" i="2"/>
  <c r="S135" i="2"/>
  <c r="P135" i="2"/>
  <c r="M135" i="2"/>
  <c r="J135" i="2"/>
  <c r="G135" i="2"/>
  <c r="W135" i="2" s="1"/>
  <c r="V134" i="2"/>
  <c r="S134" i="2"/>
  <c r="P134" i="2"/>
  <c r="M134" i="2"/>
  <c r="J134" i="2"/>
  <c r="X134" i="2" s="1"/>
  <c r="G134" i="2"/>
  <c r="W134" i="2" s="1"/>
  <c r="Y134" i="2" s="1"/>
  <c r="X133" i="2"/>
  <c r="V133" i="2"/>
  <c r="S133" i="2"/>
  <c r="P133" i="2"/>
  <c r="M133" i="2"/>
  <c r="W133" i="2" s="1"/>
  <c r="J133" i="2"/>
  <c r="G133" i="2"/>
  <c r="V132" i="2"/>
  <c r="S132" i="2"/>
  <c r="P132" i="2"/>
  <c r="X132" i="2" s="1"/>
  <c r="M132" i="2"/>
  <c r="M138" i="2" s="1"/>
  <c r="J132" i="2"/>
  <c r="G132" i="2"/>
  <c r="V131" i="2"/>
  <c r="V138" i="2" s="1"/>
  <c r="S131" i="2"/>
  <c r="S138" i="2" s="1"/>
  <c r="P131" i="2"/>
  <c r="P138" i="2" s="1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X128" i="2" s="1"/>
  <c r="G128" i="2"/>
  <c r="W128" i="2" s="1"/>
  <c r="V127" i="2"/>
  <c r="S127" i="2"/>
  <c r="P127" i="2"/>
  <c r="M127" i="2"/>
  <c r="J127" i="2"/>
  <c r="G127" i="2"/>
  <c r="W127" i="2" s="1"/>
  <c r="W126" i="2"/>
  <c r="V126" i="2"/>
  <c r="S126" i="2"/>
  <c r="P126" i="2"/>
  <c r="M126" i="2"/>
  <c r="J126" i="2"/>
  <c r="G126" i="2"/>
  <c r="X125" i="2"/>
  <c r="W125" i="2"/>
  <c r="Y125" i="2" s="1"/>
  <c r="V125" i="2"/>
  <c r="S125" i="2"/>
  <c r="P125" i="2"/>
  <c r="P129" i="2" s="1"/>
  <c r="M125" i="2"/>
  <c r="J125" i="2"/>
  <c r="G125" i="2"/>
  <c r="X124" i="2"/>
  <c r="Y124" i="2" s="1"/>
  <c r="V124" i="2"/>
  <c r="V129" i="2" s="1"/>
  <c r="S124" i="2"/>
  <c r="P124" i="2"/>
  <c r="M124" i="2"/>
  <c r="J124" i="2"/>
  <c r="G124" i="2"/>
  <c r="W124" i="2" s="1"/>
  <c r="W123" i="2"/>
  <c r="Y123" i="2" s="1"/>
  <c r="V123" i="2"/>
  <c r="S123" i="2"/>
  <c r="P123" i="2"/>
  <c r="M123" i="2"/>
  <c r="M129" i="2" s="1"/>
  <c r="J123" i="2"/>
  <c r="X123" i="2" s="1"/>
  <c r="G123" i="2"/>
  <c r="G129" i="2" s="1"/>
  <c r="T121" i="2"/>
  <c r="Q121" i="2"/>
  <c r="N121" i="2"/>
  <c r="K121" i="2"/>
  <c r="H121" i="2"/>
  <c r="E121" i="2"/>
  <c r="V120" i="2"/>
  <c r="S120" i="2"/>
  <c r="P120" i="2"/>
  <c r="M120" i="2"/>
  <c r="J120" i="2"/>
  <c r="X120" i="2" s="1"/>
  <c r="G120" i="2"/>
  <c r="W120" i="2" s="1"/>
  <c r="Y120" i="2" s="1"/>
  <c r="X119" i="2"/>
  <c r="V119" i="2"/>
  <c r="S119" i="2"/>
  <c r="P119" i="2"/>
  <c r="M119" i="2"/>
  <c r="W119" i="2" s="1"/>
  <c r="J119" i="2"/>
  <c r="G119" i="2"/>
  <c r="V118" i="2"/>
  <c r="S118" i="2"/>
  <c r="P118" i="2"/>
  <c r="X118" i="2" s="1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X116" i="2" s="1"/>
  <c r="G116" i="2"/>
  <c r="W115" i="2"/>
  <c r="V115" i="2"/>
  <c r="S115" i="2"/>
  <c r="P115" i="2"/>
  <c r="M115" i="2"/>
  <c r="J115" i="2"/>
  <c r="X115" i="2" s="1"/>
  <c r="G115" i="2"/>
  <c r="X114" i="2"/>
  <c r="W114" i="2"/>
  <c r="V114" i="2"/>
  <c r="S114" i="2"/>
  <c r="P114" i="2"/>
  <c r="M114" i="2"/>
  <c r="J114" i="2"/>
  <c r="G114" i="2"/>
  <c r="V113" i="2"/>
  <c r="X113" i="2" s="1"/>
  <c r="S113" i="2"/>
  <c r="P113" i="2"/>
  <c r="M113" i="2"/>
  <c r="J113" i="2"/>
  <c r="G113" i="2"/>
  <c r="W113" i="2" s="1"/>
  <c r="Y113" i="2" s="1"/>
  <c r="V112" i="2"/>
  <c r="S112" i="2"/>
  <c r="P112" i="2"/>
  <c r="M112" i="2"/>
  <c r="J112" i="2"/>
  <c r="X112" i="2" s="1"/>
  <c r="G112" i="2"/>
  <c r="W112" i="2" s="1"/>
  <c r="Y112" i="2" s="1"/>
  <c r="X111" i="2"/>
  <c r="V111" i="2"/>
  <c r="S111" i="2"/>
  <c r="P111" i="2"/>
  <c r="M111" i="2"/>
  <c r="W111" i="2" s="1"/>
  <c r="J111" i="2"/>
  <c r="G111" i="2"/>
  <c r="V110" i="2"/>
  <c r="V121" i="2" s="1"/>
  <c r="S110" i="2"/>
  <c r="P110" i="2"/>
  <c r="X110" i="2" s="1"/>
  <c r="M110" i="2"/>
  <c r="M121" i="2" s="1"/>
  <c r="J110" i="2"/>
  <c r="G110" i="2"/>
  <c r="T108" i="2"/>
  <c r="V107" i="2"/>
  <c r="S107" i="2"/>
  <c r="P107" i="2"/>
  <c r="X107" i="2" s="1"/>
  <c r="M107" i="2"/>
  <c r="J107" i="2"/>
  <c r="G107" i="2"/>
  <c r="V106" i="2"/>
  <c r="S106" i="2"/>
  <c r="P106" i="2"/>
  <c r="M106" i="2"/>
  <c r="J106" i="2"/>
  <c r="X106" i="2" s="1"/>
  <c r="G106" i="2"/>
  <c r="W106" i="2" s="1"/>
  <c r="Y106" i="2" s="1"/>
  <c r="V105" i="2"/>
  <c r="S105" i="2"/>
  <c r="P105" i="2"/>
  <c r="M105" i="2"/>
  <c r="J105" i="2"/>
  <c r="G105" i="2"/>
  <c r="V104" i="2"/>
  <c r="T104" i="2"/>
  <c r="S104" i="2"/>
  <c r="Q104" i="2"/>
  <c r="N104" i="2"/>
  <c r="K104" i="2"/>
  <c r="K108" i="2" s="1"/>
  <c r="H104" i="2"/>
  <c r="G104" i="2"/>
  <c r="E104" i="2"/>
  <c r="V103" i="2"/>
  <c r="S103" i="2"/>
  <c r="P103" i="2"/>
  <c r="M103" i="2"/>
  <c r="M100" i="2" s="1"/>
  <c r="J103" i="2"/>
  <c r="G103" i="2"/>
  <c r="W103" i="2" s="1"/>
  <c r="W102" i="2"/>
  <c r="V102" i="2"/>
  <c r="S102" i="2"/>
  <c r="P102" i="2"/>
  <c r="P100" i="2" s="1"/>
  <c r="X100" i="2" s="1"/>
  <c r="M102" i="2"/>
  <c r="I102" i="2"/>
  <c r="J102" i="2" s="1"/>
  <c r="G102" i="2"/>
  <c r="X101" i="2"/>
  <c r="V101" i="2"/>
  <c r="V100" i="2" s="1"/>
  <c r="S101" i="2"/>
  <c r="P101" i="2"/>
  <c r="M101" i="2"/>
  <c r="I101" i="2"/>
  <c r="J101" i="2" s="1"/>
  <c r="J100" i="2" s="1"/>
  <c r="G101" i="2"/>
  <c r="T100" i="2"/>
  <c r="Q100" i="2"/>
  <c r="N100" i="2"/>
  <c r="K100" i="2"/>
  <c r="H100" i="2"/>
  <c r="E100" i="2"/>
  <c r="V99" i="2"/>
  <c r="S99" i="2"/>
  <c r="P99" i="2"/>
  <c r="M99" i="2"/>
  <c r="J99" i="2"/>
  <c r="X99" i="2" s="1"/>
  <c r="G99" i="2"/>
  <c r="W99" i="2" s="1"/>
  <c r="Y99" i="2" s="1"/>
  <c r="X98" i="2"/>
  <c r="V98" i="2"/>
  <c r="S98" i="2"/>
  <c r="P98" i="2"/>
  <c r="M98" i="2"/>
  <c r="W98" i="2" s="1"/>
  <c r="J98" i="2"/>
  <c r="J96" i="2" s="1"/>
  <c r="G98" i="2"/>
  <c r="V97" i="2"/>
  <c r="V96" i="2" s="1"/>
  <c r="S97" i="2"/>
  <c r="P97" i="2"/>
  <c r="X97" i="2" s="1"/>
  <c r="M97" i="2"/>
  <c r="M96" i="2" s="1"/>
  <c r="J97" i="2"/>
  <c r="G97" i="2"/>
  <c r="T96" i="2"/>
  <c r="S96" i="2"/>
  <c r="Q96" i="2"/>
  <c r="P96" i="2"/>
  <c r="N96" i="2"/>
  <c r="N108" i="2" s="1"/>
  <c r="K96" i="2"/>
  <c r="K90" i="2" s="1"/>
  <c r="H96" i="2"/>
  <c r="H108" i="2" s="1"/>
  <c r="E96" i="2"/>
  <c r="T94" i="2"/>
  <c r="Q94" i="2"/>
  <c r="Q90" i="2" s="1"/>
  <c r="Q86" i="2" s="1"/>
  <c r="N94" i="2"/>
  <c r="N90" i="2" s="1"/>
  <c r="N86" i="2" s="1"/>
  <c r="K94" i="2"/>
  <c r="H94" i="2"/>
  <c r="E94" i="2"/>
  <c r="E90" i="2" s="1"/>
  <c r="E86" i="2" s="1"/>
  <c r="X93" i="2"/>
  <c r="V93" i="2"/>
  <c r="S93" i="2"/>
  <c r="P93" i="2"/>
  <c r="M93" i="2"/>
  <c r="W93" i="2" s="1"/>
  <c r="J93" i="2"/>
  <c r="G93" i="2"/>
  <c r="V92" i="2"/>
  <c r="S92" i="2"/>
  <c r="P92" i="2"/>
  <c r="X92" i="2" s="1"/>
  <c r="M92" i="2"/>
  <c r="M90" i="2" s="1"/>
  <c r="J92" i="2"/>
  <c r="G92" i="2"/>
  <c r="V91" i="2"/>
  <c r="S91" i="2"/>
  <c r="S90" i="2" s="1"/>
  <c r="P91" i="2"/>
  <c r="P90" i="2" s="1"/>
  <c r="M91" i="2"/>
  <c r="J91" i="2"/>
  <c r="G91" i="2"/>
  <c r="V90" i="2"/>
  <c r="T90" i="2"/>
  <c r="J90" i="2"/>
  <c r="H90" i="2"/>
  <c r="H86" i="2" s="1"/>
  <c r="V89" i="2"/>
  <c r="S89" i="2"/>
  <c r="P89" i="2"/>
  <c r="M89" i="2"/>
  <c r="J89" i="2"/>
  <c r="X89" i="2" s="1"/>
  <c r="G89" i="2"/>
  <c r="W89" i="2" s="1"/>
  <c r="Y89" i="2" s="1"/>
  <c r="V88" i="2"/>
  <c r="S88" i="2"/>
  <c r="S86" i="2" s="1"/>
  <c r="S94" i="2" s="1"/>
  <c r="P88" i="2"/>
  <c r="M88" i="2"/>
  <c r="J88" i="2"/>
  <c r="G88" i="2"/>
  <c r="W87" i="2"/>
  <c r="V87" i="2"/>
  <c r="S87" i="2"/>
  <c r="P87" i="2"/>
  <c r="P86" i="2" s="1"/>
  <c r="M87" i="2"/>
  <c r="J87" i="2"/>
  <c r="G87" i="2"/>
  <c r="T86" i="2"/>
  <c r="M86" i="2"/>
  <c r="W86" i="2" s="1"/>
  <c r="K86" i="2"/>
  <c r="G86" i="2"/>
  <c r="W85" i="2"/>
  <c r="V85" i="2"/>
  <c r="S85" i="2"/>
  <c r="P85" i="2"/>
  <c r="M85" i="2"/>
  <c r="J85" i="2"/>
  <c r="G85" i="2"/>
  <c r="X84" i="2"/>
  <c r="W84" i="2"/>
  <c r="V84" i="2"/>
  <c r="S84" i="2"/>
  <c r="P84" i="2"/>
  <c r="M84" i="2"/>
  <c r="J84" i="2"/>
  <c r="G84" i="2"/>
  <c r="X83" i="2"/>
  <c r="V83" i="2"/>
  <c r="V82" i="2" s="1"/>
  <c r="S83" i="2"/>
  <c r="S82" i="2" s="1"/>
  <c r="P83" i="2"/>
  <c r="M83" i="2"/>
  <c r="M82" i="2" s="1"/>
  <c r="M94" i="2" s="1"/>
  <c r="J83" i="2"/>
  <c r="G83" i="2"/>
  <c r="T82" i="2"/>
  <c r="Q82" i="2"/>
  <c r="P82" i="2"/>
  <c r="N82" i="2"/>
  <c r="K82" i="2"/>
  <c r="J82" i="2"/>
  <c r="H82" i="2"/>
  <c r="E82" i="2"/>
  <c r="N80" i="2"/>
  <c r="X79" i="2"/>
  <c r="V79" i="2"/>
  <c r="S79" i="2"/>
  <c r="W79" i="2" s="1"/>
  <c r="Y79" i="2" s="1"/>
  <c r="P79" i="2"/>
  <c r="M79" i="2"/>
  <c r="J79" i="2"/>
  <c r="G79" i="2"/>
  <c r="V78" i="2"/>
  <c r="X78" i="2" s="1"/>
  <c r="Y78" i="2" s="1"/>
  <c r="S78" i="2"/>
  <c r="S76" i="2" s="1"/>
  <c r="P78" i="2"/>
  <c r="M78" i="2"/>
  <c r="J78" i="2"/>
  <c r="G78" i="2"/>
  <c r="W78" i="2" s="1"/>
  <c r="V77" i="2"/>
  <c r="V76" i="2" s="1"/>
  <c r="S77" i="2"/>
  <c r="P77" i="2"/>
  <c r="M77" i="2"/>
  <c r="J77" i="2"/>
  <c r="G77" i="2"/>
  <c r="G76" i="2" s="1"/>
  <c r="T76" i="2"/>
  <c r="Q76" i="2"/>
  <c r="P76" i="2"/>
  <c r="N76" i="2"/>
  <c r="M76" i="2"/>
  <c r="K76" i="2"/>
  <c r="K80" i="2" s="1"/>
  <c r="H76" i="2"/>
  <c r="E76" i="2"/>
  <c r="V75" i="2"/>
  <c r="S75" i="2"/>
  <c r="P75" i="2"/>
  <c r="M75" i="2"/>
  <c r="J75" i="2"/>
  <c r="X75" i="2" s="1"/>
  <c r="G75" i="2"/>
  <c r="W75" i="2" s="1"/>
  <c r="Y75" i="2" s="1"/>
  <c r="V74" i="2"/>
  <c r="S74" i="2"/>
  <c r="P74" i="2"/>
  <c r="M74" i="2"/>
  <c r="W74" i="2" s="1"/>
  <c r="J74" i="2"/>
  <c r="J72" i="2" s="1"/>
  <c r="G74" i="2"/>
  <c r="V73" i="2"/>
  <c r="V72" i="2" s="1"/>
  <c r="S73" i="2"/>
  <c r="P73" i="2"/>
  <c r="X73" i="2" s="1"/>
  <c r="M73" i="2"/>
  <c r="J73" i="2"/>
  <c r="G73" i="2"/>
  <c r="T72" i="2"/>
  <c r="T80" i="2" s="1"/>
  <c r="S72" i="2"/>
  <c r="Q72" i="2"/>
  <c r="N72" i="2"/>
  <c r="K72" i="2"/>
  <c r="H72" i="2"/>
  <c r="H80" i="2" s="1"/>
  <c r="G72" i="2"/>
  <c r="E72" i="2"/>
  <c r="V71" i="2"/>
  <c r="S71" i="2"/>
  <c r="P71" i="2"/>
  <c r="X71" i="2" s="1"/>
  <c r="M71" i="2"/>
  <c r="J71" i="2"/>
  <c r="G71" i="2"/>
  <c r="V70" i="2"/>
  <c r="S70" i="2"/>
  <c r="P70" i="2"/>
  <c r="M70" i="2"/>
  <c r="J70" i="2"/>
  <c r="X70" i="2" s="1"/>
  <c r="G70" i="2"/>
  <c r="W70" i="2" s="1"/>
  <c r="Y70" i="2" s="1"/>
  <c r="V69" i="2"/>
  <c r="V68" i="2" s="1"/>
  <c r="S69" i="2"/>
  <c r="S68" i="2" s="1"/>
  <c r="P69" i="2"/>
  <c r="M69" i="2"/>
  <c r="J69" i="2"/>
  <c r="G69" i="2"/>
  <c r="T68" i="2"/>
  <c r="Q68" i="2"/>
  <c r="N68" i="2"/>
  <c r="K68" i="2"/>
  <c r="H68" i="2"/>
  <c r="G68" i="2"/>
  <c r="E68" i="2"/>
  <c r="V67" i="2"/>
  <c r="S67" i="2"/>
  <c r="P67" i="2"/>
  <c r="M67" i="2"/>
  <c r="J67" i="2"/>
  <c r="G67" i="2"/>
  <c r="W67" i="2" s="1"/>
  <c r="W66" i="2"/>
  <c r="V66" i="2"/>
  <c r="S66" i="2"/>
  <c r="P66" i="2"/>
  <c r="M66" i="2"/>
  <c r="J66" i="2"/>
  <c r="G66" i="2"/>
  <c r="X65" i="2"/>
  <c r="V65" i="2"/>
  <c r="S65" i="2"/>
  <c r="W65" i="2" s="1"/>
  <c r="Y65" i="2" s="1"/>
  <c r="P65" i="2"/>
  <c r="M65" i="2"/>
  <c r="J65" i="2"/>
  <c r="G65" i="2"/>
  <c r="V64" i="2"/>
  <c r="X64" i="2" s="1"/>
  <c r="S64" i="2"/>
  <c r="P64" i="2"/>
  <c r="M64" i="2"/>
  <c r="M63" i="2" s="1"/>
  <c r="J64" i="2"/>
  <c r="G64" i="2"/>
  <c r="T63" i="2"/>
  <c r="Q63" i="2"/>
  <c r="P63" i="2"/>
  <c r="N63" i="2"/>
  <c r="K63" i="2"/>
  <c r="J63" i="2"/>
  <c r="H63" i="2"/>
  <c r="E63" i="2"/>
  <c r="X62" i="2"/>
  <c r="Y62" i="2" s="1"/>
  <c r="V62" i="2"/>
  <c r="S62" i="2"/>
  <c r="P62" i="2"/>
  <c r="M62" i="2"/>
  <c r="J62" i="2"/>
  <c r="G62" i="2"/>
  <c r="W62" i="2" s="1"/>
  <c r="W61" i="2"/>
  <c r="Y61" i="2" s="1"/>
  <c r="V61" i="2"/>
  <c r="V59" i="2" s="1"/>
  <c r="S61" i="2"/>
  <c r="P61" i="2"/>
  <c r="M61" i="2"/>
  <c r="J61" i="2"/>
  <c r="X61" i="2" s="1"/>
  <c r="G61" i="2"/>
  <c r="X60" i="2"/>
  <c r="V60" i="2"/>
  <c r="S60" i="2"/>
  <c r="P60" i="2"/>
  <c r="M60" i="2"/>
  <c r="J60" i="2"/>
  <c r="G60" i="2"/>
  <c r="T59" i="2"/>
  <c r="S59" i="2"/>
  <c r="Q59" i="2"/>
  <c r="P59" i="2"/>
  <c r="N59" i="2"/>
  <c r="K59" i="2"/>
  <c r="H59" i="2"/>
  <c r="G59" i="2"/>
  <c r="E59" i="2"/>
  <c r="I57" i="2"/>
  <c r="F57" i="2"/>
  <c r="V56" i="2"/>
  <c r="V53" i="2" s="1"/>
  <c r="V57" i="2" s="1"/>
  <c r="S56" i="2"/>
  <c r="P56" i="2"/>
  <c r="M56" i="2"/>
  <c r="W56" i="2" s="1"/>
  <c r="X55" i="2"/>
  <c r="V55" i="2"/>
  <c r="S55" i="2"/>
  <c r="S53" i="2" s="1"/>
  <c r="P55" i="2"/>
  <c r="M55" i="2"/>
  <c r="W54" i="2"/>
  <c r="V54" i="2"/>
  <c r="S54" i="2"/>
  <c r="P54" i="2"/>
  <c r="M54" i="2"/>
  <c r="T53" i="2"/>
  <c r="T57" i="2" s="1"/>
  <c r="Q53" i="2"/>
  <c r="Q57" i="2" s="1"/>
  <c r="N53" i="2"/>
  <c r="K53" i="2"/>
  <c r="V52" i="2"/>
  <c r="V49" i="2" s="1"/>
  <c r="S52" i="2"/>
  <c r="P52" i="2"/>
  <c r="M52" i="2"/>
  <c r="J52" i="2"/>
  <c r="G52" i="2"/>
  <c r="W52" i="2" s="1"/>
  <c r="V51" i="2"/>
  <c r="S51" i="2"/>
  <c r="W51" i="2" s="1"/>
  <c r="Y51" i="2" s="1"/>
  <c r="P51" i="2"/>
  <c r="M51" i="2"/>
  <c r="J51" i="2"/>
  <c r="X51" i="2" s="1"/>
  <c r="G51" i="2"/>
  <c r="V50" i="2"/>
  <c r="X50" i="2" s="1"/>
  <c r="S50" i="2"/>
  <c r="P50" i="2"/>
  <c r="M50" i="2"/>
  <c r="M49" i="2" s="1"/>
  <c r="J50" i="2"/>
  <c r="G50" i="2"/>
  <c r="T49" i="2"/>
  <c r="Q49" i="2"/>
  <c r="N49" i="2"/>
  <c r="K49" i="2"/>
  <c r="K57" i="2" s="1"/>
  <c r="J49" i="2"/>
  <c r="H49" i="2"/>
  <c r="H57" i="2" s="1"/>
  <c r="G49" i="2"/>
  <c r="G57" i="2" s="1"/>
  <c r="E49" i="2"/>
  <c r="E57" i="2" s="1"/>
  <c r="K47" i="2"/>
  <c r="W46" i="2"/>
  <c r="Y46" i="2" s="1"/>
  <c r="V46" i="2"/>
  <c r="X46" i="2" s="1"/>
  <c r="S46" i="2"/>
  <c r="P46" i="2"/>
  <c r="M46" i="2"/>
  <c r="J46" i="2"/>
  <c r="G46" i="2"/>
  <c r="X45" i="2"/>
  <c r="W45" i="2"/>
  <c r="Y45" i="2" s="1"/>
  <c r="V45" i="2"/>
  <c r="S45" i="2"/>
  <c r="S43" i="2" s="1"/>
  <c r="S47" i="2" s="1"/>
  <c r="P45" i="2"/>
  <c r="M45" i="2"/>
  <c r="J45" i="2"/>
  <c r="G45" i="2"/>
  <c r="X44" i="2"/>
  <c r="V44" i="2"/>
  <c r="V43" i="2" s="1"/>
  <c r="S44" i="2"/>
  <c r="P44" i="2"/>
  <c r="M44" i="2"/>
  <c r="J44" i="2"/>
  <c r="J43" i="2" s="1"/>
  <c r="G44" i="2"/>
  <c r="W44" i="2" s="1"/>
  <c r="Y44" i="2" s="1"/>
  <c r="T43" i="2"/>
  <c r="Q43" i="2"/>
  <c r="Q47" i="2" s="1"/>
  <c r="P43" i="2"/>
  <c r="N43" i="2"/>
  <c r="N47" i="2" s="1"/>
  <c r="M43" i="2"/>
  <c r="K43" i="2"/>
  <c r="H43" i="2"/>
  <c r="E43" i="2"/>
  <c r="E47" i="2" s="1"/>
  <c r="X42" i="2"/>
  <c r="V42" i="2"/>
  <c r="V39" i="2" s="1"/>
  <c r="S42" i="2"/>
  <c r="P42" i="2"/>
  <c r="M42" i="2"/>
  <c r="J42" i="2"/>
  <c r="G42" i="2"/>
  <c r="W42" i="2" s="1"/>
  <c r="Y42" i="2" s="1"/>
  <c r="V41" i="2"/>
  <c r="S41" i="2"/>
  <c r="P41" i="2"/>
  <c r="M41" i="2"/>
  <c r="J41" i="2"/>
  <c r="X41" i="2" s="1"/>
  <c r="G41" i="2"/>
  <c r="V40" i="2"/>
  <c r="S40" i="2"/>
  <c r="P40" i="2"/>
  <c r="P39" i="2" s="1"/>
  <c r="M40" i="2"/>
  <c r="M39" i="2" s="1"/>
  <c r="M47" i="2" s="1"/>
  <c r="J40" i="2"/>
  <c r="G40" i="2"/>
  <c r="W40" i="2" s="1"/>
  <c r="T39" i="2"/>
  <c r="S39" i="2"/>
  <c r="Q39" i="2"/>
  <c r="N39" i="2"/>
  <c r="K39" i="2"/>
  <c r="H39" i="2"/>
  <c r="H47" i="2" s="1"/>
  <c r="E39" i="2"/>
  <c r="V38" i="2"/>
  <c r="S38" i="2"/>
  <c r="P38" i="2"/>
  <c r="M38" i="2"/>
  <c r="J38" i="2"/>
  <c r="G38" i="2"/>
  <c r="W38" i="2" s="1"/>
  <c r="V37" i="2"/>
  <c r="S37" i="2"/>
  <c r="P37" i="2"/>
  <c r="M37" i="2"/>
  <c r="M35" i="2" s="1"/>
  <c r="J37" i="2"/>
  <c r="X37" i="2" s="1"/>
  <c r="G37" i="2"/>
  <c r="G35" i="2" s="1"/>
  <c r="V36" i="2"/>
  <c r="S36" i="2"/>
  <c r="S35" i="2" s="1"/>
  <c r="P36" i="2"/>
  <c r="P35" i="2" s="1"/>
  <c r="M36" i="2"/>
  <c r="J36" i="2"/>
  <c r="G36" i="2"/>
  <c r="V35" i="2"/>
  <c r="T35" i="2"/>
  <c r="Q35" i="2"/>
  <c r="N35" i="2"/>
  <c r="K35" i="2"/>
  <c r="H35" i="2"/>
  <c r="E35" i="2"/>
  <c r="V32" i="2"/>
  <c r="S32" i="2"/>
  <c r="P32" i="2"/>
  <c r="M32" i="2"/>
  <c r="M29" i="2" s="1"/>
  <c r="J32" i="2"/>
  <c r="X32" i="2" s="1"/>
  <c r="G32" i="2"/>
  <c r="V31" i="2"/>
  <c r="S31" i="2"/>
  <c r="P31" i="2"/>
  <c r="P29" i="2" s="1"/>
  <c r="M31" i="2"/>
  <c r="J31" i="2"/>
  <c r="G31" i="2"/>
  <c r="W31" i="2" s="1"/>
  <c r="V30" i="2"/>
  <c r="S30" i="2"/>
  <c r="P30" i="2"/>
  <c r="M30" i="2"/>
  <c r="J30" i="2"/>
  <c r="X30" i="2" s="1"/>
  <c r="G30" i="2"/>
  <c r="V29" i="2"/>
  <c r="T29" i="2"/>
  <c r="Q29" i="2"/>
  <c r="N29" i="2"/>
  <c r="K29" i="2"/>
  <c r="J29" i="2"/>
  <c r="X29" i="2" s="1"/>
  <c r="H29" i="2"/>
  <c r="G29" i="2"/>
  <c r="E29" i="2"/>
  <c r="T28" i="2"/>
  <c r="V28" i="2" s="1"/>
  <c r="Q26" i="2"/>
  <c r="H26" i="2"/>
  <c r="J26" i="2" s="1"/>
  <c r="V24" i="2"/>
  <c r="S24" i="2"/>
  <c r="P24" i="2"/>
  <c r="M24" i="2"/>
  <c r="J24" i="2"/>
  <c r="X24" i="2" s="1"/>
  <c r="G24" i="2"/>
  <c r="W24" i="2" s="1"/>
  <c r="Y24" i="2" s="1"/>
  <c r="V23" i="2"/>
  <c r="S23" i="2"/>
  <c r="P23" i="2"/>
  <c r="M23" i="2"/>
  <c r="J23" i="2"/>
  <c r="G23" i="2"/>
  <c r="W23" i="2" s="1"/>
  <c r="V22" i="2"/>
  <c r="S22" i="2"/>
  <c r="P22" i="2"/>
  <c r="P21" i="2" s="1"/>
  <c r="N28" i="2" s="1"/>
  <c r="P28" i="2" s="1"/>
  <c r="M22" i="2"/>
  <c r="M21" i="2" s="1"/>
  <c r="K28" i="2" s="1"/>
  <c r="M28" i="2" s="1"/>
  <c r="J22" i="2"/>
  <c r="X22" i="2" s="1"/>
  <c r="G22" i="2"/>
  <c r="V21" i="2"/>
  <c r="T21" i="2"/>
  <c r="S21" i="2"/>
  <c r="Q28" i="2" s="1"/>
  <c r="S28" i="2" s="1"/>
  <c r="Q21" i="2"/>
  <c r="N21" i="2"/>
  <c r="K21" i="2"/>
  <c r="H21" i="2"/>
  <c r="E21" i="2"/>
  <c r="V20" i="2"/>
  <c r="S20" i="2"/>
  <c r="P20" i="2"/>
  <c r="M20" i="2"/>
  <c r="M17" i="2" s="1"/>
  <c r="K27" i="2" s="1"/>
  <c r="M27" i="2" s="1"/>
  <c r="J20" i="2"/>
  <c r="X20" i="2" s="1"/>
  <c r="G20" i="2"/>
  <c r="V19" i="2"/>
  <c r="S19" i="2"/>
  <c r="P19" i="2"/>
  <c r="M19" i="2"/>
  <c r="W19" i="2" s="1"/>
  <c r="J19" i="2"/>
  <c r="G19" i="2"/>
  <c r="V18" i="2"/>
  <c r="V17" i="2" s="1"/>
  <c r="T27" i="2" s="1"/>
  <c r="V27" i="2" s="1"/>
  <c r="S18" i="2"/>
  <c r="P18" i="2"/>
  <c r="M18" i="2"/>
  <c r="J18" i="2"/>
  <c r="G18" i="2"/>
  <c r="T17" i="2"/>
  <c r="Q17" i="2"/>
  <c r="N17" i="2"/>
  <c r="K17" i="2"/>
  <c r="J17" i="2"/>
  <c r="H17" i="2"/>
  <c r="G17" i="2"/>
  <c r="E27" i="2" s="1"/>
  <c r="G27" i="2" s="1"/>
  <c r="E17" i="2"/>
  <c r="V16" i="2"/>
  <c r="S16" i="2"/>
  <c r="W16" i="2" s="1"/>
  <c r="P16" i="2"/>
  <c r="M16" i="2"/>
  <c r="J16" i="2"/>
  <c r="X16" i="2" s="1"/>
  <c r="G16" i="2"/>
  <c r="W15" i="2"/>
  <c r="V15" i="2"/>
  <c r="S15" i="2"/>
  <c r="P15" i="2"/>
  <c r="M15" i="2"/>
  <c r="J15" i="2"/>
  <c r="G15" i="2"/>
  <c r="X14" i="2"/>
  <c r="W14" i="2"/>
  <c r="Y14" i="2" s="1"/>
  <c r="V14" i="2"/>
  <c r="S14" i="2"/>
  <c r="S13" i="2" s="1"/>
  <c r="P14" i="2"/>
  <c r="M14" i="2"/>
  <c r="J14" i="2"/>
  <c r="G14" i="2"/>
  <c r="G13" i="2" s="1"/>
  <c r="W13" i="2" s="1"/>
  <c r="T13" i="2"/>
  <c r="Q13" i="2"/>
  <c r="P13" i="2"/>
  <c r="N26" i="2" s="1"/>
  <c r="N13" i="2"/>
  <c r="M13" i="2"/>
  <c r="K13" i="2"/>
  <c r="J13" i="2"/>
  <c r="H13" i="2"/>
  <c r="E13" i="2"/>
  <c r="L25" i="1"/>
  <c r="H25" i="1"/>
  <c r="G25" i="1"/>
  <c r="F25" i="1"/>
  <c r="E25" i="1"/>
  <c r="D25" i="1"/>
  <c r="C25" i="1"/>
  <c r="N24" i="1"/>
  <c r="J24" i="1"/>
  <c r="J25" i="1" s="1"/>
  <c r="J23" i="1"/>
  <c r="J22" i="1"/>
  <c r="N22" i="1" s="1"/>
  <c r="X43" i="2" l="1"/>
  <c r="Y15" i="2"/>
  <c r="X19" i="2"/>
  <c r="E26" i="2"/>
  <c r="X38" i="2"/>
  <c r="J35" i="2"/>
  <c r="X35" i="2" s="1"/>
  <c r="Y19" i="2"/>
  <c r="W35" i="2"/>
  <c r="Y35" i="2" s="1"/>
  <c r="H27" i="2"/>
  <c r="J27" i="2" s="1"/>
  <c r="S26" i="2"/>
  <c r="W41" i="2"/>
  <c r="Y41" i="2" s="1"/>
  <c r="G39" i="2"/>
  <c r="W39" i="2" s="1"/>
  <c r="K26" i="2"/>
  <c r="X23" i="2"/>
  <c r="Y23" i="2" s="1"/>
  <c r="J21" i="2"/>
  <c r="G21" i="2"/>
  <c r="S29" i="2"/>
  <c r="W30" i="2"/>
  <c r="Y30" i="2" s="1"/>
  <c r="X36" i="2"/>
  <c r="Y40" i="2"/>
  <c r="S63" i="2"/>
  <c r="P17" i="2"/>
  <c r="N27" i="2" s="1"/>
  <c r="P27" i="2" s="1"/>
  <c r="W22" i="2"/>
  <c r="Y22" i="2" s="1"/>
  <c r="W32" i="2"/>
  <c r="Y32" i="2" s="1"/>
  <c r="P26" i="2"/>
  <c r="P25" i="2" s="1"/>
  <c r="P33" i="2" s="1"/>
  <c r="Y16" i="2"/>
  <c r="S17" i="2"/>
  <c r="W18" i="2"/>
  <c r="W20" i="2"/>
  <c r="Y20" i="2" s="1"/>
  <c r="X40" i="2"/>
  <c r="J39" i="2"/>
  <c r="X39" i="2" s="1"/>
  <c r="P47" i="2"/>
  <c r="W29" i="2"/>
  <c r="Y29" i="2" s="1"/>
  <c r="V47" i="2"/>
  <c r="W55" i="2"/>
  <c r="Y55" i="2" s="1"/>
  <c r="M53" i="2"/>
  <c r="N25" i="1"/>
  <c r="V13" i="2"/>
  <c r="X15" i="2"/>
  <c r="X31" i="2"/>
  <c r="Y31" i="2" s="1"/>
  <c r="Y38" i="2"/>
  <c r="T47" i="2"/>
  <c r="S49" i="2"/>
  <c r="W49" i="2" s="1"/>
  <c r="Y49" i="2" s="1"/>
  <c r="Y151" i="2"/>
  <c r="V108" i="2"/>
  <c r="W59" i="2"/>
  <c r="Y59" i="2" s="1"/>
  <c r="M72" i="2"/>
  <c r="M80" i="2" s="1"/>
  <c r="P181" i="2"/>
  <c r="V86" i="2"/>
  <c r="X18" i="2"/>
  <c r="W36" i="2"/>
  <c r="Y36" i="2" s="1"/>
  <c r="G43" i="2"/>
  <c r="P53" i="2"/>
  <c r="X54" i="2"/>
  <c r="Y54" i="2" s="1"/>
  <c r="S80" i="2"/>
  <c r="G100" i="2"/>
  <c r="W100" i="2" s="1"/>
  <c r="Y100" i="2" s="1"/>
  <c r="W101" i="2"/>
  <c r="Y101" i="2" s="1"/>
  <c r="X103" i="2"/>
  <c r="J104" i="2"/>
  <c r="W105" i="2"/>
  <c r="W110" i="2"/>
  <c r="Y110" i="2" s="1"/>
  <c r="G121" i="2"/>
  <c r="W121" i="2" s="1"/>
  <c r="W129" i="2"/>
  <c r="Y129" i="2" s="1"/>
  <c r="X127" i="2"/>
  <c r="Y127" i="2" s="1"/>
  <c r="X137" i="2"/>
  <c r="J145" i="2"/>
  <c r="V63" i="2"/>
  <c r="V80" i="2" s="1"/>
  <c r="Y102" i="2"/>
  <c r="Y126" i="2"/>
  <c r="S57" i="2"/>
  <c r="Y66" i="2"/>
  <c r="G157" i="2"/>
  <c r="W157" i="2" s="1"/>
  <c r="W161" i="2"/>
  <c r="Y161" i="2" s="1"/>
  <c r="W37" i="2"/>
  <c r="Y37" i="2" s="1"/>
  <c r="J57" i="2"/>
  <c r="X49" i="2"/>
  <c r="N57" i="2"/>
  <c r="J59" i="2"/>
  <c r="X59" i="2" s="1"/>
  <c r="G63" i="2"/>
  <c r="W63" i="2" s="1"/>
  <c r="W64" i="2"/>
  <c r="Y64" i="2" s="1"/>
  <c r="X67" i="2"/>
  <c r="Y67" i="2" s="1"/>
  <c r="J68" i="2"/>
  <c r="X68" i="2" s="1"/>
  <c r="W69" i="2"/>
  <c r="Y69" i="2" s="1"/>
  <c r="P72" i="2"/>
  <c r="Q80" i="2"/>
  <c r="V94" i="2"/>
  <c r="W88" i="2"/>
  <c r="W92" i="2"/>
  <c r="Y92" i="2" s="1"/>
  <c r="G96" i="2"/>
  <c r="W96" i="2" s="1"/>
  <c r="W97" i="2"/>
  <c r="Y97" i="2" s="1"/>
  <c r="X96" i="2"/>
  <c r="X102" i="2"/>
  <c r="X105" i="2"/>
  <c r="P104" i="2"/>
  <c r="P108" i="2" s="1"/>
  <c r="J121" i="2"/>
  <c r="Y111" i="2"/>
  <c r="W118" i="2"/>
  <c r="Y118" i="2" s="1"/>
  <c r="X126" i="2"/>
  <c r="W132" i="2"/>
  <c r="Y132" i="2" s="1"/>
  <c r="X151" i="2"/>
  <c r="W152" i="2"/>
  <c r="Y152" i="2" s="1"/>
  <c r="G155" i="2"/>
  <c r="W155" i="2" s="1"/>
  <c r="V157" i="2"/>
  <c r="V181" i="2" s="1"/>
  <c r="W160" i="2"/>
  <c r="Y160" i="2" s="1"/>
  <c r="J163" i="2"/>
  <c r="X163" i="2" s="1"/>
  <c r="Y163" i="2" s="1"/>
  <c r="X164" i="2"/>
  <c r="Y164" i="2" s="1"/>
  <c r="X167" i="2"/>
  <c r="Y167" i="2" s="1"/>
  <c r="X170" i="2"/>
  <c r="Y170" i="2" s="1"/>
  <c r="Q181" i="2"/>
  <c r="H180" i="2"/>
  <c r="J180" i="2" s="1"/>
  <c r="X175" i="2"/>
  <c r="X90" i="2"/>
  <c r="Y103" i="2"/>
  <c r="W104" i="2"/>
  <c r="W50" i="2"/>
  <c r="Y50" i="2" s="1"/>
  <c r="W60" i="2"/>
  <c r="Y60" i="2" s="1"/>
  <c r="M59" i="2"/>
  <c r="X66" i="2"/>
  <c r="X69" i="2"/>
  <c r="P68" i="2"/>
  <c r="P80" i="2" s="1"/>
  <c r="X74" i="2"/>
  <c r="Y74" i="2" s="1"/>
  <c r="W77" i="2"/>
  <c r="Y77" i="2" s="1"/>
  <c r="Y84" i="2"/>
  <c r="X88" i="2"/>
  <c r="Y93" i="2"/>
  <c r="Y98" i="2"/>
  <c r="M104" i="2"/>
  <c r="M108" i="2" s="1"/>
  <c r="Y119" i="2"/>
  <c r="Y133" i="2"/>
  <c r="W143" i="2"/>
  <c r="Y143" i="2" s="1"/>
  <c r="W154" i="2"/>
  <c r="X160" i="2"/>
  <c r="X169" i="2"/>
  <c r="Y169" i="2" s="1"/>
  <c r="W174" i="2"/>
  <c r="Y174" i="2" s="1"/>
  <c r="Y175" i="2"/>
  <c r="P94" i="2"/>
  <c r="X52" i="2"/>
  <c r="Y52" i="2" s="1"/>
  <c r="X56" i="2"/>
  <c r="Y56" i="2" s="1"/>
  <c r="M68" i="2"/>
  <c r="W68" i="2" s="1"/>
  <c r="Y68" i="2" s="1"/>
  <c r="E80" i="2"/>
  <c r="X87" i="2"/>
  <c r="Y87" i="2" s="1"/>
  <c r="W91" i="2"/>
  <c r="Y91" i="2" s="1"/>
  <c r="Q108" i="2"/>
  <c r="W117" i="2"/>
  <c r="G138" i="2"/>
  <c r="W138" i="2" s="1"/>
  <c r="Y138" i="2" s="1"/>
  <c r="J149" i="2"/>
  <c r="X149" i="2" s="1"/>
  <c r="Y149" i="2" s="1"/>
  <c r="X147" i="2"/>
  <c r="Y147" i="2" s="1"/>
  <c r="X154" i="2"/>
  <c r="X155" i="2"/>
  <c r="W159" i="2"/>
  <c r="N23" i="1"/>
  <c r="P49" i="2"/>
  <c r="W76" i="2"/>
  <c r="G80" i="2"/>
  <c r="J94" i="2"/>
  <c r="G82" i="2"/>
  <c r="W83" i="2"/>
  <c r="Y83" i="2" s="1"/>
  <c r="X91" i="2"/>
  <c r="S100" i="2"/>
  <c r="S108" i="2" s="1"/>
  <c r="W107" i="2"/>
  <c r="Y107" i="2" s="1"/>
  <c r="S121" i="2"/>
  <c r="Y114" i="2"/>
  <c r="Y115" i="2"/>
  <c r="X117" i="2"/>
  <c r="P121" i="2"/>
  <c r="S129" i="2"/>
  <c r="X131" i="2"/>
  <c r="J138" i="2"/>
  <c r="X138" i="2" s="1"/>
  <c r="V145" i="2"/>
  <c r="W142" i="2"/>
  <c r="Y142" i="2" s="1"/>
  <c r="X153" i="2"/>
  <c r="Y153" i="2" s="1"/>
  <c r="X159" i="2"/>
  <c r="E181" i="2"/>
  <c r="M181" i="2"/>
  <c r="W71" i="2"/>
  <c r="Y71" i="2" s="1"/>
  <c r="W73" i="2"/>
  <c r="Y73" i="2" s="1"/>
  <c r="X72" i="2"/>
  <c r="J76" i="2"/>
  <c r="X77" i="2"/>
  <c r="X85" i="2"/>
  <c r="Y85" i="2" s="1"/>
  <c r="E108" i="2"/>
  <c r="W116" i="2"/>
  <c r="Y116" i="2" s="1"/>
  <c r="Y128" i="2"/>
  <c r="J129" i="2"/>
  <c r="X129" i="2" s="1"/>
  <c r="Y136" i="2"/>
  <c r="Y137" i="2"/>
  <c r="X142" i="2"/>
  <c r="X158" i="2"/>
  <c r="Y158" i="2" s="1"/>
  <c r="X173" i="2"/>
  <c r="Y173" i="2" s="1"/>
  <c r="X82" i="2"/>
  <c r="J86" i="2"/>
  <c r="X86" i="2" s="1"/>
  <c r="Y86" i="2" s="1"/>
  <c r="G90" i="2"/>
  <c r="W90" i="2" s="1"/>
  <c r="Y90" i="2" s="1"/>
  <c r="E144" i="2"/>
  <c r="G144" i="2" s="1"/>
  <c r="W144" i="2" s="1"/>
  <c r="Y144" i="2" s="1"/>
  <c r="J157" i="2"/>
  <c r="X157" i="2" s="1"/>
  <c r="J168" i="2"/>
  <c r="X168" i="2" s="1"/>
  <c r="Y168" i="2" s="1"/>
  <c r="G172" i="2"/>
  <c r="X140" i="2"/>
  <c r="Y140" i="2" s="1"/>
  <c r="W131" i="2"/>
  <c r="J47" i="2" l="1"/>
  <c r="X47" i="2" s="1"/>
  <c r="Y159" i="2"/>
  <c r="W53" i="2"/>
  <c r="M57" i="2"/>
  <c r="W57" i="2" s="1"/>
  <c r="W80" i="2"/>
  <c r="Y80" i="2" s="1"/>
  <c r="Y121" i="2"/>
  <c r="Y131" i="2"/>
  <c r="W72" i="2"/>
  <c r="Y72" i="2" s="1"/>
  <c r="X17" i="2"/>
  <c r="J80" i="2"/>
  <c r="X80" i="2" s="1"/>
  <c r="X76" i="2"/>
  <c r="Y76" i="2" s="1"/>
  <c r="X94" i="2"/>
  <c r="X180" i="2"/>
  <c r="Y180" i="2" s="1"/>
  <c r="J172" i="2"/>
  <c r="Y155" i="2"/>
  <c r="X121" i="2"/>
  <c r="Y88" i="2"/>
  <c r="Y63" i="2"/>
  <c r="Y157" i="2"/>
  <c r="Y105" i="2"/>
  <c r="T26" i="2"/>
  <c r="X13" i="2"/>
  <c r="Y13" i="2" s="1"/>
  <c r="Y18" i="2"/>
  <c r="E28" i="2"/>
  <c r="G28" i="2" s="1"/>
  <c r="W28" i="2" s="1"/>
  <c r="W21" i="2"/>
  <c r="X27" i="2"/>
  <c r="M26" i="2"/>
  <c r="M25" i="2" s="1"/>
  <c r="M33" i="2" s="1"/>
  <c r="M182" i="2" s="1"/>
  <c r="M184" i="2" s="1"/>
  <c r="K25" i="2"/>
  <c r="K33" i="2" s="1"/>
  <c r="X63" i="2"/>
  <c r="J108" i="2"/>
  <c r="X108" i="2" s="1"/>
  <c r="X104" i="2"/>
  <c r="Q27" i="2"/>
  <c r="W17" i="2"/>
  <c r="Y17" i="2" s="1"/>
  <c r="G108" i="2"/>
  <c r="W108" i="2" s="1"/>
  <c r="Y108" i="2" s="1"/>
  <c r="Y117" i="2"/>
  <c r="Y154" i="2"/>
  <c r="X145" i="2"/>
  <c r="P57" i="2"/>
  <c r="X57" i="2" s="1"/>
  <c r="X53" i="2"/>
  <c r="Y39" i="2"/>
  <c r="E25" i="2"/>
  <c r="E33" i="2" s="1"/>
  <c r="G26" i="2"/>
  <c r="W82" i="2"/>
  <c r="Y82" i="2" s="1"/>
  <c r="G94" i="2"/>
  <c r="W94" i="2" s="1"/>
  <c r="Y94" i="2" s="1"/>
  <c r="Y104" i="2"/>
  <c r="W43" i="2"/>
  <c r="Y43" i="2" s="1"/>
  <c r="G47" i="2"/>
  <c r="W47" i="2" s="1"/>
  <c r="Y47" i="2" s="1"/>
  <c r="Y96" i="2"/>
  <c r="W172" i="2"/>
  <c r="G181" i="2"/>
  <c r="W181" i="2" s="1"/>
  <c r="G145" i="2"/>
  <c r="W145" i="2" s="1"/>
  <c r="Y145" i="2" s="1"/>
  <c r="N25" i="2"/>
  <c r="N33" i="2" s="1"/>
  <c r="X21" i="2"/>
  <c r="H28" i="2"/>
  <c r="Y57" i="2" l="1"/>
  <c r="J28" i="2"/>
  <c r="H25" i="2"/>
  <c r="H33" i="2" s="1"/>
  <c r="Y21" i="2"/>
  <c r="S27" i="2"/>
  <c r="Q25" i="2"/>
  <c r="Q33" i="2" s="1"/>
  <c r="Y53" i="2"/>
  <c r="X172" i="2"/>
  <c r="J181" i="2"/>
  <c r="X181" i="2" s="1"/>
  <c r="Y181" i="2" s="1"/>
  <c r="P182" i="2"/>
  <c r="P184" i="2" s="1"/>
  <c r="Y172" i="2"/>
  <c r="G25" i="2"/>
  <c r="W26" i="2"/>
  <c r="V26" i="2"/>
  <c r="T25" i="2"/>
  <c r="T33" i="2" s="1"/>
  <c r="W27" i="2" l="1"/>
  <c r="Y27" i="2" s="1"/>
  <c r="S25" i="2"/>
  <c r="S33" i="2" s="1"/>
  <c r="S182" i="2" s="1"/>
  <c r="S184" i="2" s="1"/>
  <c r="X28" i="2"/>
  <c r="Y28" i="2" s="1"/>
  <c r="J25" i="2"/>
  <c r="V25" i="2"/>
  <c r="V33" i="2" s="1"/>
  <c r="V182" i="2" s="1"/>
  <c r="V184" i="2" s="1"/>
  <c r="X26" i="2"/>
  <c r="Y26" i="2" s="1"/>
  <c r="W25" i="2"/>
  <c r="G33" i="2"/>
  <c r="X25" i="2" l="1"/>
  <c r="Y25" i="2" s="1"/>
  <c r="J33" i="2"/>
  <c r="G182" i="2"/>
  <c r="G184" i="2" s="1"/>
  <c r="W33" i="2"/>
  <c r="W182" i="2" l="1"/>
  <c r="J182" i="2"/>
  <c r="J184" i="2" s="1"/>
  <c r="X33" i="2"/>
  <c r="X182" i="2" s="1"/>
  <c r="X184" i="2" s="1"/>
  <c r="Y33" i="2" l="1"/>
  <c r="Y182" i="2"/>
  <c r="W184" i="2"/>
  <c r="Y184" i="2" s="1"/>
</calcChain>
</file>

<file path=xl/sharedStrings.xml><?xml version="1.0" encoding="utf-8"?>
<sst xmlns="http://schemas.openxmlformats.org/spreadsheetml/2006/main" count="1013" uniqueCount="619">
  <si>
    <t>Додаток №4</t>
  </si>
  <si>
    <t>до Договору про надання гранту № №3PLUS1-01029</t>
  </si>
  <si>
    <t>від "07" грудня 2020 року</t>
  </si>
  <si>
    <t>Конкурсна програма:</t>
  </si>
  <si>
    <t>Культура плюс</t>
  </si>
  <si>
    <t>ЛОТ:</t>
  </si>
  <si>
    <t>Повна назва Грантоотримувача:</t>
  </si>
  <si>
    <t>Громадська організація «Сучасне Українське Кіно «СУК»</t>
  </si>
  <si>
    <t>Назва проєкту:</t>
  </si>
  <si>
    <t>Кіносереда</t>
  </si>
  <si>
    <t>Дата початку проєкту:</t>
  </si>
  <si>
    <t>12.2020</t>
  </si>
  <si>
    <t>Дата завершення проєкту:</t>
  </si>
  <si>
    <t>06.2021</t>
  </si>
  <si>
    <t xml:space="preserve">  ЗВІТ</t>
  </si>
  <si>
    <t xml:space="preserve">про надходження та використання коштів для реалізації проєкту </t>
  </si>
  <si>
    <t>за період з 07.12.2020 р. по 30.06.2021 р.</t>
  </si>
  <si>
    <t>Бюджет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</si>
  <si>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</si>
  <si>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</si>
  <si>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</si>
  <si>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</si>
  <si>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</si>
  <si>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</si>
  <si>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</si>
  <si>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</si>
  <si>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</si>
  <si>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</si>
  <si>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</si>
  <si>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</si>
  <si>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</si>
  <si>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</si>
  <si>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</si>
  <si>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</si>
  <si>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</si>
  <si>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</si>
  <si>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</si>
  <si>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</si>
  <si>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</si>
  <si>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</si>
  <si>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</si>
  <si>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</si>
  <si>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</si>
  <si>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</si>
  <si>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</si>
  <si>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</si>
  <si>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</si>
  <si>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</si>
  <si>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</si>
  <si>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</si>
  <si>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 xml:space="preserve">президентка ГО "СУК" </t>
  </si>
  <si>
    <t>Сочивець Валерія Юріївна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</si>
  <si>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</si>
  <si>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</si>
  <si>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</si>
  <si>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</si>
  <si>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</si>
  <si>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</si>
  <si>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</si>
  <si>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</si>
  <si>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</si>
  <si>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</si>
  <si>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</si>
  <si>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 xml:space="preserve">Загальна  сума витрат по проєкту, грн. 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</si>
  <si>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</si>
  <si>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</si>
  <si>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</si>
  <si>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</si>
  <si>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</si>
  <si>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</si>
  <si>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</si>
  <si>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</si>
  <si>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</si>
  <si>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</si>
  <si>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</si>
  <si>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</si>
  <si>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</si>
  <si>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</si>
  <si>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</si>
  <si>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</si>
  <si>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</si>
  <si>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</si>
  <si>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</si>
  <si>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</si>
  <si>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</si>
  <si>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</si>
  <si>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</si>
  <si>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</si>
  <si>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</si>
  <si>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</si>
  <si>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</si>
  <si>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</si>
  <si>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</si>
  <si>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</si>
  <si>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</si>
  <si>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</si>
  <si>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</si>
  <si>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</si>
  <si>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</si>
  <si>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</si>
  <si>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</si>
  <si>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</si>
  <si>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</si>
  <si>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Сочивець Валерія Юріївна / програмна директорка  та публічне обличчя проєкту</t>
  </si>
  <si>
    <t xml:space="preserve">Обов'язки: написання програми та графіку подій проєкту, популяризація проєкту на виступах у ефірах. Працює 6 місяців: 1-ий та 2-ий місяці - складання програми, 3-ій, 4-ий, 5-ий місяці - онлайн ведення прямих ефірів, виступи на ТБ та радіо. 6-ий місяць написання звітності по програмі проєкту.
</t>
  </si>
  <si>
    <t>1.3.2</t>
  </si>
  <si>
    <t>Савченко Анна / програмна координаторка проєкту</t>
  </si>
  <si>
    <t>Обов'язки: комунікація зі всіма учасниками-кінематографістами проєкту, збирання матеріалів для показів та публікацій, со-організація подій офлайн. Працює 5 місяців: 1-ий та 2-ий місяці - складання програми, 3-ій, 4-ий, 5-ий місяці - координування учасників програми, збирання матеріалів для показів та публікацій інфо про фільми.</t>
  </si>
  <si>
    <t>1.3.3</t>
  </si>
  <si>
    <t>Глеб Сочивець / технік проєкту</t>
  </si>
  <si>
    <t xml:space="preserve">Обов'язки: технічна організація офлайн та онлайн запуску проєкту
Працює 4-ри місяці: 1-ий -підготовка до показів: скачування матеріалів та завантаження на сервіси, 2-ий, 3-ий та 4-ий технічна коорднація показів фільмів 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</si>
  <si>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</si>
  <si>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</si>
  <si>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</si>
  <si>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</si>
  <si>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</si>
  <si>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</si>
  <si>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</si>
  <si>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</si>
  <si>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</si>
  <si>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ФОП Асадова-Оєторо Ельміра / проджект менеджер та продюсер проєкту</t>
  </si>
  <si>
    <t>Обов'язки: Керування та налогодження робочого процесу команди - 5000 грн.; пошук підрядників та комунікація з партнерами - 2000 грн.; координування фінансових витрат - 1500 грн., координування створення договірів з підрядниками та командою - 1000 грн., підготовка та надання усіх потрібних документів для звітності та звітування по проєкту - 4000 грн.;  ; домовленність та координування перекладачів - 1000 грн., комунікація з департаментами та з УКФ - 500 грн. 100% залученність у проєкті</t>
  </si>
  <si>
    <t>1.5.2</t>
  </si>
  <si>
    <t xml:space="preserve">ФОП Асадова Сабіна / 
PR-директор, діджитал-продюсер проєкту
</t>
  </si>
  <si>
    <t>Обов'язки: 
Створення PR-стратегії проєкту та розробка контент-плану для фейсбуку, інстаграму, телеграму, ютубу,  для проєкту на 6 місяців - 10000 грн.,
 комунікація з дизайнером про створення віжуалу, затвердження всіх каверів протягом 6 міс - 4000 грн, 
написання та розсилка 14 релізів по аудиторіі (1 до початку проведення подій, 1 після завершення проєкту, 12 релізів протягом проєкту) - 500 грн *14 = 7000 грн., 
оновлення бази ЗМІ під проєкт, написання та розсилка 14 пресрелізів (1 до початку проведення подій проєкту, 1 після завершення проєкту, 12 релізів протягом проєкту) - 500 грн*14 = 7000 грн.,
домовленість та комунікація з медіа партнерами (6 шт)  та телеграм (4 шт) і подкаст-каналами (2 шт), організаця 6 інтерв'ю протягом проєкту, домовленість та комунікація з 6 укранськими інстаграм-блогерами - 6000 грн,
 домовленість з іншими організаціями про кроспостінг у фейсбуці та інстаграмі, домовленість з та організація роповсюдження постерів проєкту по кафе, арт-майданчиках протягом 6 міс - 4000 тис., 
 формування посилів та організація створення контенту для тік-току (8 відео у тіктоку) - 4000 тис.,
 контролювання SMM (запуск, вичитка, затвердження, контекст тематики, надання задач піар команді)  - 2500 грн * 4 місяць = 10000 грн. 
Режисування зйомки та монтажу 12 промороликів  = 600 грн * 12 шт = 7000 грн. 
Складання загального звіту по промо проєкту = 1000 грн. 
Загальна сума за послуги протягом 6 місяців = 60 тис грн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</si>
  <si>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</si>
  <si>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</si>
  <si>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</si>
  <si>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</si>
  <si>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</si>
  <si>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</si>
  <si>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</si>
  <si>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</si>
  <si>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</si>
  <si>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</si>
  <si>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</si>
  <si>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</si>
  <si>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</si>
  <si>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</si>
  <si>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</si>
  <si>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</si>
  <si>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</si>
  <si>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</si>
  <si>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</si>
  <si>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</si>
  <si>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</si>
  <si>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</si>
  <si>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</si>
  <si>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</si>
  <si>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</si>
  <si>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</si>
  <si>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</si>
  <si>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</si>
  <si>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</si>
  <si>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</si>
  <si>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</si>
  <si>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</si>
  <si>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</si>
  <si>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</si>
  <si>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</si>
  <si>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</si>
  <si>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</si>
  <si>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</si>
  <si>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</si>
  <si>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</si>
  <si>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</si>
  <si>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</si>
  <si>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</si>
  <si>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</si>
  <si>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</si>
  <si>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</si>
  <si>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</si>
  <si>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</si>
  <si>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</si>
  <si>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</si>
  <si>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Саксаганського 6, Будинок кіно, велика зала на 500 місць, 2 години оренди на одну подію</t>
  </si>
  <si>
    <t>діб</t>
  </si>
  <si>
    <t xml:space="preserve">Для проведення події на 200 глядачів офлайн, нам необхідно як мінімум в два рази більше місць, для запобігання карантиних та пост-карантиних мір.  Нам необхідно по 2 години 2 дні  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</si>
  <si>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</si>
  <si>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</si>
  <si>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</si>
  <si>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</si>
  <si>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</si>
  <si>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</si>
  <si>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</si>
  <si>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Дві камери, дві петлічки, рекордер</t>
  </si>
  <si>
    <t>Оренда техніки за один день: 2 камери - 1500 грн, 2 петлічки - 1000 грн, рекордер - 1000 грн. всього вартість оренди за один день 3500 грн. Нам необхідно 12 днів: 12 дній подій</t>
  </si>
  <si>
    <t>4.2.2</t>
  </si>
  <si>
    <t>Тургід (для синхронного перекладу)</t>
  </si>
  <si>
    <t>Тургід - пристрій для офлайн подій, аби переклад мав окрем ркпему звукову доріжку для трансляції онлайн</t>
  </si>
  <si>
    <t>4.2.3</t>
  </si>
  <si>
    <t>Апаратний комплекс vMix</t>
  </si>
  <si>
    <t>апаратний комплекс vMix для прямих ефірів, який забезпечує професійний вихід у прямі ефіри з інтегруванням дизайну, кадруванням спікерів, використанням титрів тощо. Вартість 6500 грн за 1 трансляцію</t>
  </si>
  <si>
    <t>4.2.4</t>
  </si>
  <si>
    <t>Онлайн-платформа для  показу фільмів онлайн (онлайн-платформа TAKFLIX та BIGSHORT)</t>
  </si>
  <si>
    <t>показів</t>
  </si>
  <si>
    <r>
      <rPr>
        <u/>
        <sz val="11"/>
        <color rgb="FF000000"/>
        <rFont val="Arial"/>
      </rPr>
      <t xml:space="preserve">Для показу фільмів нашій іноземній аудиторії та іншім глядачам онлайн ми орендуємо українську відому платформу TAKFLIX ФОП Парфан Н., сайт платформи </t>
    </r>
    <r>
      <rPr>
        <u/>
        <sz val="11"/>
        <color rgb="FF1155CC"/>
        <rFont val="Arial"/>
      </rPr>
      <t>Takflix.com</t>
    </r>
    <r>
      <rPr>
        <u/>
        <sz val="11"/>
        <color rgb="FF000000"/>
        <rFont val="Arial"/>
      </rPr>
      <t xml:space="preserve"> . Та платформу BIGSHORT  ФОП Райтер. Вартість одного показу у півтори години 3000 грн. У нас таких показів раз на тиждень  три місяців - це 3 покази.</t>
    </r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</si>
  <si>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</si>
  <si>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</si>
  <si>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</si>
  <si>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</si>
  <si>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</si>
  <si>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</si>
  <si>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</si>
  <si>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</si>
  <si>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</si>
  <si>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</si>
  <si>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</si>
  <si>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</si>
  <si>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</si>
  <si>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</si>
  <si>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</si>
  <si>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</si>
  <si>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</si>
  <si>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</si>
  <si>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</si>
  <si>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</si>
  <si>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</si>
  <si>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</si>
  <si>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</si>
  <si>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</si>
  <si>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</si>
  <si>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</si>
  <si>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</si>
  <si>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</si>
  <si>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</si>
  <si>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</si>
  <si>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</si>
  <si>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</si>
  <si>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</si>
  <si>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</si>
  <si>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</si>
  <si>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</si>
  <si>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</si>
  <si>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</si>
  <si>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доб.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</si>
  <si>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</si>
  <si>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</si>
  <si>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</si>
  <si>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</si>
  <si>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</si>
  <si>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</si>
  <si>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</si>
  <si>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</si>
  <si>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</si>
  <si>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</si>
  <si>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</si>
  <si>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</si>
  <si>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</si>
  <si>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Носій цифрової інформації:  Жорсткий диск (1 тб)</t>
  </si>
  <si>
    <t>Жорсткий диск для завантаження усіх матеріалів: фільмів, біографій авторів, фотографій, відео з подій. Для подальшого архівного зберігання.</t>
  </si>
  <si>
    <t>6.2.2</t>
  </si>
  <si>
    <t>Носій цифрової інформації: флешка</t>
  </si>
  <si>
    <t>Флешка для завантаження звітів для УКФ та завантаження матеріалів після фото/відео зйомки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</si>
  <si>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</si>
  <si>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</si>
  <si>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</si>
  <si>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</si>
  <si>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</si>
  <si>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</si>
  <si>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</si>
  <si>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</si>
  <si>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</si>
  <si>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Комплексна послуга з виготовлення макетів для візуалізаціїї події, розробка головного віжуалу,  обкладинка для сторінки події соц.мереж, креативи для сайту, подій</t>
  </si>
  <si>
    <t xml:space="preserve">Розрахунок дизайнера зроблено на 80 годин роботи, година роботи коштує 375 грн.  </t>
  </si>
  <si>
    <t>7.2</t>
  </si>
  <si>
    <t xml:space="preserve">Розробка та друк Авторських блокнотів А5 </t>
  </si>
  <si>
    <t xml:space="preserve">Блокноти розраховані для учасників, партнерів проєкту, самих активних глядачів, які були на всіх 12-ти подій та блогерів до промокомпанії. Блокноти будуть на пружині, розміром А5. </t>
  </si>
  <si>
    <t>7.3</t>
  </si>
  <si>
    <t>Друк плакатів</t>
  </si>
  <si>
    <t xml:space="preserve">Друк плакатів у форматі А3: 3 види по 100 шт на кожен місяць загальною програмою подій та датами, Всього 300 шт. Розміщення у кав'ярн'ях, барах, арт-простірах на Подолі, Львівській площі та Майдані - загальна кількість точок = 2 плакати*40 точок*3 місяці = 240 шт. В університетах Карпенка-Карого, Культури та Мистецтв, Шевченка, Могилянці, МГУ = 4 плакати * 5 точок * 3 місяці = 60 плакатів. Піар-директор буде домовлятися з закладами про розміщення, волонтери будуть розносити   </t>
  </si>
  <si>
    <t>7.4</t>
  </si>
  <si>
    <t xml:space="preserve">Послуги копірайтера, редактора </t>
  </si>
  <si>
    <t xml:space="preserve">послуга </t>
  </si>
  <si>
    <t>Робота копійрайтераии-редактора з текстами для поліграфічних та графичних матеріалів (тексти для всіх картинок у соцмережі, для плашок, каверів, для прямих ефірів - 24 стр, а у місяць 8 сторінок -4 000 грн. ; тексти для реклами - 24 рекламних поста за проєкт, а кожен місяць це 8 рекламних постів - 3 000 грн.).</t>
  </si>
  <si>
    <t>7.5</t>
  </si>
  <si>
    <t>Друк листівок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</si>
  <si>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</si>
  <si>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</si>
  <si>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</si>
  <si>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</si>
  <si>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</si>
  <si>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</si>
  <si>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Інші поліграфічні послуги</t>
  </si>
  <si>
    <t>7.10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</si>
  <si>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</si>
  <si>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</si>
  <si>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</si>
  <si>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</si>
  <si>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</si>
  <si>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верстки</t>
  </si>
  <si>
    <t>Готування електронного каталогу зі всьма учасниками та подіями проєкту. Верстка фотозвіту. Всього 100 сторінок, вартість однієї сторінки 150 грн.</t>
  </si>
  <si>
    <t>8.2</t>
  </si>
  <si>
    <t>Друк фотозвіту</t>
  </si>
  <si>
    <t>екземпляр</t>
  </si>
  <si>
    <t>Фотозвіт для звітування фонду, для поширення інформації на майданчиках інших подій</t>
  </si>
  <si>
    <t>8.3</t>
  </si>
  <si>
    <t>Друк документів</t>
  </si>
  <si>
    <t>сторінок</t>
  </si>
  <si>
    <t>Друк договорів та документів До звіту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</si>
  <si>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</si>
  <si>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</si>
  <si>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</si>
  <si>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</si>
  <si>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</si>
  <si>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</si>
  <si>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</si>
  <si>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</si>
  <si>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подій</t>
  </si>
  <si>
    <t>Послуги професійного фотографу на 12 заходах по 2 години на кожному, всього 24 години. Вартість однії години 1000 грн. Фотографіїї використовитумуться для розміщеня у соцмережах, на сайті та для фотозвіту. Результатом має бути 200 обработаних фотографій, які будуть передані через емейл, гугл -диск.</t>
  </si>
  <si>
    <t>відеофіксація подій</t>
  </si>
  <si>
    <t xml:space="preserve">Послуги відеооператору на 12 заходах по 2 години на кожному, всього 24 години. Вартість однії години 1000 грн. Відео використовитумуться для розміщеня у соцмережах, на сайті та для відеозвіту.  </t>
  </si>
  <si>
    <t>рекламні витрати (оплата рекламних кампаній у соцмережах)</t>
  </si>
  <si>
    <t>Платна реклама починається за місяць до початку подій та закінчується у день останньої події. Продовження рекламних кампаній 4 місяці. Вартість рекламних кампанії у фб, інстраграмі на місяць складає 6000 грн.  Аналіз роботи рекламних кампаній - 15 грн</t>
  </si>
  <si>
    <t>Рекламні кампаніі через інстаграм-профілі інфлюєнсерів (блогерів)</t>
  </si>
  <si>
    <t>Оплата розміщення реклами на сторінках укранських інфлюєнсерів/блогерів 4000 грн за 1 розміщення в інстаграм, таких буде налічуватися 4 розміщень.Виходить 4 розміщень*4000 грн = 16000 грн.</t>
  </si>
  <si>
    <t>SMM-менеджер</t>
  </si>
  <si>
    <t>Послуги написання, розміщення, просування інформації про проєкт у соцмережах (фб, інстаграм), створення подій прямих ефірів у фб та ютуб, модерування коментарями в прямих ефірах. Робота 4 місяці. Варість одного місяця 7000 грн. по 4 поста на тиждень - фб, інстаграм.</t>
  </si>
  <si>
    <t>Зйомка промороликів</t>
  </si>
  <si>
    <t>Зйомка промороликів з 9 учасниками подій (майстер-класів) та 4 коротких ролика для Інстаграму. Вартість однії години зйомки 1000 грн. Загальна кількість годин зйомки = 2 год * 9 учасників = 18 годин * 1 тис грн = 18 тис грн. Відео ролики використовитумуться для промо у соцмережах (інстаграм, фейсбук), на сайті та для відеозвіту.</t>
  </si>
  <si>
    <t>Онлайн трансляція офлайн подій</t>
  </si>
  <si>
    <t>Комп’ютерне програмування онлайн трансляцій 12-ти подій. Вартість одного 750 грн.</t>
  </si>
  <si>
    <t>Всього по статті  9 "Послуги з просування":</t>
  </si>
  <si>
    <t>Створення web-ресурсу</t>
  </si>
  <si>
    <t>Витрати зі створення сайту (Розробка веб-сайту події)</t>
  </si>
  <si>
    <t>Розроблення окремого сайту для зручного доступу інформації про події та всіх виступаючих: лекторів, кінематографістів, та молодих авторів та для розміщення графіку подій. Веб-дизайнер - 8000 грн, Розробник сайту 12000 грн</t>
  </si>
  <si>
    <t>Створення чат-боту</t>
  </si>
  <si>
    <t>Для кращої комунікації з глядачем буде створений чат-бот у Телеграмі, вотсапі, фейсбуці, який допоможе зорієнтуватися з розкладом та зареєструватися на події. Він буде розсилати нагадування про події.</t>
  </si>
  <si>
    <t>Витрати з обслуговування сайту (контент-менеджер)</t>
  </si>
  <si>
    <t>Розміщення усієї інформайії про події та кінематографіістів, про партнерів та про проблематики, які нас турбують. Розміщення та оновлення інформації про розклад подій тощо.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</si>
  <si>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</si>
  <si>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</si>
  <si>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</si>
  <si>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</si>
  <si>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</si>
  <si>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</si>
  <si>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</si>
  <si>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</si>
  <si>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 xml:space="preserve">Усний переклад (синхронний переклад з української на англійську мови) </t>
  </si>
  <si>
    <t>На кожну з 12 подій необхіден послідовний переклад для глядачів з українських діаспор. Кожна подія це 2 години, всього 24 години. Вартість години 1000 грн. Перекладачем буде Катерина Поправка - відома професійна перекладачка</t>
  </si>
  <si>
    <t>Письмовий переклад  (української на англійську мови)</t>
  </si>
  <si>
    <t>Необхідно перекласти інформацію у онлайн каталог подій проєкту та для вебсайту. Вартість однієї сторінки 300 грн. Всього 50 сторінок. Та окремо переклад буде робити переклад субтитрів до фільмів та відео реклам, вартість послуги 7000</t>
  </si>
  <si>
    <t>Редагування письмового перекладу</t>
  </si>
  <si>
    <t>сторінка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</si>
  <si>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</si>
  <si>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</si>
  <si>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</si>
  <si>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</si>
  <si>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</si>
  <si>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</si>
  <si>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 xml:space="preserve">Бухгалтерські послуги  </t>
  </si>
  <si>
    <t xml:space="preserve">Бухгалтер працює увесь проєкт. </t>
  </si>
  <si>
    <t>13.1.2</t>
  </si>
  <si>
    <t>Юридичні послуги.</t>
  </si>
  <si>
    <t>Юрист працює перший місяць для розробки договорів. Всього 20 договорів, вартість складання кожного 1000 грн.</t>
  </si>
  <si>
    <t>13.1.3</t>
  </si>
  <si>
    <t>Аудиторські послуги.</t>
  </si>
  <si>
    <t>Аудиторська перевірка та звіт .  ТОВ «Аудиторська група «Фенікс»</t>
  </si>
  <si>
    <t>13.1.4</t>
  </si>
  <si>
    <t>Адміністративний асистент</t>
  </si>
  <si>
    <t>місяць</t>
  </si>
  <si>
    <t>Асистент, який допомогаєт у продюсерському та програмному департаментах, на майданчику координує волонтерами, на прямих ефірів в кафе зустрічає гостей, координує їх.1-ий місяць: Друкує, привозить та відвозить/ чи відправляє поштою договори на підписання - 5000 грн., асистентує програмному відділу у розробці програми - 3 000 грн.  2-ий місяц:  Організовує відеозйомку промороликів (9 шт.) як адміністратор - 6 000 грн., Координує верстку, дизайн та друк поліграфії - 2000 грн.; 3-ій, 4-ий, 5-ий місяці: координує зйоки прямих ефірів - 4000 грн., фото та відео звітність - 2 000 грн., переклад субтитрів та створення відеороликів - 2000 грн.. 6-ий місяць: асистентує менеджеру та продюсеру, бухгалтеру та юристу у звітуванні проекту - 5000 грн, відправляє акти чи привозить/відвозіть акти на підпис - 3000 грн..</t>
  </si>
  <si>
    <t>13.1.5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</si>
  <si>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</si>
  <si>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</si>
  <si>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</si>
  <si>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 xml:space="preserve">Монтаж відео </t>
  </si>
  <si>
    <t>Послуги відеомонтажеру для відеозвіту та для розміщення відео у соцмережі складають 10 змін по 2000 грн у зміну. Ітого має бути 12 змонтованих коротких відео тривалістю від 30 сек до 1 хв. кожне та 1 повне відео розміром від 5 до 7 хв. для відеозвіту</t>
  </si>
  <si>
    <t>13.2.2</t>
  </si>
  <si>
    <t>Перетворення форматів фільмів до показу</t>
  </si>
  <si>
    <t>Перетворення форматів фільмів з MP4 у DCP для показу на великому екрані. Вартість обробки однієї хвилині - 40 грн. У нас планується 3 покази по 90 хв., тобто це 270 хв. Послугу надає ФОП Джелмач О.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</si>
  <si>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</si>
  <si>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</si>
  <si>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</si>
  <si>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</si>
  <si>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</si>
  <si>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</si>
  <si>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</si>
  <si>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</si>
  <si>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</si>
  <si>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</si>
  <si>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</si>
  <si>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</si>
  <si>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Виготовлення многоразових захисних масок</t>
  </si>
  <si>
    <t>Макски будуть використовувати всі члени команди, наймані працівники, учасники, ведучі, будуть розіграши за кращі коментарі під час рпямих ефірів</t>
  </si>
  <si>
    <t>13.4.2</t>
  </si>
  <si>
    <t>Послуги художника  (оформлення холу локації у фірмовий стиль)</t>
  </si>
  <si>
    <t>Для комфортного спілкування глядачів до показів ми по традиції оформлюємо хол: сходинки, фотозона. Після цього в соцмережах ми очікуємо якісні фотографі яу на наших сторінках та та сторінках наших глядачів. У послугу входять всі расходні матеріали: Світлодіодний LED гибкий неон для холу (1 м = 90 грн *40 метрів=3600 грн, спеціальні кріплення для неону = 400 грн, доставка 200 грн) 4200 грн, стійка з надписом КІНОСЕРЕДА+ світло дя фотозони+ доставка 7000 грн, набір кольорових фільтрів на лампи в холі 800 грн. Гонорар художника (замовлення товарів, встановлення на локаціі та демонтаж) 2000 грн * 2 подіі= 6000 грн, гонорар асистента (асистентування при доставці, встановлення та демонтажу) 500 грн *2 подіі= 1000 грн. Всього: 4200 грн+ 7000 грн+800 грн+6000 грн+1000 грн  = 19 000 грн</t>
  </si>
  <si>
    <t>13.4.3</t>
  </si>
  <si>
    <t>Інші прямі витрати (Ведучі проєкту)</t>
  </si>
  <si>
    <t>зміна</t>
  </si>
  <si>
    <t xml:space="preserve">Обов'язки: 3 дни проєкту  Кіносереда на сцені, представляти фільми та 9  змін в онлайн представляти майстер-класи, спілкування та прямі ефіри.
</t>
  </si>
  <si>
    <t>13.4.4</t>
  </si>
  <si>
    <t>Інші прямі витрати (Послуги інженера-режисера прямих ефірів)</t>
  </si>
  <si>
    <t>Послуги з підготовки ефіру, кадрування спікерів та накладання титрів і графічних елементів під час проведення ефірів/ Вартість однієї зміни 2700 грн.</t>
  </si>
  <si>
    <t>13.4.5</t>
  </si>
  <si>
    <t>Послуги zoom-режисера прямих ефірів</t>
  </si>
  <si>
    <t>підключення спікерів у зум, запис ефіру, асистентування режисеру ефіру. Вартість однієї зміни 2500 грн.</t>
  </si>
  <si>
    <t>13.4.6</t>
  </si>
  <si>
    <t>Інші витрати ( Медичні послуги: Інструктор з техніки безпеки)</t>
  </si>
  <si>
    <t>Іструктор з техніки безпеки - По техніці безпеці на кожну масову подію має бути людина яка відповідальна та слідкування того, щоб всі були у масках, приміщення було оброблене та заповненність залу була наполовину. Послуги людини 750 грн - зміна</t>
  </si>
  <si>
    <t>13.4.7</t>
  </si>
  <si>
    <t>Інші прямі витрати (деталізувати по кожному виду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</si>
  <si>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</si>
  <si>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</si>
  <si>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</si>
  <si>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</si>
  <si>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</si>
  <si>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</si>
  <si>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</si>
  <si>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</si>
  <si>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</si>
  <si>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</si>
  <si>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за проектом КІНОСЕРЕДА</t>
  </si>
  <si>
    <t>(назва проекту)</t>
  </si>
  <si>
    <t xml:space="preserve">у період з 07 грудня 2020 року по 30 червня 2021 року                                                                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</si>
  <si>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</si>
  <si>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</si>
  <si>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</si>
  <si>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</si>
  <si>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</si>
  <si>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</si>
  <si>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</si>
  <si>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</si>
  <si>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</si>
  <si>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</si>
  <si>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Програмна директорка  та публічне обличчя проєкту</t>
  </si>
  <si>
    <t>Сочивець Валерія Юріївна 
ІПН 3383112389</t>
  </si>
  <si>
    <t>Договір про надання послуг №04-01-21-кп-0 від 04.01.2021 р.</t>
  </si>
  <si>
    <t>Акт №1 приймання-передачі наданих послуг від 31.01.21;
Акт №2 приймання-передачі наданих послуг від 28.02.21;
Акт №3 приймання-передачі наданих послуг від 31.03.21;
Акт №4 приймання-передачі наданих послуг від 30.04.21;
Акт №5 приймання-передачі наданих послуг від 15.06.21;</t>
  </si>
  <si>
    <t>ПД №156 від 20.01.2021; 
ПД №155 від 20.01.2021;    
ПД №157 від 20.01.2021; 
ПД №180 від 01.02.2021;
ПД №181 від 01.02.2021;
ПД №182 від 01.02.2021;
ПД №199 від 17.02.2021;
ПД №201 від 17.02.2021;
ПД №200 від 17.02.2021;
ПД №198 від 17.02.2021;
ПД №232 від 02.03.2021;
ПД №233 від 02.03.2021;
ПД №234 від 02.03.2021;
ПД №296 від 16.03.2021;
ПД №295 від 16.03.2021;
ПД №294 від 16.03.2021;
ПД №348 від 02.04.2021;
ПД №356 від 02.04.2021;
ПД №352 від 02.04.2021;
ПД №468 від 02.06.2021;
ПД №466 від 02.06.2021;
ПД №467 від 02.06.2021;</t>
  </si>
  <si>
    <t>Програмна координаторка проєкту</t>
  </si>
  <si>
    <t>Савченко Анна Іванівна 
ІПН  3715403289</t>
  </si>
  <si>
    <t>Договір №04-01-21-кп-2 надання послуг від 04.01.2021 р.</t>
  </si>
  <si>
    <t>Акт №1 приймання-передачі наданих послуг від 31.01.21;
Акт №2 приймання-передачі наданих послуг від 28.02.21;
Акт №3 приймання-передачі наданих послуг від 31.03.21;
Акт №4 приймання-передачі наданих послуг від 30.04.21;
Акт №5 приймання-передачі наданих послуг від 31.05.21;</t>
  </si>
  <si>
    <t>ПД №171 від 25.01.2021;
ПД №164 від 25.01.2021;
ПД №163 від 25.01.2021;
ПД №190 від 01.02.2021;
ПД №188 від 01.02.2021;
ПД №189 від 01.02.2021;
ПД №191 від 02.02.2021;
ПД №194 від 08.02.2021;
ПД №203 від 17.02.2021;
ПД №205 від 17.02.2021;
ПД №204 від 17.02.2021;
ПД №218 від 18.02.2021;
ПД №241 від 02.03.2021;
ПД №242 від 02.03.2021;
ПД №240 від 02.03.2021;
ПД №290 від 16.03.2021;
ПД №291 від 16.03.2021;
ПД №292 від 16.03.2021;
ПД №353 від 02.04.2021;
ПД №357 від 02.04.2021;
ПД №349 від 02.04.2021;
ПД №345 від 02.04.2021;
ПД №458 від 02.06.2021;
ПД №460 від 02.06.2021;
ПД №459 від 02.06.2021;</t>
  </si>
  <si>
    <t>Технік проєкту</t>
  </si>
  <si>
    <t>Сочивець Глеб Юрійович  
ІПН 3383112389</t>
  </si>
  <si>
    <t>Договір про надання послуг 
№Т-01-02-21 від 01.02.2021 р.</t>
  </si>
  <si>
    <t>Акт №1 приймання-передачі наданих послуг від 28.02.21;
Акт №2 приймання-передачі наданих послуг від 31.03.21;
Акт №3 приймання-передачі наданих послуг від 30.04.21;
Акт №4 приймання-передачі наданих послуг від 31.05.21;</t>
  </si>
  <si>
    <t xml:space="preserve">
ПД №211 від 17.02.2021;
ПД №212 від 17.02.2021;
ПД №213 від 17.02.2021;
ПД №228 від 02.03.2021;
ПД №230 від 02.03.2021;
ПД №229 від 02.03.2021;
ПД №283 від 16.03.2021;
ПД №282 від 16.03.2021;
ПД №284 від 16.03.2021;
ПД №359 від 02.04.2021;
ПД №347 від 02.04.2021;
ПД №351 від 02.04.2021;
ПД №355 від 02.04.2021;
ПД №463 від 02.06.2021;
ПД №462 від 02.06.2021;
ПД №464 від 02.06.2021;</t>
  </si>
  <si>
    <t>1.4.</t>
  </si>
  <si>
    <t>Соціальні внески з оплати праці (нарахування ЄСВ)
За договорами ЦПХ</t>
  </si>
  <si>
    <t>ГУ ДПС у м. Києві</t>
  </si>
  <si>
    <t>Нараховано 22% від суми винагороди працівників за договорами ЦПХ</t>
  </si>
  <si>
    <t xml:space="preserve">Розрахунок по договорам ЦПХ </t>
  </si>
  <si>
    <t xml:space="preserve">ПД №154 від 20.01.2021;
ПД №162 від 25.01.2021;
ПД №179 від 01.02.2021;
ПД №187 від 01.02.2021;
ПД №210 від 17.02.2021;
ПД №202 від 17.02.2021;
ПД №231 від 02.03.2021;
ПД №239 від 02.03.2021;
ПД №227 від 02.03.2021;
ПД №293 від 16.03.2021;
ПД №289 від 16.03.2021;
ПД №281 від 16.03.2021;
ПД №344 від 02.04.2021;
ПД №465 від 02.06.2021;
ПД №457 від 02.06.2021;
ПД №461 від 02.06.2021;
</t>
  </si>
  <si>
    <t>Проджект менеджер та продюсер проєкту</t>
  </si>
  <si>
    <t>ФОП Асадова-Оєторо Ельміра Галібовна
 ІПН 3487814204</t>
  </si>
  <si>
    <t>Договір №04-01-21-кп-1 про надання послуг від 04.01.2021 р.</t>
  </si>
  <si>
    <t>Акт приймання-передачі наданих послуг від 10.06.21р.</t>
  </si>
  <si>
    <t>ПД №147 від 04.01.2021;
ПД №178 від 01.02.2021;
ПД №224 від 02.03.2021;
ПД №343 від 02.04.2021;
ПД №416 від 19.05.2021;
ПД №477 від 11.06.2021;</t>
  </si>
  <si>
    <t xml:space="preserve">PR-директор, діджитал-продюсер проєкту
</t>
  </si>
  <si>
    <t>ФОП Асадова Сабіна Галібовна ІПН 3487814227</t>
  </si>
  <si>
    <t>Договір надання послуг №04-01-21-кп-3 від 04.01.2021 р.</t>
  </si>
  <si>
    <t xml:space="preserve">ПД №153 від 20.01.2021;
ПД №192 від 05.02.2021;
ПД №225 від 02.03.2021;
ПД №342 від 02.04.2021;
ПД №391 від 11.05.2021;
ПД №470 від 04.06.2021;
</t>
  </si>
  <si>
    <t>Оренда приміщення
Саксаганського 6, Будинок кіно, велика зала на 500 місць, 2 години оренди на одну подію</t>
  </si>
  <si>
    <t>Національна спілка кінематографістів України 
ЄДРПОУ 00016292</t>
  </si>
  <si>
    <t>Договір №012 оренди приміщення від 01.03.2021 р.; 
Додаток №1 Акт приймання-передачі приміщення від 03.03.21р.; Додаток №2 Акт приймання-передачі приміщення (повернення) від 03.03.21р.;
Додаток №1 Акт приймання-передачі приміщення від 05.05.21р.; Додаток №2 Акт приймання-передачі приміщення (повернення) від 05.05.21р.;</t>
  </si>
  <si>
    <t>Акт наданих послуг №65 від 03.03.21р.;
Акт наданих послуг №66 від 05.05.21р.</t>
  </si>
  <si>
    <t>ПД №275 від 12.03.2021;
ПД №301 від 17.03.2021;</t>
  </si>
  <si>
    <t>Оренда техніки, обладнання та інструменту: Дві камери, дві петлічки, рекордер</t>
  </si>
  <si>
    <t>ФОП Дончик Марія Максимівна ІПН 3368712507</t>
  </si>
  <si>
    <t xml:space="preserve">Договір № ОТ-03-03-21 оренди обладнання від 03.03.2021 р.;
Додаток №1 від 03.03.21р.;
Акт приймання-передачі обладнання від 28.03.21р.;
Акт приймання-передачі (повернення) обладнання від 31.03.21р.; 
Акт приймання-передачі обладнання від 27.04.21р.;
Акт приймання-передачі (повернення) обладнання від 30.04.21р.; 
Акт приймання-передачі обладнання від 28.05.21р.;
Акт приймання-передачі (повернення) обладнання від 31.05.21р.; </t>
  </si>
  <si>
    <t>Акт приймання-передачі наданих послуг від 31.05.21р.</t>
  </si>
  <si>
    <t>ПД №273 від 10.03.2021;
ПД №318 від 25.03.2021;
ПД №369 від 09.04.2021;
ПД №381 від 05.05.2021;
ПД №469 від 02.06.2021;</t>
  </si>
  <si>
    <t>Оренда техніки, обладнання та інструменту : Тургід (для синхронного перекладу)</t>
  </si>
  <si>
    <t>Оренда техніки, обладнання та інструменту : Апаратний комплекс vMix</t>
  </si>
  <si>
    <t>Онлайн-платформа для подій показу фільмів онлайн (онлайн-платформа BIGSHORT)</t>
  </si>
  <si>
    <t>ФОП Райтер Ольга Мирославівна 
ІПН 3163005409</t>
  </si>
  <si>
    <t>Договір про надання послуг №О-02-03-21 від 02.03.2021 р.;
Додаток №1 від 02.03.21р.;
Рахунок №БШ-2021</t>
  </si>
  <si>
    <t>Акт приймання-передачі наданих послуг від 05.03.21 р.</t>
  </si>
  <si>
    <t>ПД №248 від 03.03.2021;</t>
  </si>
  <si>
    <t>Онлайн-платформа для подій показу фільмів онлайн (онлайн-платформа TAKFLIX)</t>
  </si>
  <si>
    <t>ФОП Парфан Надія Ярославівна 
ІПН 3152002325</t>
  </si>
  <si>
    <t>Договір про надання послуг №О-07-04-21 від 07.04.2021 р.;
Додаток №1 від 07.04.21р.;
Рахунок №О-07-04-21 від 07.04.21р.</t>
  </si>
  <si>
    <t>Акт приймання-передачі наданих послуг від 27.05.21 р.</t>
  </si>
  <si>
    <t>ПД №376 від 09.04.2021;</t>
  </si>
  <si>
    <t>ТОВ "РОЗЕТКА. УА" ЄДРПОУ 37193071</t>
  </si>
  <si>
    <t>Рахунок на оплату №СФ-00140421 від 24.02.2021 р.
(замовлення №631182953)</t>
  </si>
  <si>
    <t>Видаткова накладна №140421 від 26.02.21 р.</t>
  </si>
  <si>
    <t>ПД №222 від 26.02.2021</t>
  </si>
  <si>
    <t>Комплексна послуга з виготовлення макетів для візуалізаціїї події, розробка головного віжуалу,  обкладинка для сторінки події соц.мереж, креативи для сайту, подій, дизайн сувенірної продукції</t>
  </si>
  <si>
    <t>ФОП Романюк Павло Олександрович ІПН 3500403070</t>
  </si>
  <si>
    <t>Договір про надання послуг №20-01-21-кп-1 від 20.01.2021 р.;
Додаток №1 від 20.01.21р.;</t>
  </si>
  <si>
    <t>Акт приймання-передачі наданих послуг від 31.03.21 р.</t>
  </si>
  <si>
    <t>ПД №158 від 21.01.2021; 
ПД №175 від 25.01.2021;
ПД №193 від 05.02.2021;
ПД №197 від 12.02.2021;
ПД №219 від 23.02.2021;
ПД №251 від 03.03.2021;
ПД №364 від 09.04.2021;</t>
  </si>
  <si>
    <t xml:space="preserve">Авторські блокноти А5 </t>
  </si>
  <si>
    <t>ФОП Кривда Каріна Костянтинівна 
ІПН 3300514187</t>
  </si>
  <si>
    <t>Договір про надання послуг №П-03-03-21 від 03.03.2021 р.; Додаток №1 від 03.03.21р.;
Додаток №2 від 03.03.21р.</t>
  </si>
  <si>
    <t>Акт №1 приймання-передачі наданих послуг від 26.05.21 р.</t>
  </si>
  <si>
    <t>ПД №310 від 24.03.2021;
ПД №371 від 09.04.2021;
ПД №417 від 19.05.2021;
ПД №471 від 04.06.2021;</t>
  </si>
  <si>
    <t>Акт №2 приймання-передачі наданих послуг від 26.05.21 р.</t>
  </si>
  <si>
    <t>ФОП Калюжна Аліса Миколаївна ІПН 3227421540</t>
  </si>
  <si>
    <t>Договір надання послуг №К-01-02-21 від 01.02.2021 р.</t>
  </si>
  <si>
    <t>Акт №1 приймання-передачі наданих послуг від 28.02.21 р.;
Акт №2 приймання-передачі наданих послуг від 31.03.21 р.;
Акт №3 приймання-передачі наданих послуг від 30.04.21 р.;
Акт №4 приймання-передачі наданих послуг від 31.05.21 р.;
Акт №5 приймання-передачі наданих послуг від 02.06.21 р.</t>
  </si>
  <si>
    <t>ПД №215 від 17.02.2021;
ПД №264 від 10.03.2021;
ПД №340 від 02.04.2021;
ПД №456 від 02.06.2021;
ПД №473 від 04.06.2021;</t>
  </si>
  <si>
    <t xml:space="preserve">ФОП Яковенко Лариса Миколаївна 
ЄДРПОУ 3487814227            </t>
  </si>
  <si>
    <t>Договір про надання послуг №В-09-03-21 від 09.03.2021 р.;
Додаток №1 від 09.03.21р.</t>
  </si>
  <si>
    <t>ПД №271 від 10.03.2021;
ПД №370 від 09.04.2021;</t>
  </si>
  <si>
    <t>Договір про надання послуг №П-03-03-21 від 03.03.2021 р.; Додаток №3 від 03.03.21р.</t>
  </si>
  <si>
    <t>Акт №3 приймання-передачі наданих послуг від 26.05.21 р.</t>
  </si>
  <si>
    <t xml:space="preserve">
ПД №486 від 22.06.2021;</t>
  </si>
  <si>
    <t>9.1</t>
  </si>
  <si>
    <t>Фотофіксація подій</t>
  </si>
  <si>
    <t>ФОП Шуваєв Володимир Леонідович
 ІПН 3097907974</t>
  </si>
  <si>
    <t>Договір про надання послуг №Ф-02-03-21 від 02.03.2021 р.</t>
  </si>
  <si>
    <t>ПД №247 від 03.03.2021;
ПД №255 від 05.03.2021;
ПД №317 від 25.03.2021;
ПД №442 від 25.05.2021;
ПД №481 від 14.06.2021;</t>
  </si>
  <si>
    <t>9.2</t>
  </si>
  <si>
    <t>Відеофіксація подій</t>
  </si>
  <si>
    <t>ФОП Малащук Ярема Андрійович ІПН 3401015139</t>
  </si>
  <si>
    <t>Договір про надання послуг №В-02-03-21 від 02.03.2021 р.</t>
  </si>
  <si>
    <t>ПД №253 від 03.03.2021;
ПД №312 від 25.03.2021;
ПД №368 від 09.04.2021;</t>
  </si>
  <si>
    <t>9.3</t>
  </si>
  <si>
    <t>Рекламні витрати (оплата рекламних кампаній у соцмережах)</t>
  </si>
  <si>
    <t>ФОП Бешкенадзе Ганна Сергіївна
 ІПН 2829606008</t>
  </si>
  <si>
    <t>Договір про надання послуг №Р-01-02-21 від 01.02.2021 р.;
Додаток №1 від 01.02.21р.;
Звіт щодо наданих послуг від 31.05.21р.</t>
  </si>
  <si>
    <t>ПД №221 від 23.02.2021;
ПД №267 від 10.03.2021;
ПД №365 від 09.04.2021;
ПД №474 від 04.06.2021;</t>
  </si>
  <si>
    <t>9.4</t>
  </si>
  <si>
    <t>ФОП Мала Тетяна Василівна
 ІПН 3244709528</t>
  </si>
  <si>
    <t>Договір про надання послуг №Р-01-05-21 від 01.05.2021 р.;
Додаток №1 від 01.05.21р.;
Звіт щодо надання послуг від 31.05.21р.</t>
  </si>
  <si>
    <t>ПД №472 від 04.06.2021;</t>
  </si>
  <si>
    <t>9.5</t>
  </si>
  <si>
    <t>ФОП Рибак Ксенія Сергіївна 
ІПН 3592403920</t>
  </si>
  <si>
    <t>Договір про надання послуг №СММ-02-02-21 від 02.02.2021 р.</t>
  </si>
  <si>
    <t>Акт приймання-передачі наданих послуг від 02.06.21р.</t>
  </si>
  <si>
    <t>ПД №216 від 17.02.2021;
ПД №266 від 10.03.2021;
ПД №366 від 09.04.2021;</t>
  </si>
  <si>
    <t>9.6</t>
  </si>
  <si>
    <t>ФОП Малащук Ярема Андрійович   ІПН 3401015139</t>
  </si>
  <si>
    <t>Договір про надання послуг №З-02-03-21 від 02.03.2021 р.</t>
  </si>
  <si>
    <t>ПД №254 від 03.03.2021;
ПД №274 від 10.03.2021;
ПД №380 від 30.04.2021;
ПД №440 від 25.05.2021;</t>
  </si>
  <si>
    <t>9.7</t>
  </si>
  <si>
    <t>ТОВ "АЛСІД ДЕВЕЛОПМЕНТ" ІПН 43837866</t>
  </si>
  <si>
    <t>Договір про надання послуг №Т-02-03-21 від 02.03.2021 р.;
Рахунок-фактура №5 від 02.03.21р.</t>
  </si>
  <si>
    <t>Акт приймання-передачі наданих послуг від 26.05.21р.</t>
  </si>
  <si>
    <t>ПД №263 від 05.03.2021;</t>
  </si>
  <si>
    <t>Витрати зі створення сайту (Розробка веб-порталу події)</t>
  </si>
  <si>
    <t>ФОП Подольцева Дар'я Олександрівна ІПН 3020119784</t>
  </si>
  <si>
    <t>Договір про надання послуг №21-01-21-кп-1 від 21.01.2021р.;
Додаток №1 від 21.01.21р.;</t>
  </si>
  <si>
    <t>Акт приймання-передачі наданих послуг від 31.03.21р.</t>
  </si>
  <si>
    <t>ПД №173 від 25.01.2021;
ПД №245 від 03.03.2021;</t>
  </si>
  <si>
    <t>ФОП Паленчук Анна Альбертівна  ІПН 3050721122</t>
  </si>
  <si>
    <t>Договір про надання послуг №ЧБ-01-02-21 від 01.02.2021р.</t>
  </si>
  <si>
    <t>Акт приймання-передачі наданих послуг від 01.03.21р.</t>
  </si>
  <si>
    <t>ПД №196 від 11.02.2021;</t>
  </si>
  <si>
    <t>Договір про надання послуг №21-01-21-кп-2 від 21.01.2021р.;
Додаток №1 від 21.01.21р.;</t>
  </si>
  <si>
    <t>Акт приймання-передачі наданих послуг від 30.04.21р.</t>
  </si>
  <si>
    <t>ПД №174 від 25.01.2021;
ПД №270 від 10.03.2021;
ПД №480 від 14.06.2021;</t>
  </si>
  <si>
    <t>Усний переклад (синхронний переклад з української на англійську мови) ФОП Поправка К.</t>
  </si>
  <si>
    <t>ФОП Поправка Катерина Леонідівна 
ІПН 3234718423</t>
  </si>
  <si>
    <t>Договір надання послуг №У-02-03-21 від 02.03.2021р.</t>
  </si>
  <si>
    <t xml:space="preserve">ПД №252 від 03.03.2021;
ПД №256 від 05.03.2021;
ПД №269 від 05.03.2021;
ПД №280 від 16.03.2021;
ПД №475 від 11.06.2021;
</t>
  </si>
  <si>
    <t>ФОП Каель Марія Володимирівна ІПН 3083117580</t>
  </si>
  <si>
    <t>Договір надання послуг №П-16-02-21 від 16.02.2021р.</t>
  </si>
  <si>
    <t>Акт №1 наданих послуг від 28.02.21р.;
Акт №2 наданих послуг від 31.03.21р.;
Акт №3 наданих послуг від 30.04.21р.</t>
  </si>
  <si>
    <t>ПД №217 від 17.02.2021;
ПД №220 від 23.02.2021;
ПД №244 від 03.03.2021;
ПД №367 від 09.04.2021;</t>
  </si>
  <si>
    <t>ФОП Комаровська Владислава Володимирівна ІПН 2866309240</t>
  </si>
  <si>
    <t>Договір №21-01-21-кп-3 про надання послуг від 21.01.2021р.</t>
  </si>
  <si>
    <t>ПД №172 від 25.01.2021;
ПД №226 від 02.03.2021;
ПД №341 від 02.04.2021;
ПД №443 від 25.05.2021;
ПД №478 від 11.06.2021;</t>
  </si>
  <si>
    <t>Юридичні послуги</t>
  </si>
  <si>
    <t>ФОП Кулініч Яна Анатоліївна 
ІПН 3300514187</t>
  </si>
  <si>
    <t>Договір про надання юридичних послуг №02-01-21-кп-0 від 02.01.2021р.</t>
  </si>
  <si>
    <t>Акт приймання-передачі наданих послуг від 31.01.21р.</t>
  </si>
  <si>
    <t>ПД №177 від 29.01.2021</t>
  </si>
  <si>
    <t>Аудиторські послуги</t>
  </si>
  <si>
    <t>ТОВ «Аудиторська група «Фенікс» 
ІПН 38489957</t>
  </si>
  <si>
    <t>Договір про надання аудиторськиї послуг від 15.05.2021р.</t>
  </si>
  <si>
    <t xml:space="preserve">Акт наданих послуг №17від 30.06.21р.;
</t>
  </si>
  <si>
    <t>ПД №476 від 11.06.2021;</t>
  </si>
  <si>
    <t>Сударчикова Юлія Денисівна 
ІПН 3558508161</t>
  </si>
  <si>
    <t>Договір №04-01-21-кп-4 надання послуг від 04.01.2021 р.</t>
  </si>
  <si>
    <t>Акт №1 приймання-передачі наданих послуг від 31.01.21р.;
Акт №2 приймання-передачі наданих послуг від 28.02.21р.;
Акт №3 приймання-передачі наданих послуг від 31.03.21р.;
Акт №4 приймання-передачі наданих послуг від 30.04.21р.;
Акт №5 приймання-передачі наданих послуг від 31.05.21р.;
Акт №6 приймання-передачі наданих послуг від 14.06.21р.</t>
  </si>
  <si>
    <t xml:space="preserve">
ПД №168 від 25.01.2021;
ПД №170 від 25.01.2021;
ПД №167 від 25.01.2021;
ПД №184 від 01.02.2021;
ПД №185 від 01.02.2021;
ПД №186 від 01.02.2021;
ПД №208 від 17.02.2021;
ПД №207 від 17.02.2021;
ПД №209 від 17.02.2021;
ПД №237 від 02.03.2021;
ПД №238 від 02.03.2021;
ПД №236 від 02.03.2021;
ПД №288 від 16.03.2021;
ПД №287 від 16.03.2021;
ПД №286 від 16.03.2021;
ПД №354 від 02.04.2021;
ПД №358 від 02.04.2021;
ПД №350 від 02.04.2021;
ПД №436 від 19.05.2021;
ПД №435 від 19.05.2021;
ПД №437 від 19.05.2021;
ПД №483 від 14.06.2021;
ПД №485 від 14.06.2021;
ПД №484 від 14.06.2021;</t>
  </si>
  <si>
    <t>13.1.5.</t>
  </si>
  <si>
    <t>Нараховано 22% від суми винагороди працівника за договором ЦПХ</t>
  </si>
  <si>
    <t xml:space="preserve">Розрахунок по договору ЦПХ </t>
  </si>
  <si>
    <t>ПД №166 від 25.01.2021;
ПД №183 від 01.02.2021;
ПД №206 від 17.02.2021;
ПД №235 від 02.03.2021;
ПД №285 від 16.03.2021;
ПД №346 від 02.04.2021;
ПД №434 від 19.05.2021;
ПД №482 від 14.06.2021</t>
  </si>
  <si>
    <t>ФОП Маслобойщиков Михайло Сергійович 
ІПН 3284507756</t>
  </si>
  <si>
    <t>Договір про надання послуг №М-01-02-21 від 01.02.2021р.</t>
  </si>
  <si>
    <t>ПД №214 від 17.02.2021;
ПД №268 від 10.03.2021;
ПД №377 від 20.04.2021;
ПД №439 від 25.05.2021;</t>
  </si>
  <si>
    <t>ФОП Джелмач Олександр Вікторович 
ІПН 2676913818</t>
  </si>
  <si>
    <t>Договір про надання послуг №П-25-02-21 від 25.02.2021р.</t>
  </si>
  <si>
    <t>ПД №223 від 26.02.2021;
ПД №243 від 03.03.2021;
ПД №382 від 05.05.2021;</t>
  </si>
  <si>
    <t>ФОП Ганієва Світлана Фанілівна
 ІПН 3340401046</t>
  </si>
  <si>
    <t>Рахунок на оплату №ГС-040321/2 від 04.03.2021 р.</t>
  </si>
  <si>
    <t>Видаткова накладна №ГС-040321/2 від 04.03.21р.</t>
  </si>
  <si>
    <t>ПД №262 від 05.03.2021;</t>
  </si>
  <si>
    <t>ФОП Полякова Марія Андріївна ІПН 3264413824</t>
  </si>
  <si>
    <t>Рахунок на оплату №ПМ-240321 від 24.03.2021р.</t>
  </si>
  <si>
    <t>Видаткова накладна №ПМ-240321 від 23.04.21р.</t>
  </si>
  <si>
    <t>ПД №363 від 07.04.2021;</t>
  </si>
  <si>
    <t>ФОП Кіпніс Семен Борисович 
ІПН 3446313934</t>
  </si>
  <si>
    <t>Договір про надання послуг №Х-03-03-2021 від 03.03.2021 р.</t>
  </si>
  <si>
    <t>ПД №257 від 05.03.2021;
ПД №441 від 25.05.2021;
ПД №479 від 14.06.2021;</t>
  </si>
  <si>
    <t>Інші прямі витрати (Ведуча проєкту)</t>
  </si>
  <si>
    <t>Тараруєва Ніна Вікторівна
 ІПН 3468502123</t>
  </si>
  <si>
    <t>Договір №В-03-03-21 надання послуг від 03.03.2021р.</t>
  </si>
  <si>
    <t>Акт №1 приймання-передачі наданих послуг від 31.03.21р.;
Акт №2 приймання-передачі наданих послуг від 30.04.21р.;
Акт №3 приймання-передачі наданих послуг від 26.05.21р.</t>
  </si>
  <si>
    <t>ПД №259 від 05.03.2021;
ПД №260 від 05.03.2021;
ПД №261 від 05.03.2021;
ПД №374 від 09.04.2021;
ПД №375 від 09.04.2021;
ПД №373 від 09.04.2021;
ПД №445 від 25.05.2021;
ПД №447 від 25.05.2021;
ПД №446 від 25.05.2021;</t>
  </si>
  <si>
    <t>Інші прямі витрати (Ведучий проєкту)</t>
  </si>
  <si>
    <t>Наконечний Максим Васильович 
ІПН 3316408559</t>
  </si>
  <si>
    <t>Договір №В2-03-03-21 надання послуг від 03.03.2021р.</t>
  </si>
  <si>
    <t xml:space="preserve">
ПД №278 від 12.03.2021;
ПД №277 від 12.03.2021;
ПД №279 від 12.03.2021;
ПД №421 від 19.05.2021;
ПД №420 від 19.05.2021;
ПД №419 від 19.05.2021;</t>
  </si>
  <si>
    <t xml:space="preserve"> Остріков Павло Владиславович 
ІПН 3306606633</t>
  </si>
  <si>
    <t>Договір №В-17-03-21 надання послуг від 17.03.2021р.</t>
  </si>
  <si>
    <t>ПД №314 від 25.03.2021;
ПД №316 від 25.03.2021;
ПД №315 від 25.03.2021;
ПД №425 від 19.05.2021;
ПД №424 від 19.05.2021;
ПД №423 від 19.05.2021;</t>
  </si>
  <si>
    <t>13.4.8.</t>
  </si>
  <si>
    <t>ПД №258 від 05.03.2021;
ПД №276 від 12.03.2021;
ПД №313 від 25.03.2021;
ПД №372 від 09.04.2021;
ПД №422 від 19.05.2021;
ПД №418 від 19.05.2021;
ПД №444 від 25.05.2021</t>
  </si>
  <si>
    <t>ФОП Лопатіна Ірина Генадіївна		 ІПН 2481204923</t>
  </si>
  <si>
    <t>Договір про надання послуг №ІР-03-03-2021 від 03.03.2021р.;
Рахунок-фактура №1 від 07.05.21р.</t>
  </si>
  <si>
    <t>ПД №392 від 11.05.2021;</t>
  </si>
  <si>
    <t>ФОП Кириченко Олексій Миколайович 
ІПН 2481204923</t>
  </si>
  <si>
    <t>Договір про надання послуг №ЗР-03-03-2021 від 03.03.2021р.;
Рахунок-фактура №23/03/21 від 23.03.21р.</t>
  </si>
  <si>
    <t>ПД №311 від 24.03.2021;</t>
  </si>
  <si>
    <t>ТОВ "Універсум Клінік"	
ІПН 38205119</t>
  </si>
  <si>
    <t>Договір 02-03-2021-м на надання медичних послуг від 02.03.2021р.;
Рахунок на оплату №454 від 02.03.21р.;
Рахунок на оплату №815 від 24.05.21р.</t>
  </si>
  <si>
    <t>Акт приймання-передачі наданих послуг №UC00-000454 від 03.03.21р.;
Акт приймання-передачі наданих послуг №UC00-000815 від 26.05.21р.;</t>
  </si>
  <si>
    <t>ПД №249 від 03.03.2021;
ПД №448 від 28.05.2021;</t>
  </si>
  <si>
    <t>ЗАГАЛЬНА 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</si>
</sst>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_-* #,##0.00\ _₴_-;\-* #,##0.00\ _₴_-;_-* &quot;-&quot;??\ _₴_-;_-@"/>
    <numFmt numFmtId="166" formatCode="d\.m"/>
    <numFmt numFmtId="167" formatCode="dd\.mm\.yyyy\."/>
    <numFmt numFmtId="168" formatCode="dd\.mm\.yyyy"/>
  </numFmts>
  <fonts count="42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1"/>
      <color rgb="FF000000"/>
      <name val="Arial"/>
    </font>
    <font>
      <sz val="11"/>
      <name val="Arial"/>
    </font>
    <font>
      <b/>
      <i/>
      <sz val="10"/>
      <color theme="1"/>
      <name val="Arial"/>
    </font>
    <font>
      <u/>
      <sz val="11"/>
      <color rgb="FF000000"/>
      <name val="Arial"/>
    </font>
    <font>
      <sz val="11"/>
      <color theme="1"/>
      <name val="Calibri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i/>
      <sz val="10"/>
      <color theme="1"/>
      <name val="Calibri"/>
    </font>
    <font>
      <u/>
      <sz val="11"/>
      <color rgb="FF1155CC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wrapText="1"/>
    </xf>
    <xf numFmtId="10" fontId="0" fillId="0" borderId="11" xfId="0" applyNumberFormat="1" applyFont="1" applyBorder="1" applyAlignment="1">
      <alignment horizont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10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0" fontId="11" fillId="0" borderId="59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vertical="top" wrapText="1"/>
    </xf>
    <xf numFmtId="0" fontId="5" fillId="0" borderId="60" xfId="0" applyFont="1" applyBorder="1" applyAlignment="1">
      <alignment horizontal="center" vertical="top"/>
    </xf>
    <xf numFmtId="4" fontId="18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165" fontId="3" fillId="0" borderId="61" xfId="0" applyNumberFormat="1" applyFont="1" applyBorder="1" applyAlignment="1">
      <alignment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10" fontId="11" fillId="0" borderId="14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/>
    </xf>
    <xf numFmtId="4" fontId="5" fillId="0" borderId="68" xfId="0" applyNumberFormat="1" applyFont="1" applyBorder="1" applyAlignment="1">
      <alignment horizontal="right" vertical="top"/>
    </xf>
    <xf numFmtId="4" fontId="5" fillId="0" borderId="69" xfId="0" applyNumberFormat="1" applyFont="1" applyBorder="1" applyAlignment="1">
      <alignment horizontal="right" vertical="top"/>
    </xf>
    <xf numFmtId="4" fontId="5" fillId="0" borderId="70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/>
    </xf>
    <xf numFmtId="165" fontId="16" fillId="7" borderId="71" xfId="0" applyNumberFormat="1" applyFont="1" applyFill="1" applyBorder="1" applyAlignment="1">
      <alignment vertical="center"/>
    </xf>
    <xf numFmtId="165" fontId="3" fillId="7" borderId="72" xfId="0" applyNumberFormat="1" applyFont="1" applyFill="1" applyBorder="1" applyAlignment="1">
      <alignment horizontal="center" vertical="center"/>
    </xf>
    <xf numFmtId="0" fontId="3" fillId="7" borderId="73" xfId="0" applyFont="1" applyFill="1" applyBorder="1" applyAlignment="1">
      <alignment vertical="center" wrapText="1"/>
    </xf>
    <xf numFmtId="0" fontId="3" fillId="7" borderId="36" xfId="0" applyFont="1" applyFill="1" applyBorder="1" applyAlignment="1">
      <alignment horizontal="center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1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43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77" xfId="0" applyFont="1" applyFill="1" applyBorder="1" applyAlignment="1">
      <alignment vertical="center"/>
    </xf>
    <xf numFmtId="4" fontId="11" fillId="0" borderId="13" xfId="0" applyNumberFormat="1" applyFont="1" applyBorder="1" applyAlignment="1">
      <alignment horizontal="right" vertical="top"/>
    </xf>
    <xf numFmtId="10" fontId="11" fillId="0" borderId="13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10" fontId="11" fillId="0" borderId="78" xfId="0" applyNumberFormat="1" applyFont="1" applyBorder="1" applyAlignment="1">
      <alignment horizontal="right" vertical="top"/>
    </xf>
    <xf numFmtId="0" fontId="5" fillId="0" borderId="79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165" fontId="16" fillId="7" borderId="37" xfId="0" applyNumberFormat="1" applyFont="1" applyFill="1" applyBorder="1" applyAlignment="1">
      <alignment vertical="center"/>
    </xf>
    <xf numFmtId="165" fontId="3" fillId="7" borderId="80" xfId="0" applyNumberFormat="1" applyFont="1" applyFill="1" applyBorder="1" applyAlignment="1">
      <alignment horizontal="center" vertical="center"/>
    </xf>
    <xf numFmtId="4" fontId="3" fillId="7" borderId="81" xfId="0" applyNumberFormat="1" applyFont="1" applyFill="1" applyBorder="1" applyAlignment="1">
      <alignment horizontal="right" vertical="center"/>
    </xf>
    <xf numFmtId="10" fontId="11" fillId="7" borderId="81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81" xfId="0" applyFont="1" applyFill="1" applyBorder="1" applyAlignment="1">
      <alignment vertical="center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2" xfId="0" applyFont="1" applyFill="1" applyBorder="1" applyAlignment="1">
      <alignment vertical="top" wrapText="1"/>
    </xf>
    <xf numFmtId="0" fontId="3" fillId="6" borderId="83" xfId="0" applyFont="1" applyFill="1" applyBorder="1" applyAlignment="1">
      <alignment horizontal="center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3" fillId="6" borderId="86" xfId="0" applyNumberFormat="1" applyFont="1" applyFill="1" applyBorder="1" applyAlignment="1">
      <alignment horizontal="right" vertical="top"/>
    </xf>
    <xf numFmtId="4" fontId="3" fillId="6" borderId="87" xfId="0" applyNumberFormat="1" applyFont="1" applyFill="1" applyBorder="1" applyAlignment="1">
      <alignment horizontal="right" vertical="top"/>
    </xf>
    <xf numFmtId="4" fontId="11" fillId="6" borderId="88" xfId="0" applyNumberFormat="1" applyFont="1" applyFill="1" applyBorder="1" applyAlignment="1">
      <alignment horizontal="right" vertical="top"/>
    </xf>
    <xf numFmtId="10" fontId="11" fillId="6" borderId="88" xfId="0" applyNumberFormat="1" applyFont="1" applyFill="1" applyBorder="1" applyAlignment="1">
      <alignment horizontal="right" vertical="top"/>
    </xf>
    <xf numFmtId="0" fontId="3" fillId="6" borderId="89" xfId="0" applyFont="1" applyFill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78" xfId="0" applyNumberFormat="1" applyFont="1" applyBorder="1" applyAlignment="1">
      <alignment horizontal="right" vertical="top"/>
    </xf>
    <xf numFmtId="0" fontId="5" fillId="0" borderId="78" xfId="0" applyFont="1" applyBorder="1" applyAlignment="1">
      <alignment vertical="top" wrapText="1"/>
    </xf>
    <xf numFmtId="0" fontId="3" fillId="6" borderId="88" xfId="0" applyFont="1" applyFill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4" fontId="11" fillId="0" borderId="79" xfId="0" applyNumberFormat="1" applyFont="1" applyBorder="1" applyAlignment="1">
      <alignment horizontal="right" vertical="top"/>
    </xf>
    <xf numFmtId="0" fontId="3" fillId="7" borderId="94" xfId="0" applyFont="1" applyFill="1" applyBorder="1" applyAlignment="1">
      <alignment vertical="center" wrapText="1"/>
    </xf>
    <xf numFmtId="0" fontId="3" fillId="7" borderId="71" xfId="0" applyFont="1" applyFill="1" applyBorder="1" applyAlignment="1">
      <alignment horizontal="center" vertical="center"/>
    </xf>
    <xf numFmtId="4" fontId="3" fillId="7" borderId="95" xfId="0" applyNumberFormat="1" applyFont="1" applyFill="1" applyBorder="1" applyAlignment="1">
      <alignment horizontal="right" vertical="center"/>
    </xf>
    <xf numFmtId="4" fontId="3" fillId="7" borderId="77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center" vertical="top" wrapText="1"/>
    </xf>
    <xf numFmtId="4" fontId="18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18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68" xfId="0" applyNumberFormat="1" applyFont="1" applyBorder="1" applyAlignment="1">
      <alignment horizontal="right" vertical="top" wrapText="1"/>
    </xf>
    <xf numFmtId="4" fontId="5" fillId="0" borderId="69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9" fillId="6" borderId="48" xfId="0" applyFont="1" applyFill="1" applyBorder="1" applyAlignment="1">
      <alignment vertical="top" wrapText="1"/>
    </xf>
    <xf numFmtId="0" fontId="17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59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center" vertical="top"/>
    </xf>
    <xf numFmtId="4" fontId="11" fillId="6" borderId="96" xfId="0" applyNumberFormat="1" applyFont="1" applyFill="1" applyBorder="1" applyAlignment="1">
      <alignment horizontal="right" vertical="top"/>
    </xf>
    <xf numFmtId="4" fontId="11" fillId="6" borderId="89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81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5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5" fillId="5" borderId="99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top" wrapText="1"/>
    </xf>
    <xf numFmtId="0" fontId="3" fillId="5" borderId="98" xfId="0" applyFont="1" applyFill="1" applyBorder="1" applyAlignment="1">
      <alignment vertical="center"/>
    </xf>
    <xf numFmtId="0" fontId="14" fillId="5" borderId="95" xfId="0" applyFont="1" applyFill="1" applyBorder="1" applyAlignment="1">
      <alignment horizontal="center" vertical="center"/>
    </xf>
    <xf numFmtId="0" fontId="3" fillId="5" borderId="99" xfId="0" applyFont="1" applyFill="1" applyBorder="1" applyAlignment="1">
      <alignment vertical="center"/>
    </xf>
    <xf numFmtId="0" fontId="19" fillId="6" borderId="82" xfId="0" applyFont="1" applyFill="1" applyBorder="1" applyAlignment="1">
      <alignment horizontal="left" vertical="top" wrapText="1"/>
    </xf>
    <xf numFmtId="0" fontId="19" fillId="6" borderId="48" xfId="0" applyFont="1" applyFill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top" wrapText="1"/>
    </xf>
    <xf numFmtId="0" fontId="0" fillId="0" borderId="100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18" fillId="0" borderId="16" xfId="0" applyNumberFormat="1" applyFont="1" applyBorder="1" applyAlignment="1">
      <alignment horizontal="right" vertical="top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5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4" fontId="18" fillId="0" borderId="16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79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101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0" fontId="14" fillId="5" borderId="99" xfId="0" applyFont="1" applyFill="1" applyBorder="1" applyAlignment="1">
      <alignment vertical="center"/>
    </xf>
    <xf numFmtId="4" fontId="17" fillId="0" borderId="16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6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165" fontId="3" fillId="7" borderId="99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102" xfId="0" applyNumberFormat="1" applyFont="1" applyBorder="1" applyAlignment="1">
      <alignment horizontal="right" vertical="top"/>
    </xf>
    <xf numFmtId="166" fontId="14" fillId="0" borderId="53" xfId="0" applyNumberFormat="1" applyFont="1" applyBorder="1" applyAlignment="1">
      <alignment horizontal="center" vertical="top"/>
    </xf>
    <xf numFmtId="166" fontId="14" fillId="0" borderId="58" xfId="0" applyNumberFormat="1" applyFont="1" applyBorder="1" applyAlignment="1">
      <alignment horizontal="center" vertical="top"/>
    </xf>
    <xf numFmtId="0" fontId="5" fillId="0" borderId="103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3" fillId="7" borderId="77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9" fillId="6" borderId="88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right" vertical="top"/>
    </xf>
    <xf numFmtId="165" fontId="3" fillId="6" borderId="83" xfId="0" applyNumberFormat="1" applyFont="1" applyFill="1" applyBorder="1" applyAlignment="1">
      <alignment vertical="top"/>
    </xf>
    <xf numFmtId="49" fontId="14" fillId="6" borderId="96" xfId="0" applyNumberFormat="1" applyFont="1" applyFill="1" applyBorder="1" applyAlignment="1">
      <alignment horizontal="center" vertical="top"/>
    </xf>
    <xf numFmtId="10" fontId="11" fillId="6" borderId="8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0" fontId="5" fillId="0" borderId="108" xfId="0" applyFont="1" applyBorder="1" applyAlignment="1">
      <alignment horizontal="center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38" xfId="0" applyFont="1" applyFill="1" applyBorder="1" applyAlignment="1">
      <alignment horizontal="center" vertical="center"/>
    </xf>
    <xf numFmtId="4" fontId="3" fillId="7" borderId="109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10" fontId="11" fillId="7" borderId="77" xfId="0" applyNumberFormat="1" applyFont="1" applyFill="1" applyBorder="1" applyAlignment="1">
      <alignment horizontal="right" vertical="center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81" xfId="0" applyNumberFormat="1" applyFont="1" applyFill="1" applyBorder="1" applyAlignment="1">
      <alignment horizontal="right" vertical="center"/>
    </xf>
    <xf numFmtId="4" fontId="3" fillId="4" borderId="77" xfId="0" applyNumberFormat="1" applyFont="1" applyFill="1" applyBorder="1" applyAlignment="1">
      <alignment horizontal="right" vertical="center"/>
    </xf>
    <xf numFmtId="4" fontId="3" fillId="4" borderId="99" xfId="0" applyNumberFormat="1" applyFont="1" applyFill="1" applyBorder="1" applyAlignment="1">
      <alignment horizontal="right" vertical="center"/>
    </xf>
    <xf numFmtId="4" fontId="3" fillId="4" borderId="95" xfId="0" applyNumberFormat="1" applyFont="1" applyFill="1" applyBorder="1" applyAlignment="1">
      <alignment horizontal="right" vertical="center"/>
    </xf>
    <xf numFmtId="10" fontId="3" fillId="4" borderId="77" xfId="0" applyNumberFormat="1" applyFont="1" applyFill="1" applyBorder="1" applyAlignment="1">
      <alignment horizontal="right" vertical="center"/>
    </xf>
    <xf numFmtId="0" fontId="3" fillId="4" borderId="95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81" xfId="0" applyFont="1" applyFill="1" applyBorder="1" applyAlignment="1">
      <alignment horizontal="center" vertical="center"/>
    </xf>
    <xf numFmtId="4" fontId="3" fillId="4" borderId="110" xfId="0" applyNumberFormat="1" applyFont="1" applyFill="1" applyBorder="1" applyAlignment="1">
      <alignment horizontal="right" vertical="center"/>
    </xf>
    <xf numFmtId="4" fontId="11" fillId="4" borderId="110" xfId="0" applyNumberFormat="1" applyFont="1" applyFill="1" applyBorder="1" applyAlignment="1">
      <alignment horizontal="right" vertical="center"/>
    </xf>
    <xf numFmtId="10" fontId="11" fillId="4" borderId="110" xfId="0" applyNumberFormat="1" applyFont="1" applyFill="1" applyBorder="1" applyAlignment="1">
      <alignment horizontal="right" vertical="center"/>
    </xf>
    <xf numFmtId="0" fontId="3" fillId="4" borderId="7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10" fontId="3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right" wrapText="1"/>
    </xf>
    <xf numFmtId="49" fontId="38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 wrapText="1"/>
    </xf>
    <xf numFmtId="168" fontId="21" fillId="0" borderId="11" xfId="0" applyNumberFormat="1" applyFont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166" fontId="38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38" fillId="0" borderId="65" xfId="0" applyNumberFormat="1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 wrapText="1"/>
    </xf>
    <xf numFmtId="4" fontId="21" fillId="0" borderId="65" xfId="0" applyNumberFormat="1" applyFont="1" applyBorder="1" applyAlignment="1">
      <alignment horizontal="center" vertical="center"/>
    </xf>
    <xf numFmtId="4" fontId="21" fillId="0" borderId="65" xfId="0" applyNumberFormat="1" applyFont="1" applyBorder="1" applyAlignment="1">
      <alignment horizontal="center" vertical="center" wrapText="1"/>
    </xf>
    <xf numFmtId="168" fontId="39" fillId="8" borderId="11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9" fontId="21" fillId="0" borderId="11" xfId="0" applyNumberFormat="1" applyFont="1" applyBorder="1"/>
    <xf numFmtId="0" fontId="21" fillId="0" borderId="11" xfId="0" applyFont="1" applyBorder="1"/>
    <xf numFmtId="4" fontId="21" fillId="0" borderId="11" xfId="0" applyNumberFormat="1" applyFont="1" applyBorder="1"/>
    <xf numFmtId="0" fontId="21" fillId="0" borderId="11" xfId="0" applyFont="1" applyBorder="1" applyAlignment="1">
      <alignment horizontal="left" wrapText="1"/>
    </xf>
    <xf numFmtId="4" fontId="37" fillId="0" borderId="1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/>
    <xf numFmtId="0" fontId="8" fillId="0" borderId="8" xfId="0" applyFont="1" applyBorder="1"/>
    <xf numFmtId="0" fontId="8" fillId="0" borderId="9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61" xfId="0" applyNumberFormat="1" applyFont="1" applyBorder="1" applyAlignment="1">
      <alignment horizontal="right" vertical="center"/>
    </xf>
    <xf numFmtId="0" fontId="8" fillId="0" borderId="59" xfId="0" applyFont="1" applyBorder="1"/>
    <xf numFmtId="0" fontId="8" fillId="0" borderId="78" xfId="0" applyFont="1" applyBorder="1"/>
    <xf numFmtId="0" fontId="8" fillId="0" borderId="90" xfId="0" applyFont="1" applyBorder="1"/>
    <xf numFmtId="0" fontId="8" fillId="0" borderId="91" xfId="0" applyFont="1" applyBorder="1"/>
    <xf numFmtId="0" fontId="8" fillId="0" borderId="92" xfId="0" applyFont="1" applyBorder="1"/>
    <xf numFmtId="0" fontId="8" fillId="0" borderId="93" xfId="0" applyFont="1" applyBorder="1"/>
    <xf numFmtId="165" fontId="16" fillId="7" borderId="26" xfId="0" applyNumberFormat="1" applyFont="1" applyFill="1" applyBorder="1" applyAlignment="1">
      <alignment vertical="center" wrapText="1"/>
    </xf>
    <xf numFmtId="165" fontId="16" fillId="7" borderId="105" xfId="0" applyNumberFormat="1" applyFont="1" applyFill="1" applyBorder="1" applyAlignment="1">
      <alignment horizontal="left" vertical="center" wrapText="1"/>
    </xf>
    <xf numFmtId="0" fontId="8" fillId="0" borderId="106" xfId="0" applyFont="1" applyBorder="1"/>
    <xf numFmtId="0" fontId="8" fillId="0" borderId="107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168" fontId="21" fillId="0" borderId="69" xfId="0" applyNumberFormat="1" applyFont="1" applyBorder="1" applyAlignment="1">
      <alignment horizontal="center" vertical="center" wrapText="1"/>
    </xf>
    <xf numFmtId="0" fontId="8" fillId="0" borderId="65" xfId="0" applyFont="1" applyBorder="1"/>
    <xf numFmtId="0" fontId="21" fillId="0" borderId="69" xfId="0" applyFont="1" applyBorder="1" applyAlignment="1">
      <alignment horizontal="center" vertical="center" wrapText="1"/>
    </xf>
    <xf numFmtId="4" fontId="21" fillId="0" borderId="69" xfId="0" applyNumberFormat="1" applyFont="1" applyBorder="1" applyAlignment="1">
      <alignment horizontal="center" vertical="center" wrapText="1"/>
    </xf>
    <xf numFmtId="49" fontId="38" fillId="0" borderId="69" xfId="0" applyNumberFormat="1" applyFont="1" applyBorder="1" applyAlignment="1">
      <alignment horizontal="center" vertical="center"/>
    </xf>
    <xf numFmtId="4" fontId="21" fillId="0" borderId="69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5" borderId="12" xfId="0" applyFont="1" applyFill="1" applyBorder="1" applyAlignment="1">
      <alignment horizontal="center" vertical="center" wrapText="1"/>
    </xf>
    <xf numFmtId="0" fontId="8" fillId="0" borderId="54" xfId="0" applyFont="1" applyBorder="1"/>
    <xf numFmtId="0" fontId="8" fillId="0" borderId="16" xfId="0" applyFont="1" applyBorder="1"/>
    <xf numFmtId="4" fontId="37" fillId="5" borderId="12" xfId="0" applyNumberFormat="1" applyFont="1" applyFill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8" fillId="0" borderId="111" xfId="0" applyFont="1" applyBorder="1"/>
    <xf numFmtId="0" fontId="39" fillId="8" borderId="69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847850" cy="14573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akfli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11" workbookViewId="0"/>
  </sheetViews>
  <sheetFormatPr defaultColWidth="12.59765625" defaultRowHeight="15" customHeight="1" x14ac:dyDescent="0.25"/>
  <cols>
    <col min="1" max="1" width="12.09765625" customWidth="1"/>
    <col min="2" max="14" width="11.8984375" customWidth="1"/>
    <col min="15" max="16" width="10.5" customWidth="1"/>
    <col min="17" max="26" width="6.59765625" customWidth="1"/>
  </cols>
  <sheetData>
    <row r="1" spans="1:26" ht="14.2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5"/>
      <c r="B3" s="5"/>
      <c r="C3" s="5"/>
      <c r="D3" s="6"/>
      <c r="E3" s="6"/>
      <c r="F3" s="6"/>
      <c r="G3" s="6"/>
      <c r="H3" s="6"/>
      <c r="I3" s="6"/>
      <c r="J3" s="7"/>
      <c r="K3" s="1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2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25">
      <c r="A5" s="5"/>
      <c r="B5" s="12"/>
      <c r="C5" s="12" t="s">
        <v>3</v>
      </c>
      <c r="D5" s="13"/>
      <c r="E5" s="12" t="s">
        <v>4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5"/>
      <c r="B6" s="12"/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25">
      <c r="A7" s="5"/>
      <c r="B7" s="5"/>
      <c r="C7" s="12" t="s">
        <v>6</v>
      </c>
      <c r="D7" s="12"/>
      <c r="E7" s="12"/>
      <c r="F7" s="1" t="s">
        <v>7</v>
      </c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5"/>
      <c r="B8" s="5"/>
      <c r="C8" s="12" t="s">
        <v>8</v>
      </c>
      <c r="D8" s="12"/>
      <c r="E8" s="12"/>
      <c r="F8" s="1" t="s">
        <v>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5"/>
      <c r="B9" s="5"/>
      <c r="C9" s="12" t="s">
        <v>10</v>
      </c>
      <c r="D9" s="12"/>
      <c r="E9" s="16"/>
      <c r="F9" s="17" t="s">
        <v>11</v>
      </c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 x14ac:dyDescent="0.25">
      <c r="A10" s="5"/>
      <c r="B10" s="5"/>
      <c r="C10" s="12" t="s">
        <v>12</v>
      </c>
      <c r="D10" s="12"/>
      <c r="E10" s="16"/>
      <c r="F10" s="17" t="s">
        <v>13</v>
      </c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25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5"/>
      <c r="B13" s="383" t="s">
        <v>14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5"/>
      <c r="B14" s="383" t="s">
        <v>15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5"/>
      <c r="B15" s="385" t="s">
        <v>16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377" t="s">
        <v>17</v>
      </c>
      <c r="B18" s="377" t="s">
        <v>18</v>
      </c>
      <c r="C18" s="378"/>
      <c r="D18" s="387" t="s">
        <v>19</v>
      </c>
      <c r="E18" s="388"/>
      <c r="F18" s="388"/>
      <c r="G18" s="388"/>
      <c r="H18" s="388"/>
      <c r="I18" s="388"/>
      <c r="J18" s="389"/>
      <c r="K18" s="377" t="s">
        <v>20</v>
      </c>
      <c r="L18" s="378"/>
      <c r="M18" s="390" t="s">
        <v>21</v>
      </c>
      <c r="N18" s="37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45" customHeight="1" x14ac:dyDescent="0.25">
      <c r="A19" s="386"/>
      <c r="B19" s="379"/>
      <c r="C19" s="380"/>
      <c r="D19" s="19" t="s">
        <v>22</v>
      </c>
      <c r="E19" s="20" t="s">
        <v>23</v>
      </c>
      <c r="F19" s="20" t="s">
        <v>24</v>
      </c>
      <c r="G19" s="20" t="s">
        <v>25</v>
      </c>
      <c r="H19" s="20" t="s">
        <v>26</v>
      </c>
      <c r="I19" s="381" t="s">
        <v>27</v>
      </c>
      <c r="J19" s="382"/>
      <c r="K19" s="379"/>
      <c r="L19" s="380"/>
      <c r="M19" s="391"/>
      <c r="N19" s="38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5">
      <c r="A20" s="379"/>
      <c r="B20" s="21" t="s">
        <v>28</v>
      </c>
      <c r="C20" s="22" t="s">
        <v>29</v>
      </c>
      <c r="D20" s="21" t="s">
        <v>29</v>
      </c>
      <c r="E20" s="23" t="s">
        <v>29</v>
      </c>
      <c r="F20" s="23" t="s">
        <v>29</v>
      </c>
      <c r="G20" s="23" t="s">
        <v>29</v>
      </c>
      <c r="H20" s="23" t="s">
        <v>29</v>
      </c>
      <c r="I20" s="23" t="s">
        <v>28</v>
      </c>
      <c r="J20" s="24" t="s">
        <v>30</v>
      </c>
      <c r="K20" s="21" t="s">
        <v>28</v>
      </c>
      <c r="L20" s="22" t="s">
        <v>29</v>
      </c>
      <c r="M20" s="25" t="s">
        <v>28</v>
      </c>
      <c r="N20" s="26" t="s">
        <v>29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" customHeight="1" x14ac:dyDescent="0.25">
      <c r="A21" s="28" t="s">
        <v>31</v>
      </c>
      <c r="B21" s="29" t="s">
        <v>32</v>
      </c>
      <c r="C21" s="30" t="s">
        <v>33</v>
      </c>
      <c r="D21" s="29" t="s">
        <v>34</v>
      </c>
      <c r="E21" s="31" t="s">
        <v>35</v>
      </c>
      <c r="F21" s="31" t="s">
        <v>36</v>
      </c>
      <c r="G21" s="31" t="s">
        <v>37</v>
      </c>
      <c r="H21" s="31" t="s">
        <v>38</v>
      </c>
      <c r="I21" s="31" t="s">
        <v>39</v>
      </c>
      <c r="J21" s="30" t="s">
        <v>40</v>
      </c>
      <c r="K21" s="29" t="s">
        <v>41</v>
      </c>
      <c r="L21" s="30" t="s">
        <v>42</v>
      </c>
      <c r="M21" s="32" t="s">
        <v>43</v>
      </c>
      <c r="N21" s="30" t="s">
        <v>44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 x14ac:dyDescent="0.25">
      <c r="A22" s="34" t="s">
        <v>45</v>
      </c>
      <c r="B22" s="21">
        <v>1</v>
      </c>
      <c r="C22" s="22">
        <v>1250840</v>
      </c>
      <c r="D22" s="35"/>
      <c r="E22" s="36"/>
      <c r="F22" s="36"/>
      <c r="G22" s="36"/>
      <c r="H22" s="36"/>
      <c r="I22" s="23"/>
      <c r="J22" s="22">
        <f t="shared" ref="J22:J24" si="0">SUM(D22:H22)</f>
        <v>0</v>
      </c>
      <c r="K22" s="21"/>
      <c r="L22" s="22"/>
      <c r="M22" s="25">
        <v>1</v>
      </c>
      <c r="N22" s="26">
        <f t="shared" ref="N22:N25" si="1">C22+J22+L22</f>
        <v>1250840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30" customHeight="1" x14ac:dyDescent="0.25">
      <c r="A23" s="34" t="s">
        <v>46</v>
      </c>
      <c r="B23" s="21">
        <v>1</v>
      </c>
      <c r="C23" s="22">
        <v>1242077</v>
      </c>
      <c r="D23" s="35"/>
      <c r="E23" s="36"/>
      <c r="F23" s="36"/>
      <c r="G23" s="36"/>
      <c r="H23" s="36"/>
      <c r="I23" s="23"/>
      <c r="J23" s="22">
        <f t="shared" si="0"/>
        <v>0</v>
      </c>
      <c r="K23" s="21"/>
      <c r="L23" s="22"/>
      <c r="M23" s="25">
        <v>1</v>
      </c>
      <c r="N23" s="26">
        <f t="shared" si="1"/>
        <v>1242077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30" customHeight="1" x14ac:dyDescent="0.25">
      <c r="A24" s="34" t="s">
        <v>47</v>
      </c>
      <c r="B24" s="21">
        <v>1</v>
      </c>
      <c r="C24" s="22">
        <v>1250840</v>
      </c>
      <c r="D24" s="35"/>
      <c r="E24" s="36"/>
      <c r="F24" s="36"/>
      <c r="G24" s="36"/>
      <c r="H24" s="36"/>
      <c r="I24" s="23"/>
      <c r="J24" s="22">
        <f t="shared" si="0"/>
        <v>0</v>
      </c>
      <c r="K24" s="21"/>
      <c r="L24" s="22"/>
      <c r="M24" s="25">
        <v>1</v>
      </c>
      <c r="N24" s="26">
        <f t="shared" si="1"/>
        <v>1250840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30" customHeight="1" x14ac:dyDescent="0.25">
      <c r="A25" s="37" t="s">
        <v>48</v>
      </c>
      <c r="B25" s="38"/>
      <c r="C25" s="39">
        <f t="shared" ref="C25:H25" si="2">C23-C24</f>
        <v>-8763</v>
      </c>
      <c r="D25" s="40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2"/>
      <c r="J25" s="39">
        <f>J23-J24</f>
        <v>0</v>
      </c>
      <c r="K25" s="38"/>
      <c r="L25" s="39">
        <f>L23-L24</f>
        <v>0</v>
      </c>
      <c r="M25" s="43">
        <v>1</v>
      </c>
      <c r="N25" s="44">
        <f t="shared" si="1"/>
        <v>-8763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25" customHeight="1" x14ac:dyDescent="0.2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 t="s">
        <v>49</v>
      </c>
      <c r="C28" s="45" t="s">
        <v>50</v>
      </c>
      <c r="D28" s="45"/>
      <c r="E28" s="45"/>
      <c r="F28" s="1"/>
      <c r="G28" s="45"/>
      <c r="H28" s="45"/>
      <c r="I28" s="1"/>
      <c r="J28" s="45" t="s">
        <v>51</v>
      </c>
      <c r="K28" s="45"/>
      <c r="L28" s="45"/>
      <c r="M28" s="45"/>
      <c r="N28" s="4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46" t="s">
        <v>52</v>
      </c>
      <c r="E29" s="1"/>
      <c r="F29" s="1"/>
      <c r="G29" s="46" t="s">
        <v>53</v>
      </c>
      <c r="H29" s="1"/>
      <c r="I29" s="3"/>
      <c r="J29" s="1"/>
      <c r="K29" s="1" t="s">
        <v>54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A18:A20"/>
    <mergeCell ref="B18:C19"/>
    <mergeCell ref="D18:J18"/>
    <mergeCell ref="M18:N19"/>
    <mergeCell ref="K18:L19"/>
    <mergeCell ref="I19:J19"/>
    <mergeCell ref="B13:N13"/>
    <mergeCell ref="B14:N14"/>
    <mergeCell ref="B15:N15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workbookViewId="0"/>
  </sheetViews>
  <sheetFormatPr defaultColWidth="12.59765625" defaultRowHeight="15" customHeight="1" x14ac:dyDescent="0.25"/>
  <cols>
    <col min="1" max="1" width="8.09765625" customWidth="1"/>
    <col min="2" max="2" width="5" customWidth="1"/>
    <col min="3" max="3" width="33.8984375" customWidth="1"/>
    <col min="4" max="4" width="7.5" customWidth="1"/>
    <col min="5" max="5" width="7.09765625" customWidth="1"/>
    <col min="6" max="7" width="10.3984375" customWidth="1"/>
    <col min="8" max="8" width="7.09765625" customWidth="1"/>
    <col min="9" max="10" width="10.3984375" customWidth="1"/>
    <col min="11" max="11" width="7.09765625" customWidth="1"/>
    <col min="12" max="13" width="10.3984375" customWidth="1"/>
    <col min="14" max="14" width="7.09765625" customWidth="1"/>
    <col min="15" max="16" width="10.3984375" customWidth="1"/>
    <col min="17" max="17" width="7.09765625" customWidth="1"/>
    <col min="18" max="19" width="10.3984375" customWidth="1"/>
    <col min="20" max="20" width="7.09765625" customWidth="1"/>
    <col min="21" max="22" width="10.3984375" customWidth="1"/>
    <col min="23" max="24" width="11" customWidth="1"/>
    <col min="25" max="26" width="9.59765625" customWidth="1"/>
    <col min="27" max="27" width="24.8984375" customWidth="1"/>
    <col min="28" max="28" width="12.19921875" customWidth="1"/>
    <col min="29" max="33" width="4.5" customWidth="1"/>
  </cols>
  <sheetData>
    <row r="1" spans="1:33" ht="16.5" customHeight="1" x14ac:dyDescent="0.3">
      <c r="A1" s="47" t="s">
        <v>55</v>
      </c>
      <c r="B1" s="47"/>
      <c r="C1" s="47"/>
      <c r="D1" s="47"/>
      <c r="E1" s="47"/>
      <c r="F1" s="48"/>
      <c r="G1" s="48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49"/>
      <c r="Y1" s="49"/>
      <c r="Z1" s="49"/>
      <c r="AA1" s="5"/>
      <c r="AB1" s="5"/>
      <c r="AC1" s="5"/>
      <c r="AD1" s="5"/>
      <c r="AE1" s="5"/>
      <c r="AF1" s="5"/>
      <c r="AG1" s="5"/>
    </row>
    <row r="2" spans="1:33" ht="16.5" customHeight="1" x14ac:dyDescent="0.25">
      <c r="A2" s="12" t="s">
        <v>6</v>
      </c>
      <c r="B2" s="50"/>
      <c r="C2" s="51"/>
      <c r="D2" s="1" t="s">
        <v>7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5">
      <c r="A3" s="12" t="s">
        <v>8</v>
      </c>
      <c r="B3" s="50"/>
      <c r="C3" s="51"/>
      <c r="D3" s="1" t="s">
        <v>9</v>
      </c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5">
      <c r="A4" s="12" t="s">
        <v>10</v>
      </c>
      <c r="B4" s="13"/>
      <c r="C4" s="13"/>
      <c r="D4" s="17" t="s">
        <v>11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5">
      <c r="A5" s="12" t="s">
        <v>12</v>
      </c>
      <c r="B5" s="13"/>
      <c r="C5" s="13"/>
      <c r="D5" s="17" t="s">
        <v>13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3.8" x14ac:dyDescent="0.25">
      <c r="A6" s="12"/>
      <c r="B6" s="50"/>
      <c r="C6" s="57"/>
      <c r="D6" s="58"/>
      <c r="E6" s="59"/>
      <c r="F6" s="59"/>
      <c r="G6" s="59"/>
      <c r="H6" s="59"/>
      <c r="I6" s="59"/>
      <c r="J6" s="5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61"/>
      <c r="Y6" s="61"/>
      <c r="Z6" s="61"/>
      <c r="AA6" s="62"/>
      <c r="AB6" s="13"/>
      <c r="AC6" s="13"/>
      <c r="AD6" s="13"/>
      <c r="AE6" s="13"/>
      <c r="AF6" s="13"/>
      <c r="AG6" s="13"/>
    </row>
    <row r="7" spans="1:33" ht="26.25" customHeight="1" x14ac:dyDescent="0.25">
      <c r="A7" s="415" t="s">
        <v>56</v>
      </c>
      <c r="B7" s="416" t="s">
        <v>57</v>
      </c>
      <c r="C7" s="419" t="s">
        <v>58</v>
      </c>
      <c r="D7" s="419" t="s">
        <v>59</v>
      </c>
      <c r="E7" s="422" t="s">
        <v>60</v>
      </c>
      <c r="F7" s="393"/>
      <c r="G7" s="393"/>
      <c r="H7" s="393"/>
      <c r="I7" s="393"/>
      <c r="J7" s="401"/>
      <c r="K7" s="422" t="s">
        <v>61</v>
      </c>
      <c r="L7" s="393"/>
      <c r="M7" s="393"/>
      <c r="N7" s="393"/>
      <c r="O7" s="393"/>
      <c r="P7" s="401"/>
      <c r="Q7" s="422" t="s">
        <v>62</v>
      </c>
      <c r="R7" s="393"/>
      <c r="S7" s="393"/>
      <c r="T7" s="393"/>
      <c r="U7" s="393"/>
      <c r="V7" s="401"/>
      <c r="W7" s="392" t="s">
        <v>63</v>
      </c>
      <c r="X7" s="393"/>
      <c r="Y7" s="393"/>
      <c r="Z7" s="394"/>
      <c r="AA7" s="395" t="s">
        <v>64</v>
      </c>
      <c r="AB7" s="13"/>
      <c r="AC7" s="13"/>
      <c r="AD7" s="13"/>
      <c r="AE7" s="13"/>
      <c r="AF7" s="13"/>
      <c r="AG7" s="13"/>
    </row>
    <row r="8" spans="1:33" ht="42" customHeight="1" x14ac:dyDescent="0.25">
      <c r="A8" s="396"/>
      <c r="B8" s="417"/>
      <c r="C8" s="420"/>
      <c r="D8" s="420"/>
      <c r="E8" s="400" t="s">
        <v>65</v>
      </c>
      <c r="F8" s="393"/>
      <c r="G8" s="401"/>
      <c r="H8" s="400" t="s">
        <v>66</v>
      </c>
      <c r="I8" s="393"/>
      <c r="J8" s="401"/>
      <c r="K8" s="400" t="s">
        <v>65</v>
      </c>
      <c r="L8" s="393"/>
      <c r="M8" s="401"/>
      <c r="N8" s="400" t="s">
        <v>66</v>
      </c>
      <c r="O8" s="393"/>
      <c r="P8" s="401"/>
      <c r="Q8" s="400" t="s">
        <v>65</v>
      </c>
      <c r="R8" s="393"/>
      <c r="S8" s="401"/>
      <c r="T8" s="400" t="s">
        <v>66</v>
      </c>
      <c r="U8" s="393"/>
      <c r="V8" s="401"/>
      <c r="W8" s="398" t="s">
        <v>67</v>
      </c>
      <c r="X8" s="398" t="s">
        <v>68</v>
      </c>
      <c r="Y8" s="392" t="s">
        <v>69</v>
      </c>
      <c r="Z8" s="394"/>
      <c r="AA8" s="396"/>
      <c r="AB8" s="13"/>
      <c r="AC8" s="13"/>
      <c r="AD8" s="13"/>
      <c r="AE8" s="13"/>
      <c r="AF8" s="13"/>
      <c r="AG8" s="13"/>
    </row>
    <row r="9" spans="1:33" ht="30" customHeight="1" x14ac:dyDescent="0.25">
      <c r="A9" s="397"/>
      <c r="B9" s="418"/>
      <c r="C9" s="421"/>
      <c r="D9" s="421"/>
      <c r="E9" s="63" t="s">
        <v>70</v>
      </c>
      <c r="F9" s="64" t="s">
        <v>71</v>
      </c>
      <c r="G9" s="65" t="s">
        <v>72</v>
      </c>
      <c r="H9" s="63" t="s">
        <v>70</v>
      </c>
      <c r="I9" s="64" t="s">
        <v>71</v>
      </c>
      <c r="J9" s="65" t="s">
        <v>73</v>
      </c>
      <c r="K9" s="63" t="s">
        <v>70</v>
      </c>
      <c r="L9" s="64" t="s">
        <v>74</v>
      </c>
      <c r="M9" s="65" t="s">
        <v>75</v>
      </c>
      <c r="N9" s="63" t="s">
        <v>70</v>
      </c>
      <c r="O9" s="64" t="s">
        <v>74</v>
      </c>
      <c r="P9" s="65" t="s">
        <v>76</v>
      </c>
      <c r="Q9" s="63" t="s">
        <v>70</v>
      </c>
      <c r="R9" s="64" t="s">
        <v>74</v>
      </c>
      <c r="S9" s="65" t="s">
        <v>77</v>
      </c>
      <c r="T9" s="63" t="s">
        <v>70</v>
      </c>
      <c r="U9" s="64" t="s">
        <v>74</v>
      </c>
      <c r="V9" s="65" t="s">
        <v>78</v>
      </c>
      <c r="W9" s="399"/>
      <c r="X9" s="399"/>
      <c r="Y9" s="66" t="s">
        <v>79</v>
      </c>
      <c r="Z9" s="67" t="s">
        <v>28</v>
      </c>
      <c r="AA9" s="397"/>
      <c r="AB9" s="13"/>
      <c r="AC9" s="13"/>
      <c r="AD9" s="13"/>
      <c r="AE9" s="13"/>
      <c r="AF9" s="13"/>
      <c r="AG9" s="13"/>
    </row>
    <row r="10" spans="1:33" ht="13.8" x14ac:dyDescent="0.25">
      <c r="A10" s="68">
        <v>1</v>
      </c>
      <c r="B10" s="69">
        <v>2</v>
      </c>
      <c r="C10" s="70">
        <v>3</v>
      </c>
      <c r="D10" s="70">
        <v>4</v>
      </c>
      <c r="E10" s="71">
        <v>5</v>
      </c>
      <c r="F10" s="71">
        <v>6</v>
      </c>
      <c r="G10" s="71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  <c r="P10" s="71">
        <v>16</v>
      </c>
      <c r="Q10" s="71">
        <v>17</v>
      </c>
      <c r="R10" s="71">
        <v>18</v>
      </c>
      <c r="S10" s="71">
        <v>19</v>
      </c>
      <c r="T10" s="71">
        <v>20</v>
      </c>
      <c r="U10" s="71">
        <v>21</v>
      </c>
      <c r="V10" s="71">
        <v>22</v>
      </c>
      <c r="W10" s="71">
        <v>23</v>
      </c>
      <c r="X10" s="71">
        <v>23</v>
      </c>
      <c r="Y10" s="71">
        <v>23</v>
      </c>
      <c r="Z10" s="71">
        <v>23</v>
      </c>
      <c r="AA10" s="68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5">
      <c r="A11" s="72" t="s">
        <v>80</v>
      </c>
      <c r="B11" s="73" t="s">
        <v>81</v>
      </c>
      <c r="C11" s="74" t="s">
        <v>82</v>
      </c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7"/>
      <c r="Y11" s="77"/>
      <c r="Z11" s="77"/>
      <c r="AA11" s="78"/>
      <c r="AB11" s="54"/>
      <c r="AC11" s="54"/>
      <c r="AD11" s="54"/>
      <c r="AE11" s="54"/>
      <c r="AF11" s="54"/>
      <c r="AG11" s="54"/>
    </row>
    <row r="12" spans="1:33" ht="30" customHeight="1" x14ac:dyDescent="0.25">
      <c r="A12" s="79" t="s">
        <v>83</v>
      </c>
      <c r="B12" s="80">
        <v>1</v>
      </c>
      <c r="C12" s="81" t="s">
        <v>84</v>
      </c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5"/>
      <c r="AB12" s="86"/>
      <c r="AC12" s="54"/>
      <c r="AD12" s="54"/>
      <c r="AE12" s="54"/>
      <c r="AF12" s="54"/>
      <c r="AG12" s="54"/>
    </row>
    <row r="13" spans="1:33" ht="30" customHeight="1" x14ac:dyDescent="0.25">
      <c r="A13" s="87" t="s">
        <v>85</v>
      </c>
      <c r="B13" s="88" t="s">
        <v>86</v>
      </c>
      <c r="C13" s="89" t="s">
        <v>87</v>
      </c>
      <c r="D13" s="90"/>
      <c r="E13" s="91">
        <f>SUM(E14:E16)</f>
        <v>0</v>
      </c>
      <c r="F13" s="92"/>
      <c r="G13" s="93">
        <f t="shared" ref="G13:H13" si="0">SUM(G14:G16)</f>
        <v>0</v>
      </c>
      <c r="H13" s="91">
        <f t="shared" si="0"/>
        <v>0</v>
      </c>
      <c r="I13" s="92"/>
      <c r="J13" s="93">
        <f t="shared" ref="J13:K13" si="1">SUM(J14:J16)</f>
        <v>0</v>
      </c>
      <c r="K13" s="91">
        <f t="shared" si="1"/>
        <v>0</v>
      </c>
      <c r="L13" s="92"/>
      <c r="M13" s="93">
        <f t="shared" ref="M13:N13" si="2">SUM(M14:M16)</f>
        <v>0</v>
      </c>
      <c r="N13" s="91">
        <f t="shared" si="2"/>
        <v>0</v>
      </c>
      <c r="O13" s="92"/>
      <c r="P13" s="93">
        <f t="shared" ref="P13:Q13" si="3">SUM(P14:P16)</f>
        <v>0</v>
      </c>
      <c r="Q13" s="91">
        <f t="shared" si="3"/>
        <v>0</v>
      </c>
      <c r="R13" s="92"/>
      <c r="S13" s="93">
        <f t="shared" ref="S13:T13" si="4">SUM(S14:S16)</f>
        <v>0</v>
      </c>
      <c r="T13" s="91">
        <f t="shared" si="4"/>
        <v>0</v>
      </c>
      <c r="U13" s="92"/>
      <c r="V13" s="94">
        <f>SUM(V14:V16)</f>
        <v>0</v>
      </c>
      <c r="W13" s="95">
        <f t="shared" ref="W13:W33" si="5">G13+M13+S13</f>
        <v>0</v>
      </c>
      <c r="X13" s="96">
        <f t="shared" ref="X13:X33" si="6">J13+P13+V13</f>
        <v>0</v>
      </c>
      <c r="Y13" s="95">
        <f t="shared" ref="Y13:Y33" si="7">W13-X13</f>
        <v>0</v>
      </c>
      <c r="Z13" s="97"/>
      <c r="AA13" s="98"/>
      <c r="AB13" s="99"/>
      <c r="AC13" s="99"/>
      <c r="AD13" s="99"/>
      <c r="AE13" s="99"/>
      <c r="AF13" s="99"/>
      <c r="AG13" s="99"/>
    </row>
    <row r="14" spans="1:33" ht="30" customHeight="1" x14ac:dyDescent="0.25">
      <c r="A14" s="100" t="s">
        <v>88</v>
      </c>
      <c r="B14" s="101" t="s">
        <v>89</v>
      </c>
      <c r="C14" s="102" t="s">
        <v>90</v>
      </c>
      <c r="D14" s="103" t="s">
        <v>91</v>
      </c>
      <c r="E14" s="104"/>
      <c r="F14" s="105"/>
      <c r="G14" s="106">
        <f t="shared" ref="G14:G16" si="8">E14*F14</f>
        <v>0</v>
      </c>
      <c r="H14" s="104"/>
      <c r="I14" s="105"/>
      <c r="J14" s="106">
        <f t="shared" ref="J14:J16" si="9">H14*I14</f>
        <v>0</v>
      </c>
      <c r="K14" s="104"/>
      <c r="L14" s="105"/>
      <c r="M14" s="106">
        <f t="shared" ref="M14:M16" si="10">K14*L14</f>
        <v>0</v>
      </c>
      <c r="N14" s="104"/>
      <c r="O14" s="105"/>
      <c r="P14" s="106">
        <f t="shared" ref="P14:P16" si="11">N14*O14</f>
        <v>0</v>
      </c>
      <c r="Q14" s="104"/>
      <c r="R14" s="105"/>
      <c r="S14" s="106">
        <f t="shared" ref="S14:S16" si="12">Q14*R14</f>
        <v>0</v>
      </c>
      <c r="T14" s="104"/>
      <c r="U14" s="105"/>
      <c r="V14" s="107">
        <f t="shared" ref="V14:V16" si="13">T14*U14</f>
        <v>0</v>
      </c>
      <c r="W14" s="108">
        <f t="shared" si="5"/>
        <v>0</v>
      </c>
      <c r="X14" s="109">
        <f t="shared" si="6"/>
        <v>0</v>
      </c>
      <c r="Y14" s="108">
        <f t="shared" si="7"/>
        <v>0</v>
      </c>
      <c r="Z14" s="110"/>
      <c r="AA14" s="111"/>
      <c r="AB14" s="112"/>
      <c r="AC14" s="113"/>
      <c r="AD14" s="113"/>
      <c r="AE14" s="113"/>
      <c r="AF14" s="113"/>
      <c r="AG14" s="113"/>
    </row>
    <row r="15" spans="1:33" ht="30" customHeight="1" x14ac:dyDescent="0.25">
      <c r="A15" s="100" t="s">
        <v>88</v>
      </c>
      <c r="B15" s="101" t="s">
        <v>92</v>
      </c>
      <c r="C15" s="102" t="s">
        <v>90</v>
      </c>
      <c r="D15" s="103" t="s">
        <v>91</v>
      </c>
      <c r="E15" s="104"/>
      <c r="F15" s="105"/>
      <c r="G15" s="106">
        <f t="shared" si="8"/>
        <v>0</v>
      </c>
      <c r="H15" s="104"/>
      <c r="I15" s="105"/>
      <c r="J15" s="106">
        <f t="shared" si="9"/>
        <v>0</v>
      </c>
      <c r="K15" s="104"/>
      <c r="L15" s="105"/>
      <c r="M15" s="106">
        <f t="shared" si="10"/>
        <v>0</v>
      </c>
      <c r="N15" s="104"/>
      <c r="O15" s="105"/>
      <c r="P15" s="106">
        <f t="shared" si="11"/>
        <v>0</v>
      </c>
      <c r="Q15" s="104"/>
      <c r="R15" s="105"/>
      <c r="S15" s="106">
        <f t="shared" si="12"/>
        <v>0</v>
      </c>
      <c r="T15" s="104"/>
      <c r="U15" s="105"/>
      <c r="V15" s="107">
        <f t="shared" si="13"/>
        <v>0</v>
      </c>
      <c r="W15" s="108">
        <f t="shared" si="5"/>
        <v>0</v>
      </c>
      <c r="X15" s="109">
        <f t="shared" si="6"/>
        <v>0</v>
      </c>
      <c r="Y15" s="108">
        <f t="shared" si="7"/>
        <v>0</v>
      </c>
      <c r="Z15" s="110"/>
      <c r="AA15" s="111"/>
      <c r="AB15" s="113"/>
      <c r="AC15" s="113"/>
      <c r="AD15" s="113"/>
      <c r="AE15" s="113"/>
      <c r="AF15" s="113"/>
      <c r="AG15" s="113"/>
    </row>
    <row r="16" spans="1:33" ht="30" customHeight="1" x14ac:dyDescent="0.25">
      <c r="A16" s="114" t="s">
        <v>88</v>
      </c>
      <c r="B16" s="115" t="s">
        <v>93</v>
      </c>
      <c r="C16" s="116" t="s">
        <v>90</v>
      </c>
      <c r="D16" s="117" t="s">
        <v>91</v>
      </c>
      <c r="E16" s="118"/>
      <c r="F16" s="119"/>
      <c r="G16" s="120">
        <f t="shared" si="8"/>
        <v>0</v>
      </c>
      <c r="H16" s="118"/>
      <c r="I16" s="119"/>
      <c r="J16" s="120">
        <f t="shared" si="9"/>
        <v>0</v>
      </c>
      <c r="K16" s="118"/>
      <c r="L16" s="119"/>
      <c r="M16" s="120">
        <f t="shared" si="10"/>
        <v>0</v>
      </c>
      <c r="N16" s="118"/>
      <c r="O16" s="119"/>
      <c r="P16" s="120">
        <f t="shared" si="11"/>
        <v>0</v>
      </c>
      <c r="Q16" s="118"/>
      <c r="R16" s="119"/>
      <c r="S16" s="120">
        <f t="shared" si="12"/>
        <v>0</v>
      </c>
      <c r="T16" s="118"/>
      <c r="U16" s="119"/>
      <c r="V16" s="121">
        <f t="shared" si="13"/>
        <v>0</v>
      </c>
      <c r="W16" s="122">
        <f t="shared" si="5"/>
        <v>0</v>
      </c>
      <c r="X16" s="123">
        <f t="shared" si="6"/>
        <v>0</v>
      </c>
      <c r="Y16" s="122">
        <f t="shared" si="7"/>
        <v>0</v>
      </c>
      <c r="Z16" s="124"/>
      <c r="AA16" s="125"/>
      <c r="AB16" s="113"/>
      <c r="AC16" s="113"/>
      <c r="AD16" s="113"/>
      <c r="AE16" s="113"/>
      <c r="AF16" s="113"/>
      <c r="AG16" s="113"/>
    </row>
    <row r="17" spans="1:33" ht="30" customHeight="1" x14ac:dyDescent="0.25">
      <c r="A17" s="87" t="s">
        <v>85</v>
      </c>
      <c r="B17" s="88" t="s">
        <v>94</v>
      </c>
      <c r="C17" s="89" t="s">
        <v>95</v>
      </c>
      <c r="D17" s="90"/>
      <c r="E17" s="91">
        <f>SUM(E18:E20)</f>
        <v>0</v>
      </c>
      <c r="F17" s="92"/>
      <c r="G17" s="93">
        <f t="shared" ref="G17:H17" si="14">SUM(G18:G20)</f>
        <v>0</v>
      </c>
      <c r="H17" s="91">
        <f t="shared" si="14"/>
        <v>0</v>
      </c>
      <c r="I17" s="92"/>
      <c r="J17" s="93">
        <f t="shared" ref="J17:K17" si="15">SUM(J18:J20)</f>
        <v>0</v>
      </c>
      <c r="K17" s="91">
        <f t="shared" si="15"/>
        <v>0</v>
      </c>
      <c r="L17" s="92"/>
      <c r="M17" s="93">
        <f t="shared" ref="M17:N17" si="16">SUM(M18:M20)</f>
        <v>0</v>
      </c>
      <c r="N17" s="91">
        <f t="shared" si="16"/>
        <v>0</v>
      </c>
      <c r="O17" s="92"/>
      <c r="P17" s="93">
        <f t="shared" ref="P17:Q17" si="17">SUM(P18:P20)</f>
        <v>0</v>
      </c>
      <c r="Q17" s="91">
        <f t="shared" si="17"/>
        <v>0</v>
      </c>
      <c r="R17" s="92"/>
      <c r="S17" s="93">
        <f t="shared" ref="S17:T17" si="18">SUM(S18:S20)</f>
        <v>0</v>
      </c>
      <c r="T17" s="91">
        <f t="shared" si="18"/>
        <v>0</v>
      </c>
      <c r="U17" s="92"/>
      <c r="V17" s="94">
        <f>SUM(V18:V20)</f>
        <v>0</v>
      </c>
      <c r="W17" s="95">
        <f t="shared" si="5"/>
        <v>0</v>
      </c>
      <c r="X17" s="96">
        <f t="shared" si="6"/>
        <v>0</v>
      </c>
      <c r="Y17" s="95">
        <f t="shared" si="7"/>
        <v>0</v>
      </c>
      <c r="Z17" s="97"/>
      <c r="AA17" s="98"/>
      <c r="AB17" s="99"/>
      <c r="AC17" s="99"/>
      <c r="AD17" s="99"/>
      <c r="AE17" s="99"/>
      <c r="AF17" s="99"/>
      <c r="AG17" s="99"/>
    </row>
    <row r="18" spans="1:33" ht="30" customHeight="1" x14ac:dyDescent="0.25">
      <c r="A18" s="100" t="s">
        <v>88</v>
      </c>
      <c r="B18" s="101" t="s">
        <v>96</v>
      </c>
      <c r="C18" s="102" t="s">
        <v>97</v>
      </c>
      <c r="D18" s="103" t="s">
        <v>91</v>
      </c>
      <c r="E18" s="104"/>
      <c r="F18" s="105"/>
      <c r="G18" s="106">
        <f t="shared" ref="G18:G20" si="19">E18*F18</f>
        <v>0</v>
      </c>
      <c r="H18" s="104"/>
      <c r="I18" s="105"/>
      <c r="J18" s="106">
        <f t="shared" ref="J18:J20" si="20">H18*I18</f>
        <v>0</v>
      </c>
      <c r="K18" s="104"/>
      <c r="L18" s="105"/>
      <c r="M18" s="106">
        <f t="shared" ref="M18:M20" si="21">K18*L18</f>
        <v>0</v>
      </c>
      <c r="N18" s="104"/>
      <c r="O18" s="105"/>
      <c r="P18" s="106">
        <f t="shared" ref="P18:P20" si="22">N18*O18</f>
        <v>0</v>
      </c>
      <c r="Q18" s="104"/>
      <c r="R18" s="105"/>
      <c r="S18" s="106">
        <f t="shared" ref="S18:S20" si="23">Q18*R18</f>
        <v>0</v>
      </c>
      <c r="T18" s="104"/>
      <c r="U18" s="105"/>
      <c r="V18" s="107">
        <f t="shared" ref="V18:V20" si="24">T18*U18</f>
        <v>0</v>
      </c>
      <c r="W18" s="108">
        <f t="shared" si="5"/>
        <v>0</v>
      </c>
      <c r="X18" s="109">
        <f t="shared" si="6"/>
        <v>0</v>
      </c>
      <c r="Y18" s="108">
        <f t="shared" si="7"/>
        <v>0</v>
      </c>
      <c r="Z18" s="110"/>
      <c r="AA18" s="111"/>
      <c r="AB18" s="113"/>
      <c r="AC18" s="113"/>
      <c r="AD18" s="113"/>
      <c r="AE18" s="113"/>
      <c r="AF18" s="113"/>
      <c r="AG18" s="113"/>
    </row>
    <row r="19" spans="1:33" ht="30" customHeight="1" x14ac:dyDescent="0.25">
      <c r="A19" s="100" t="s">
        <v>88</v>
      </c>
      <c r="B19" s="101" t="s">
        <v>98</v>
      </c>
      <c r="C19" s="102" t="s">
        <v>97</v>
      </c>
      <c r="D19" s="103" t="s">
        <v>91</v>
      </c>
      <c r="E19" s="104"/>
      <c r="F19" s="105"/>
      <c r="G19" s="106">
        <f t="shared" si="19"/>
        <v>0</v>
      </c>
      <c r="H19" s="104"/>
      <c r="I19" s="105"/>
      <c r="J19" s="106">
        <f t="shared" si="20"/>
        <v>0</v>
      </c>
      <c r="K19" s="104"/>
      <c r="L19" s="105"/>
      <c r="M19" s="106">
        <f t="shared" si="21"/>
        <v>0</v>
      </c>
      <c r="N19" s="104"/>
      <c r="O19" s="105"/>
      <c r="P19" s="106">
        <f t="shared" si="22"/>
        <v>0</v>
      </c>
      <c r="Q19" s="104"/>
      <c r="R19" s="105"/>
      <c r="S19" s="106">
        <f t="shared" si="23"/>
        <v>0</v>
      </c>
      <c r="T19" s="104"/>
      <c r="U19" s="105"/>
      <c r="V19" s="107">
        <f t="shared" si="24"/>
        <v>0</v>
      </c>
      <c r="W19" s="108">
        <f t="shared" si="5"/>
        <v>0</v>
      </c>
      <c r="X19" s="109">
        <f t="shared" si="6"/>
        <v>0</v>
      </c>
      <c r="Y19" s="108">
        <f t="shared" si="7"/>
        <v>0</v>
      </c>
      <c r="Z19" s="110"/>
      <c r="AA19" s="111"/>
      <c r="AB19" s="113"/>
      <c r="AC19" s="113"/>
      <c r="AD19" s="113"/>
      <c r="AE19" s="113"/>
      <c r="AF19" s="113"/>
      <c r="AG19" s="113"/>
    </row>
    <row r="20" spans="1:33" ht="30" customHeight="1" x14ac:dyDescent="0.25">
      <c r="A20" s="114" t="s">
        <v>88</v>
      </c>
      <c r="B20" s="126" t="s">
        <v>99</v>
      </c>
      <c r="C20" s="102" t="s">
        <v>97</v>
      </c>
      <c r="D20" s="117" t="s">
        <v>91</v>
      </c>
      <c r="E20" s="118"/>
      <c r="F20" s="119"/>
      <c r="G20" s="120">
        <f t="shared" si="19"/>
        <v>0</v>
      </c>
      <c r="H20" s="118"/>
      <c r="I20" s="119"/>
      <c r="J20" s="120">
        <f t="shared" si="20"/>
        <v>0</v>
      </c>
      <c r="K20" s="118"/>
      <c r="L20" s="119"/>
      <c r="M20" s="120">
        <f t="shared" si="21"/>
        <v>0</v>
      </c>
      <c r="N20" s="118"/>
      <c r="O20" s="119"/>
      <c r="P20" s="120">
        <f t="shared" si="22"/>
        <v>0</v>
      </c>
      <c r="Q20" s="118"/>
      <c r="R20" s="119"/>
      <c r="S20" s="120">
        <f t="shared" si="23"/>
        <v>0</v>
      </c>
      <c r="T20" s="118"/>
      <c r="U20" s="119"/>
      <c r="V20" s="121">
        <f t="shared" si="24"/>
        <v>0</v>
      </c>
      <c r="W20" s="108">
        <f t="shared" si="5"/>
        <v>0</v>
      </c>
      <c r="X20" s="109">
        <f t="shared" si="6"/>
        <v>0</v>
      </c>
      <c r="Y20" s="108">
        <f t="shared" si="7"/>
        <v>0</v>
      </c>
      <c r="Z20" s="127"/>
      <c r="AA20" s="125"/>
      <c r="AB20" s="113"/>
      <c r="AC20" s="113"/>
      <c r="AD20" s="113"/>
      <c r="AE20" s="113"/>
      <c r="AF20" s="113"/>
      <c r="AG20" s="113"/>
    </row>
    <row r="21" spans="1:33" ht="30" customHeight="1" x14ac:dyDescent="0.25">
      <c r="A21" s="87" t="s">
        <v>85</v>
      </c>
      <c r="B21" s="88" t="s">
        <v>100</v>
      </c>
      <c r="C21" s="89" t="s">
        <v>101</v>
      </c>
      <c r="D21" s="90"/>
      <c r="E21" s="91">
        <f>SUM(E22:E24)</f>
        <v>15</v>
      </c>
      <c r="F21" s="92"/>
      <c r="G21" s="93">
        <f t="shared" ref="G21:H21" si="25">SUM(G22:G24)</f>
        <v>142000</v>
      </c>
      <c r="H21" s="91">
        <f t="shared" si="25"/>
        <v>15</v>
      </c>
      <c r="I21" s="92"/>
      <c r="J21" s="93">
        <f t="shared" ref="J21:K21" si="26">SUM(J22:J24)</f>
        <v>142000</v>
      </c>
      <c r="K21" s="91">
        <f t="shared" si="26"/>
        <v>0</v>
      </c>
      <c r="L21" s="92"/>
      <c r="M21" s="93">
        <f t="shared" ref="M21:N21" si="27">SUM(M22:M24)</f>
        <v>0</v>
      </c>
      <c r="N21" s="91">
        <f t="shared" si="27"/>
        <v>0</v>
      </c>
      <c r="O21" s="92"/>
      <c r="P21" s="93">
        <f t="shared" ref="P21:Q21" si="28">SUM(P22:P24)</f>
        <v>0</v>
      </c>
      <c r="Q21" s="91">
        <f t="shared" si="28"/>
        <v>0</v>
      </c>
      <c r="R21" s="92"/>
      <c r="S21" s="93">
        <f t="shared" ref="S21:T21" si="29">SUM(S22:S24)</f>
        <v>0</v>
      </c>
      <c r="T21" s="91">
        <f t="shared" si="29"/>
        <v>0</v>
      </c>
      <c r="U21" s="92"/>
      <c r="V21" s="94">
        <f>SUM(V22:V24)</f>
        <v>0</v>
      </c>
      <c r="W21" s="95">
        <f t="shared" si="5"/>
        <v>142000</v>
      </c>
      <c r="X21" s="96">
        <f t="shared" si="6"/>
        <v>142000</v>
      </c>
      <c r="Y21" s="95">
        <f t="shared" si="7"/>
        <v>0</v>
      </c>
      <c r="Z21" s="97"/>
      <c r="AA21" s="98"/>
      <c r="AB21" s="99"/>
      <c r="AC21" s="99"/>
      <c r="AD21" s="99"/>
      <c r="AE21" s="99"/>
      <c r="AF21" s="99"/>
      <c r="AG21" s="99"/>
    </row>
    <row r="22" spans="1:33" ht="30" customHeight="1" x14ac:dyDescent="0.25">
      <c r="A22" s="100" t="s">
        <v>88</v>
      </c>
      <c r="B22" s="101" t="s">
        <v>102</v>
      </c>
      <c r="C22" s="128" t="s">
        <v>103</v>
      </c>
      <c r="D22" s="129" t="s">
        <v>91</v>
      </c>
      <c r="E22" s="130">
        <v>6</v>
      </c>
      <c r="F22" s="131">
        <v>10000</v>
      </c>
      <c r="G22" s="106">
        <f t="shared" ref="G22:G24" si="30">E22*F22</f>
        <v>60000</v>
      </c>
      <c r="H22" s="130">
        <v>6</v>
      </c>
      <c r="I22" s="130">
        <v>10000</v>
      </c>
      <c r="J22" s="106">
        <f t="shared" ref="J22:J24" si="31">H22*I22</f>
        <v>60000</v>
      </c>
      <c r="K22" s="104"/>
      <c r="L22" s="105"/>
      <c r="M22" s="106">
        <f t="shared" ref="M22:M24" si="32">K22*L22</f>
        <v>0</v>
      </c>
      <c r="N22" s="104"/>
      <c r="O22" s="105"/>
      <c r="P22" s="106">
        <f t="shared" ref="P22:P24" si="33">N22*O22</f>
        <v>0</v>
      </c>
      <c r="Q22" s="104"/>
      <c r="R22" s="105"/>
      <c r="S22" s="106">
        <f t="shared" ref="S22:S24" si="34">Q22*R22</f>
        <v>0</v>
      </c>
      <c r="T22" s="104"/>
      <c r="U22" s="105"/>
      <c r="V22" s="107">
        <f t="shared" ref="V22:V24" si="35">T22*U22</f>
        <v>0</v>
      </c>
      <c r="W22" s="108">
        <f t="shared" si="5"/>
        <v>60000</v>
      </c>
      <c r="X22" s="109">
        <f t="shared" si="6"/>
        <v>60000</v>
      </c>
      <c r="Y22" s="108">
        <f t="shared" si="7"/>
        <v>0</v>
      </c>
      <c r="Z22" s="110"/>
      <c r="AA22" s="132" t="s">
        <v>104</v>
      </c>
      <c r="AB22" s="113"/>
      <c r="AC22" s="113"/>
      <c r="AD22" s="113"/>
      <c r="AE22" s="113"/>
      <c r="AF22" s="113"/>
      <c r="AG22" s="113"/>
    </row>
    <row r="23" spans="1:33" ht="30" customHeight="1" x14ac:dyDescent="0.25">
      <c r="A23" s="100" t="s">
        <v>88</v>
      </c>
      <c r="B23" s="101" t="s">
        <v>105</v>
      </c>
      <c r="C23" s="133" t="s">
        <v>106</v>
      </c>
      <c r="D23" s="103" t="s">
        <v>91</v>
      </c>
      <c r="E23" s="131">
        <v>5</v>
      </c>
      <c r="F23" s="131">
        <v>10000</v>
      </c>
      <c r="G23" s="106">
        <f t="shared" si="30"/>
        <v>50000</v>
      </c>
      <c r="H23" s="130">
        <v>5</v>
      </c>
      <c r="I23" s="130">
        <v>10000</v>
      </c>
      <c r="J23" s="106">
        <f t="shared" si="31"/>
        <v>50000</v>
      </c>
      <c r="K23" s="104"/>
      <c r="L23" s="105"/>
      <c r="M23" s="106">
        <f t="shared" si="32"/>
        <v>0</v>
      </c>
      <c r="N23" s="104"/>
      <c r="O23" s="105"/>
      <c r="P23" s="106">
        <f t="shared" si="33"/>
        <v>0</v>
      </c>
      <c r="Q23" s="104"/>
      <c r="R23" s="105"/>
      <c r="S23" s="106">
        <f t="shared" si="34"/>
        <v>0</v>
      </c>
      <c r="T23" s="104"/>
      <c r="U23" s="105"/>
      <c r="V23" s="107">
        <f t="shared" si="35"/>
        <v>0</v>
      </c>
      <c r="W23" s="108">
        <f t="shared" si="5"/>
        <v>50000</v>
      </c>
      <c r="X23" s="109">
        <f t="shared" si="6"/>
        <v>50000</v>
      </c>
      <c r="Y23" s="108">
        <f t="shared" si="7"/>
        <v>0</v>
      </c>
      <c r="Z23" s="110"/>
      <c r="AA23" s="132" t="s">
        <v>107</v>
      </c>
      <c r="AB23" s="113"/>
      <c r="AC23" s="113"/>
      <c r="AD23" s="113"/>
      <c r="AE23" s="113"/>
      <c r="AF23" s="113"/>
      <c r="AG23" s="113"/>
    </row>
    <row r="24" spans="1:33" ht="30" customHeight="1" x14ac:dyDescent="0.25">
      <c r="A24" s="134" t="s">
        <v>88</v>
      </c>
      <c r="B24" s="115" t="s">
        <v>108</v>
      </c>
      <c r="C24" s="133" t="s">
        <v>109</v>
      </c>
      <c r="D24" s="117" t="s">
        <v>91</v>
      </c>
      <c r="E24" s="131">
        <v>4</v>
      </c>
      <c r="F24" s="131">
        <v>8000</v>
      </c>
      <c r="G24" s="135">
        <f t="shared" si="30"/>
        <v>32000</v>
      </c>
      <c r="H24" s="130">
        <v>4</v>
      </c>
      <c r="I24" s="130">
        <v>8000</v>
      </c>
      <c r="J24" s="135">
        <f t="shared" si="31"/>
        <v>32000</v>
      </c>
      <c r="K24" s="118"/>
      <c r="L24" s="119"/>
      <c r="M24" s="120">
        <f t="shared" si="32"/>
        <v>0</v>
      </c>
      <c r="N24" s="118"/>
      <c r="O24" s="119"/>
      <c r="P24" s="120">
        <f t="shared" si="33"/>
        <v>0</v>
      </c>
      <c r="Q24" s="118"/>
      <c r="R24" s="119"/>
      <c r="S24" s="120">
        <f t="shared" si="34"/>
        <v>0</v>
      </c>
      <c r="T24" s="118"/>
      <c r="U24" s="119"/>
      <c r="V24" s="121">
        <f t="shared" si="35"/>
        <v>0</v>
      </c>
      <c r="W24" s="108">
        <f t="shared" si="5"/>
        <v>32000</v>
      </c>
      <c r="X24" s="109">
        <f t="shared" si="6"/>
        <v>32000</v>
      </c>
      <c r="Y24" s="108">
        <f t="shared" si="7"/>
        <v>0</v>
      </c>
      <c r="Z24" s="127"/>
      <c r="AA24" s="132" t="s">
        <v>110</v>
      </c>
      <c r="AB24" s="113"/>
      <c r="AC24" s="113"/>
      <c r="AD24" s="113"/>
      <c r="AE24" s="113"/>
      <c r="AF24" s="113"/>
      <c r="AG24" s="113"/>
    </row>
    <row r="25" spans="1:33" ht="30" customHeight="1" x14ac:dyDescent="0.25">
      <c r="A25" s="87" t="s">
        <v>83</v>
      </c>
      <c r="B25" s="88" t="s">
        <v>111</v>
      </c>
      <c r="C25" s="89" t="s">
        <v>112</v>
      </c>
      <c r="D25" s="90"/>
      <c r="E25" s="91">
        <f>SUM(E26:E28)</f>
        <v>142000</v>
      </c>
      <c r="F25" s="92"/>
      <c r="G25" s="93">
        <f t="shared" ref="G25:H25" si="36">SUM(G26:G28)</f>
        <v>31240</v>
      </c>
      <c r="H25" s="91">
        <f t="shared" si="36"/>
        <v>142000</v>
      </c>
      <c r="I25" s="92"/>
      <c r="J25" s="93">
        <f t="shared" ref="J25:K25" si="37">SUM(J26:J28)</f>
        <v>31240</v>
      </c>
      <c r="K25" s="91">
        <f t="shared" si="37"/>
        <v>0</v>
      </c>
      <c r="L25" s="92"/>
      <c r="M25" s="93">
        <f t="shared" ref="M25:N25" si="38">SUM(M26:M28)</f>
        <v>0</v>
      </c>
      <c r="N25" s="91">
        <f t="shared" si="38"/>
        <v>0</v>
      </c>
      <c r="O25" s="92"/>
      <c r="P25" s="93">
        <f t="shared" ref="P25:Q25" si="39">SUM(P26:P28)</f>
        <v>0</v>
      </c>
      <c r="Q25" s="91">
        <f t="shared" si="39"/>
        <v>0</v>
      </c>
      <c r="R25" s="92"/>
      <c r="S25" s="93">
        <f t="shared" ref="S25:T25" si="40">SUM(S26:S28)</f>
        <v>0</v>
      </c>
      <c r="T25" s="91">
        <f t="shared" si="40"/>
        <v>0</v>
      </c>
      <c r="U25" s="92"/>
      <c r="V25" s="94">
        <f>SUM(V26:V28)</f>
        <v>0</v>
      </c>
      <c r="W25" s="95">
        <f t="shared" si="5"/>
        <v>31240</v>
      </c>
      <c r="X25" s="96">
        <f t="shared" si="6"/>
        <v>31240</v>
      </c>
      <c r="Y25" s="95">
        <f t="shared" si="7"/>
        <v>0</v>
      </c>
      <c r="Z25" s="97"/>
      <c r="AA25" s="98"/>
      <c r="AB25" s="99"/>
      <c r="AC25" s="99"/>
      <c r="AD25" s="99"/>
      <c r="AE25" s="99"/>
      <c r="AF25" s="99"/>
      <c r="AG25" s="99"/>
    </row>
    <row r="26" spans="1:33" ht="30" customHeight="1" x14ac:dyDescent="0.25">
      <c r="A26" s="136" t="s">
        <v>88</v>
      </c>
      <c r="B26" s="137" t="s">
        <v>113</v>
      </c>
      <c r="C26" s="102" t="s">
        <v>114</v>
      </c>
      <c r="D26" s="138"/>
      <c r="E26" s="139">
        <f>G13</f>
        <v>0</v>
      </c>
      <c r="F26" s="140">
        <v>0.22</v>
      </c>
      <c r="G26" s="141">
        <f t="shared" ref="G26:G28" si="41">E26*F26</f>
        <v>0</v>
      </c>
      <c r="H26" s="139">
        <f>J13</f>
        <v>0</v>
      </c>
      <c r="I26" s="140">
        <v>0.22</v>
      </c>
      <c r="J26" s="141">
        <f t="shared" ref="J26:J28" si="42">H26*I26</f>
        <v>0</v>
      </c>
      <c r="K26" s="139">
        <f>M13</f>
        <v>0</v>
      </c>
      <c r="L26" s="140">
        <v>0.22</v>
      </c>
      <c r="M26" s="141">
        <f t="shared" ref="M26:M28" si="43">K26*L26</f>
        <v>0</v>
      </c>
      <c r="N26" s="139">
        <f>P13</f>
        <v>0</v>
      </c>
      <c r="O26" s="140">
        <v>0.22</v>
      </c>
      <c r="P26" s="141">
        <f t="shared" ref="P26:P28" si="44">N26*O26</f>
        <v>0</v>
      </c>
      <c r="Q26" s="139">
        <f>S13</f>
        <v>0</v>
      </c>
      <c r="R26" s="140">
        <v>0.22</v>
      </c>
      <c r="S26" s="141">
        <f t="shared" ref="S26:S28" si="45">Q26*R26</f>
        <v>0</v>
      </c>
      <c r="T26" s="139">
        <f>V13</f>
        <v>0</v>
      </c>
      <c r="U26" s="140">
        <v>0.22</v>
      </c>
      <c r="V26" s="142">
        <f t="shared" ref="V26:V28" si="46">T26*U26</f>
        <v>0</v>
      </c>
      <c r="W26" s="108">
        <f t="shared" si="5"/>
        <v>0</v>
      </c>
      <c r="X26" s="109">
        <f t="shared" si="6"/>
        <v>0</v>
      </c>
      <c r="Y26" s="108">
        <f t="shared" si="7"/>
        <v>0</v>
      </c>
      <c r="Z26" s="143"/>
      <c r="AA26" s="144"/>
      <c r="AB26" s="112"/>
      <c r="AC26" s="113"/>
      <c r="AD26" s="113"/>
      <c r="AE26" s="113"/>
      <c r="AF26" s="113"/>
      <c r="AG26" s="113"/>
    </row>
    <row r="27" spans="1:33" ht="30" customHeight="1" x14ac:dyDescent="0.25">
      <c r="A27" s="100" t="s">
        <v>88</v>
      </c>
      <c r="B27" s="101" t="s">
        <v>115</v>
      </c>
      <c r="C27" s="102" t="s">
        <v>95</v>
      </c>
      <c r="D27" s="103"/>
      <c r="E27" s="104">
        <f>G17</f>
        <v>0</v>
      </c>
      <c r="F27" s="105">
        <v>0.22</v>
      </c>
      <c r="G27" s="106">
        <f t="shared" si="41"/>
        <v>0</v>
      </c>
      <c r="H27" s="104">
        <f>J17</f>
        <v>0</v>
      </c>
      <c r="I27" s="105">
        <v>0.22</v>
      </c>
      <c r="J27" s="106">
        <f t="shared" si="42"/>
        <v>0</v>
      </c>
      <c r="K27" s="104">
        <f>M17</f>
        <v>0</v>
      </c>
      <c r="L27" s="105">
        <v>0.22</v>
      </c>
      <c r="M27" s="106">
        <f t="shared" si="43"/>
        <v>0</v>
      </c>
      <c r="N27" s="104">
        <f>P17</f>
        <v>0</v>
      </c>
      <c r="O27" s="105">
        <v>0.22</v>
      </c>
      <c r="P27" s="106">
        <f t="shared" si="44"/>
        <v>0</v>
      </c>
      <c r="Q27" s="104">
        <f>S17</f>
        <v>0</v>
      </c>
      <c r="R27" s="105">
        <v>0.22</v>
      </c>
      <c r="S27" s="106">
        <f t="shared" si="45"/>
        <v>0</v>
      </c>
      <c r="T27" s="104">
        <f>V17</f>
        <v>0</v>
      </c>
      <c r="U27" s="105">
        <v>0.22</v>
      </c>
      <c r="V27" s="107">
        <f t="shared" si="46"/>
        <v>0</v>
      </c>
      <c r="W27" s="108">
        <f t="shared" si="5"/>
        <v>0</v>
      </c>
      <c r="X27" s="109">
        <f t="shared" si="6"/>
        <v>0</v>
      </c>
      <c r="Y27" s="108">
        <f t="shared" si="7"/>
        <v>0</v>
      </c>
      <c r="Z27" s="110"/>
      <c r="AA27" s="111"/>
      <c r="AB27" s="113"/>
      <c r="AC27" s="113"/>
      <c r="AD27" s="113"/>
      <c r="AE27" s="113"/>
      <c r="AF27" s="113"/>
      <c r="AG27" s="113"/>
    </row>
    <row r="28" spans="1:33" ht="30" customHeight="1" x14ac:dyDescent="0.25">
      <c r="A28" s="134" t="s">
        <v>88</v>
      </c>
      <c r="B28" s="115" t="s">
        <v>116</v>
      </c>
      <c r="C28" s="145" t="s">
        <v>101</v>
      </c>
      <c r="D28" s="146"/>
      <c r="E28" s="147">
        <f>G21</f>
        <v>142000</v>
      </c>
      <c r="F28" s="148">
        <v>0.22</v>
      </c>
      <c r="G28" s="135">
        <f t="shared" si="41"/>
        <v>31240</v>
      </c>
      <c r="H28" s="147">
        <f>J21</f>
        <v>142000</v>
      </c>
      <c r="I28" s="148">
        <v>0.22</v>
      </c>
      <c r="J28" s="135">
        <f t="shared" si="42"/>
        <v>31240</v>
      </c>
      <c r="K28" s="147">
        <f>M21</f>
        <v>0</v>
      </c>
      <c r="L28" s="148">
        <v>0.22</v>
      </c>
      <c r="M28" s="135">
        <f t="shared" si="43"/>
        <v>0</v>
      </c>
      <c r="N28" s="147">
        <f>P21</f>
        <v>0</v>
      </c>
      <c r="O28" s="148">
        <v>0.22</v>
      </c>
      <c r="P28" s="135">
        <f t="shared" si="44"/>
        <v>0</v>
      </c>
      <c r="Q28" s="147">
        <f>S21</f>
        <v>0</v>
      </c>
      <c r="R28" s="148">
        <v>0.22</v>
      </c>
      <c r="S28" s="135">
        <f t="shared" si="45"/>
        <v>0</v>
      </c>
      <c r="T28" s="147">
        <f>V21</f>
        <v>0</v>
      </c>
      <c r="U28" s="148">
        <v>0.22</v>
      </c>
      <c r="V28" s="149">
        <f t="shared" si="46"/>
        <v>0</v>
      </c>
      <c r="W28" s="108">
        <f t="shared" si="5"/>
        <v>31240</v>
      </c>
      <c r="X28" s="109">
        <f t="shared" si="6"/>
        <v>31240</v>
      </c>
      <c r="Y28" s="108">
        <f t="shared" si="7"/>
        <v>0</v>
      </c>
      <c r="Z28" s="127"/>
      <c r="AA28" s="150"/>
      <c r="AB28" s="113"/>
      <c r="AC28" s="113"/>
      <c r="AD28" s="113"/>
      <c r="AE28" s="113"/>
      <c r="AF28" s="113"/>
      <c r="AG28" s="113"/>
    </row>
    <row r="29" spans="1:33" ht="30" customHeight="1" x14ac:dyDescent="0.25">
      <c r="A29" s="87" t="s">
        <v>85</v>
      </c>
      <c r="B29" s="88" t="s">
        <v>117</v>
      </c>
      <c r="C29" s="89" t="s">
        <v>118</v>
      </c>
      <c r="D29" s="90"/>
      <c r="E29" s="91">
        <f>SUM(E30:E32)</f>
        <v>12</v>
      </c>
      <c r="F29" s="92"/>
      <c r="G29" s="93">
        <f t="shared" ref="G29:H29" si="47">SUM(G30:G32)</f>
        <v>150000</v>
      </c>
      <c r="H29" s="91">
        <f t="shared" si="47"/>
        <v>12</v>
      </c>
      <c r="I29" s="92"/>
      <c r="J29" s="93">
        <f t="shared" ref="J29:K29" si="48">SUM(J30:J32)</f>
        <v>150000</v>
      </c>
      <c r="K29" s="91">
        <f t="shared" si="48"/>
        <v>0</v>
      </c>
      <c r="L29" s="92"/>
      <c r="M29" s="93">
        <f t="shared" ref="M29:N29" si="49">SUM(M30:M32)</f>
        <v>0</v>
      </c>
      <c r="N29" s="91">
        <f t="shared" si="49"/>
        <v>0</v>
      </c>
      <c r="O29" s="92"/>
      <c r="P29" s="93">
        <f t="shared" ref="P29:Q29" si="50">SUM(P30:P32)</f>
        <v>0</v>
      </c>
      <c r="Q29" s="91">
        <f t="shared" si="50"/>
        <v>0</v>
      </c>
      <c r="R29" s="92"/>
      <c r="S29" s="93">
        <f t="shared" ref="S29:T29" si="51">SUM(S30:S32)</f>
        <v>0</v>
      </c>
      <c r="T29" s="91">
        <f t="shared" si="51"/>
        <v>0</v>
      </c>
      <c r="U29" s="92"/>
      <c r="V29" s="94">
        <f>SUM(V30:V32)</f>
        <v>0</v>
      </c>
      <c r="W29" s="95">
        <f t="shared" si="5"/>
        <v>150000</v>
      </c>
      <c r="X29" s="96">
        <f t="shared" si="6"/>
        <v>150000</v>
      </c>
      <c r="Y29" s="95">
        <f t="shared" si="7"/>
        <v>0</v>
      </c>
      <c r="Z29" s="97"/>
      <c r="AA29" s="98"/>
      <c r="AB29" s="99"/>
      <c r="AC29" s="99"/>
      <c r="AD29" s="99"/>
      <c r="AE29" s="99"/>
      <c r="AF29" s="99"/>
      <c r="AG29" s="99"/>
    </row>
    <row r="30" spans="1:33" ht="30" customHeight="1" x14ac:dyDescent="0.25">
      <c r="A30" s="100" t="s">
        <v>88</v>
      </c>
      <c r="B30" s="137" t="s">
        <v>119</v>
      </c>
      <c r="C30" s="133" t="s">
        <v>120</v>
      </c>
      <c r="D30" s="151" t="s">
        <v>91</v>
      </c>
      <c r="E30" s="131">
        <v>6</v>
      </c>
      <c r="F30" s="131">
        <v>15000</v>
      </c>
      <c r="G30" s="106">
        <f t="shared" ref="G30:G32" si="52">E30*F30</f>
        <v>90000</v>
      </c>
      <c r="H30" s="130">
        <v>6</v>
      </c>
      <c r="I30" s="130">
        <v>15000</v>
      </c>
      <c r="J30" s="106">
        <f t="shared" ref="J30:J32" si="53">H30*I30</f>
        <v>90000</v>
      </c>
      <c r="K30" s="104"/>
      <c r="L30" s="105"/>
      <c r="M30" s="106">
        <f t="shared" ref="M30:M32" si="54">K30*L30</f>
        <v>0</v>
      </c>
      <c r="N30" s="104"/>
      <c r="O30" s="105"/>
      <c r="P30" s="106">
        <f t="shared" ref="P30:P32" si="55">N30*O30</f>
        <v>0</v>
      </c>
      <c r="Q30" s="104"/>
      <c r="R30" s="105"/>
      <c r="S30" s="106">
        <f t="shared" ref="S30:S32" si="56">Q30*R30</f>
        <v>0</v>
      </c>
      <c r="T30" s="104"/>
      <c r="U30" s="105"/>
      <c r="V30" s="107">
        <f t="shared" ref="V30:V32" si="57">T30*U30</f>
        <v>0</v>
      </c>
      <c r="W30" s="108">
        <f t="shared" si="5"/>
        <v>90000</v>
      </c>
      <c r="X30" s="109">
        <f t="shared" si="6"/>
        <v>90000</v>
      </c>
      <c r="Y30" s="108">
        <f t="shared" si="7"/>
        <v>0</v>
      </c>
      <c r="Z30" s="110"/>
      <c r="AA30" s="132" t="s">
        <v>121</v>
      </c>
      <c r="AB30" s="54"/>
      <c r="AC30" s="54"/>
      <c r="AD30" s="54"/>
      <c r="AE30" s="54"/>
      <c r="AF30" s="54"/>
      <c r="AG30" s="54"/>
    </row>
    <row r="31" spans="1:33" ht="30" customHeight="1" x14ac:dyDescent="0.25">
      <c r="A31" s="100" t="s">
        <v>88</v>
      </c>
      <c r="B31" s="101" t="s">
        <v>122</v>
      </c>
      <c r="C31" s="133" t="s">
        <v>123</v>
      </c>
      <c r="D31" s="151" t="s">
        <v>91</v>
      </c>
      <c r="E31" s="131">
        <v>6</v>
      </c>
      <c r="F31" s="131">
        <v>10000</v>
      </c>
      <c r="G31" s="106">
        <f t="shared" si="52"/>
        <v>60000</v>
      </c>
      <c r="H31" s="130">
        <v>6</v>
      </c>
      <c r="I31" s="130">
        <v>10000</v>
      </c>
      <c r="J31" s="106">
        <f t="shared" si="53"/>
        <v>60000</v>
      </c>
      <c r="K31" s="104"/>
      <c r="L31" s="105"/>
      <c r="M31" s="106">
        <f t="shared" si="54"/>
        <v>0</v>
      </c>
      <c r="N31" s="104"/>
      <c r="O31" s="105"/>
      <c r="P31" s="106">
        <f t="shared" si="55"/>
        <v>0</v>
      </c>
      <c r="Q31" s="104"/>
      <c r="R31" s="105"/>
      <c r="S31" s="106">
        <f t="shared" si="56"/>
        <v>0</v>
      </c>
      <c r="T31" s="104"/>
      <c r="U31" s="105"/>
      <c r="V31" s="107">
        <f t="shared" si="57"/>
        <v>0</v>
      </c>
      <c r="W31" s="108">
        <f t="shared" si="5"/>
        <v>60000</v>
      </c>
      <c r="X31" s="109">
        <f t="shared" si="6"/>
        <v>60000</v>
      </c>
      <c r="Y31" s="108">
        <f t="shared" si="7"/>
        <v>0</v>
      </c>
      <c r="Z31" s="110"/>
      <c r="AA31" s="132" t="s">
        <v>124</v>
      </c>
      <c r="AB31" s="54"/>
      <c r="AC31" s="54"/>
      <c r="AD31" s="54"/>
      <c r="AE31" s="54"/>
      <c r="AF31" s="54"/>
      <c r="AG31" s="54"/>
    </row>
    <row r="32" spans="1:33" ht="30" customHeight="1" x14ac:dyDescent="0.25">
      <c r="A32" s="134" t="s">
        <v>88</v>
      </c>
      <c r="B32" s="115" t="s">
        <v>125</v>
      </c>
      <c r="C32" s="102" t="s">
        <v>126</v>
      </c>
      <c r="D32" s="146"/>
      <c r="E32" s="147"/>
      <c r="F32" s="148"/>
      <c r="G32" s="135">
        <f t="shared" si="52"/>
        <v>0</v>
      </c>
      <c r="H32" s="147"/>
      <c r="I32" s="148"/>
      <c r="J32" s="135">
        <f t="shared" si="53"/>
        <v>0</v>
      </c>
      <c r="K32" s="118"/>
      <c r="L32" s="119"/>
      <c r="M32" s="120">
        <f t="shared" si="54"/>
        <v>0</v>
      </c>
      <c r="N32" s="118"/>
      <c r="O32" s="119"/>
      <c r="P32" s="120">
        <f t="shared" si="55"/>
        <v>0</v>
      </c>
      <c r="Q32" s="118"/>
      <c r="R32" s="119"/>
      <c r="S32" s="120">
        <f t="shared" si="56"/>
        <v>0</v>
      </c>
      <c r="T32" s="118"/>
      <c r="U32" s="119"/>
      <c r="V32" s="121">
        <f t="shared" si="57"/>
        <v>0</v>
      </c>
      <c r="W32" s="108">
        <f t="shared" si="5"/>
        <v>0</v>
      </c>
      <c r="X32" s="109">
        <f t="shared" si="6"/>
        <v>0</v>
      </c>
      <c r="Y32" s="108">
        <f t="shared" si="7"/>
        <v>0</v>
      </c>
      <c r="Z32" s="127"/>
      <c r="AA32" s="125"/>
      <c r="AB32" s="54"/>
      <c r="AC32" s="54"/>
      <c r="AD32" s="54"/>
      <c r="AE32" s="54"/>
      <c r="AF32" s="54"/>
      <c r="AG32" s="54"/>
    </row>
    <row r="33" spans="1:33" ht="30" customHeight="1" x14ac:dyDescent="0.25">
      <c r="A33" s="152" t="s">
        <v>127</v>
      </c>
      <c r="B33" s="153"/>
      <c r="C33" s="154"/>
      <c r="D33" s="155"/>
      <c r="E33" s="156">
        <f>E13+E17+E21+E25+E29</f>
        <v>142027</v>
      </c>
      <c r="F33" s="157"/>
      <c r="G33" s="156">
        <f t="shared" ref="G33:H33" si="58">G13+G17+G21+G25+G29</f>
        <v>323240</v>
      </c>
      <c r="H33" s="156">
        <f t="shared" si="58"/>
        <v>142027</v>
      </c>
      <c r="I33" s="157"/>
      <c r="J33" s="156">
        <f t="shared" ref="J33:K33" si="59">J13+J17+J21+J25+J29</f>
        <v>323240</v>
      </c>
      <c r="K33" s="156">
        <f t="shared" si="59"/>
        <v>0</v>
      </c>
      <c r="L33" s="158"/>
      <c r="M33" s="156">
        <f t="shared" ref="M33:N33" si="60">M13+M17+M21+M25+M29</f>
        <v>0</v>
      </c>
      <c r="N33" s="156">
        <f t="shared" si="60"/>
        <v>0</v>
      </c>
      <c r="O33" s="158"/>
      <c r="P33" s="156">
        <f t="shared" ref="P33:Q33" si="61">P13+P17+P21+P25+P29</f>
        <v>0</v>
      </c>
      <c r="Q33" s="156">
        <f t="shared" si="61"/>
        <v>0</v>
      </c>
      <c r="R33" s="157"/>
      <c r="S33" s="156">
        <f t="shared" ref="S33:T33" si="62">S13+S17+S21+S25+S29</f>
        <v>0</v>
      </c>
      <c r="T33" s="156">
        <f t="shared" si="62"/>
        <v>0</v>
      </c>
      <c r="U33" s="157"/>
      <c r="V33" s="159">
        <f>V13+V17+V21+V25+V29</f>
        <v>0</v>
      </c>
      <c r="W33" s="160">
        <f t="shared" si="5"/>
        <v>323240</v>
      </c>
      <c r="X33" s="161">
        <f t="shared" si="6"/>
        <v>323240</v>
      </c>
      <c r="Y33" s="160">
        <f t="shared" si="7"/>
        <v>0</v>
      </c>
      <c r="Z33" s="162"/>
      <c r="AA33" s="163"/>
      <c r="AB33" s="86"/>
      <c r="AC33" s="54"/>
      <c r="AD33" s="54"/>
      <c r="AE33" s="54"/>
      <c r="AF33" s="54"/>
      <c r="AG33" s="54"/>
    </row>
    <row r="34" spans="1:33" ht="30" customHeight="1" x14ac:dyDescent="0.25">
      <c r="A34" s="164" t="s">
        <v>83</v>
      </c>
      <c r="B34" s="165">
        <v>2</v>
      </c>
      <c r="C34" s="166" t="s">
        <v>128</v>
      </c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9"/>
      <c r="X34" s="84"/>
      <c r="Y34" s="169"/>
      <c r="Z34" s="170"/>
      <c r="AA34" s="171"/>
      <c r="AB34" s="54"/>
      <c r="AC34" s="54"/>
      <c r="AD34" s="54"/>
      <c r="AE34" s="54"/>
      <c r="AF34" s="54"/>
      <c r="AG34" s="54"/>
    </row>
    <row r="35" spans="1:33" ht="30" customHeight="1" x14ac:dyDescent="0.25">
      <c r="A35" s="87" t="s">
        <v>85</v>
      </c>
      <c r="B35" s="88" t="s">
        <v>129</v>
      </c>
      <c r="C35" s="89" t="s">
        <v>130</v>
      </c>
      <c r="D35" s="90"/>
      <c r="E35" s="91">
        <f>SUM(E36:E38)</f>
        <v>0</v>
      </c>
      <c r="F35" s="92"/>
      <c r="G35" s="93">
        <f t="shared" ref="G35:H35" si="63">SUM(G36:G38)</f>
        <v>0</v>
      </c>
      <c r="H35" s="91">
        <f t="shared" si="63"/>
        <v>0</v>
      </c>
      <c r="I35" s="92"/>
      <c r="J35" s="93">
        <f t="shared" ref="J35:K35" si="64">SUM(J36:J38)</f>
        <v>0</v>
      </c>
      <c r="K35" s="91">
        <f t="shared" si="64"/>
        <v>0</v>
      </c>
      <c r="L35" s="92"/>
      <c r="M35" s="93">
        <f t="shared" ref="M35:N35" si="65">SUM(M36:M38)</f>
        <v>0</v>
      </c>
      <c r="N35" s="91">
        <f t="shared" si="65"/>
        <v>0</v>
      </c>
      <c r="O35" s="92"/>
      <c r="P35" s="93">
        <f t="shared" ref="P35:Q35" si="66">SUM(P36:P38)</f>
        <v>0</v>
      </c>
      <c r="Q35" s="91">
        <f t="shared" si="66"/>
        <v>0</v>
      </c>
      <c r="R35" s="92"/>
      <c r="S35" s="93">
        <f t="shared" ref="S35:T35" si="67">SUM(S36:S38)</f>
        <v>0</v>
      </c>
      <c r="T35" s="91">
        <f t="shared" si="67"/>
        <v>0</v>
      </c>
      <c r="U35" s="92"/>
      <c r="V35" s="94">
        <f>SUM(V36:V38)</f>
        <v>0</v>
      </c>
      <c r="W35" s="95">
        <f t="shared" ref="W35:W47" si="68">G35+M35+S35</f>
        <v>0</v>
      </c>
      <c r="X35" s="96">
        <f t="shared" ref="X35:X47" si="69">J35+P35+V35</f>
        <v>0</v>
      </c>
      <c r="Y35" s="95">
        <f t="shared" ref="Y35:Y47" si="70">W35-X35</f>
        <v>0</v>
      </c>
      <c r="Z35" s="97"/>
      <c r="AA35" s="98"/>
      <c r="AB35" s="99"/>
      <c r="AC35" s="99"/>
      <c r="AD35" s="99"/>
      <c r="AE35" s="99"/>
      <c r="AF35" s="99"/>
      <c r="AG35" s="99"/>
    </row>
    <row r="36" spans="1:33" ht="45" customHeight="1" x14ac:dyDescent="0.25">
      <c r="A36" s="100" t="s">
        <v>88</v>
      </c>
      <c r="B36" s="101" t="s">
        <v>131</v>
      </c>
      <c r="C36" s="102" t="s">
        <v>132</v>
      </c>
      <c r="D36" s="103" t="s">
        <v>133</v>
      </c>
      <c r="E36" s="104"/>
      <c r="F36" s="105"/>
      <c r="G36" s="106">
        <f t="shared" ref="G36:G38" si="71">E36*F36</f>
        <v>0</v>
      </c>
      <c r="H36" s="104"/>
      <c r="I36" s="105"/>
      <c r="J36" s="106">
        <f t="shared" ref="J36:J38" si="72">H36*I36</f>
        <v>0</v>
      </c>
      <c r="K36" s="104"/>
      <c r="L36" s="105"/>
      <c r="M36" s="106">
        <f t="shared" ref="M36:M38" si="73">K36*L36</f>
        <v>0</v>
      </c>
      <c r="N36" s="104"/>
      <c r="O36" s="105"/>
      <c r="P36" s="106">
        <f t="shared" ref="P36:P38" si="74">N36*O36</f>
        <v>0</v>
      </c>
      <c r="Q36" s="104"/>
      <c r="R36" s="105"/>
      <c r="S36" s="106">
        <f t="shared" ref="S36:S38" si="75">Q36*R36</f>
        <v>0</v>
      </c>
      <c r="T36" s="104"/>
      <c r="U36" s="105"/>
      <c r="V36" s="107">
        <f t="shared" ref="V36:V38" si="76">T36*U36</f>
        <v>0</v>
      </c>
      <c r="W36" s="108">
        <f t="shared" si="68"/>
        <v>0</v>
      </c>
      <c r="X36" s="172">
        <f t="shared" si="69"/>
        <v>0</v>
      </c>
      <c r="Y36" s="172">
        <f t="shared" si="70"/>
        <v>0</v>
      </c>
      <c r="Z36" s="173"/>
      <c r="AA36" s="174"/>
      <c r="AB36" s="113"/>
      <c r="AC36" s="113"/>
      <c r="AD36" s="113"/>
      <c r="AE36" s="113"/>
      <c r="AF36" s="113"/>
      <c r="AG36" s="113"/>
    </row>
    <row r="37" spans="1:33" ht="45" customHeight="1" x14ac:dyDescent="0.25">
      <c r="A37" s="100" t="s">
        <v>88</v>
      </c>
      <c r="B37" s="101" t="s">
        <v>134</v>
      </c>
      <c r="C37" s="102" t="s">
        <v>132</v>
      </c>
      <c r="D37" s="103" t="s">
        <v>133</v>
      </c>
      <c r="E37" s="104"/>
      <c r="F37" s="105"/>
      <c r="G37" s="106">
        <f t="shared" si="71"/>
        <v>0</v>
      </c>
      <c r="H37" s="104"/>
      <c r="I37" s="105"/>
      <c r="J37" s="106">
        <f t="shared" si="72"/>
        <v>0</v>
      </c>
      <c r="K37" s="104"/>
      <c r="L37" s="105"/>
      <c r="M37" s="106">
        <f t="shared" si="73"/>
        <v>0</v>
      </c>
      <c r="N37" s="104"/>
      <c r="O37" s="105"/>
      <c r="P37" s="106">
        <f t="shared" si="74"/>
        <v>0</v>
      </c>
      <c r="Q37" s="104"/>
      <c r="R37" s="105"/>
      <c r="S37" s="106">
        <f t="shared" si="75"/>
        <v>0</v>
      </c>
      <c r="T37" s="104"/>
      <c r="U37" s="105"/>
      <c r="V37" s="107">
        <f t="shared" si="76"/>
        <v>0</v>
      </c>
      <c r="W37" s="108">
        <f t="shared" si="68"/>
        <v>0</v>
      </c>
      <c r="X37" s="172">
        <f t="shared" si="69"/>
        <v>0</v>
      </c>
      <c r="Y37" s="172">
        <f t="shared" si="70"/>
        <v>0</v>
      </c>
      <c r="Z37" s="173"/>
      <c r="AA37" s="174"/>
      <c r="AB37" s="113"/>
      <c r="AC37" s="113"/>
      <c r="AD37" s="113"/>
      <c r="AE37" s="113"/>
      <c r="AF37" s="113"/>
      <c r="AG37" s="113"/>
    </row>
    <row r="38" spans="1:33" ht="45" customHeight="1" x14ac:dyDescent="0.25">
      <c r="A38" s="114" t="s">
        <v>88</v>
      </c>
      <c r="B38" s="115" t="s">
        <v>135</v>
      </c>
      <c r="C38" s="102" t="s">
        <v>132</v>
      </c>
      <c r="D38" s="117" t="s">
        <v>133</v>
      </c>
      <c r="E38" s="118"/>
      <c r="F38" s="119"/>
      <c r="G38" s="120">
        <f t="shared" si="71"/>
        <v>0</v>
      </c>
      <c r="H38" s="118"/>
      <c r="I38" s="119"/>
      <c r="J38" s="120">
        <f t="shared" si="72"/>
        <v>0</v>
      </c>
      <c r="K38" s="118"/>
      <c r="L38" s="119"/>
      <c r="M38" s="120">
        <f t="shared" si="73"/>
        <v>0</v>
      </c>
      <c r="N38" s="118"/>
      <c r="O38" s="119"/>
      <c r="P38" s="120">
        <f t="shared" si="74"/>
        <v>0</v>
      </c>
      <c r="Q38" s="118"/>
      <c r="R38" s="119"/>
      <c r="S38" s="120">
        <f t="shared" si="75"/>
        <v>0</v>
      </c>
      <c r="T38" s="118"/>
      <c r="U38" s="119"/>
      <c r="V38" s="121">
        <f t="shared" si="76"/>
        <v>0</v>
      </c>
      <c r="W38" s="108">
        <f t="shared" si="68"/>
        <v>0</v>
      </c>
      <c r="X38" s="172">
        <f t="shared" si="69"/>
        <v>0</v>
      </c>
      <c r="Y38" s="172">
        <f t="shared" si="70"/>
        <v>0</v>
      </c>
      <c r="Z38" s="175"/>
      <c r="AA38" s="176"/>
      <c r="AB38" s="113"/>
      <c r="AC38" s="113"/>
      <c r="AD38" s="113"/>
      <c r="AE38" s="113"/>
      <c r="AF38" s="113"/>
      <c r="AG38" s="113"/>
    </row>
    <row r="39" spans="1:33" ht="30" customHeight="1" x14ac:dyDescent="0.25">
      <c r="A39" s="87" t="s">
        <v>85</v>
      </c>
      <c r="B39" s="88" t="s">
        <v>136</v>
      </c>
      <c r="C39" s="89" t="s">
        <v>137</v>
      </c>
      <c r="D39" s="90"/>
      <c r="E39" s="91">
        <f>SUM(E40:E42)</f>
        <v>0</v>
      </c>
      <c r="F39" s="92"/>
      <c r="G39" s="93">
        <f t="shared" ref="G39:H39" si="77">SUM(G40:G42)</f>
        <v>0</v>
      </c>
      <c r="H39" s="91">
        <f t="shared" si="77"/>
        <v>0</v>
      </c>
      <c r="I39" s="92"/>
      <c r="J39" s="93">
        <f t="shared" ref="J39:K39" si="78">SUM(J40:J42)</f>
        <v>0</v>
      </c>
      <c r="K39" s="91">
        <f t="shared" si="78"/>
        <v>0</v>
      </c>
      <c r="L39" s="92"/>
      <c r="M39" s="93">
        <f t="shared" ref="M39:N39" si="79">SUM(M40:M42)</f>
        <v>0</v>
      </c>
      <c r="N39" s="91">
        <f t="shared" si="79"/>
        <v>0</v>
      </c>
      <c r="O39" s="92"/>
      <c r="P39" s="93">
        <f t="shared" ref="P39:Q39" si="80">SUM(P40:P42)</f>
        <v>0</v>
      </c>
      <c r="Q39" s="91">
        <f t="shared" si="80"/>
        <v>0</v>
      </c>
      <c r="R39" s="92"/>
      <c r="S39" s="93">
        <f t="shared" ref="S39:T39" si="81">SUM(S40:S42)</f>
        <v>0</v>
      </c>
      <c r="T39" s="91">
        <f t="shared" si="81"/>
        <v>0</v>
      </c>
      <c r="U39" s="92"/>
      <c r="V39" s="94">
        <f>SUM(V40:V42)</f>
        <v>0</v>
      </c>
      <c r="W39" s="95">
        <f t="shared" si="68"/>
        <v>0</v>
      </c>
      <c r="X39" s="96">
        <f t="shared" si="69"/>
        <v>0</v>
      </c>
      <c r="Y39" s="95">
        <f t="shared" si="70"/>
        <v>0</v>
      </c>
      <c r="Z39" s="97"/>
      <c r="AA39" s="98"/>
      <c r="AB39" s="99"/>
      <c r="AC39" s="99"/>
      <c r="AD39" s="99"/>
      <c r="AE39" s="99"/>
      <c r="AF39" s="99"/>
      <c r="AG39" s="99"/>
    </row>
    <row r="40" spans="1:33" ht="30" customHeight="1" x14ac:dyDescent="0.25">
      <c r="A40" s="100" t="s">
        <v>88</v>
      </c>
      <c r="B40" s="101" t="s">
        <v>138</v>
      </c>
      <c r="C40" s="102" t="s">
        <v>139</v>
      </c>
      <c r="D40" s="103" t="s">
        <v>140</v>
      </c>
      <c r="E40" s="104"/>
      <c r="F40" s="105"/>
      <c r="G40" s="106">
        <f t="shared" ref="G40:G42" si="82">E40*F40</f>
        <v>0</v>
      </c>
      <c r="H40" s="104"/>
      <c r="I40" s="105"/>
      <c r="J40" s="106">
        <f t="shared" ref="J40:J42" si="83">H40*I40</f>
        <v>0</v>
      </c>
      <c r="K40" s="104"/>
      <c r="L40" s="105"/>
      <c r="M40" s="106">
        <f t="shared" ref="M40:M42" si="84">K40*L40</f>
        <v>0</v>
      </c>
      <c r="N40" s="104"/>
      <c r="O40" s="105"/>
      <c r="P40" s="106">
        <f t="shared" ref="P40:P42" si="85">N40*O40</f>
        <v>0</v>
      </c>
      <c r="Q40" s="104"/>
      <c r="R40" s="105"/>
      <c r="S40" s="106">
        <f t="shared" ref="S40:S42" si="86">Q40*R40</f>
        <v>0</v>
      </c>
      <c r="T40" s="104"/>
      <c r="U40" s="105"/>
      <c r="V40" s="107">
        <f t="shared" ref="V40:V42" si="87">T40*U40</f>
        <v>0</v>
      </c>
      <c r="W40" s="108">
        <f t="shared" si="68"/>
        <v>0</v>
      </c>
      <c r="X40" s="172">
        <f t="shared" si="69"/>
        <v>0</v>
      </c>
      <c r="Y40" s="172">
        <f t="shared" si="70"/>
        <v>0</v>
      </c>
      <c r="Z40" s="173"/>
      <c r="AA40" s="174"/>
      <c r="AB40" s="113"/>
      <c r="AC40" s="113"/>
      <c r="AD40" s="113"/>
      <c r="AE40" s="113"/>
      <c r="AF40" s="113"/>
      <c r="AG40" s="113"/>
    </row>
    <row r="41" spans="1:33" ht="30" customHeight="1" x14ac:dyDescent="0.25">
      <c r="A41" s="100" t="s">
        <v>88</v>
      </c>
      <c r="B41" s="101" t="s">
        <v>141</v>
      </c>
      <c r="C41" s="177" t="s">
        <v>139</v>
      </c>
      <c r="D41" s="103" t="s">
        <v>140</v>
      </c>
      <c r="E41" s="104"/>
      <c r="F41" s="105"/>
      <c r="G41" s="106">
        <f t="shared" si="82"/>
        <v>0</v>
      </c>
      <c r="H41" s="104"/>
      <c r="I41" s="105"/>
      <c r="J41" s="106">
        <f t="shared" si="83"/>
        <v>0</v>
      </c>
      <c r="K41" s="104"/>
      <c r="L41" s="105"/>
      <c r="M41" s="106">
        <f t="shared" si="84"/>
        <v>0</v>
      </c>
      <c r="N41" s="104"/>
      <c r="O41" s="105"/>
      <c r="P41" s="106">
        <f t="shared" si="85"/>
        <v>0</v>
      </c>
      <c r="Q41" s="104"/>
      <c r="R41" s="105"/>
      <c r="S41" s="106">
        <f t="shared" si="86"/>
        <v>0</v>
      </c>
      <c r="T41" s="104"/>
      <c r="U41" s="105"/>
      <c r="V41" s="107">
        <f t="shared" si="87"/>
        <v>0</v>
      </c>
      <c r="W41" s="108">
        <f t="shared" si="68"/>
        <v>0</v>
      </c>
      <c r="X41" s="172">
        <f t="shared" si="69"/>
        <v>0</v>
      </c>
      <c r="Y41" s="172">
        <f t="shared" si="70"/>
        <v>0</v>
      </c>
      <c r="Z41" s="173"/>
      <c r="AA41" s="174"/>
      <c r="AB41" s="113"/>
      <c r="AC41" s="113"/>
      <c r="AD41" s="113"/>
      <c r="AE41" s="113"/>
      <c r="AF41" s="113"/>
      <c r="AG41" s="113"/>
    </row>
    <row r="42" spans="1:33" ht="30" customHeight="1" x14ac:dyDescent="0.25">
      <c r="A42" s="114" t="s">
        <v>88</v>
      </c>
      <c r="B42" s="115" t="s">
        <v>142</v>
      </c>
      <c r="C42" s="116" t="s">
        <v>139</v>
      </c>
      <c r="D42" s="117" t="s">
        <v>140</v>
      </c>
      <c r="E42" s="118"/>
      <c r="F42" s="119"/>
      <c r="G42" s="120">
        <f t="shared" si="82"/>
        <v>0</v>
      </c>
      <c r="H42" s="118"/>
      <c r="I42" s="119"/>
      <c r="J42" s="120">
        <f t="shared" si="83"/>
        <v>0</v>
      </c>
      <c r="K42" s="118"/>
      <c r="L42" s="119"/>
      <c r="M42" s="120">
        <f t="shared" si="84"/>
        <v>0</v>
      </c>
      <c r="N42" s="118"/>
      <c r="O42" s="119"/>
      <c r="P42" s="120">
        <f t="shared" si="85"/>
        <v>0</v>
      </c>
      <c r="Q42" s="118"/>
      <c r="R42" s="119"/>
      <c r="S42" s="120">
        <f t="shared" si="86"/>
        <v>0</v>
      </c>
      <c r="T42" s="118"/>
      <c r="U42" s="119"/>
      <c r="V42" s="121">
        <f t="shared" si="87"/>
        <v>0</v>
      </c>
      <c r="W42" s="108">
        <f t="shared" si="68"/>
        <v>0</v>
      </c>
      <c r="X42" s="172">
        <f t="shared" si="69"/>
        <v>0</v>
      </c>
      <c r="Y42" s="172">
        <f t="shared" si="70"/>
        <v>0</v>
      </c>
      <c r="Z42" s="175"/>
      <c r="AA42" s="176"/>
      <c r="AB42" s="113"/>
      <c r="AC42" s="113"/>
      <c r="AD42" s="113"/>
      <c r="AE42" s="113"/>
      <c r="AF42" s="113"/>
      <c r="AG42" s="113"/>
    </row>
    <row r="43" spans="1:33" ht="30" customHeight="1" x14ac:dyDescent="0.25">
      <c r="A43" s="87" t="s">
        <v>85</v>
      </c>
      <c r="B43" s="88" t="s">
        <v>143</v>
      </c>
      <c r="C43" s="89" t="s">
        <v>144</v>
      </c>
      <c r="D43" s="90"/>
      <c r="E43" s="91">
        <f>SUM(E44:E46)</f>
        <v>0</v>
      </c>
      <c r="F43" s="92"/>
      <c r="G43" s="93">
        <f t="shared" ref="G43:H43" si="88">SUM(G44:G46)</f>
        <v>0</v>
      </c>
      <c r="H43" s="91">
        <f t="shared" si="88"/>
        <v>0</v>
      </c>
      <c r="I43" s="92"/>
      <c r="J43" s="93">
        <f t="shared" ref="J43:K43" si="89">SUM(J44:J46)</f>
        <v>0</v>
      </c>
      <c r="K43" s="91">
        <f t="shared" si="89"/>
        <v>0</v>
      </c>
      <c r="L43" s="92"/>
      <c r="M43" s="93">
        <f t="shared" ref="M43:N43" si="90">SUM(M44:M46)</f>
        <v>0</v>
      </c>
      <c r="N43" s="91">
        <f t="shared" si="90"/>
        <v>0</v>
      </c>
      <c r="O43" s="92"/>
      <c r="P43" s="93">
        <f t="shared" ref="P43:Q43" si="91">SUM(P44:P46)</f>
        <v>0</v>
      </c>
      <c r="Q43" s="91">
        <f t="shared" si="91"/>
        <v>0</v>
      </c>
      <c r="R43" s="92"/>
      <c r="S43" s="93">
        <f t="shared" ref="S43:T43" si="92">SUM(S44:S46)</f>
        <v>0</v>
      </c>
      <c r="T43" s="91">
        <f t="shared" si="92"/>
        <v>0</v>
      </c>
      <c r="U43" s="92"/>
      <c r="V43" s="94">
        <f>SUM(V44:V46)</f>
        <v>0</v>
      </c>
      <c r="W43" s="95">
        <f t="shared" si="68"/>
        <v>0</v>
      </c>
      <c r="X43" s="96">
        <f t="shared" si="69"/>
        <v>0</v>
      </c>
      <c r="Y43" s="95">
        <f t="shared" si="70"/>
        <v>0</v>
      </c>
      <c r="Z43" s="97"/>
      <c r="AA43" s="98"/>
      <c r="AB43" s="99"/>
      <c r="AC43" s="99"/>
      <c r="AD43" s="99"/>
      <c r="AE43" s="99"/>
      <c r="AF43" s="99"/>
      <c r="AG43" s="99"/>
    </row>
    <row r="44" spans="1:33" ht="30" customHeight="1" x14ac:dyDescent="0.25">
      <c r="A44" s="100" t="s">
        <v>88</v>
      </c>
      <c r="B44" s="101" t="s">
        <v>145</v>
      </c>
      <c r="C44" s="102" t="s">
        <v>146</v>
      </c>
      <c r="D44" s="103" t="s">
        <v>140</v>
      </c>
      <c r="E44" s="104"/>
      <c r="F44" s="105"/>
      <c r="G44" s="106">
        <f t="shared" ref="G44:G46" si="93">E44*F44</f>
        <v>0</v>
      </c>
      <c r="H44" s="104"/>
      <c r="I44" s="105"/>
      <c r="J44" s="106">
        <f t="shared" ref="J44:J46" si="94">H44*I44</f>
        <v>0</v>
      </c>
      <c r="K44" s="104"/>
      <c r="L44" s="105"/>
      <c r="M44" s="106">
        <f t="shared" ref="M44:M46" si="95">K44*L44</f>
        <v>0</v>
      </c>
      <c r="N44" s="104"/>
      <c r="O44" s="105"/>
      <c r="P44" s="106">
        <f t="shared" ref="P44:P46" si="96">N44*O44</f>
        <v>0</v>
      </c>
      <c r="Q44" s="104"/>
      <c r="R44" s="105"/>
      <c r="S44" s="106">
        <f t="shared" ref="S44:S46" si="97">Q44*R44</f>
        <v>0</v>
      </c>
      <c r="T44" s="104"/>
      <c r="U44" s="105"/>
      <c r="V44" s="107">
        <f t="shared" ref="V44:V46" si="98">T44*U44</f>
        <v>0</v>
      </c>
      <c r="W44" s="108">
        <f t="shared" si="68"/>
        <v>0</v>
      </c>
      <c r="X44" s="172">
        <f t="shared" si="69"/>
        <v>0</v>
      </c>
      <c r="Y44" s="172">
        <f t="shared" si="70"/>
        <v>0</v>
      </c>
      <c r="Z44" s="173"/>
      <c r="AA44" s="174"/>
      <c r="AB44" s="112"/>
      <c r="AC44" s="113"/>
      <c r="AD44" s="113"/>
      <c r="AE44" s="113"/>
      <c r="AF44" s="113"/>
      <c r="AG44" s="113"/>
    </row>
    <row r="45" spans="1:33" ht="30" customHeight="1" x14ac:dyDescent="0.25">
      <c r="A45" s="100" t="s">
        <v>88</v>
      </c>
      <c r="B45" s="101" t="s">
        <v>147</v>
      </c>
      <c r="C45" s="102" t="s">
        <v>148</v>
      </c>
      <c r="D45" s="103" t="s">
        <v>140</v>
      </c>
      <c r="E45" s="104"/>
      <c r="F45" s="105"/>
      <c r="G45" s="106">
        <f t="shared" si="93"/>
        <v>0</v>
      </c>
      <c r="H45" s="104"/>
      <c r="I45" s="105"/>
      <c r="J45" s="106">
        <f t="shared" si="94"/>
        <v>0</v>
      </c>
      <c r="K45" s="104"/>
      <c r="L45" s="105"/>
      <c r="M45" s="106">
        <f t="shared" si="95"/>
        <v>0</v>
      </c>
      <c r="N45" s="104"/>
      <c r="O45" s="105"/>
      <c r="P45" s="106">
        <f t="shared" si="96"/>
        <v>0</v>
      </c>
      <c r="Q45" s="104"/>
      <c r="R45" s="105"/>
      <c r="S45" s="106">
        <f t="shared" si="97"/>
        <v>0</v>
      </c>
      <c r="T45" s="104"/>
      <c r="U45" s="105"/>
      <c r="V45" s="107">
        <f t="shared" si="98"/>
        <v>0</v>
      </c>
      <c r="W45" s="108">
        <f t="shared" si="68"/>
        <v>0</v>
      </c>
      <c r="X45" s="172">
        <f t="shared" si="69"/>
        <v>0</v>
      </c>
      <c r="Y45" s="172">
        <f t="shared" si="70"/>
        <v>0</v>
      </c>
      <c r="Z45" s="173"/>
      <c r="AA45" s="174"/>
      <c r="AB45" s="113"/>
      <c r="AC45" s="113"/>
      <c r="AD45" s="113"/>
      <c r="AE45" s="113"/>
      <c r="AF45" s="113"/>
      <c r="AG45" s="113"/>
    </row>
    <row r="46" spans="1:33" ht="30" customHeight="1" x14ac:dyDescent="0.25">
      <c r="A46" s="114" t="s">
        <v>88</v>
      </c>
      <c r="B46" s="115" t="s">
        <v>149</v>
      </c>
      <c r="C46" s="116" t="s">
        <v>146</v>
      </c>
      <c r="D46" s="117" t="s">
        <v>140</v>
      </c>
      <c r="E46" s="118"/>
      <c r="F46" s="119"/>
      <c r="G46" s="120">
        <f t="shared" si="93"/>
        <v>0</v>
      </c>
      <c r="H46" s="118"/>
      <c r="I46" s="119"/>
      <c r="J46" s="120">
        <f t="shared" si="94"/>
        <v>0</v>
      </c>
      <c r="K46" s="118"/>
      <c r="L46" s="119"/>
      <c r="M46" s="120">
        <f t="shared" si="95"/>
        <v>0</v>
      </c>
      <c r="N46" s="118"/>
      <c r="O46" s="119"/>
      <c r="P46" s="120">
        <f t="shared" si="96"/>
        <v>0</v>
      </c>
      <c r="Q46" s="118"/>
      <c r="R46" s="119"/>
      <c r="S46" s="120">
        <f t="shared" si="97"/>
        <v>0</v>
      </c>
      <c r="T46" s="118"/>
      <c r="U46" s="119"/>
      <c r="V46" s="121">
        <f t="shared" si="98"/>
        <v>0</v>
      </c>
      <c r="W46" s="108">
        <f t="shared" si="68"/>
        <v>0</v>
      </c>
      <c r="X46" s="172">
        <f t="shared" si="69"/>
        <v>0</v>
      </c>
      <c r="Y46" s="172">
        <f t="shared" si="70"/>
        <v>0</v>
      </c>
      <c r="Z46" s="175"/>
      <c r="AA46" s="176"/>
      <c r="AB46" s="113"/>
      <c r="AC46" s="113"/>
      <c r="AD46" s="113"/>
      <c r="AE46" s="113"/>
      <c r="AF46" s="113"/>
      <c r="AG46" s="113"/>
    </row>
    <row r="47" spans="1:33" ht="30" customHeight="1" x14ac:dyDescent="0.25">
      <c r="A47" s="178" t="s">
        <v>150</v>
      </c>
      <c r="B47" s="179"/>
      <c r="C47" s="154"/>
      <c r="D47" s="155"/>
      <c r="E47" s="158">
        <f>E43+E39+E35</f>
        <v>0</v>
      </c>
      <c r="F47" s="157"/>
      <c r="G47" s="156">
        <f t="shared" ref="G47:H47" si="99">G43+G39+G35</f>
        <v>0</v>
      </c>
      <c r="H47" s="158">
        <f t="shared" si="99"/>
        <v>0</v>
      </c>
      <c r="I47" s="157"/>
      <c r="J47" s="156">
        <f t="shared" ref="J47:K47" si="100">J43+J39+J35</f>
        <v>0</v>
      </c>
      <c r="K47" s="158">
        <f t="shared" si="100"/>
        <v>0</v>
      </c>
      <c r="L47" s="157"/>
      <c r="M47" s="156">
        <f t="shared" ref="M47:N47" si="101">M43+M39+M35</f>
        <v>0</v>
      </c>
      <c r="N47" s="158">
        <f t="shared" si="101"/>
        <v>0</v>
      </c>
      <c r="O47" s="157"/>
      <c r="P47" s="156">
        <f t="shared" ref="P47:Q47" si="102">P43+P39+P35</f>
        <v>0</v>
      </c>
      <c r="Q47" s="158">
        <f t="shared" si="102"/>
        <v>0</v>
      </c>
      <c r="R47" s="157"/>
      <c r="S47" s="156">
        <f t="shared" ref="S47:T47" si="103">S43+S39+S35</f>
        <v>0</v>
      </c>
      <c r="T47" s="158">
        <f t="shared" si="103"/>
        <v>0</v>
      </c>
      <c r="U47" s="157"/>
      <c r="V47" s="159">
        <f>V43+V39+V35</f>
        <v>0</v>
      </c>
      <c r="W47" s="160">
        <f t="shared" si="68"/>
        <v>0</v>
      </c>
      <c r="X47" s="180">
        <f t="shared" si="69"/>
        <v>0</v>
      </c>
      <c r="Y47" s="180">
        <f t="shared" si="70"/>
        <v>0</v>
      </c>
      <c r="Z47" s="181"/>
      <c r="AA47" s="182"/>
      <c r="AB47" s="54"/>
      <c r="AC47" s="54"/>
      <c r="AD47" s="54"/>
      <c r="AE47" s="54"/>
      <c r="AF47" s="54"/>
      <c r="AG47" s="54"/>
    </row>
    <row r="48" spans="1:33" ht="30" customHeight="1" x14ac:dyDescent="0.25">
      <c r="A48" s="164" t="s">
        <v>83</v>
      </c>
      <c r="B48" s="165">
        <v>3</v>
      </c>
      <c r="C48" s="166" t="s">
        <v>151</v>
      </c>
      <c r="D48" s="167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9"/>
      <c r="X48" s="169"/>
      <c r="Y48" s="169"/>
      <c r="Z48" s="183"/>
      <c r="AA48" s="184"/>
      <c r="AB48" s="54"/>
      <c r="AC48" s="54"/>
      <c r="AD48" s="54"/>
      <c r="AE48" s="54"/>
      <c r="AF48" s="54"/>
      <c r="AG48" s="54"/>
    </row>
    <row r="49" spans="1:33" ht="47.25" customHeight="1" x14ac:dyDescent="0.25">
      <c r="A49" s="87" t="s">
        <v>85</v>
      </c>
      <c r="B49" s="185" t="s">
        <v>152</v>
      </c>
      <c r="C49" s="186" t="s">
        <v>153</v>
      </c>
      <c r="D49" s="187"/>
      <c r="E49" s="188">
        <f>SUM(E50:E52)</f>
        <v>0</v>
      </c>
      <c r="F49" s="189"/>
      <c r="G49" s="190">
        <f t="shared" ref="G49:H49" si="104">SUM(G50:G52)</f>
        <v>0</v>
      </c>
      <c r="H49" s="188">
        <f t="shared" si="104"/>
        <v>0</v>
      </c>
      <c r="I49" s="189"/>
      <c r="J49" s="190">
        <f t="shared" ref="J49:K49" si="105">SUM(J50:J52)</f>
        <v>0</v>
      </c>
      <c r="K49" s="188">
        <f t="shared" si="105"/>
        <v>0</v>
      </c>
      <c r="L49" s="189"/>
      <c r="M49" s="190">
        <f t="shared" ref="M49:N49" si="106">SUM(M50:M52)</f>
        <v>0</v>
      </c>
      <c r="N49" s="188">
        <f t="shared" si="106"/>
        <v>0</v>
      </c>
      <c r="O49" s="189"/>
      <c r="P49" s="190">
        <f t="shared" ref="P49:Q49" si="107">SUM(P50:P52)</f>
        <v>0</v>
      </c>
      <c r="Q49" s="188">
        <f t="shared" si="107"/>
        <v>0</v>
      </c>
      <c r="R49" s="189"/>
      <c r="S49" s="190">
        <f t="shared" ref="S49:T49" si="108">SUM(S50:S52)</f>
        <v>0</v>
      </c>
      <c r="T49" s="188">
        <f t="shared" si="108"/>
        <v>0</v>
      </c>
      <c r="U49" s="189"/>
      <c r="V49" s="191">
        <f>SUM(V50:V52)</f>
        <v>0</v>
      </c>
      <c r="W49" s="95">
        <f t="shared" ref="W49:W57" si="109">G49+M49+S49</f>
        <v>0</v>
      </c>
      <c r="X49" s="192">
        <f t="shared" ref="X49:X57" si="110">J49+P49+V49</f>
        <v>0</v>
      </c>
      <c r="Y49" s="192">
        <f t="shared" ref="Y49:Y57" si="111">W49-X49</f>
        <v>0</v>
      </c>
      <c r="Z49" s="193"/>
      <c r="AA49" s="194"/>
      <c r="AB49" s="99"/>
      <c r="AC49" s="99"/>
      <c r="AD49" s="99"/>
      <c r="AE49" s="99"/>
      <c r="AF49" s="99"/>
      <c r="AG49" s="99"/>
    </row>
    <row r="50" spans="1:33" ht="30" customHeight="1" x14ac:dyDescent="0.25">
      <c r="A50" s="100" t="s">
        <v>88</v>
      </c>
      <c r="B50" s="101" t="s">
        <v>154</v>
      </c>
      <c r="C50" s="177" t="s">
        <v>155</v>
      </c>
      <c r="D50" s="103" t="s">
        <v>133</v>
      </c>
      <c r="E50" s="104"/>
      <c r="F50" s="105"/>
      <c r="G50" s="106">
        <f t="shared" ref="G50:G52" si="112">E50*F50</f>
        <v>0</v>
      </c>
      <c r="H50" s="104"/>
      <c r="I50" s="105"/>
      <c r="J50" s="106">
        <f t="shared" ref="J50:J52" si="113">H50*I50</f>
        <v>0</v>
      </c>
      <c r="K50" s="104"/>
      <c r="L50" s="105"/>
      <c r="M50" s="106">
        <f t="shared" ref="M50:M52" si="114">K50*L50</f>
        <v>0</v>
      </c>
      <c r="N50" s="104"/>
      <c r="O50" s="105"/>
      <c r="P50" s="106">
        <f t="shared" ref="P50:P52" si="115">N50*O50</f>
        <v>0</v>
      </c>
      <c r="Q50" s="104"/>
      <c r="R50" s="105"/>
      <c r="S50" s="106">
        <f t="shared" ref="S50:S52" si="116">Q50*R50</f>
        <v>0</v>
      </c>
      <c r="T50" s="104"/>
      <c r="U50" s="105"/>
      <c r="V50" s="107">
        <f t="shared" ref="V50:V52" si="117">T50*U50</f>
        <v>0</v>
      </c>
      <c r="W50" s="108">
        <f t="shared" si="109"/>
        <v>0</v>
      </c>
      <c r="X50" s="172">
        <f t="shared" si="110"/>
        <v>0</v>
      </c>
      <c r="Y50" s="172">
        <f t="shared" si="111"/>
        <v>0</v>
      </c>
      <c r="Z50" s="173"/>
      <c r="AA50" s="174"/>
      <c r="AB50" s="113"/>
      <c r="AC50" s="113"/>
      <c r="AD50" s="113"/>
      <c r="AE50" s="113"/>
      <c r="AF50" s="113"/>
      <c r="AG50" s="113"/>
    </row>
    <row r="51" spans="1:33" ht="30" customHeight="1" x14ac:dyDescent="0.25">
      <c r="A51" s="100" t="s">
        <v>88</v>
      </c>
      <c r="B51" s="101" t="s">
        <v>156</v>
      </c>
      <c r="C51" s="177" t="s">
        <v>157</v>
      </c>
      <c r="D51" s="103" t="s">
        <v>133</v>
      </c>
      <c r="E51" s="104"/>
      <c r="F51" s="105"/>
      <c r="G51" s="106">
        <f t="shared" si="112"/>
        <v>0</v>
      </c>
      <c r="H51" s="104"/>
      <c r="I51" s="105"/>
      <c r="J51" s="106">
        <f t="shared" si="113"/>
        <v>0</v>
      </c>
      <c r="K51" s="104"/>
      <c r="L51" s="105"/>
      <c r="M51" s="106">
        <f t="shared" si="114"/>
        <v>0</v>
      </c>
      <c r="N51" s="104"/>
      <c r="O51" s="105"/>
      <c r="P51" s="106">
        <f t="shared" si="115"/>
        <v>0</v>
      </c>
      <c r="Q51" s="104"/>
      <c r="R51" s="105"/>
      <c r="S51" s="106">
        <f t="shared" si="116"/>
        <v>0</v>
      </c>
      <c r="T51" s="104"/>
      <c r="U51" s="105"/>
      <c r="V51" s="107">
        <f t="shared" si="117"/>
        <v>0</v>
      </c>
      <c r="W51" s="108">
        <f t="shared" si="109"/>
        <v>0</v>
      </c>
      <c r="X51" s="172">
        <f t="shared" si="110"/>
        <v>0</v>
      </c>
      <c r="Y51" s="172">
        <f t="shared" si="111"/>
        <v>0</v>
      </c>
      <c r="Z51" s="173"/>
      <c r="AA51" s="174"/>
      <c r="AB51" s="113"/>
      <c r="AC51" s="113"/>
      <c r="AD51" s="113"/>
      <c r="AE51" s="113"/>
      <c r="AF51" s="113"/>
      <c r="AG51" s="113"/>
    </row>
    <row r="52" spans="1:33" ht="30" customHeight="1" x14ac:dyDescent="0.25">
      <c r="A52" s="134" t="s">
        <v>88</v>
      </c>
      <c r="B52" s="126" t="s">
        <v>158</v>
      </c>
      <c r="C52" s="145" t="s">
        <v>159</v>
      </c>
      <c r="D52" s="146" t="s">
        <v>133</v>
      </c>
      <c r="E52" s="147"/>
      <c r="F52" s="148"/>
      <c r="G52" s="135">
        <f t="shared" si="112"/>
        <v>0</v>
      </c>
      <c r="H52" s="147"/>
      <c r="I52" s="148"/>
      <c r="J52" s="135">
        <f t="shared" si="113"/>
        <v>0</v>
      </c>
      <c r="K52" s="147"/>
      <c r="L52" s="148"/>
      <c r="M52" s="135">
        <f t="shared" si="114"/>
        <v>0</v>
      </c>
      <c r="N52" s="147"/>
      <c r="O52" s="148"/>
      <c r="P52" s="135">
        <f t="shared" si="115"/>
        <v>0</v>
      </c>
      <c r="Q52" s="147"/>
      <c r="R52" s="148"/>
      <c r="S52" s="135">
        <f t="shared" si="116"/>
        <v>0</v>
      </c>
      <c r="T52" s="147"/>
      <c r="U52" s="148"/>
      <c r="V52" s="149">
        <f t="shared" si="117"/>
        <v>0</v>
      </c>
      <c r="W52" s="195">
        <f t="shared" si="109"/>
        <v>0</v>
      </c>
      <c r="X52" s="196">
        <f t="shared" si="110"/>
        <v>0</v>
      </c>
      <c r="Y52" s="196">
        <f t="shared" si="111"/>
        <v>0</v>
      </c>
      <c r="Z52" s="175"/>
      <c r="AA52" s="197"/>
      <c r="AB52" s="113"/>
      <c r="AC52" s="113"/>
      <c r="AD52" s="113"/>
      <c r="AE52" s="113"/>
      <c r="AF52" s="113"/>
      <c r="AG52" s="113"/>
    </row>
    <row r="53" spans="1:33" ht="54" customHeight="1" x14ac:dyDescent="0.25">
      <c r="A53" s="87" t="s">
        <v>85</v>
      </c>
      <c r="B53" s="185" t="s">
        <v>160</v>
      </c>
      <c r="C53" s="89" t="s">
        <v>161</v>
      </c>
      <c r="D53" s="90"/>
      <c r="E53" s="91"/>
      <c r="F53" s="92"/>
      <c r="G53" s="93"/>
      <c r="H53" s="91"/>
      <c r="I53" s="92"/>
      <c r="J53" s="93"/>
      <c r="K53" s="91">
        <f>SUM(K54:K56)</f>
        <v>0</v>
      </c>
      <c r="L53" s="92"/>
      <c r="M53" s="93">
        <f t="shared" ref="M53:N53" si="118">SUM(M54:M56)</f>
        <v>0</v>
      </c>
      <c r="N53" s="91">
        <f t="shared" si="118"/>
        <v>0</v>
      </c>
      <c r="O53" s="92"/>
      <c r="P53" s="93">
        <f t="shared" ref="P53:Q53" si="119">SUM(P54:P56)</f>
        <v>0</v>
      </c>
      <c r="Q53" s="91">
        <f t="shared" si="119"/>
        <v>0</v>
      </c>
      <c r="R53" s="92"/>
      <c r="S53" s="93">
        <f t="shared" ref="S53:T53" si="120">SUM(S54:S56)</f>
        <v>0</v>
      </c>
      <c r="T53" s="91">
        <f t="shared" si="120"/>
        <v>0</v>
      </c>
      <c r="U53" s="92"/>
      <c r="V53" s="94">
        <f>SUM(V54:V56)</f>
        <v>0</v>
      </c>
      <c r="W53" s="95">
        <f t="shared" si="109"/>
        <v>0</v>
      </c>
      <c r="X53" s="192">
        <f t="shared" si="110"/>
        <v>0</v>
      </c>
      <c r="Y53" s="192">
        <f t="shared" si="111"/>
        <v>0</v>
      </c>
      <c r="Z53" s="193"/>
      <c r="AA53" s="198"/>
      <c r="AB53" s="99"/>
      <c r="AC53" s="99"/>
      <c r="AD53" s="99"/>
      <c r="AE53" s="99"/>
      <c r="AF53" s="99"/>
      <c r="AG53" s="99"/>
    </row>
    <row r="54" spans="1:33" ht="30" customHeight="1" x14ac:dyDescent="0.25">
      <c r="A54" s="100" t="s">
        <v>88</v>
      </c>
      <c r="B54" s="101" t="s">
        <v>162</v>
      </c>
      <c r="C54" s="177" t="s">
        <v>163</v>
      </c>
      <c r="D54" s="103" t="s">
        <v>164</v>
      </c>
      <c r="E54" s="402" t="s">
        <v>165</v>
      </c>
      <c r="F54" s="403"/>
      <c r="G54" s="404"/>
      <c r="H54" s="402" t="s">
        <v>165</v>
      </c>
      <c r="I54" s="403"/>
      <c r="J54" s="404"/>
      <c r="K54" s="104"/>
      <c r="L54" s="105"/>
      <c r="M54" s="106">
        <f t="shared" ref="M54:M56" si="121">K54*L54</f>
        <v>0</v>
      </c>
      <c r="N54" s="104"/>
      <c r="O54" s="105"/>
      <c r="P54" s="106">
        <f t="shared" ref="P54:P56" si="122">N54*O54</f>
        <v>0</v>
      </c>
      <c r="Q54" s="104"/>
      <c r="R54" s="105"/>
      <c r="S54" s="106">
        <f t="shared" ref="S54:S56" si="123">Q54*R54</f>
        <v>0</v>
      </c>
      <c r="T54" s="104"/>
      <c r="U54" s="105"/>
      <c r="V54" s="107">
        <f t="shared" ref="V54:V56" si="124">T54*U54</f>
        <v>0</v>
      </c>
      <c r="W54" s="108">
        <f t="shared" si="109"/>
        <v>0</v>
      </c>
      <c r="X54" s="172">
        <f t="shared" si="110"/>
        <v>0</v>
      </c>
      <c r="Y54" s="172">
        <f t="shared" si="111"/>
        <v>0</v>
      </c>
      <c r="Z54" s="173"/>
      <c r="AA54" s="174"/>
      <c r="AB54" s="113"/>
      <c r="AC54" s="113"/>
      <c r="AD54" s="113"/>
      <c r="AE54" s="113"/>
      <c r="AF54" s="113"/>
      <c r="AG54" s="113"/>
    </row>
    <row r="55" spans="1:33" ht="30" customHeight="1" x14ac:dyDescent="0.25">
      <c r="A55" s="100" t="s">
        <v>88</v>
      </c>
      <c r="B55" s="101" t="s">
        <v>166</v>
      </c>
      <c r="C55" s="177" t="s">
        <v>167</v>
      </c>
      <c r="D55" s="103" t="s">
        <v>164</v>
      </c>
      <c r="E55" s="386"/>
      <c r="F55" s="384"/>
      <c r="G55" s="405"/>
      <c r="H55" s="386"/>
      <c r="I55" s="384"/>
      <c r="J55" s="405"/>
      <c r="K55" s="104"/>
      <c r="L55" s="105"/>
      <c r="M55" s="106">
        <f t="shared" si="121"/>
        <v>0</v>
      </c>
      <c r="N55" s="104"/>
      <c r="O55" s="105"/>
      <c r="P55" s="106">
        <f t="shared" si="122"/>
        <v>0</v>
      </c>
      <c r="Q55" s="104"/>
      <c r="R55" s="105"/>
      <c r="S55" s="106">
        <f t="shared" si="123"/>
        <v>0</v>
      </c>
      <c r="T55" s="104"/>
      <c r="U55" s="105"/>
      <c r="V55" s="107">
        <f t="shared" si="124"/>
        <v>0</v>
      </c>
      <c r="W55" s="108">
        <f t="shared" si="109"/>
        <v>0</v>
      </c>
      <c r="X55" s="172">
        <f t="shared" si="110"/>
        <v>0</v>
      </c>
      <c r="Y55" s="172">
        <f t="shared" si="111"/>
        <v>0</v>
      </c>
      <c r="Z55" s="173"/>
      <c r="AA55" s="174"/>
      <c r="AB55" s="113"/>
      <c r="AC55" s="113"/>
      <c r="AD55" s="113"/>
      <c r="AE55" s="113"/>
      <c r="AF55" s="113"/>
      <c r="AG55" s="113"/>
    </row>
    <row r="56" spans="1:33" ht="30" customHeight="1" x14ac:dyDescent="0.25">
      <c r="A56" s="114" t="s">
        <v>88</v>
      </c>
      <c r="B56" s="115" t="s">
        <v>168</v>
      </c>
      <c r="C56" s="199" t="s">
        <v>169</v>
      </c>
      <c r="D56" s="117" t="s">
        <v>164</v>
      </c>
      <c r="E56" s="406"/>
      <c r="F56" s="407"/>
      <c r="G56" s="408"/>
      <c r="H56" s="406"/>
      <c r="I56" s="407"/>
      <c r="J56" s="408"/>
      <c r="K56" s="118"/>
      <c r="L56" s="119"/>
      <c r="M56" s="120">
        <f t="shared" si="121"/>
        <v>0</v>
      </c>
      <c r="N56" s="118"/>
      <c r="O56" s="119"/>
      <c r="P56" s="120">
        <f t="shared" si="122"/>
        <v>0</v>
      </c>
      <c r="Q56" s="118"/>
      <c r="R56" s="119"/>
      <c r="S56" s="120">
        <f t="shared" si="123"/>
        <v>0</v>
      </c>
      <c r="T56" s="118"/>
      <c r="U56" s="119"/>
      <c r="V56" s="121">
        <f t="shared" si="124"/>
        <v>0</v>
      </c>
      <c r="W56" s="122">
        <f t="shared" si="109"/>
        <v>0</v>
      </c>
      <c r="X56" s="200">
        <f t="shared" si="110"/>
        <v>0</v>
      </c>
      <c r="Y56" s="200">
        <f t="shared" si="111"/>
        <v>0</v>
      </c>
      <c r="Z56" s="175"/>
      <c r="AA56" s="176"/>
      <c r="AB56" s="113"/>
      <c r="AC56" s="113"/>
      <c r="AD56" s="113"/>
      <c r="AE56" s="113"/>
      <c r="AF56" s="113"/>
      <c r="AG56" s="113"/>
    </row>
    <row r="57" spans="1:33" ht="30" customHeight="1" x14ac:dyDescent="0.25">
      <c r="A57" s="152" t="s">
        <v>170</v>
      </c>
      <c r="B57" s="153"/>
      <c r="C57" s="201"/>
      <c r="D57" s="202"/>
      <c r="E57" s="158">
        <f t="shared" ref="E57:J57" si="125">E49</f>
        <v>0</v>
      </c>
      <c r="F57" s="157">
        <f t="shared" si="125"/>
        <v>0</v>
      </c>
      <c r="G57" s="156">
        <f t="shared" si="125"/>
        <v>0</v>
      </c>
      <c r="H57" s="158">
        <f t="shared" si="125"/>
        <v>0</v>
      </c>
      <c r="I57" s="157">
        <f t="shared" si="125"/>
        <v>0</v>
      </c>
      <c r="J57" s="156">
        <f t="shared" si="125"/>
        <v>0</v>
      </c>
      <c r="K57" s="158">
        <f>K53+K49</f>
        <v>0</v>
      </c>
      <c r="L57" s="157"/>
      <c r="M57" s="156">
        <f t="shared" ref="M57:N57" si="126">M53+M49</f>
        <v>0</v>
      </c>
      <c r="N57" s="158">
        <f t="shared" si="126"/>
        <v>0</v>
      </c>
      <c r="O57" s="157"/>
      <c r="P57" s="156">
        <f t="shared" ref="P57:Q57" si="127">P53+P49</f>
        <v>0</v>
      </c>
      <c r="Q57" s="158">
        <f t="shared" si="127"/>
        <v>0</v>
      </c>
      <c r="R57" s="157"/>
      <c r="S57" s="156">
        <f t="shared" ref="S57:T57" si="128">S53+S49</f>
        <v>0</v>
      </c>
      <c r="T57" s="158">
        <f t="shared" si="128"/>
        <v>0</v>
      </c>
      <c r="U57" s="157"/>
      <c r="V57" s="159">
        <f>V53+V49</f>
        <v>0</v>
      </c>
      <c r="W57" s="203">
        <f t="shared" si="109"/>
        <v>0</v>
      </c>
      <c r="X57" s="204">
        <f t="shared" si="110"/>
        <v>0</v>
      </c>
      <c r="Y57" s="204">
        <f t="shared" si="111"/>
        <v>0</v>
      </c>
      <c r="Z57" s="181"/>
      <c r="AA57" s="182"/>
      <c r="AB57" s="54"/>
      <c r="AC57" s="54"/>
      <c r="AD57" s="54"/>
      <c r="AE57" s="54"/>
      <c r="AF57" s="54"/>
      <c r="AG57" s="54"/>
    </row>
    <row r="58" spans="1:33" ht="30" customHeight="1" x14ac:dyDescent="0.25">
      <c r="A58" s="164" t="s">
        <v>83</v>
      </c>
      <c r="B58" s="165">
        <v>4</v>
      </c>
      <c r="C58" s="166" t="s">
        <v>171</v>
      </c>
      <c r="D58" s="167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9"/>
      <c r="X58" s="169"/>
      <c r="Y58" s="169"/>
      <c r="Z58" s="183"/>
      <c r="AA58" s="184"/>
      <c r="AB58" s="54"/>
      <c r="AC58" s="54"/>
      <c r="AD58" s="54"/>
      <c r="AE58" s="54"/>
      <c r="AF58" s="54"/>
      <c r="AG58" s="54"/>
    </row>
    <row r="59" spans="1:33" ht="30" customHeight="1" x14ac:dyDescent="0.25">
      <c r="A59" s="87" t="s">
        <v>85</v>
      </c>
      <c r="B59" s="88" t="s">
        <v>172</v>
      </c>
      <c r="C59" s="89" t="s">
        <v>173</v>
      </c>
      <c r="D59" s="90"/>
      <c r="E59" s="91">
        <f>SUM(E60:E62)</f>
        <v>3</v>
      </c>
      <c r="F59" s="92"/>
      <c r="G59" s="93">
        <f t="shared" ref="G59:H59" si="129">SUM(G60:G62)</f>
        <v>21000</v>
      </c>
      <c r="H59" s="91">
        <f t="shared" si="129"/>
        <v>2</v>
      </c>
      <c r="I59" s="92"/>
      <c r="J59" s="93">
        <f t="shared" ref="J59:K59" si="130">SUM(J60:J62)</f>
        <v>10500</v>
      </c>
      <c r="K59" s="91">
        <f t="shared" si="130"/>
        <v>0</v>
      </c>
      <c r="L59" s="92"/>
      <c r="M59" s="93">
        <f t="shared" ref="M59:N59" si="131">SUM(M60:M62)</f>
        <v>0</v>
      </c>
      <c r="N59" s="91">
        <f t="shared" si="131"/>
        <v>0</v>
      </c>
      <c r="O59" s="92"/>
      <c r="P59" s="93">
        <f t="shared" ref="P59:Q59" si="132">SUM(P60:P62)</f>
        <v>0</v>
      </c>
      <c r="Q59" s="91">
        <f t="shared" si="132"/>
        <v>0</v>
      </c>
      <c r="R59" s="92"/>
      <c r="S59" s="93">
        <f t="shared" ref="S59:T59" si="133">SUM(S60:S62)</f>
        <v>0</v>
      </c>
      <c r="T59" s="91">
        <f t="shared" si="133"/>
        <v>0</v>
      </c>
      <c r="U59" s="92"/>
      <c r="V59" s="94">
        <f>SUM(V60:V62)</f>
        <v>0</v>
      </c>
      <c r="W59" s="95">
        <f t="shared" ref="W59:W80" si="134">G59+M59+S59</f>
        <v>21000</v>
      </c>
      <c r="X59" s="96">
        <f t="shared" ref="X59:X80" si="135">J59+P59+V59</f>
        <v>10500</v>
      </c>
      <c r="Y59" s="95">
        <f t="shared" ref="Y59:Y80" si="136">W59-X59</f>
        <v>10500</v>
      </c>
      <c r="Z59" s="97"/>
      <c r="AA59" s="98"/>
      <c r="AB59" s="99"/>
      <c r="AC59" s="99"/>
      <c r="AD59" s="99"/>
      <c r="AE59" s="99"/>
      <c r="AF59" s="99"/>
      <c r="AG59" s="99"/>
    </row>
    <row r="60" spans="1:33" ht="30" customHeight="1" x14ac:dyDescent="0.25">
      <c r="A60" s="100" t="s">
        <v>88</v>
      </c>
      <c r="B60" s="101" t="s">
        <v>174</v>
      </c>
      <c r="C60" s="132" t="s">
        <v>175</v>
      </c>
      <c r="D60" s="205" t="s">
        <v>176</v>
      </c>
      <c r="E60" s="206">
        <v>3</v>
      </c>
      <c r="F60" s="206">
        <v>7000</v>
      </c>
      <c r="G60" s="207">
        <f t="shared" ref="G60:G62" si="137">E60*F60</f>
        <v>21000</v>
      </c>
      <c r="H60" s="208">
        <v>2</v>
      </c>
      <c r="I60" s="208">
        <v>5250</v>
      </c>
      <c r="J60" s="207">
        <f t="shared" ref="J60:J62" si="138">H60*I60</f>
        <v>10500</v>
      </c>
      <c r="K60" s="104"/>
      <c r="L60" s="209"/>
      <c r="M60" s="106">
        <f t="shared" ref="M60:M62" si="139">K60*L60</f>
        <v>0</v>
      </c>
      <c r="N60" s="104"/>
      <c r="O60" s="209"/>
      <c r="P60" s="106">
        <f t="shared" ref="P60:P62" si="140">N60*O60</f>
        <v>0</v>
      </c>
      <c r="Q60" s="104"/>
      <c r="R60" s="209"/>
      <c r="S60" s="106">
        <f t="shared" ref="S60:S62" si="141">Q60*R60</f>
        <v>0</v>
      </c>
      <c r="T60" s="104"/>
      <c r="U60" s="209"/>
      <c r="V60" s="107">
        <f t="shared" ref="V60:V62" si="142">T60*U60</f>
        <v>0</v>
      </c>
      <c r="W60" s="108">
        <f t="shared" si="134"/>
        <v>21000</v>
      </c>
      <c r="X60" s="172">
        <f t="shared" si="135"/>
        <v>10500</v>
      </c>
      <c r="Y60" s="172">
        <f t="shared" si="136"/>
        <v>10500</v>
      </c>
      <c r="Z60" s="173"/>
      <c r="AA60" s="111" t="s">
        <v>177</v>
      </c>
      <c r="AB60" s="113"/>
      <c r="AC60" s="113"/>
      <c r="AD60" s="113"/>
      <c r="AE60" s="113"/>
      <c r="AF60" s="113"/>
      <c r="AG60" s="113"/>
    </row>
    <row r="61" spans="1:33" ht="30" customHeight="1" x14ac:dyDescent="0.25">
      <c r="A61" s="100" t="s">
        <v>88</v>
      </c>
      <c r="B61" s="101" t="s">
        <v>178</v>
      </c>
      <c r="C61" s="177" t="s">
        <v>179</v>
      </c>
      <c r="D61" s="210" t="s">
        <v>180</v>
      </c>
      <c r="E61" s="211"/>
      <c r="F61" s="209"/>
      <c r="G61" s="207">
        <f t="shared" si="137"/>
        <v>0</v>
      </c>
      <c r="H61" s="211"/>
      <c r="I61" s="209"/>
      <c r="J61" s="207">
        <f t="shared" si="138"/>
        <v>0</v>
      </c>
      <c r="K61" s="104"/>
      <c r="L61" s="209"/>
      <c r="M61" s="106">
        <f t="shared" si="139"/>
        <v>0</v>
      </c>
      <c r="N61" s="104"/>
      <c r="O61" s="209"/>
      <c r="P61" s="106">
        <f t="shared" si="140"/>
        <v>0</v>
      </c>
      <c r="Q61" s="104"/>
      <c r="R61" s="209"/>
      <c r="S61" s="106">
        <f t="shared" si="141"/>
        <v>0</v>
      </c>
      <c r="T61" s="104"/>
      <c r="U61" s="209"/>
      <c r="V61" s="107">
        <f t="shared" si="142"/>
        <v>0</v>
      </c>
      <c r="W61" s="108">
        <f t="shared" si="134"/>
        <v>0</v>
      </c>
      <c r="X61" s="172">
        <f t="shared" si="135"/>
        <v>0</v>
      </c>
      <c r="Y61" s="172">
        <f t="shared" si="136"/>
        <v>0</v>
      </c>
      <c r="Z61" s="173"/>
      <c r="AA61" s="174"/>
      <c r="AB61" s="113"/>
      <c r="AC61" s="113"/>
      <c r="AD61" s="113"/>
      <c r="AE61" s="113"/>
      <c r="AF61" s="113"/>
      <c r="AG61" s="113"/>
    </row>
    <row r="62" spans="1:33" ht="30" customHeight="1" x14ac:dyDescent="0.25">
      <c r="A62" s="114" t="s">
        <v>88</v>
      </c>
      <c r="B62" s="126" t="s">
        <v>181</v>
      </c>
      <c r="C62" s="145" t="s">
        <v>179</v>
      </c>
      <c r="D62" s="210" t="s">
        <v>180</v>
      </c>
      <c r="E62" s="212"/>
      <c r="F62" s="213"/>
      <c r="G62" s="214">
        <f t="shared" si="137"/>
        <v>0</v>
      </c>
      <c r="H62" s="212"/>
      <c r="I62" s="213"/>
      <c r="J62" s="214">
        <f t="shared" si="138"/>
        <v>0</v>
      </c>
      <c r="K62" s="147"/>
      <c r="L62" s="213"/>
      <c r="M62" s="135">
        <f t="shared" si="139"/>
        <v>0</v>
      </c>
      <c r="N62" s="147"/>
      <c r="O62" s="213"/>
      <c r="P62" s="135">
        <f t="shared" si="140"/>
        <v>0</v>
      </c>
      <c r="Q62" s="147"/>
      <c r="R62" s="213"/>
      <c r="S62" s="135">
        <f t="shared" si="141"/>
        <v>0</v>
      </c>
      <c r="T62" s="147"/>
      <c r="U62" s="213"/>
      <c r="V62" s="149">
        <f t="shared" si="142"/>
        <v>0</v>
      </c>
      <c r="W62" s="195">
        <f t="shared" si="134"/>
        <v>0</v>
      </c>
      <c r="X62" s="196">
        <f t="shared" si="135"/>
        <v>0</v>
      </c>
      <c r="Y62" s="196">
        <f t="shared" si="136"/>
        <v>0</v>
      </c>
      <c r="Z62" s="175"/>
      <c r="AA62" s="197"/>
      <c r="AB62" s="113"/>
      <c r="AC62" s="113"/>
      <c r="AD62" s="113"/>
      <c r="AE62" s="113"/>
      <c r="AF62" s="113"/>
      <c r="AG62" s="113"/>
    </row>
    <row r="63" spans="1:33" ht="30" customHeight="1" x14ac:dyDescent="0.25">
      <c r="A63" s="87" t="s">
        <v>85</v>
      </c>
      <c r="B63" s="185" t="s">
        <v>182</v>
      </c>
      <c r="C63" s="215" t="s">
        <v>183</v>
      </c>
      <c r="D63" s="90"/>
      <c r="E63" s="91">
        <f>SUM(E64:E67)</f>
        <v>39</v>
      </c>
      <c r="F63" s="92"/>
      <c r="G63" s="93">
        <f t="shared" ref="G63:H63" si="143">SUM(G64:G67)</f>
        <v>153000</v>
      </c>
      <c r="H63" s="91">
        <f t="shared" si="143"/>
        <v>39</v>
      </c>
      <c r="I63" s="92"/>
      <c r="J63" s="93">
        <f t="shared" ref="J63:K63" si="144">SUM(J64:J67)</f>
        <v>153000</v>
      </c>
      <c r="K63" s="91">
        <f t="shared" si="144"/>
        <v>0</v>
      </c>
      <c r="L63" s="92"/>
      <c r="M63" s="93">
        <f t="shared" ref="M63:N63" si="145">SUM(M64:M67)</f>
        <v>0</v>
      </c>
      <c r="N63" s="91">
        <f t="shared" si="145"/>
        <v>0</v>
      </c>
      <c r="O63" s="92"/>
      <c r="P63" s="93">
        <f t="shared" ref="P63:Q63" si="146">SUM(P64:P67)</f>
        <v>0</v>
      </c>
      <c r="Q63" s="91">
        <f t="shared" si="146"/>
        <v>0</v>
      </c>
      <c r="R63" s="92"/>
      <c r="S63" s="93">
        <f t="shared" ref="S63:T63" si="147">SUM(S64:S67)</f>
        <v>0</v>
      </c>
      <c r="T63" s="91">
        <f t="shared" si="147"/>
        <v>0</v>
      </c>
      <c r="U63" s="92"/>
      <c r="V63" s="94">
        <f>SUM(V64:V67)</f>
        <v>0</v>
      </c>
      <c r="W63" s="95">
        <f t="shared" si="134"/>
        <v>153000</v>
      </c>
      <c r="X63" s="192">
        <f t="shared" si="135"/>
        <v>153000</v>
      </c>
      <c r="Y63" s="192">
        <f t="shared" si="136"/>
        <v>0</v>
      </c>
      <c r="Z63" s="193"/>
      <c r="AA63" s="198"/>
      <c r="AB63" s="99"/>
      <c r="AC63" s="99"/>
      <c r="AD63" s="99"/>
      <c r="AE63" s="99"/>
      <c r="AF63" s="99"/>
      <c r="AG63" s="99"/>
    </row>
    <row r="64" spans="1:33" ht="30" customHeight="1" x14ac:dyDescent="0.25">
      <c r="A64" s="100" t="s">
        <v>88</v>
      </c>
      <c r="B64" s="101" t="s">
        <v>184</v>
      </c>
      <c r="C64" s="132" t="s">
        <v>185</v>
      </c>
      <c r="D64" s="216" t="s">
        <v>176</v>
      </c>
      <c r="E64" s="131">
        <v>12</v>
      </c>
      <c r="F64" s="131">
        <v>3500</v>
      </c>
      <c r="G64" s="106">
        <f t="shared" ref="G64:G67" si="148">E64*F64</f>
        <v>42000</v>
      </c>
      <c r="H64" s="130">
        <v>12</v>
      </c>
      <c r="I64" s="130">
        <v>3500</v>
      </c>
      <c r="J64" s="106">
        <f t="shared" ref="J64:J67" si="149">H64*I64</f>
        <v>42000</v>
      </c>
      <c r="K64" s="104"/>
      <c r="L64" s="105"/>
      <c r="M64" s="106">
        <f t="shared" ref="M64:M67" si="150">K64*L64</f>
        <v>0</v>
      </c>
      <c r="N64" s="104"/>
      <c r="O64" s="105"/>
      <c r="P64" s="106">
        <f t="shared" ref="P64:P67" si="151">N64*O64</f>
        <v>0</v>
      </c>
      <c r="Q64" s="104"/>
      <c r="R64" s="105"/>
      <c r="S64" s="106">
        <f t="shared" ref="S64:S67" si="152">Q64*R64</f>
        <v>0</v>
      </c>
      <c r="T64" s="104"/>
      <c r="U64" s="105"/>
      <c r="V64" s="107">
        <f t="shared" ref="V64:V67" si="153">T64*U64</f>
        <v>0</v>
      </c>
      <c r="W64" s="108">
        <f t="shared" si="134"/>
        <v>42000</v>
      </c>
      <c r="X64" s="172">
        <f t="shared" si="135"/>
        <v>42000</v>
      </c>
      <c r="Y64" s="172">
        <f t="shared" si="136"/>
        <v>0</v>
      </c>
      <c r="Z64" s="173"/>
      <c r="AA64" s="132" t="s">
        <v>186</v>
      </c>
      <c r="AB64" s="113"/>
      <c r="AC64" s="113"/>
      <c r="AD64" s="113"/>
      <c r="AE64" s="113"/>
      <c r="AF64" s="113"/>
      <c r="AG64" s="113"/>
    </row>
    <row r="65" spans="1:33" ht="30" customHeight="1" x14ac:dyDescent="0.25">
      <c r="A65" s="100" t="s">
        <v>88</v>
      </c>
      <c r="B65" s="101" t="s">
        <v>187</v>
      </c>
      <c r="C65" s="132" t="s">
        <v>188</v>
      </c>
      <c r="D65" s="216" t="s">
        <v>176</v>
      </c>
      <c r="E65" s="131">
        <v>12</v>
      </c>
      <c r="F65" s="131">
        <v>2000</v>
      </c>
      <c r="G65" s="106">
        <f t="shared" si="148"/>
        <v>24000</v>
      </c>
      <c r="H65" s="130">
        <v>12</v>
      </c>
      <c r="I65" s="130">
        <v>2000</v>
      </c>
      <c r="J65" s="106">
        <f t="shared" si="149"/>
        <v>24000</v>
      </c>
      <c r="K65" s="104"/>
      <c r="L65" s="105"/>
      <c r="M65" s="106">
        <f t="shared" si="150"/>
        <v>0</v>
      </c>
      <c r="N65" s="104"/>
      <c r="O65" s="105"/>
      <c r="P65" s="106">
        <f t="shared" si="151"/>
        <v>0</v>
      </c>
      <c r="Q65" s="104"/>
      <c r="R65" s="105"/>
      <c r="S65" s="106">
        <f t="shared" si="152"/>
        <v>0</v>
      </c>
      <c r="T65" s="104"/>
      <c r="U65" s="105"/>
      <c r="V65" s="107">
        <f t="shared" si="153"/>
        <v>0</v>
      </c>
      <c r="W65" s="108">
        <f t="shared" si="134"/>
        <v>24000</v>
      </c>
      <c r="X65" s="172">
        <f t="shared" si="135"/>
        <v>24000</v>
      </c>
      <c r="Y65" s="172">
        <f t="shared" si="136"/>
        <v>0</v>
      </c>
      <c r="Z65" s="173"/>
      <c r="AA65" s="132" t="s">
        <v>189</v>
      </c>
      <c r="AB65" s="113"/>
      <c r="AC65" s="113"/>
      <c r="AD65" s="113"/>
      <c r="AE65" s="113"/>
      <c r="AF65" s="113"/>
      <c r="AG65" s="113"/>
    </row>
    <row r="66" spans="1:33" ht="30" customHeight="1" x14ac:dyDescent="0.25">
      <c r="A66" s="134" t="s">
        <v>88</v>
      </c>
      <c r="B66" s="115" t="s">
        <v>190</v>
      </c>
      <c r="C66" s="132" t="s">
        <v>191</v>
      </c>
      <c r="D66" s="216" t="s">
        <v>176</v>
      </c>
      <c r="E66" s="131">
        <v>12</v>
      </c>
      <c r="F66" s="131">
        <v>6500</v>
      </c>
      <c r="G66" s="135">
        <f t="shared" si="148"/>
        <v>78000</v>
      </c>
      <c r="H66" s="130">
        <v>12</v>
      </c>
      <c r="I66" s="130">
        <v>6500</v>
      </c>
      <c r="J66" s="135">
        <f t="shared" si="149"/>
        <v>78000</v>
      </c>
      <c r="K66" s="147"/>
      <c r="L66" s="148"/>
      <c r="M66" s="135">
        <f t="shared" si="150"/>
        <v>0</v>
      </c>
      <c r="N66" s="147"/>
      <c r="O66" s="148"/>
      <c r="P66" s="135">
        <f t="shared" si="151"/>
        <v>0</v>
      </c>
      <c r="Q66" s="147"/>
      <c r="R66" s="148"/>
      <c r="S66" s="135">
        <f t="shared" si="152"/>
        <v>0</v>
      </c>
      <c r="T66" s="147"/>
      <c r="U66" s="148"/>
      <c r="V66" s="149">
        <f t="shared" si="153"/>
        <v>0</v>
      </c>
      <c r="W66" s="122">
        <f t="shared" si="134"/>
        <v>78000</v>
      </c>
      <c r="X66" s="200">
        <f t="shared" si="135"/>
        <v>78000</v>
      </c>
      <c r="Y66" s="200">
        <f t="shared" si="136"/>
        <v>0</v>
      </c>
      <c r="Z66" s="175"/>
      <c r="AA66" s="132" t="s">
        <v>192</v>
      </c>
      <c r="AB66" s="113"/>
      <c r="AC66" s="113"/>
      <c r="AD66" s="113"/>
      <c r="AE66" s="113"/>
      <c r="AF66" s="113"/>
      <c r="AG66" s="113"/>
    </row>
    <row r="67" spans="1:33" ht="55.5" customHeight="1" x14ac:dyDescent="0.25">
      <c r="A67" s="134" t="s">
        <v>88</v>
      </c>
      <c r="B67" s="115" t="s">
        <v>193</v>
      </c>
      <c r="C67" s="132" t="s">
        <v>194</v>
      </c>
      <c r="D67" s="216" t="s">
        <v>195</v>
      </c>
      <c r="E67" s="131">
        <v>3</v>
      </c>
      <c r="F67" s="131">
        <v>3000</v>
      </c>
      <c r="G67" s="135">
        <f t="shared" si="148"/>
        <v>9000</v>
      </c>
      <c r="H67" s="130">
        <v>3</v>
      </c>
      <c r="I67" s="130">
        <v>3000</v>
      </c>
      <c r="J67" s="135">
        <f t="shared" si="149"/>
        <v>9000</v>
      </c>
      <c r="K67" s="147"/>
      <c r="L67" s="148"/>
      <c r="M67" s="135">
        <f t="shared" si="150"/>
        <v>0</v>
      </c>
      <c r="N67" s="147"/>
      <c r="O67" s="148"/>
      <c r="P67" s="135">
        <f t="shared" si="151"/>
        <v>0</v>
      </c>
      <c r="Q67" s="147"/>
      <c r="R67" s="148"/>
      <c r="S67" s="135">
        <f t="shared" si="152"/>
        <v>0</v>
      </c>
      <c r="T67" s="147"/>
      <c r="U67" s="148"/>
      <c r="V67" s="149">
        <f t="shared" si="153"/>
        <v>0</v>
      </c>
      <c r="W67" s="122">
        <f t="shared" si="134"/>
        <v>9000</v>
      </c>
      <c r="X67" s="200">
        <f t="shared" si="135"/>
        <v>9000</v>
      </c>
      <c r="Y67" s="200">
        <f t="shared" si="136"/>
        <v>0</v>
      </c>
      <c r="Z67" s="175"/>
      <c r="AA67" s="217" t="s">
        <v>196</v>
      </c>
      <c r="AB67" s="113"/>
      <c r="AC67" s="113"/>
      <c r="AD67" s="113"/>
      <c r="AE67" s="113"/>
      <c r="AF67" s="113"/>
      <c r="AG67" s="113"/>
    </row>
    <row r="68" spans="1:33" ht="30" customHeight="1" x14ac:dyDescent="0.25">
      <c r="A68" s="87" t="s">
        <v>85</v>
      </c>
      <c r="B68" s="185" t="s">
        <v>197</v>
      </c>
      <c r="C68" s="215" t="s">
        <v>198</v>
      </c>
      <c r="D68" s="90"/>
      <c r="E68" s="91">
        <f>SUM(E69:E71)</f>
        <v>0</v>
      </c>
      <c r="F68" s="92"/>
      <c r="G68" s="93">
        <f t="shared" ref="G68:H68" si="154">SUM(G69:G71)</f>
        <v>0</v>
      </c>
      <c r="H68" s="91">
        <f t="shared" si="154"/>
        <v>0</v>
      </c>
      <c r="I68" s="92"/>
      <c r="J68" s="93">
        <f t="shared" ref="J68:K68" si="155">SUM(J69:J71)</f>
        <v>0</v>
      </c>
      <c r="K68" s="91">
        <f t="shared" si="155"/>
        <v>0</v>
      </c>
      <c r="L68" s="92"/>
      <c r="M68" s="93">
        <f t="shared" ref="M68:N68" si="156">SUM(M69:M71)</f>
        <v>0</v>
      </c>
      <c r="N68" s="91">
        <f t="shared" si="156"/>
        <v>0</v>
      </c>
      <c r="O68" s="92"/>
      <c r="P68" s="93">
        <f t="shared" ref="P68:Q68" si="157">SUM(P69:P71)</f>
        <v>0</v>
      </c>
      <c r="Q68" s="91">
        <f t="shared" si="157"/>
        <v>0</v>
      </c>
      <c r="R68" s="92"/>
      <c r="S68" s="93">
        <f t="shared" ref="S68:T68" si="158">SUM(S69:S71)</f>
        <v>0</v>
      </c>
      <c r="T68" s="91">
        <f t="shared" si="158"/>
        <v>0</v>
      </c>
      <c r="U68" s="92"/>
      <c r="V68" s="94">
        <f>SUM(V69:V71)</f>
        <v>0</v>
      </c>
      <c r="W68" s="95">
        <f t="shared" si="134"/>
        <v>0</v>
      </c>
      <c r="X68" s="192">
        <f t="shared" si="135"/>
        <v>0</v>
      </c>
      <c r="Y68" s="192">
        <f t="shared" si="136"/>
        <v>0</v>
      </c>
      <c r="Z68" s="193"/>
      <c r="AA68" s="198"/>
      <c r="AB68" s="99"/>
      <c r="AC68" s="99"/>
      <c r="AD68" s="99"/>
      <c r="AE68" s="99"/>
      <c r="AF68" s="99"/>
      <c r="AG68" s="99"/>
    </row>
    <row r="69" spans="1:33" ht="45" customHeight="1" x14ac:dyDescent="0.25">
      <c r="A69" s="100" t="s">
        <v>88</v>
      </c>
      <c r="B69" s="101" t="s">
        <v>199</v>
      </c>
      <c r="C69" s="218" t="s">
        <v>200</v>
      </c>
      <c r="D69" s="219" t="s">
        <v>201</v>
      </c>
      <c r="E69" s="104"/>
      <c r="F69" s="105"/>
      <c r="G69" s="106">
        <f t="shared" ref="G69:G71" si="159">E69*F69</f>
        <v>0</v>
      </c>
      <c r="H69" s="104"/>
      <c r="I69" s="105"/>
      <c r="J69" s="106">
        <f t="shared" ref="J69:J71" si="160">H69*I69</f>
        <v>0</v>
      </c>
      <c r="K69" s="104"/>
      <c r="L69" s="105"/>
      <c r="M69" s="106">
        <f t="shared" ref="M69:M71" si="161">K69*L69</f>
        <v>0</v>
      </c>
      <c r="N69" s="104"/>
      <c r="O69" s="105"/>
      <c r="P69" s="106">
        <f t="shared" ref="P69:P71" si="162">N69*O69</f>
        <v>0</v>
      </c>
      <c r="Q69" s="104"/>
      <c r="R69" s="105"/>
      <c r="S69" s="106">
        <f t="shared" ref="S69:S71" si="163">Q69*R69</f>
        <v>0</v>
      </c>
      <c r="T69" s="104"/>
      <c r="U69" s="105"/>
      <c r="V69" s="107">
        <f t="shared" ref="V69:V71" si="164">T69*U69</f>
        <v>0</v>
      </c>
      <c r="W69" s="108">
        <f t="shared" si="134"/>
        <v>0</v>
      </c>
      <c r="X69" s="172">
        <f t="shared" si="135"/>
        <v>0</v>
      </c>
      <c r="Y69" s="172">
        <f t="shared" si="136"/>
        <v>0</v>
      </c>
      <c r="Z69" s="173"/>
      <c r="AA69" s="174"/>
      <c r="AB69" s="113"/>
      <c r="AC69" s="113"/>
      <c r="AD69" s="113"/>
      <c r="AE69" s="113"/>
      <c r="AF69" s="113"/>
      <c r="AG69" s="113"/>
    </row>
    <row r="70" spans="1:33" ht="45" customHeight="1" x14ac:dyDescent="0.25">
      <c r="A70" s="100" t="s">
        <v>88</v>
      </c>
      <c r="B70" s="101" t="s">
        <v>202</v>
      </c>
      <c r="C70" s="218" t="s">
        <v>203</v>
      </c>
      <c r="D70" s="219" t="s">
        <v>201</v>
      </c>
      <c r="E70" s="104"/>
      <c r="F70" s="105"/>
      <c r="G70" s="106">
        <f t="shared" si="159"/>
        <v>0</v>
      </c>
      <c r="H70" s="104"/>
      <c r="I70" s="105"/>
      <c r="J70" s="106">
        <f t="shared" si="160"/>
        <v>0</v>
      </c>
      <c r="K70" s="104"/>
      <c r="L70" s="105"/>
      <c r="M70" s="106">
        <f t="shared" si="161"/>
        <v>0</v>
      </c>
      <c r="N70" s="104"/>
      <c r="O70" s="105"/>
      <c r="P70" s="106">
        <f t="shared" si="162"/>
        <v>0</v>
      </c>
      <c r="Q70" s="104"/>
      <c r="R70" s="105"/>
      <c r="S70" s="106">
        <f t="shared" si="163"/>
        <v>0</v>
      </c>
      <c r="T70" s="104"/>
      <c r="U70" s="105"/>
      <c r="V70" s="107">
        <f t="shared" si="164"/>
        <v>0</v>
      </c>
      <c r="W70" s="108">
        <f t="shared" si="134"/>
        <v>0</v>
      </c>
      <c r="X70" s="172">
        <f t="shared" si="135"/>
        <v>0</v>
      </c>
      <c r="Y70" s="172">
        <f t="shared" si="136"/>
        <v>0</v>
      </c>
      <c r="Z70" s="173"/>
      <c r="AA70" s="174"/>
      <c r="AB70" s="113"/>
      <c r="AC70" s="113"/>
      <c r="AD70" s="113"/>
      <c r="AE70" s="113"/>
      <c r="AF70" s="113"/>
      <c r="AG70" s="113"/>
    </row>
    <row r="71" spans="1:33" ht="45" customHeight="1" x14ac:dyDescent="0.25">
      <c r="A71" s="134" t="s">
        <v>88</v>
      </c>
      <c r="B71" s="115" t="s">
        <v>204</v>
      </c>
      <c r="C71" s="220" t="s">
        <v>205</v>
      </c>
      <c r="D71" s="221" t="s">
        <v>201</v>
      </c>
      <c r="E71" s="147"/>
      <c r="F71" s="148"/>
      <c r="G71" s="135">
        <f t="shared" si="159"/>
        <v>0</v>
      </c>
      <c r="H71" s="147"/>
      <c r="I71" s="148"/>
      <c r="J71" s="135">
        <f t="shared" si="160"/>
        <v>0</v>
      </c>
      <c r="K71" s="147"/>
      <c r="L71" s="148"/>
      <c r="M71" s="135">
        <f t="shared" si="161"/>
        <v>0</v>
      </c>
      <c r="N71" s="147"/>
      <c r="O71" s="148"/>
      <c r="P71" s="135">
        <f t="shared" si="162"/>
        <v>0</v>
      </c>
      <c r="Q71" s="147"/>
      <c r="R71" s="148"/>
      <c r="S71" s="135">
        <f t="shared" si="163"/>
        <v>0</v>
      </c>
      <c r="T71" s="147"/>
      <c r="U71" s="148"/>
      <c r="V71" s="149">
        <f t="shared" si="164"/>
        <v>0</v>
      </c>
      <c r="W71" s="122">
        <f t="shared" si="134"/>
        <v>0</v>
      </c>
      <c r="X71" s="200">
        <f t="shared" si="135"/>
        <v>0</v>
      </c>
      <c r="Y71" s="200">
        <f t="shared" si="136"/>
        <v>0</v>
      </c>
      <c r="Z71" s="175"/>
      <c r="AA71" s="197"/>
      <c r="AB71" s="113"/>
      <c r="AC71" s="113"/>
      <c r="AD71" s="113"/>
      <c r="AE71" s="113"/>
      <c r="AF71" s="113"/>
      <c r="AG71" s="113"/>
    </row>
    <row r="72" spans="1:33" ht="30" customHeight="1" x14ac:dyDescent="0.25">
      <c r="A72" s="87" t="s">
        <v>85</v>
      </c>
      <c r="B72" s="185" t="s">
        <v>206</v>
      </c>
      <c r="C72" s="215" t="s">
        <v>207</v>
      </c>
      <c r="D72" s="90"/>
      <c r="E72" s="91">
        <f>SUM(E73:E75)</f>
        <v>0</v>
      </c>
      <c r="F72" s="92"/>
      <c r="G72" s="93">
        <f t="shared" ref="G72:H72" si="165">SUM(G73:G75)</f>
        <v>0</v>
      </c>
      <c r="H72" s="91">
        <f t="shared" si="165"/>
        <v>0</v>
      </c>
      <c r="I72" s="92"/>
      <c r="J72" s="93">
        <f t="shared" ref="J72:K72" si="166">SUM(J73:J75)</f>
        <v>0</v>
      </c>
      <c r="K72" s="91">
        <f t="shared" si="166"/>
        <v>0</v>
      </c>
      <c r="L72" s="92"/>
      <c r="M72" s="93">
        <f t="shared" ref="M72:N72" si="167">SUM(M73:M75)</f>
        <v>0</v>
      </c>
      <c r="N72" s="91">
        <f t="shared" si="167"/>
        <v>0</v>
      </c>
      <c r="O72" s="92"/>
      <c r="P72" s="93">
        <f t="shared" ref="P72:Q72" si="168">SUM(P73:P75)</f>
        <v>0</v>
      </c>
      <c r="Q72" s="91">
        <f t="shared" si="168"/>
        <v>0</v>
      </c>
      <c r="R72" s="92"/>
      <c r="S72" s="93">
        <f t="shared" ref="S72:T72" si="169">SUM(S73:S75)</f>
        <v>0</v>
      </c>
      <c r="T72" s="91">
        <f t="shared" si="169"/>
        <v>0</v>
      </c>
      <c r="U72" s="92"/>
      <c r="V72" s="94">
        <f>SUM(V73:V75)</f>
        <v>0</v>
      </c>
      <c r="W72" s="222">
        <f t="shared" si="134"/>
        <v>0</v>
      </c>
      <c r="X72" s="223">
        <f t="shared" si="135"/>
        <v>0</v>
      </c>
      <c r="Y72" s="223">
        <f t="shared" si="136"/>
        <v>0</v>
      </c>
      <c r="Z72" s="193"/>
      <c r="AA72" s="198"/>
      <c r="AB72" s="99"/>
      <c r="AC72" s="99"/>
      <c r="AD72" s="99"/>
      <c r="AE72" s="99"/>
      <c r="AF72" s="99"/>
      <c r="AG72" s="99"/>
    </row>
    <row r="73" spans="1:33" ht="30" customHeight="1" x14ac:dyDescent="0.25">
      <c r="A73" s="100" t="s">
        <v>88</v>
      </c>
      <c r="B73" s="101" t="s">
        <v>208</v>
      </c>
      <c r="C73" s="177" t="s">
        <v>209</v>
      </c>
      <c r="D73" s="219" t="s">
        <v>133</v>
      </c>
      <c r="E73" s="104"/>
      <c r="F73" s="105"/>
      <c r="G73" s="106">
        <f t="shared" ref="G73:G75" si="170">E73*F73</f>
        <v>0</v>
      </c>
      <c r="H73" s="104"/>
      <c r="I73" s="105"/>
      <c r="J73" s="106">
        <f t="shared" ref="J73:J75" si="171">H73*I73</f>
        <v>0</v>
      </c>
      <c r="K73" s="104"/>
      <c r="L73" s="105"/>
      <c r="M73" s="106">
        <f t="shared" ref="M73:M75" si="172">K73*L73</f>
        <v>0</v>
      </c>
      <c r="N73" s="104"/>
      <c r="O73" s="105"/>
      <c r="P73" s="106">
        <f t="shared" ref="P73:P75" si="173">N73*O73</f>
        <v>0</v>
      </c>
      <c r="Q73" s="104"/>
      <c r="R73" s="105"/>
      <c r="S73" s="106">
        <f t="shared" ref="S73:S75" si="174">Q73*R73</f>
        <v>0</v>
      </c>
      <c r="T73" s="104"/>
      <c r="U73" s="105"/>
      <c r="V73" s="107">
        <f t="shared" ref="V73:V75" si="175">T73*U73</f>
        <v>0</v>
      </c>
      <c r="W73" s="108">
        <f t="shared" si="134"/>
        <v>0</v>
      </c>
      <c r="X73" s="172">
        <f t="shared" si="135"/>
        <v>0</v>
      </c>
      <c r="Y73" s="172">
        <f t="shared" si="136"/>
        <v>0</v>
      </c>
      <c r="Z73" s="173"/>
      <c r="AA73" s="174"/>
      <c r="AB73" s="113"/>
      <c r="AC73" s="113"/>
      <c r="AD73" s="113"/>
      <c r="AE73" s="113"/>
      <c r="AF73" s="113"/>
      <c r="AG73" s="113"/>
    </row>
    <row r="74" spans="1:33" ht="30" customHeight="1" x14ac:dyDescent="0.25">
      <c r="A74" s="100" t="s">
        <v>88</v>
      </c>
      <c r="B74" s="101" t="s">
        <v>210</v>
      </c>
      <c r="C74" s="177" t="s">
        <v>209</v>
      </c>
      <c r="D74" s="219" t="s">
        <v>133</v>
      </c>
      <c r="E74" s="104"/>
      <c r="F74" s="105"/>
      <c r="G74" s="106">
        <f t="shared" si="170"/>
        <v>0</v>
      </c>
      <c r="H74" s="104"/>
      <c r="I74" s="105"/>
      <c r="J74" s="106">
        <f t="shared" si="171"/>
        <v>0</v>
      </c>
      <c r="K74" s="104"/>
      <c r="L74" s="105"/>
      <c r="M74" s="106">
        <f t="shared" si="172"/>
        <v>0</v>
      </c>
      <c r="N74" s="104"/>
      <c r="O74" s="105"/>
      <c r="P74" s="106">
        <f t="shared" si="173"/>
        <v>0</v>
      </c>
      <c r="Q74" s="104"/>
      <c r="R74" s="105"/>
      <c r="S74" s="106">
        <f t="shared" si="174"/>
        <v>0</v>
      </c>
      <c r="T74" s="104"/>
      <c r="U74" s="105"/>
      <c r="V74" s="107">
        <f t="shared" si="175"/>
        <v>0</v>
      </c>
      <c r="W74" s="108">
        <f t="shared" si="134"/>
        <v>0</v>
      </c>
      <c r="X74" s="172">
        <f t="shared" si="135"/>
        <v>0</v>
      </c>
      <c r="Y74" s="172">
        <f t="shared" si="136"/>
        <v>0</v>
      </c>
      <c r="Z74" s="173"/>
      <c r="AA74" s="174"/>
      <c r="AB74" s="113"/>
      <c r="AC74" s="113"/>
      <c r="AD74" s="113"/>
      <c r="AE74" s="113"/>
      <c r="AF74" s="113"/>
      <c r="AG74" s="113"/>
    </row>
    <row r="75" spans="1:33" ht="30" customHeight="1" x14ac:dyDescent="0.25">
      <c r="A75" s="134" t="s">
        <v>88</v>
      </c>
      <c r="B75" s="126" t="s">
        <v>211</v>
      </c>
      <c r="C75" s="145" t="s">
        <v>209</v>
      </c>
      <c r="D75" s="221" t="s">
        <v>133</v>
      </c>
      <c r="E75" s="147"/>
      <c r="F75" s="148"/>
      <c r="G75" s="135">
        <f t="shared" si="170"/>
        <v>0</v>
      </c>
      <c r="H75" s="147"/>
      <c r="I75" s="148"/>
      <c r="J75" s="135">
        <f t="shared" si="171"/>
        <v>0</v>
      </c>
      <c r="K75" s="147"/>
      <c r="L75" s="148"/>
      <c r="M75" s="135">
        <f t="shared" si="172"/>
        <v>0</v>
      </c>
      <c r="N75" s="147"/>
      <c r="O75" s="148"/>
      <c r="P75" s="135">
        <f t="shared" si="173"/>
        <v>0</v>
      </c>
      <c r="Q75" s="147"/>
      <c r="R75" s="148"/>
      <c r="S75" s="135">
        <f t="shared" si="174"/>
        <v>0</v>
      </c>
      <c r="T75" s="147"/>
      <c r="U75" s="148"/>
      <c r="V75" s="149">
        <f t="shared" si="175"/>
        <v>0</v>
      </c>
      <c r="W75" s="195">
        <f t="shared" si="134"/>
        <v>0</v>
      </c>
      <c r="X75" s="196">
        <f t="shared" si="135"/>
        <v>0</v>
      </c>
      <c r="Y75" s="196">
        <f t="shared" si="136"/>
        <v>0</v>
      </c>
      <c r="Z75" s="175"/>
      <c r="AA75" s="197"/>
      <c r="AB75" s="113"/>
      <c r="AC75" s="113"/>
      <c r="AD75" s="113"/>
      <c r="AE75" s="113"/>
      <c r="AF75" s="113"/>
      <c r="AG75" s="113"/>
    </row>
    <row r="76" spans="1:33" ht="30" customHeight="1" x14ac:dyDescent="0.25">
      <c r="A76" s="87" t="s">
        <v>85</v>
      </c>
      <c r="B76" s="185" t="s">
        <v>212</v>
      </c>
      <c r="C76" s="215" t="s">
        <v>213</v>
      </c>
      <c r="D76" s="90"/>
      <c r="E76" s="91">
        <f>SUM(E77:E79)</f>
        <v>0</v>
      </c>
      <c r="F76" s="92"/>
      <c r="G76" s="93">
        <f t="shared" ref="G76:H76" si="176">SUM(G77:G79)</f>
        <v>0</v>
      </c>
      <c r="H76" s="91">
        <f t="shared" si="176"/>
        <v>0</v>
      </c>
      <c r="I76" s="92"/>
      <c r="J76" s="93">
        <f t="shared" ref="J76:K76" si="177">SUM(J77:J79)</f>
        <v>0</v>
      </c>
      <c r="K76" s="91">
        <f t="shared" si="177"/>
        <v>0</v>
      </c>
      <c r="L76" s="92"/>
      <c r="M76" s="93">
        <f t="shared" ref="M76:N76" si="178">SUM(M77:M79)</f>
        <v>0</v>
      </c>
      <c r="N76" s="91">
        <f t="shared" si="178"/>
        <v>0</v>
      </c>
      <c r="O76" s="92"/>
      <c r="P76" s="93">
        <f t="shared" ref="P76:Q76" si="179">SUM(P77:P79)</f>
        <v>0</v>
      </c>
      <c r="Q76" s="91">
        <f t="shared" si="179"/>
        <v>0</v>
      </c>
      <c r="R76" s="92"/>
      <c r="S76" s="93">
        <f t="shared" ref="S76:T76" si="180">SUM(S77:S79)</f>
        <v>0</v>
      </c>
      <c r="T76" s="91">
        <f t="shared" si="180"/>
        <v>0</v>
      </c>
      <c r="U76" s="92"/>
      <c r="V76" s="94">
        <f>SUM(V77:V79)</f>
        <v>0</v>
      </c>
      <c r="W76" s="95">
        <f t="shared" si="134"/>
        <v>0</v>
      </c>
      <c r="X76" s="192">
        <f t="shared" si="135"/>
        <v>0</v>
      </c>
      <c r="Y76" s="192">
        <f t="shared" si="136"/>
        <v>0</v>
      </c>
      <c r="Z76" s="193"/>
      <c r="AA76" s="198"/>
      <c r="AB76" s="99"/>
      <c r="AC76" s="99"/>
      <c r="AD76" s="99"/>
      <c r="AE76" s="99"/>
      <c r="AF76" s="99"/>
      <c r="AG76" s="99"/>
    </row>
    <row r="77" spans="1:33" ht="30" customHeight="1" x14ac:dyDescent="0.25">
      <c r="A77" s="100" t="s">
        <v>88</v>
      </c>
      <c r="B77" s="101" t="s">
        <v>214</v>
      </c>
      <c r="C77" s="177" t="s">
        <v>209</v>
      </c>
      <c r="D77" s="219" t="s">
        <v>133</v>
      </c>
      <c r="E77" s="104"/>
      <c r="F77" s="105"/>
      <c r="G77" s="106">
        <f t="shared" ref="G77:G79" si="181">E77*F77</f>
        <v>0</v>
      </c>
      <c r="H77" s="104"/>
      <c r="I77" s="105"/>
      <c r="J77" s="106">
        <f t="shared" ref="J77:J79" si="182">H77*I77</f>
        <v>0</v>
      </c>
      <c r="K77" s="104"/>
      <c r="L77" s="105"/>
      <c r="M77" s="106">
        <f t="shared" ref="M77:M79" si="183">K77*L77</f>
        <v>0</v>
      </c>
      <c r="N77" s="104"/>
      <c r="O77" s="105"/>
      <c r="P77" s="106">
        <f t="shared" ref="P77:P79" si="184">N77*O77</f>
        <v>0</v>
      </c>
      <c r="Q77" s="104"/>
      <c r="R77" s="105"/>
      <c r="S77" s="106">
        <f t="shared" ref="S77:S79" si="185">Q77*R77</f>
        <v>0</v>
      </c>
      <c r="T77" s="104"/>
      <c r="U77" s="105"/>
      <c r="V77" s="107">
        <f t="shared" ref="V77:V79" si="186">T77*U77</f>
        <v>0</v>
      </c>
      <c r="W77" s="108">
        <f t="shared" si="134"/>
        <v>0</v>
      </c>
      <c r="X77" s="172">
        <f t="shared" si="135"/>
        <v>0</v>
      </c>
      <c r="Y77" s="172">
        <f t="shared" si="136"/>
        <v>0</v>
      </c>
      <c r="Z77" s="173"/>
      <c r="AA77" s="174"/>
      <c r="AB77" s="113"/>
      <c r="AC77" s="113"/>
      <c r="AD77" s="113"/>
      <c r="AE77" s="113"/>
      <c r="AF77" s="113"/>
      <c r="AG77" s="113"/>
    </row>
    <row r="78" spans="1:33" ht="30" customHeight="1" x14ac:dyDescent="0.25">
      <c r="A78" s="100" t="s">
        <v>88</v>
      </c>
      <c r="B78" s="101" t="s">
        <v>215</v>
      </c>
      <c r="C78" s="177" t="s">
        <v>209</v>
      </c>
      <c r="D78" s="219" t="s">
        <v>133</v>
      </c>
      <c r="E78" s="104"/>
      <c r="F78" s="105"/>
      <c r="G78" s="106">
        <f t="shared" si="181"/>
        <v>0</v>
      </c>
      <c r="H78" s="104"/>
      <c r="I78" s="105"/>
      <c r="J78" s="106">
        <f t="shared" si="182"/>
        <v>0</v>
      </c>
      <c r="K78" s="104"/>
      <c r="L78" s="105"/>
      <c r="M78" s="106">
        <f t="shared" si="183"/>
        <v>0</v>
      </c>
      <c r="N78" s="104"/>
      <c r="O78" s="105"/>
      <c r="P78" s="106">
        <f t="shared" si="184"/>
        <v>0</v>
      </c>
      <c r="Q78" s="104"/>
      <c r="R78" s="105"/>
      <c r="S78" s="106">
        <f t="shared" si="185"/>
        <v>0</v>
      </c>
      <c r="T78" s="104"/>
      <c r="U78" s="105"/>
      <c r="V78" s="107">
        <f t="shared" si="186"/>
        <v>0</v>
      </c>
      <c r="W78" s="108">
        <f t="shared" si="134"/>
        <v>0</v>
      </c>
      <c r="X78" s="172">
        <f t="shared" si="135"/>
        <v>0</v>
      </c>
      <c r="Y78" s="172">
        <f t="shared" si="136"/>
        <v>0</v>
      </c>
      <c r="Z78" s="173"/>
      <c r="AA78" s="174"/>
      <c r="AB78" s="113"/>
      <c r="AC78" s="113"/>
      <c r="AD78" s="113"/>
      <c r="AE78" s="113"/>
      <c r="AF78" s="113"/>
      <c r="AG78" s="113"/>
    </row>
    <row r="79" spans="1:33" ht="30" customHeight="1" x14ac:dyDescent="0.25">
      <c r="A79" s="134" t="s">
        <v>88</v>
      </c>
      <c r="B79" s="115" t="s">
        <v>216</v>
      </c>
      <c r="C79" s="145" t="s">
        <v>209</v>
      </c>
      <c r="D79" s="221" t="s">
        <v>133</v>
      </c>
      <c r="E79" s="147"/>
      <c r="F79" s="148"/>
      <c r="G79" s="135">
        <f t="shared" si="181"/>
        <v>0</v>
      </c>
      <c r="H79" s="147"/>
      <c r="I79" s="148"/>
      <c r="J79" s="135">
        <f t="shared" si="182"/>
        <v>0</v>
      </c>
      <c r="K79" s="147"/>
      <c r="L79" s="148"/>
      <c r="M79" s="135">
        <f t="shared" si="183"/>
        <v>0</v>
      </c>
      <c r="N79" s="147"/>
      <c r="O79" s="148"/>
      <c r="P79" s="135">
        <f t="shared" si="184"/>
        <v>0</v>
      </c>
      <c r="Q79" s="147"/>
      <c r="R79" s="148"/>
      <c r="S79" s="135">
        <f t="shared" si="185"/>
        <v>0</v>
      </c>
      <c r="T79" s="147"/>
      <c r="U79" s="148"/>
      <c r="V79" s="149">
        <f t="shared" si="186"/>
        <v>0</v>
      </c>
      <c r="W79" s="122">
        <f t="shared" si="134"/>
        <v>0</v>
      </c>
      <c r="X79" s="200">
        <f t="shared" si="135"/>
        <v>0</v>
      </c>
      <c r="Y79" s="200">
        <f t="shared" si="136"/>
        <v>0</v>
      </c>
      <c r="Z79" s="175"/>
      <c r="AA79" s="197"/>
      <c r="AB79" s="113"/>
      <c r="AC79" s="113"/>
      <c r="AD79" s="113"/>
      <c r="AE79" s="113"/>
      <c r="AF79" s="113"/>
      <c r="AG79" s="113"/>
    </row>
    <row r="80" spans="1:33" ht="30" customHeight="1" x14ac:dyDescent="0.25">
      <c r="A80" s="224" t="s">
        <v>217</v>
      </c>
      <c r="B80" s="225"/>
      <c r="C80" s="226"/>
      <c r="D80" s="227"/>
      <c r="E80" s="228">
        <f>E76+E72+E68+E63+E59</f>
        <v>42</v>
      </c>
      <c r="F80" s="157"/>
      <c r="G80" s="156">
        <f t="shared" ref="G80:H80" si="187">G76+G72+G68+G63+G59</f>
        <v>174000</v>
      </c>
      <c r="H80" s="228">
        <f t="shared" si="187"/>
        <v>41</v>
      </c>
      <c r="I80" s="157"/>
      <c r="J80" s="156">
        <f t="shared" ref="J80:K80" si="188">J76+J72+J68+J63+J59</f>
        <v>163500</v>
      </c>
      <c r="K80" s="158">
        <f t="shared" si="188"/>
        <v>0</v>
      </c>
      <c r="L80" s="157"/>
      <c r="M80" s="156">
        <f t="shared" ref="M80:N80" si="189">M76+M72+M68+M63+M59</f>
        <v>0</v>
      </c>
      <c r="N80" s="158">
        <f t="shared" si="189"/>
        <v>0</v>
      </c>
      <c r="O80" s="157"/>
      <c r="P80" s="156">
        <f t="shared" ref="P80:Q80" si="190">P76+P72+P68+P63+P59</f>
        <v>0</v>
      </c>
      <c r="Q80" s="158">
        <f t="shared" si="190"/>
        <v>0</v>
      </c>
      <c r="R80" s="157"/>
      <c r="S80" s="156">
        <f t="shared" ref="S80:T80" si="191">S76+S72+S68+S63+S59</f>
        <v>0</v>
      </c>
      <c r="T80" s="158">
        <f t="shared" si="191"/>
        <v>0</v>
      </c>
      <c r="U80" s="157"/>
      <c r="V80" s="159">
        <f>V76+V72+V68+V63+V59</f>
        <v>0</v>
      </c>
      <c r="W80" s="203">
        <f t="shared" si="134"/>
        <v>174000</v>
      </c>
      <c r="X80" s="204">
        <f t="shared" si="135"/>
        <v>163500</v>
      </c>
      <c r="Y80" s="204">
        <f t="shared" si="136"/>
        <v>10500</v>
      </c>
      <c r="Z80" s="181"/>
      <c r="AA80" s="182"/>
      <c r="AB80" s="54"/>
      <c r="AC80" s="54"/>
      <c r="AD80" s="54"/>
      <c r="AE80" s="54"/>
      <c r="AF80" s="54"/>
      <c r="AG80" s="54"/>
    </row>
    <row r="81" spans="1:33" ht="42" customHeight="1" x14ac:dyDescent="0.25">
      <c r="A81" s="229" t="s">
        <v>83</v>
      </c>
      <c r="B81" s="230">
        <v>5</v>
      </c>
      <c r="C81" s="231" t="s">
        <v>218</v>
      </c>
      <c r="D81" s="232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9"/>
      <c r="X81" s="169"/>
      <c r="Y81" s="169"/>
      <c r="Z81" s="183"/>
      <c r="AA81" s="184"/>
      <c r="AB81" s="54"/>
      <c r="AC81" s="54"/>
      <c r="AD81" s="54"/>
      <c r="AE81" s="54"/>
      <c r="AF81" s="54"/>
      <c r="AG81" s="54"/>
    </row>
    <row r="82" spans="1:33" ht="30" customHeight="1" x14ac:dyDescent="0.25">
      <c r="A82" s="87" t="s">
        <v>85</v>
      </c>
      <c r="B82" s="185" t="s">
        <v>219</v>
      </c>
      <c r="C82" s="89" t="s">
        <v>220</v>
      </c>
      <c r="D82" s="90"/>
      <c r="E82" s="91">
        <f>SUM(E83:E85)</f>
        <v>0</v>
      </c>
      <c r="F82" s="92"/>
      <c r="G82" s="93">
        <f t="shared" ref="G82:H82" si="192">SUM(G83:G85)</f>
        <v>0</v>
      </c>
      <c r="H82" s="91">
        <f t="shared" si="192"/>
        <v>0</v>
      </c>
      <c r="I82" s="92"/>
      <c r="J82" s="93">
        <f t="shared" ref="J82:K82" si="193">SUM(J83:J85)</f>
        <v>0</v>
      </c>
      <c r="K82" s="91">
        <f t="shared" si="193"/>
        <v>0</v>
      </c>
      <c r="L82" s="92"/>
      <c r="M82" s="93">
        <f t="shared" ref="M82:N82" si="194">SUM(M83:M85)</f>
        <v>0</v>
      </c>
      <c r="N82" s="91">
        <f t="shared" si="194"/>
        <v>0</v>
      </c>
      <c r="O82" s="92"/>
      <c r="P82" s="93">
        <f t="shared" ref="P82:Q82" si="195">SUM(P83:P85)</f>
        <v>0</v>
      </c>
      <c r="Q82" s="91">
        <f t="shared" si="195"/>
        <v>0</v>
      </c>
      <c r="R82" s="92"/>
      <c r="S82" s="93">
        <f t="shared" ref="S82:T82" si="196">SUM(S83:S85)</f>
        <v>0</v>
      </c>
      <c r="T82" s="91">
        <f t="shared" si="196"/>
        <v>0</v>
      </c>
      <c r="U82" s="92"/>
      <c r="V82" s="94">
        <f>SUM(V83:V85)</f>
        <v>0</v>
      </c>
      <c r="W82" s="95">
        <f t="shared" ref="W82:W94" si="197">G82+M82+S82</f>
        <v>0</v>
      </c>
      <c r="X82" s="192">
        <f t="shared" ref="X82:X94" si="198">J82+P82+V82</f>
        <v>0</v>
      </c>
      <c r="Y82" s="192">
        <f t="shared" ref="Y82:Y94" si="199">W82-X82</f>
        <v>0</v>
      </c>
      <c r="Z82" s="193"/>
      <c r="AA82" s="198"/>
      <c r="AB82" s="113"/>
      <c r="AC82" s="113"/>
      <c r="AD82" s="113"/>
      <c r="AE82" s="113"/>
      <c r="AF82" s="113"/>
      <c r="AG82" s="113"/>
    </row>
    <row r="83" spans="1:33" ht="30" customHeight="1" x14ac:dyDescent="0.25">
      <c r="A83" s="100" t="s">
        <v>88</v>
      </c>
      <c r="B83" s="101" t="s">
        <v>221</v>
      </c>
      <c r="C83" s="233" t="s">
        <v>222</v>
      </c>
      <c r="D83" s="219" t="s">
        <v>223</v>
      </c>
      <c r="E83" s="104"/>
      <c r="F83" s="105"/>
      <c r="G83" s="106">
        <f t="shared" ref="G83:G85" si="200">E83*F83</f>
        <v>0</v>
      </c>
      <c r="H83" s="104"/>
      <c r="I83" s="105"/>
      <c r="J83" s="106">
        <f t="shared" ref="J83:J85" si="201">H83*I83</f>
        <v>0</v>
      </c>
      <c r="K83" s="104"/>
      <c r="L83" s="105"/>
      <c r="M83" s="106">
        <f t="shared" ref="M83:M85" si="202">K83*L83</f>
        <v>0</v>
      </c>
      <c r="N83" s="104"/>
      <c r="O83" s="105"/>
      <c r="P83" s="106">
        <f t="shared" ref="P83:P85" si="203">N83*O83</f>
        <v>0</v>
      </c>
      <c r="Q83" s="104"/>
      <c r="R83" s="105"/>
      <c r="S83" s="106">
        <f t="shared" ref="S83:S85" si="204">Q83*R83</f>
        <v>0</v>
      </c>
      <c r="T83" s="104"/>
      <c r="U83" s="105"/>
      <c r="V83" s="107">
        <f t="shared" ref="V83:V85" si="205">T83*U83</f>
        <v>0</v>
      </c>
      <c r="W83" s="108">
        <f t="shared" si="197"/>
        <v>0</v>
      </c>
      <c r="X83" s="172">
        <f t="shared" si="198"/>
        <v>0</v>
      </c>
      <c r="Y83" s="172">
        <f t="shared" si="199"/>
        <v>0</v>
      </c>
      <c r="Z83" s="173"/>
      <c r="AA83" s="174"/>
      <c r="AB83" s="113"/>
      <c r="AC83" s="113"/>
      <c r="AD83" s="113"/>
      <c r="AE83" s="113"/>
      <c r="AF83" s="113"/>
      <c r="AG83" s="113"/>
    </row>
    <row r="84" spans="1:33" ht="30" customHeight="1" x14ac:dyDescent="0.25">
      <c r="A84" s="100" t="s">
        <v>88</v>
      </c>
      <c r="B84" s="101" t="s">
        <v>224</v>
      </c>
      <c r="C84" s="233" t="s">
        <v>222</v>
      </c>
      <c r="D84" s="219" t="s">
        <v>223</v>
      </c>
      <c r="E84" s="104"/>
      <c r="F84" s="105"/>
      <c r="G84" s="106">
        <f t="shared" si="200"/>
        <v>0</v>
      </c>
      <c r="H84" s="104"/>
      <c r="I84" s="105"/>
      <c r="J84" s="106">
        <f t="shared" si="201"/>
        <v>0</v>
      </c>
      <c r="K84" s="104"/>
      <c r="L84" s="105"/>
      <c r="M84" s="106">
        <f t="shared" si="202"/>
        <v>0</v>
      </c>
      <c r="N84" s="104"/>
      <c r="O84" s="105"/>
      <c r="P84" s="106">
        <f t="shared" si="203"/>
        <v>0</v>
      </c>
      <c r="Q84" s="104"/>
      <c r="R84" s="105"/>
      <c r="S84" s="106">
        <f t="shared" si="204"/>
        <v>0</v>
      </c>
      <c r="T84" s="104"/>
      <c r="U84" s="105"/>
      <c r="V84" s="107">
        <f t="shared" si="205"/>
        <v>0</v>
      </c>
      <c r="W84" s="108">
        <f t="shared" si="197"/>
        <v>0</v>
      </c>
      <c r="X84" s="172">
        <f t="shared" si="198"/>
        <v>0</v>
      </c>
      <c r="Y84" s="172">
        <f t="shared" si="199"/>
        <v>0</v>
      </c>
      <c r="Z84" s="173"/>
      <c r="AA84" s="174"/>
      <c r="AB84" s="113"/>
      <c r="AC84" s="113"/>
      <c r="AD84" s="113"/>
      <c r="AE84" s="113"/>
      <c r="AF84" s="113"/>
      <c r="AG84" s="113"/>
    </row>
    <row r="85" spans="1:33" ht="30" customHeight="1" x14ac:dyDescent="0.25">
      <c r="A85" s="134" t="s">
        <v>88</v>
      </c>
      <c r="B85" s="126" t="s">
        <v>225</v>
      </c>
      <c r="C85" s="233" t="s">
        <v>222</v>
      </c>
      <c r="D85" s="221" t="s">
        <v>223</v>
      </c>
      <c r="E85" s="147"/>
      <c r="F85" s="148"/>
      <c r="G85" s="135">
        <f t="shared" si="200"/>
        <v>0</v>
      </c>
      <c r="H85" s="147"/>
      <c r="I85" s="148"/>
      <c r="J85" s="135">
        <f t="shared" si="201"/>
        <v>0</v>
      </c>
      <c r="K85" s="147"/>
      <c r="L85" s="148"/>
      <c r="M85" s="135">
        <f t="shared" si="202"/>
        <v>0</v>
      </c>
      <c r="N85" s="147"/>
      <c r="O85" s="148"/>
      <c r="P85" s="135">
        <f t="shared" si="203"/>
        <v>0</v>
      </c>
      <c r="Q85" s="147"/>
      <c r="R85" s="148"/>
      <c r="S85" s="135">
        <f t="shared" si="204"/>
        <v>0</v>
      </c>
      <c r="T85" s="147"/>
      <c r="U85" s="148"/>
      <c r="V85" s="149">
        <f t="shared" si="205"/>
        <v>0</v>
      </c>
      <c r="W85" s="195">
        <f t="shared" si="197"/>
        <v>0</v>
      </c>
      <c r="X85" s="196">
        <f t="shared" si="198"/>
        <v>0</v>
      </c>
      <c r="Y85" s="196">
        <f t="shared" si="199"/>
        <v>0</v>
      </c>
      <c r="Z85" s="175"/>
      <c r="AA85" s="197"/>
      <c r="AB85" s="113"/>
      <c r="AC85" s="113"/>
      <c r="AD85" s="113"/>
      <c r="AE85" s="113"/>
      <c r="AF85" s="113"/>
      <c r="AG85" s="113"/>
    </row>
    <row r="86" spans="1:33" ht="30" customHeight="1" x14ac:dyDescent="0.25">
      <c r="A86" s="87" t="s">
        <v>85</v>
      </c>
      <c r="B86" s="185" t="s">
        <v>226</v>
      </c>
      <c r="C86" s="89" t="s">
        <v>227</v>
      </c>
      <c r="D86" s="90"/>
      <c r="E86" s="91">
        <f>SUM(E87:E92)</f>
        <v>0</v>
      </c>
      <c r="F86" s="92"/>
      <c r="G86" s="93">
        <f>SUM(G87:G89)</f>
        <v>0</v>
      </c>
      <c r="H86" s="91">
        <f>SUM(H87:H92)</f>
        <v>0</v>
      </c>
      <c r="I86" s="92"/>
      <c r="J86" s="93">
        <f>SUM(J87:J89)</f>
        <v>0</v>
      </c>
      <c r="K86" s="91">
        <f>SUM(K87:K92)</f>
        <v>0</v>
      </c>
      <c r="L86" s="92"/>
      <c r="M86" s="93">
        <f>SUM(M87:M89)</f>
        <v>0</v>
      </c>
      <c r="N86" s="91">
        <f>SUM(N87:N92)</f>
        <v>0</v>
      </c>
      <c r="O86" s="92"/>
      <c r="P86" s="93">
        <f>SUM(P87:P89)</f>
        <v>0</v>
      </c>
      <c r="Q86" s="91">
        <f>SUM(Q87:Q92)</f>
        <v>0</v>
      </c>
      <c r="R86" s="92"/>
      <c r="S86" s="93">
        <f>SUM(S87:S89)</f>
        <v>0</v>
      </c>
      <c r="T86" s="91">
        <f>SUM(T87:T92)</f>
        <v>0</v>
      </c>
      <c r="U86" s="92"/>
      <c r="V86" s="94">
        <f>SUM(V87:V89)</f>
        <v>0</v>
      </c>
      <c r="W86" s="95">
        <f t="shared" si="197"/>
        <v>0</v>
      </c>
      <c r="X86" s="192">
        <f t="shared" si="198"/>
        <v>0</v>
      </c>
      <c r="Y86" s="192">
        <f t="shared" si="199"/>
        <v>0</v>
      </c>
      <c r="Z86" s="193"/>
      <c r="AA86" s="198"/>
      <c r="AB86" s="113"/>
      <c r="AC86" s="113"/>
      <c r="AD86" s="113"/>
      <c r="AE86" s="113"/>
      <c r="AF86" s="113"/>
      <c r="AG86" s="113"/>
    </row>
    <row r="87" spans="1:33" ht="30" customHeight="1" x14ac:dyDescent="0.25">
      <c r="A87" s="100" t="s">
        <v>88</v>
      </c>
      <c r="B87" s="101" t="s">
        <v>228</v>
      </c>
      <c r="C87" s="102" t="s">
        <v>229</v>
      </c>
      <c r="D87" s="219" t="s">
        <v>133</v>
      </c>
      <c r="E87" s="104"/>
      <c r="F87" s="105"/>
      <c r="G87" s="106">
        <f t="shared" ref="G87:G89" si="206">E87*F87</f>
        <v>0</v>
      </c>
      <c r="H87" s="104"/>
      <c r="I87" s="105"/>
      <c r="J87" s="106">
        <f t="shared" ref="J87:J89" si="207">H87*I87</f>
        <v>0</v>
      </c>
      <c r="K87" s="104"/>
      <c r="L87" s="105"/>
      <c r="M87" s="106">
        <f t="shared" ref="M87:M89" si="208">K87*L87</f>
        <v>0</v>
      </c>
      <c r="N87" s="104"/>
      <c r="O87" s="105"/>
      <c r="P87" s="106">
        <f t="shared" ref="P87:P89" si="209">N87*O87</f>
        <v>0</v>
      </c>
      <c r="Q87" s="104"/>
      <c r="R87" s="105"/>
      <c r="S87" s="106">
        <f t="shared" ref="S87:S89" si="210">Q87*R87</f>
        <v>0</v>
      </c>
      <c r="T87" s="104"/>
      <c r="U87" s="105"/>
      <c r="V87" s="107">
        <f t="shared" ref="V87:V89" si="211">T87*U87</f>
        <v>0</v>
      </c>
      <c r="W87" s="108">
        <f t="shared" si="197"/>
        <v>0</v>
      </c>
      <c r="X87" s="172">
        <f t="shared" si="198"/>
        <v>0</v>
      </c>
      <c r="Y87" s="172">
        <f t="shared" si="199"/>
        <v>0</v>
      </c>
      <c r="Z87" s="173"/>
      <c r="AA87" s="174"/>
      <c r="AB87" s="113"/>
      <c r="AC87" s="113"/>
      <c r="AD87" s="113"/>
      <c r="AE87" s="113"/>
      <c r="AF87" s="113"/>
      <c r="AG87" s="113"/>
    </row>
    <row r="88" spans="1:33" ht="30" customHeight="1" x14ac:dyDescent="0.25">
      <c r="A88" s="100" t="s">
        <v>88</v>
      </c>
      <c r="B88" s="101" t="s">
        <v>230</v>
      </c>
      <c r="C88" s="102" t="s">
        <v>229</v>
      </c>
      <c r="D88" s="219" t="s">
        <v>133</v>
      </c>
      <c r="E88" s="104"/>
      <c r="F88" s="105"/>
      <c r="G88" s="106">
        <f t="shared" si="206"/>
        <v>0</v>
      </c>
      <c r="H88" s="104"/>
      <c r="I88" s="105"/>
      <c r="J88" s="106">
        <f t="shared" si="207"/>
        <v>0</v>
      </c>
      <c r="K88" s="104"/>
      <c r="L88" s="105"/>
      <c r="M88" s="106">
        <f t="shared" si="208"/>
        <v>0</v>
      </c>
      <c r="N88" s="104"/>
      <c r="O88" s="105"/>
      <c r="P88" s="106">
        <f t="shared" si="209"/>
        <v>0</v>
      </c>
      <c r="Q88" s="104"/>
      <c r="R88" s="105"/>
      <c r="S88" s="106">
        <f t="shared" si="210"/>
        <v>0</v>
      </c>
      <c r="T88" s="104"/>
      <c r="U88" s="105"/>
      <c r="V88" s="107">
        <f t="shared" si="211"/>
        <v>0</v>
      </c>
      <c r="W88" s="108">
        <f t="shared" si="197"/>
        <v>0</v>
      </c>
      <c r="X88" s="172">
        <f t="shared" si="198"/>
        <v>0</v>
      </c>
      <c r="Y88" s="172">
        <f t="shared" si="199"/>
        <v>0</v>
      </c>
      <c r="Z88" s="173"/>
      <c r="AA88" s="174"/>
      <c r="AB88" s="113"/>
      <c r="AC88" s="113"/>
      <c r="AD88" s="113"/>
      <c r="AE88" s="113"/>
      <c r="AF88" s="113"/>
      <c r="AG88" s="113"/>
    </row>
    <row r="89" spans="1:33" ht="30" customHeight="1" x14ac:dyDescent="0.25">
      <c r="A89" s="134" t="s">
        <v>88</v>
      </c>
      <c r="B89" s="126" t="s">
        <v>231</v>
      </c>
      <c r="C89" s="102" t="s">
        <v>229</v>
      </c>
      <c r="D89" s="219" t="s">
        <v>133</v>
      </c>
      <c r="E89" s="147"/>
      <c r="F89" s="148"/>
      <c r="G89" s="135">
        <f t="shared" si="206"/>
        <v>0</v>
      </c>
      <c r="H89" s="147"/>
      <c r="I89" s="148"/>
      <c r="J89" s="135">
        <f t="shared" si="207"/>
        <v>0</v>
      </c>
      <c r="K89" s="147"/>
      <c r="L89" s="148"/>
      <c r="M89" s="135">
        <f t="shared" si="208"/>
        <v>0</v>
      </c>
      <c r="N89" s="147"/>
      <c r="O89" s="148"/>
      <c r="P89" s="135">
        <f t="shared" si="209"/>
        <v>0</v>
      </c>
      <c r="Q89" s="147"/>
      <c r="R89" s="148"/>
      <c r="S89" s="135">
        <f t="shared" si="210"/>
        <v>0</v>
      </c>
      <c r="T89" s="147"/>
      <c r="U89" s="148"/>
      <c r="V89" s="149">
        <f t="shared" si="211"/>
        <v>0</v>
      </c>
      <c r="W89" s="122">
        <f t="shared" si="197"/>
        <v>0</v>
      </c>
      <c r="X89" s="200">
        <f t="shared" si="198"/>
        <v>0</v>
      </c>
      <c r="Y89" s="200">
        <f t="shared" si="199"/>
        <v>0</v>
      </c>
      <c r="Z89" s="175"/>
      <c r="AA89" s="197"/>
      <c r="AB89" s="113"/>
      <c r="AC89" s="113"/>
      <c r="AD89" s="113"/>
      <c r="AE89" s="113"/>
      <c r="AF89" s="113"/>
      <c r="AG89" s="113"/>
    </row>
    <row r="90" spans="1:33" ht="30" customHeight="1" x14ac:dyDescent="0.25">
      <c r="A90" s="87" t="s">
        <v>85</v>
      </c>
      <c r="B90" s="185" t="s">
        <v>232</v>
      </c>
      <c r="C90" s="89" t="s">
        <v>233</v>
      </c>
      <c r="D90" s="90"/>
      <c r="E90" s="91">
        <f>SUM(E91:E96)</f>
        <v>0</v>
      </c>
      <c r="F90" s="92"/>
      <c r="G90" s="93">
        <f>SUM(G91:G93)</f>
        <v>0</v>
      </c>
      <c r="H90" s="91">
        <f>SUM(H91:H96)</f>
        <v>0</v>
      </c>
      <c r="I90" s="92"/>
      <c r="J90" s="93">
        <f>SUM(J91:J93)</f>
        <v>0</v>
      </c>
      <c r="K90" s="91">
        <f>SUM(K91:K96)</f>
        <v>0</v>
      </c>
      <c r="L90" s="92"/>
      <c r="M90" s="93">
        <f>SUM(M91:M93)</f>
        <v>0</v>
      </c>
      <c r="N90" s="91">
        <f>SUM(N91:N96)</f>
        <v>0</v>
      </c>
      <c r="O90" s="92"/>
      <c r="P90" s="93">
        <f>SUM(P91:P93)</f>
        <v>0</v>
      </c>
      <c r="Q90" s="91">
        <f>SUM(Q91:Q96)</f>
        <v>0</v>
      </c>
      <c r="R90" s="92"/>
      <c r="S90" s="93">
        <f>SUM(S91:S93)</f>
        <v>0</v>
      </c>
      <c r="T90" s="91">
        <f>SUM(T91:T96)</f>
        <v>0</v>
      </c>
      <c r="U90" s="92"/>
      <c r="V90" s="94">
        <f>SUM(V91:V93)</f>
        <v>0</v>
      </c>
      <c r="W90" s="222">
        <f t="shared" si="197"/>
        <v>0</v>
      </c>
      <c r="X90" s="223">
        <f t="shared" si="198"/>
        <v>0</v>
      </c>
      <c r="Y90" s="223">
        <f t="shared" si="199"/>
        <v>0</v>
      </c>
      <c r="Z90" s="193"/>
      <c r="AA90" s="198"/>
      <c r="AB90" s="113"/>
      <c r="AC90" s="113"/>
      <c r="AD90" s="113"/>
      <c r="AE90" s="113"/>
      <c r="AF90" s="113"/>
      <c r="AG90" s="113"/>
    </row>
    <row r="91" spans="1:33" ht="30" customHeight="1" x14ac:dyDescent="0.25">
      <c r="A91" s="100" t="s">
        <v>88</v>
      </c>
      <c r="B91" s="101" t="s">
        <v>234</v>
      </c>
      <c r="C91" s="177" t="s">
        <v>139</v>
      </c>
      <c r="D91" s="219" t="s">
        <v>235</v>
      </c>
      <c r="E91" s="104"/>
      <c r="F91" s="105"/>
      <c r="G91" s="106">
        <f t="shared" ref="G91:G93" si="212">E91*F91</f>
        <v>0</v>
      </c>
      <c r="H91" s="104"/>
      <c r="I91" s="105"/>
      <c r="J91" s="106">
        <f t="shared" ref="J91:J93" si="213">H91*I91</f>
        <v>0</v>
      </c>
      <c r="K91" s="104"/>
      <c r="L91" s="105"/>
      <c r="M91" s="106">
        <f t="shared" ref="M91:M93" si="214">K91*L91</f>
        <v>0</v>
      </c>
      <c r="N91" s="104"/>
      <c r="O91" s="105"/>
      <c r="P91" s="106">
        <f t="shared" ref="P91:P93" si="215">N91*O91</f>
        <v>0</v>
      </c>
      <c r="Q91" s="104"/>
      <c r="R91" s="105"/>
      <c r="S91" s="106">
        <f t="shared" ref="S91:S93" si="216">Q91*R91</f>
        <v>0</v>
      </c>
      <c r="T91" s="104"/>
      <c r="U91" s="105"/>
      <c r="V91" s="107">
        <f t="shared" ref="V91:V93" si="217">T91*U91</f>
        <v>0</v>
      </c>
      <c r="W91" s="108">
        <f t="shared" si="197"/>
        <v>0</v>
      </c>
      <c r="X91" s="172">
        <f t="shared" si="198"/>
        <v>0</v>
      </c>
      <c r="Y91" s="172">
        <f t="shared" si="199"/>
        <v>0</v>
      </c>
      <c r="Z91" s="173"/>
      <c r="AA91" s="174"/>
      <c r="AB91" s="112"/>
      <c r="AC91" s="113"/>
      <c r="AD91" s="113"/>
      <c r="AE91" s="113"/>
      <c r="AF91" s="113"/>
      <c r="AG91" s="113"/>
    </row>
    <row r="92" spans="1:33" ht="30" customHeight="1" x14ac:dyDescent="0.25">
      <c r="A92" s="100" t="s">
        <v>88</v>
      </c>
      <c r="B92" s="101" t="s">
        <v>236</v>
      </c>
      <c r="C92" s="177" t="s">
        <v>139</v>
      </c>
      <c r="D92" s="219" t="s">
        <v>235</v>
      </c>
      <c r="E92" s="104"/>
      <c r="F92" s="105"/>
      <c r="G92" s="106">
        <f t="shared" si="212"/>
        <v>0</v>
      </c>
      <c r="H92" s="104"/>
      <c r="I92" s="105"/>
      <c r="J92" s="106">
        <f t="shared" si="213"/>
        <v>0</v>
      </c>
      <c r="K92" s="104"/>
      <c r="L92" s="105"/>
      <c r="M92" s="106">
        <f t="shared" si="214"/>
        <v>0</v>
      </c>
      <c r="N92" s="104"/>
      <c r="O92" s="105"/>
      <c r="P92" s="106">
        <f t="shared" si="215"/>
        <v>0</v>
      </c>
      <c r="Q92" s="104"/>
      <c r="R92" s="105"/>
      <c r="S92" s="106">
        <f t="shared" si="216"/>
        <v>0</v>
      </c>
      <c r="T92" s="104"/>
      <c r="U92" s="105"/>
      <c r="V92" s="107">
        <f t="shared" si="217"/>
        <v>0</v>
      </c>
      <c r="W92" s="108">
        <f t="shared" si="197"/>
        <v>0</v>
      </c>
      <c r="X92" s="172">
        <f t="shared" si="198"/>
        <v>0</v>
      </c>
      <c r="Y92" s="172">
        <f t="shared" si="199"/>
        <v>0</v>
      </c>
      <c r="Z92" s="173"/>
      <c r="AA92" s="174"/>
      <c r="AB92" s="113"/>
      <c r="AC92" s="113"/>
      <c r="AD92" s="113"/>
      <c r="AE92" s="113"/>
      <c r="AF92" s="113"/>
      <c r="AG92" s="113"/>
    </row>
    <row r="93" spans="1:33" ht="30" customHeight="1" x14ac:dyDescent="0.25">
      <c r="A93" s="114" t="s">
        <v>88</v>
      </c>
      <c r="B93" s="115" t="s">
        <v>237</v>
      </c>
      <c r="C93" s="177" t="s">
        <v>139</v>
      </c>
      <c r="D93" s="219" t="s">
        <v>235</v>
      </c>
      <c r="E93" s="118"/>
      <c r="F93" s="119"/>
      <c r="G93" s="120">
        <f t="shared" si="212"/>
        <v>0</v>
      </c>
      <c r="H93" s="118"/>
      <c r="I93" s="119"/>
      <c r="J93" s="120">
        <f t="shared" si="213"/>
        <v>0</v>
      </c>
      <c r="K93" s="118"/>
      <c r="L93" s="119"/>
      <c r="M93" s="120">
        <f t="shared" si="214"/>
        <v>0</v>
      </c>
      <c r="N93" s="118"/>
      <c r="O93" s="119"/>
      <c r="P93" s="120">
        <f t="shared" si="215"/>
        <v>0</v>
      </c>
      <c r="Q93" s="118"/>
      <c r="R93" s="119"/>
      <c r="S93" s="120">
        <f t="shared" si="216"/>
        <v>0</v>
      </c>
      <c r="T93" s="118"/>
      <c r="U93" s="119"/>
      <c r="V93" s="121">
        <f t="shared" si="217"/>
        <v>0</v>
      </c>
      <c r="W93" s="108">
        <f t="shared" si="197"/>
        <v>0</v>
      </c>
      <c r="X93" s="172">
        <f t="shared" si="198"/>
        <v>0</v>
      </c>
      <c r="Y93" s="172">
        <f t="shared" si="199"/>
        <v>0</v>
      </c>
      <c r="Z93" s="175"/>
      <c r="AA93" s="176"/>
      <c r="AB93" s="113"/>
      <c r="AC93" s="113"/>
      <c r="AD93" s="113"/>
      <c r="AE93" s="113"/>
      <c r="AF93" s="113"/>
      <c r="AG93" s="113"/>
    </row>
    <row r="94" spans="1:33" ht="52.5" customHeight="1" x14ac:dyDescent="0.25">
      <c r="A94" s="409" t="s">
        <v>238</v>
      </c>
      <c r="B94" s="393"/>
      <c r="C94" s="394"/>
      <c r="D94" s="202"/>
      <c r="E94" s="158">
        <f>SUM(E91:E93)</f>
        <v>0</v>
      </c>
      <c r="F94" s="157"/>
      <c r="G94" s="156">
        <f>G82+G86+G90</f>
        <v>0</v>
      </c>
      <c r="H94" s="158">
        <f>SUM(H91:H93)</f>
        <v>0</v>
      </c>
      <c r="I94" s="157"/>
      <c r="J94" s="156">
        <f>J82+J86+J90</f>
        <v>0</v>
      </c>
      <c r="K94" s="158">
        <f>SUM(K91:K93)</f>
        <v>0</v>
      </c>
      <c r="L94" s="157"/>
      <c r="M94" s="156">
        <f>M82+M86+M90</f>
        <v>0</v>
      </c>
      <c r="N94" s="158">
        <f>SUM(N91:N93)</f>
        <v>0</v>
      </c>
      <c r="O94" s="157"/>
      <c r="P94" s="156">
        <f>P82+P86+P90</f>
        <v>0</v>
      </c>
      <c r="Q94" s="158">
        <f>SUM(Q91:Q93)</f>
        <v>0</v>
      </c>
      <c r="R94" s="157"/>
      <c r="S94" s="156">
        <f>S82+S86+S90</f>
        <v>0</v>
      </c>
      <c r="T94" s="158">
        <f>SUM(T91:T93)</f>
        <v>0</v>
      </c>
      <c r="U94" s="157"/>
      <c r="V94" s="159">
        <f>V82+V86+V90</f>
        <v>0</v>
      </c>
      <c r="W94" s="160">
        <f t="shared" si="197"/>
        <v>0</v>
      </c>
      <c r="X94" s="180">
        <f t="shared" si="198"/>
        <v>0</v>
      </c>
      <c r="Y94" s="180">
        <f t="shared" si="199"/>
        <v>0</v>
      </c>
      <c r="Z94" s="181"/>
      <c r="AA94" s="182"/>
      <c r="AB94" s="54"/>
      <c r="AC94" s="54"/>
      <c r="AD94" s="54"/>
      <c r="AE94" s="54"/>
      <c r="AF94" s="54"/>
      <c r="AG94" s="54"/>
    </row>
    <row r="95" spans="1:33" ht="30" customHeight="1" x14ac:dyDescent="0.25">
      <c r="A95" s="234" t="s">
        <v>83</v>
      </c>
      <c r="B95" s="235">
        <v>6</v>
      </c>
      <c r="C95" s="236" t="s">
        <v>239</v>
      </c>
      <c r="D95" s="232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9"/>
      <c r="X95" s="169"/>
      <c r="Y95" s="169"/>
      <c r="Z95" s="183"/>
      <c r="AA95" s="184"/>
      <c r="AB95" s="54"/>
      <c r="AC95" s="54"/>
      <c r="AD95" s="54"/>
      <c r="AE95" s="54"/>
      <c r="AF95" s="54"/>
      <c r="AG95" s="54"/>
    </row>
    <row r="96" spans="1:33" ht="30" customHeight="1" x14ac:dyDescent="0.25">
      <c r="A96" s="87" t="s">
        <v>85</v>
      </c>
      <c r="B96" s="185" t="s">
        <v>240</v>
      </c>
      <c r="C96" s="237" t="s">
        <v>241</v>
      </c>
      <c r="D96" s="187"/>
      <c r="E96" s="188">
        <f>SUM(E97:E99)</f>
        <v>0</v>
      </c>
      <c r="F96" s="189"/>
      <c r="G96" s="190">
        <f t="shared" ref="G96:H96" si="218">SUM(G97:G99)</f>
        <v>0</v>
      </c>
      <c r="H96" s="188">
        <f t="shared" si="218"/>
        <v>0</v>
      </c>
      <c r="I96" s="189"/>
      <c r="J96" s="190">
        <f t="shared" ref="J96:K96" si="219">SUM(J97:J99)</f>
        <v>0</v>
      </c>
      <c r="K96" s="188">
        <f t="shared" si="219"/>
        <v>0</v>
      </c>
      <c r="L96" s="189"/>
      <c r="M96" s="190">
        <f t="shared" ref="M96:N96" si="220">SUM(M97:M99)</f>
        <v>0</v>
      </c>
      <c r="N96" s="188">
        <f t="shared" si="220"/>
        <v>0</v>
      </c>
      <c r="O96" s="189"/>
      <c r="P96" s="190">
        <f t="shared" ref="P96:Q96" si="221">SUM(P97:P99)</f>
        <v>0</v>
      </c>
      <c r="Q96" s="188">
        <f t="shared" si="221"/>
        <v>0</v>
      </c>
      <c r="R96" s="189"/>
      <c r="S96" s="190">
        <f t="shared" ref="S96:T96" si="222">SUM(S97:S99)</f>
        <v>0</v>
      </c>
      <c r="T96" s="188">
        <f t="shared" si="222"/>
        <v>0</v>
      </c>
      <c r="U96" s="189"/>
      <c r="V96" s="191">
        <f>SUM(V97:V99)</f>
        <v>0</v>
      </c>
      <c r="W96" s="95">
        <f t="shared" ref="W96:W108" si="223">G96+M96+S96</f>
        <v>0</v>
      </c>
      <c r="X96" s="192">
        <f t="shared" ref="X96:X108" si="224">J96+P96+V96</f>
        <v>0</v>
      </c>
      <c r="Y96" s="192">
        <f t="shared" ref="Y96:Y108" si="225">W96-X96</f>
        <v>0</v>
      </c>
      <c r="Z96" s="193"/>
      <c r="AA96" s="194"/>
      <c r="AB96" s="99"/>
      <c r="AC96" s="99"/>
      <c r="AD96" s="99"/>
      <c r="AE96" s="99"/>
      <c r="AF96" s="99"/>
      <c r="AG96" s="99"/>
    </row>
    <row r="97" spans="1:33" ht="30" customHeight="1" x14ac:dyDescent="0.25">
      <c r="A97" s="100" t="s">
        <v>88</v>
      </c>
      <c r="B97" s="101" t="s">
        <v>242</v>
      </c>
      <c r="C97" s="177" t="s">
        <v>243</v>
      </c>
      <c r="D97" s="103" t="s">
        <v>133</v>
      </c>
      <c r="E97" s="104"/>
      <c r="F97" s="105"/>
      <c r="G97" s="106">
        <f t="shared" ref="G97:G99" si="226">E97*F97</f>
        <v>0</v>
      </c>
      <c r="H97" s="104"/>
      <c r="I97" s="105"/>
      <c r="J97" s="106">
        <f t="shared" ref="J97:J99" si="227">H97*I97</f>
        <v>0</v>
      </c>
      <c r="K97" s="104"/>
      <c r="L97" s="105"/>
      <c r="M97" s="106">
        <f t="shared" ref="M97:M99" si="228">K97*L97</f>
        <v>0</v>
      </c>
      <c r="N97" s="104"/>
      <c r="O97" s="105"/>
      <c r="P97" s="106">
        <f t="shared" ref="P97:P99" si="229">N97*O97</f>
        <v>0</v>
      </c>
      <c r="Q97" s="104"/>
      <c r="R97" s="105"/>
      <c r="S97" s="106">
        <f t="shared" ref="S97:S99" si="230">Q97*R97</f>
        <v>0</v>
      </c>
      <c r="T97" s="104"/>
      <c r="U97" s="105"/>
      <c r="V97" s="107">
        <f t="shared" ref="V97:V99" si="231">T97*U97</f>
        <v>0</v>
      </c>
      <c r="W97" s="108">
        <f t="shared" si="223"/>
        <v>0</v>
      </c>
      <c r="X97" s="172">
        <f t="shared" si="224"/>
        <v>0</v>
      </c>
      <c r="Y97" s="172">
        <f t="shared" si="225"/>
        <v>0</v>
      </c>
      <c r="Z97" s="173"/>
      <c r="AA97" s="174"/>
      <c r="AB97" s="113"/>
      <c r="AC97" s="113"/>
      <c r="AD97" s="113"/>
      <c r="AE97" s="113"/>
      <c r="AF97" s="113"/>
      <c r="AG97" s="113"/>
    </row>
    <row r="98" spans="1:33" ht="30" customHeight="1" x14ac:dyDescent="0.25">
      <c r="A98" s="100" t="s">
        <v>88</v>
      </c>
      <c r="B98" s="101" t="s">
        <v>244</v>
      </c>
      <c r="C98" s="177" t="s">
        <v>243</v>
      </c>
      <c r="D98" s="103" t="s">
        <v>133</v>
      </c>
      <c r="E98" s="104"/>
      <c r="F98" s="105"/>
      <c r="G98" s="106">
        <f t="shared" si="226"/>
        <v>0</v>
      </c>
      <c r="H98" s="104"/>
      <c r="I98" s="105"/>
      <c r="J98" s="106">
        <f t="shared" si="227"/>
        <v>0</v>
      </c>
      <c r="K98" s="104"/>
      <c r="L98" s="105"/>
      <c r="M98" s="106">
        <f t="shared" si="228"/>
        <v>0</v>
      </c>
      <c r="N98" s="104"/>
      <c r="O98" s="105"/>
      <c r="P98" s="106">
        <f t="shared" si="229"/>
        <v>0</v>
      </c>
      <c r="Q98" s="104"/>
      <c r="R98" s="105"/>
      <c r="S98" s="106">
        <f t="shared" si="230"/>
        <v>0</v>
      </c>
      <c r="T98" s="104"/>
      <c r="U98" s="105"/>
      <c r="V98" s="107">
        <f t="shared" si="231"/>
        <v>0</v>
      </c>
      <c r="W98" s="108">
        <f t="shared" si="223"/>
        <v>0</v>
      </c>
      <c r="X98" s="172">
        <f t="shared" si="224"/>
        <v>0</v>
      </c>
      <c r="Y98" s="172">
        <f t="shared" si="225"/>
        <v>0</v>
      </c>
      <c r="Z98" s="173"/>
      <c r="AA98" s="174"/>
      <c r="AB98" s="113"/>
      <c r="AC98" s="113"/>
      <c r="AD98" s="113"/>
      <c r="AE98" s="113"/>
      <c r="AF98" s="113"/>
      <c r="AG98" s="113"/>
    </row>
    <row r="99" spans="1:33" ht="30" customHeight="1" x14ac:dyDescent="0.25">
      <c r="A99" s="134" t="s">
        <v>88</v>
      </c>
      <c r="B99" s="126" t="s">
        <v>245</v>
      </c>
      <c r="C99" s="145" t="s">
        <v>243</v>
      </c>
      <c r="D99" s="146" t="s">
        <v>133</v>
      </c>
      <c r="E99" s="147"/>
      <c r="F99" s="148"/>
      <c r="G99" s="135">
        <f t="shared" si="226"/>
        <v>0</v>
      </c>
      <c r="H99" s="147"/>
      <c r="I99" s="148"/>
      <c r="J99" s="135">
        <f t="shared" si="227"/>
        <v>0</v>
      </c>
      <c r="K99" s="147"/>
      <c r="L99" s="148"/>
      <c r="M99" s="135">
        <f t="shared" si="228"/>
        <v>0</v>
      </c>
      <c r="N99" s="147"/>
      <c r="O99" s="148"/>
      <c r="P99" s="135">
        <f t="shared" si="229"/>
        <v>0</v>
      </c>
      <c r="Q99" s="147"/>
      <c r="R99" s="148"/>
      <c r="S99" s="135">
        <f t="shared" si="230"/>
        <v>0</v>
      </c>
      <c r="T99" s="147"/>
      <c r="U99" s="148"/>
      <c r="V99" s="149">
        <f t="shared" si="231"/>
        <v>0</v>
      </c>
      <c r="W99" s="122">
        <f t="shared" si="223"/>
        <v>0</v>
      </c>
      <c r="X99" s="200">
        <f t="shared" si="224"/>
        <v>0</v>
      </c>
      <c r="Y99" s="200">
        <f t="shared" si="225"/>
        <v>0</v>
      </c>
      <c r="Z99" s="175"/>
      <c r="AA99" s="197"/>
      <c r="AB99" s="113"/>
      <c r="AC99" s="113"/>
      <c r="AD99" s="113"/>
      <c r="AE99" s="113"/>
      <c r="AF99" s="113"/>
      <c r="AG99" s="113"/>
    </row>
    <row r="100" spans="1:33" ht="30" customHeight="1" x14ac:dyDescent="0.25">
      <c r="A100" s="87" t="s">
        <v>83</v>
      </c>
      <c r="B100" s="185" t="s">
        <v>246</v>
      </c>
      <c r="C100" s="238" t="s">
        <v>247</v>
      </c>
      <c r="D100" s="90"/>
      <c r="E100" s="91">
        <f>SUM(E101:E103)</f>
        <v>3</v>
      </c>
      <c r="F100" s="92"/>
      <c r="G100" s="93">
        <f t="shared" ref="G100:H100" si="232">SUM(G101:G103)</f>
        <v>4000</v>
      </c>
      <c r="H100" s="91">
        <f t="shared" si="232"/>
        <v>3</v>
      </c>
      <c r="I100" s="92"/>
      <c r="J100" s="93">
        <f t="shared" ref="J100:K100" si="233">SUM(J101:J103)</f>
        <v>3236.9960000000001</v>
      </c>
      <c r="K100" s="91">
        <f t="shared" si="233"/>
        <v>0</v>
      </c>
      <c r="L100" s="92"/>
      <c r="M100" s="93">
        <f t="shared" ref="M100:N100" si="234">SUM(M101:M103)</f>
        <v>0</v>
      </c>
      <c r="N100" s="91">
        <f t="shared" si="234"/>
        <v>0</v>
      </c>
      <c r="O100" s="92"/>
      <c r="P100" s="93">
        <f t="shared" ref="P100:Q100" si="235">SUM(P101:P103)</f>
        <v>0</v>
      </c>
      <c r="Q100" s="91">
        <f t="shared" si="235"/>
        <v>0</v>
      </c>
      <c r="R100" s="92"/>
      <c r="S100" s="93">
        <f t="shared" ref="S100:T100" si="236">SUM(S101:S103)</f>
        <v>0</v>
      </c>
      <c r="T100" s="91">
        <f t="shared" si="236"/>
        <v>0</v>
      </c>
      <c r="U100" s="92"/>
      <c r="V100" s="94">
        <f>SUM(V101:V103)</f>
        <v>0</v>
      </c>
      <c r="W100" s="222">
        <f t="shared" si="223"/>
        <v>4000</v>
      </c>
      <c r="X100" s="223">
        <f t="shared" si="224"/>
        <v>3236.9960000000001</v>
      </c>
      <c r="Y100" s="223">
        <f t="shared" si="225"/>
        <v>763.00399999999991</v>
      </c>
      <c r="Z100" s="193"/>
      <c r="AA100" s="198"/>
      <c r="AB100" s="99"/>
      <c r="AC100" s="99"/>
      <c r="AD100" s="99"/>
      <c r="AE100" s="99"/>
      <c r="AF100" s="99"/>
      <c r="AG100" s="99"/>
    </row>
    <row r="101" spans="1:33" ht="30" customHeight="1" x14ac:dyDescent="0.25">
      <c r="A101" s="100" t="s">
        <v>88</v>
      </c>
      <c r="B101" s="101" t="s">
        <v>248</v>
      </c>
      <c r="C101" s="132" t="s">
        <v>249</v>
      </c>
      <c r="D101" s="151" t="s">
        <v>133</v>
      </c>
      <c r="E101" s="131">
        <v>1</v>
      </c>
      <c r="F101" s="239">
        <v>3000</v>
      </c>
      <c r="G101" s="106">
        <f t="shared" ref="G101:G103" si="237">E101*F101</f>
        <v>3000</v>
      </c>
      <c r="H101" s="130">
        <v>1</v>
      </c>
      <c r="I101" s="131">
        <f>2015.83+403.166</f>
        <v>2418.9960000000001</v>
      </c>
      <c r="J101" s="106">
        <f t="shared" ref="J101:J103" si="238">H101*I101</f>
        <v>2418.9960000000001</v>
      </c>
      <c r="K101" s="104"/>
      <c r="L101" s="105"/>
      <c r="M101" s="106">
        <f t="shared" ref="M101:M103" si="239">K101*L101</f>
        <v>0</v>
      </c>
      <c r="N101" s="104"/>
      <c r="O101" s="105"/>
      <c r="P101" s="106">
        <f t="shared" ref="P101:P103" si="240">N101*O101</f>
        <v>0</v>
      </c>
      <c r="Q101" s="104"/>
      <c r="R101" s="105"/>
      <c r="S101" s="106">
        <f t="shared" ref="S101:S103" si="241">Q101*R101</f>
        <v>0</v>
      </c>
      <c r="T101" s="104"/>
      <c r="U101" s="105"/>
      <c r="V101" s="107">
        <f t="shared" ref="V101:V103" si="242">T101*U101</f>
        <v>0</v>
      </c>
      <c r="W101" s="108">
        <f t="shared" si="223"/>
        <v>3000</v>
      </c>
      <c r="X101" s="172">
        <f t="shared" si="224"/>
        <v>2418.9960000000001</v>
      </c>
      <c r="Y101" s="172">
        <f t="shared" si="225"/>
        <v>581.00399999999991</v>
      </c>
      <c r="Z101" s="173"/>
      <c r="AA101" s="132" t="s">
        <v>250</v>
      </c>
      <c r="AB101" s="113"/>
      <c r="AC101" s="113"/>
      <c r="AD101" s="113"/>
      <c r="AE101" s="113"/>
      <c r="AF101" s="113"/>
      <c r="AG101" s="113"/>
    </row>
    <row r="102" spans="1:33" ht="30" customHeight="1" x14ac:dyDescent="0.25">
      <c r="A102" s="100" t="s">
        <v>88</v>
      </c>
      <c r="B102" s="101" t="s">
        <v>251</v>
      </c>
      <c r="C102" s="132" t="s">
        <v>252</v>
      </c>
      <c r="D102" s="151" t="s">
        <v>133</v>
      </c>
      <c r="E102" s="131">
        <v>2</v>
      </c>
      <c r="F102" s="239">
        <v>500</v>
      </c>
      <c r="G102" s="106">
        <f t="shared" si="237"/>
        <v>1000</v>
      </c>
      <c r="H102" s="130">
        <v>2</v>
      </c>
      <c r="I102" s="131">
        <f>340.84+68.16</f>
        <v>409</v>
      </c>
      <c r="J102" s="106">
        <f t="shared" si="238"/>
        <v>818</v>
      </c>
      <c r="K102" s="104"/>
      <c r="L102" s="105"/>
      <c r="M102" s="106">
        <f t="shared" si="239"/>
        <v>0</v>
      </c>
      <c r="N102" s="104"/>
      <c r="O102" s="105"/>
      <c r="P102" s="106">
        <f t="shared" si="240"/>
        <v>0</v>
      </c>
      <c r="Q102" s="104"/>
      <c r="R102" s="105"/>
      <c r="S102" s="106">
        <f t="shared" si="241"/>
        <v>0</v>
      </c>
      <c r="T102" s="104"/>
      <c r="U102" s="105"/>
      <c r="V102" s="107">
        <f t="shared" si="242"/>
        <v>0</v>
      </c>
      <c r="W102" s="108">
        <f t="shared" si="223"/>
        <v>1000</v>
      </c>
      <c r="X102" s="172">
        <f t="shared" si="224"/>
        <v>818</v>
      </c>
      <c r="Y102" s="172">
        <f t="shared" si="225"/>
        <v>182</v>
      </c>
      <c r="Z102" s="173"/>
      <c r="AA102" s="132" t="s">
        <v>253</v>
      </c>
      <c r="AB102" s="113"/>
      <c r="AC102" s="113"/>
      <c r="AD102" s="113"/>
      <c r="AE102" s="113"/>
      <c r="AF102" s="113"/>
      <c r="AG102" s="113"/>
    </row>
    <row r="103" spans="1:33" ht="30" customHeight="1" x14ac:dyDescent="0.25">
      <c r="A103" s="134" t="s">
        <v>88</v>
      </c>
      <c r="B103" s="126" t="s">
        <v>254</v>
      </c>
      <c r="C103" s="145" t="s">
        <v>243</v>
      </c>
      <c r="D103" s="146" t="s">
        <v>133</v>
      </c>
      <c r="E103" s="147"/>
      <c r="F103" s="148"/>
      <c r="G103" s="135">
        <f t="shared" si="237"/>
        <v>0</v>
      </c>
      <c r="H103" s="147"/>
      <c r="I103" s="148"/>
      <c r="J103" s="135">
        <f t="shared" si="238"/>
        <v>0</v>
      </c>
      <c r="K103" s="147"/>
      <c r="L103" s="148"/>
      <c r="M103" s="135">
        <f t="shared" si="239"/>
        <v>0</v>
      </c>
      <c r="N103" s="147"/>
      <c r="O103" s="148"/>
      <c r="P103" s="135">
        <f t="shared" si="240"/>
        <v>0</v>
      </c>
      <c r="Q103" s="147"/>
      <c r="R103" s="148"/>
      <c r="S103" s="135">
        <f t="shared" si="241"/>
        <v>0</v>
      </c>
      <c r="T103" s="147"/>
      <c r="U103" s="148"/>
      <c r="V103" s="149">
        <f t="shared" si="242"/>
        <v>0</v>
      </c>
      <c r="W103" s="195">
        <f t="shared" si="223"/>
        <v>0</v>
      </c>
      <c r="X103" s="196">
        <f t="shared" si="224"/>
        <v>0</v>
      </c>
      <c r="Y103" s="196">
        <f t="shared" si="225"/>
        <v>0</v>
      </c>
      <c r="Z103" s="175"/>
      <c r="AA103" s="197"/>
      <c r="AB103" s="113"/>
      <c r="AC103" s="113"/>
      <c r="AD103" s="113"/>
      <c r="AE103" s="113"/>
      <c r="AF103" s="113"/>
      <c r="AG103" s="113"/>
    </row>
    <row r="104" spans="1:33" ht="30" customHeight="1" x14ac:dyDescent="0.25">
      <c r="A104" s="87" t="s">
        <v>83</v>
      </c>
      <c r="B104" s="185" t="s">
        <v>255</v>
      </c>
      <c r="C104" s="238" t="s">
        <v>256</v>
      </c>
      <c r="D104" s="90"/>
      <c r="E104" s="91">
        <f>SUM(E105:E107)</f>
        <v>0</v>
      </c>
      <c r="F104" s="92"/>
      <c r="G104" s="93">
        <f t="shared" ref="G104:H104" si="243">SUM(G105:G107)</f>
        <v>0</v>
      </c>
      <c r="H104" s="91">
        <f t="shared" si="243"/>
        <v>0</v>
      </c>
      <c r="I104" s="92"/>
      <c r="J104" s="93">
        <f t="shared" ref="J104:K104" si="244">SUM(J105:J107)</f>
        <v>0</v>
      </c>
      <c r="K104" s="91">
        <f t="shared" si="244"/>
        <v>0</v>
      </c>
      <c r="L104" s="92"/>
      <c r="M104" s="93">
        <f t="shared" ref="M104:N104" si="245">SUM(M105:M107)</f>
        <v>0</v>
      </c>
      <c r="N104" s="91">
        <f t="shared" si="245"/>
        <v>0</v>
      </c>
      <c r="O104" s="92"/>
      <c r="P104" s="93">
        <f t="shared" ref="P104:Q104" si="246">SUM(P105:P107)</f>
        <v>0</v>
      </c>
      <c r="Q104" s="91">
        <f t="shared" si="246"/>
        <v>0</v>
      </c>
      <c r="R104" s="92"/>
      <c r="S104" s="93">
        <f t="shared" ref="S104:T104" si="247">SUM(S105:S107)</f>
        <v>0</v>
      </c>
      <c r="T104" s="91">
        <f t="shared" si="247"/>
        <v>0</v>
      </c>
      <c r="U104" s="92"/>
      <c r="V104" s="94">
        <f>SUM(V105:V107)</f>
        <v>0</v>
      </c>
      <c r="W104" s="95">
        <f t="shared" si="223"/>
        <v>0</v>
      </c>
      <c r="X104" s="192">
        <f t="shared" si="224"/>
        <v>0</v>
      </c>
      <c r="Y104" s="192">
        <f t="shared" si="225"/>
        <v>0</v>
      </c>
      <c r="Z104" s="193"/>
      <c r="AA104" s="198"/>
      <c r="AB104" s="99"/>
      <c r="AC104" s="99"/>
      <c r="AD104" s="99"/>
      <c r="AE104" s="99"/>
      <c r="AF104" s="99"/>
      <c r="AG104" s="99"/>
    </row>
    <row r="105" spans="1:33" ht="30" customHeight="1" x14ac:dyDescent="0.25">
      <c r="A105" s="100" t="s">
        <v>88</v>
      </c>
      <c r="B105" s="101" t="s">
        <v>257</v>
      </c>
      <c r="C105" s="177" t="s">
        <v>243</v>
      </c>
      <c r="D105" s="103" t="s">
        <v>133</v>
      </c>
      <c r="E105" s="104"/>
      <c r="F105" s="105"/>
      <c r="G105" s="106">
        <f t="shared" ref="G105:G107" si="248">E105*F105</f>
        <v>0</v>
      </c>
      <c r="H105" s="104"/>
      <c r="I105" s="105"/>
      <c r="J105" s="106">
        <f t="shared" ref="J105:J107" si="249">H105*I105</f>
        <v>0</v>
      </c>
      <c r="K105" s="104"/>
      <c r="L105" s="105"/>
      <c r="M105" s="106">
        <f t="shared" ref="M105:M107" si="250">K105*L105</f>
        <v>0</v>
      </c>
      <c r="N105" s="104"/>
      <c r="O105" s="105"/>
      <c r="P105" s="106">
        <f t="shared" ref="P105:P107" si="251">N105*O105</f>
        <v>0</v>
      </c>
      <c r="Q105" s="104"/>
      <c r="R105" s="105"/>
      <c r="S105" s="106">
        <f t="shared" ref="S105:S107" si="252">Q105*R105</f>
        <v>0</v>
      </c>
      <c r="T105" s="104"/>
      <c r="U105" s="105"/>
      <c r="V105" s="107">
        <f t="shared" ref="V105:V107" si="253">T105*U105</f>
        <v>0</v>
      </c>
      <c r="W105" s="108">
        <f t="shared" si="223"/>
        <v>0</v>
      </c>
      <c r="X105" s="172">
        <f t="shared" si="224"/>
        <v>0</v>
      </c>
      <c r="Y105" s="172">
        <f t="shared" si="225"/>
        <v>0</v>
      </c>
      <c r="Z105" s="173"/>
      <c r="AA105" s="174"/>
      <c r="AB105" s="113"/>
      <c r="AC105" s="113"/>
      <c r="AD105" s="113"/>
      <c r="AE105" s="113"/>
      <c r="AF105" s="113"/>
      <c r="AG105" s="113"/>
    </row>
    <row r="106" spans="1:33" ht="30" customHeight="1" x14ac:dyDescent="0.25">
      <c r="A106" s="100" t="s">
        <v>88</v>
      </c>
      <c r="B106" s="101" t="s">
        <v>258</v>
      </c>
      <c r="C106" s="177" t="s">
        <v>243</v>
      </c>
      <c r="D106" s="103" t="s">
        <v>133</v>
      </c>
      <c r="E106" s="104"/>
      <c r="F106" s="105"/>
      <c r="G106" s="106">
        <f t="shared" si="248"/>
        <v>0</v>
      </c>
      <c r="H106" s="104"/>
      <c r="I106" s="105"/>
      <c r="J106" s="106">
        <f t="shared" si="249"/>
        <v>0</v>
      </c>
      <c r="K106" s="104"/>
      <c r="L106" s="105"/>
      <c r="M106" s="106">
        <f t="shared" si="250"/>
        <v>0</v>
      </c>
      <c r="N106" s="104"/>
      <c r="O106" s="105"/>
      <c r="P106" s="106">
        <f t="shared" si="251"/>
        <v>0</v>
      </c>
      <c r="Q106" s="104"/>
      <c r="R106" s="105"/>
      <c r="S106" s="106">
        <f t="shared" si="252"/>
        <v>0</v>
      </c>
      <c r="T106" s="104"/>
      <c r="U106" s="105"/>
      <c r="V106" s="107">
        <f t="shared" si="253"/>
        <v>0</v>
      </c>
      <c r="W106" s="108">
        <f t="shared" si="223"/>
        <v>0</v>
      </c>
      <c r="X106" s="172">
        <f t="shared" si="224"/>
        <v>0</v>
      </c>
      <c r="Y106" s="172">
        <f t="shared" si="225"/>
        <v>0</v>
      </c>
      <c r="Z106" s="173"/>
      <c r="AA106" s="174"/>
      <c r="AB106" s="113"/>
      <c r="AC106" s="113"/>
      <c r="AD106" s="113"/>
      <c r="AE106" s="113"/>
      <c r="AF106" s="113"/>
      <c r="AG106" s="113"/>
    </row>
    <row r="107" spans="1:33" ht="30" customHeight="1" x14ac:dyDescent="0.25">
      <c r="A107" s="134" t="s">
        <v>88</v>
      </c>
      <c r="B107" s="126" t="s">
        <v>259</v>
      </c>
      <c r="C107" s="145" t="s">
        <v>243</v>
      </c>
      <c r="D107" s="146" t="s">
        <v>133</v>
      </c>
      <c r="E107" s="118"/>
      <c r="F107" s="119"/>
      <c r="G107" s="120">
        <f t="shared" si="248"/>
        <v>0</v>
      </c>
      <c r="H107" s="118"/>
      <c r="I107" s="119"/>
      <c r="J107" s="120">
        <f t="shared" si="249"/>
        <v>0</v>
      </c>
      <c r="K107" s="118"/>
      <c r="L107" s="119"/>
      <c r="M107" s="120">
        <f t="shared" si="250"/>
        <v>0</v>
      </c>
      <c r="N107" s="118"/>
      <c r="O107" s="119"/>
      <c r="P107" s="120">
        <f t="shared" si="251"/>
        <v>0</v>
      </c>
      <c r="Q107" s="118"/>
      <c r="R107" s="119"/>
      <c r="S107" s="120">
        <f t="shared" si="252"/>
        <v>0</v>
      </c>
      <c r="T107" s="118"/>
      <c r="U107" s="119"/>
      <c r="V107" s="121">
        <f t="shared" si="253"/>
        <v>0</v>
      </c>
      <c r="W107" s="122">
        <f t="shared" si="223"/>
        <v>0</v>
      </c>
      <c r="X107" s="200">
        <f t="shared" si="224"/>
        <v>0</v>
      </c>
      <c r="Y107" s="200">
        <f t="shared" si="225"/>
        <v>0</v>
      </c>
      <c r="Z107" s="175"/>
      <c r="AA107" s="176"/>
      <c r="AB107" s="113"/>
      <c r="AC107" s="113"/>
      <c r="AD107" s="113"/>
      <c r="AE107" s="113"/>
      <c r="AF107" s="113"/>
      <c r="AG107" s="113"/>
    </row>
    <row r="108" spans="1:33" ht="30" customHeight="1" x14ac:dyDescent="0.25">
      <c r="A108" s="224" t="s">
        <v>260</v>
      </c>
      <c r="B108" s="225"/>
      <c r="C108" s="226"/>
      <c r="D108" s="227"/>
      <c r="E108" s="228">
        <f>E104+E100+E96</f>
        <v>3</v>
      </c>
      <c r="F108" s="157"/>
      <c r="G108" s="156">
        <f t="shared" ref="G108:H108" si="254">G104+G100+G96</f>
        <v>4000</v>
      </c>
      <c r="H108" s="228">
        <f t="shared" si="254"/>
        <v>3</v>
      </c>
      <c r="I108" s="157"/>
      <c r="J108" s="156">
        <f t="shared" ref="J108:K108" si="255">J104+J100+J96</f>
        <v>3236.9960000000001</v>
      </c>
      <c r="K108" s="158">
        <f t="shared" si="255"/>
        <v>0</v>
      </c>
      <c r="L108" s="157"/>
      <c r="M108" s="156">
        <f t="shared" ref="M108:N108" si="256">M104+M100+M96</f>
        <v>0</v>
      </c>
      <c r="N108" s="158">
        <f t="shared" si="256"/>
        <v>0</v>
      </c>
      <c r="O108" s="157"/>
      <c r="P108" s="156">
        <f t="shared" ref="P108:Q108" si="257">P104+P100+P96</f>
        <v>0</v>
      </c>
      <c r="Q108" s="158">
        <f t="shared" si="257"/>
        <v>0</v>
      </c>
      <c r="R108" s="157"/>
      <c r="S108" s="156">
        <f t="shared" ref="S108:T108" si="258">S104+S100+S96</f>
        <v>0</v>
      </c>
      <c r="T108" s="158">
        <f t="shared" si="258"/>
        <v>0</v>
      </c>
      <c r="U108" s="157"/>
      <c r="V108" s="159">
        <f>V104+V100+V96</f>
        <v>0</v>
      </c>
      <c r="W108" s="203">
        <f t="shared" si="223"/>
        <v>4000</v>
      </c>
      <c r="X108" s="204">
        <f t="shared" si="224"/>
        <v>3236.9960000000001</v>
      </c>
      <c r="Y108" s="204">
        <f t="shared" si="225"/>
        <v>763.00399999999991</v>
      </c>
      <c r="Z108" s="181"/>
      <c r="AA108" s="182"/>
      <c r="AB108" s="54"/>
      <c r="AC108" s="54"/>
      <c r="AD108" s="54"/>
      <c r="AE108" s="54"/>
      <c r="AF108" s="54"/>
      <c r="AG108" s="54"/>
    </row>
    <row r="109" spans="1:33" ht="30" customHeight="1" x14ac:dyDescent="0.25">
      <c r="A109" s="234" t="s">
        <v>83</v>
      </c>
      <c r="B109" s="165">
        <v>7</v>
      </c>
      <c r="C109" s="236" t="s">
        <v>261</v>
      </c>
      <c r="D109" s="232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9"/>
      <c r="X109" s="169"/>
      <c r="Y109" s="169"/>
      <c r="Z109" s="183"/>
      <c r="AA109" s="184"/>
      <c r="AB109" s="54"/>
      <c r="AC109" s="54"/>
      <c r="AD109" s="54"/>
      <c r="AE109" s="54"/>
      <c r="AF109" s="54"/>
      <c r="AG109" s="54"/>
    </row>
    <row r="110" spans="1:33" ht="55.5" customHeight="1" x14ac:dyDescent="0.25">
      <c r="A110" s="100" t="s">
        <v>88</v>
      </c>
      <c r="B110" s="101" t="s">
        <v>262</v>
      </c>
      <c r="C110" s="240" t="s">
        <v>263</v>
      </c>
      <c r="D110" s="241" t="s">
        <v>164</v>
      </c>
      <c r="E110" s="242">
        <v>1</v>
      </c>
      <c r="F110" s="131">
        <v>30000</v>
      </c>
      <c r="G110" s="106">
        <f t="shared" ref="G110:G120" si="259">E110*F110</f>
        <v>30000</v>
      </c>
      <c r="H110" s="243">
        <v>1</v>
      </c>
      <c r="I110" s="130">
        <v>30000</v>
      </c>
      <c r="J110" s="106">
        <f t="shared" ref="J110:J120" si="260">H110*I110</f>
        <v>30000</v>
      </c>
      <c r="K110" s="104"/>
      <c r="L110" s="105"/>
      <c r="M110" s="106">
        <f t="shared" ref="M110:M120" si="261">K110*L110</f>
        <v>0</v>
      </c>
      <c r="N110" s="104"/>
      <c r="O110" s="105"/>
      <c r="P110" s="106">
        <f t="shared" ref="P110:P120" si="262">N110*O110</f>
        <v>0</v>
      </c>
      <c r="Q110" s="104"/>
      <c r="R110" s="105"/>
      <c r="S110" s="106">
        <f t="shared" ref="S110:S120" si="263">Q110*R110</f>
        <v>0</v>
      </c>
      <c r="T110" s="104"/>
      <c r="U110" s="105"/>
      <c r="V110" s="107">
        <f t="shared" ref="V110:V120" si="264">T110*U110</f>
        <v>0</v>
      </c>
      <c r="W110" s="244">
        <f t="shared" ref="W110:W121" si="265">G110+M110+S110</f>
        <v>30000</v>
      </c>
      <c r="X110" s="245">
        <f t="shared" ref="X110:X121" si="266">J110+P110+V110</f>
        <v>30000</v>
      </c>
      <c r="Y110" s="245">
        <f t="shared" ref="Y110:Y121" si="267">W110-X110</f>
        <v>0</v>
      </c>
      <c r="Z110" s="246"/>
      <c r="AA110" s="132" t="s">
        <v>264</v>
      </c>
      <c r="AB110" s="113"/>
      <c r="AC110" s="113"/>
      <c r="AD110" s="113"/>
      <c r="AE110" s="113"/>
      <c r="AF110" s="113"/>
      <c r="AG110" s="113"/>
    </row>
    <row r="111" spans="1:33" ht="30" customHeight="1" x14ac:dyDescent="0.25">
      <c r="A111" s="100" t="s">
        <v>88</v>
      </c>
      <c r="B111" s="101" t="s">
        <v>265</v>
      </c>
      <c r="C111" s="247" t="s">
        <v>266</v>
      </c>
      <c r="D111" s="241" t="s">
        <v>133</v>
      </c>
      <c r="E111" s="248">
        <v>1000</v>
      </c>
      <c r="F111" s="249">
        <v>70</v>
      </c>
      <c r="G111" s="106">
        <f t="shared" si="259"/>
        <v>70000</v>
      </c>
      <c r="H111" s="243">
        <v>400</v>
      </c>
      <c r="I111" s="130">
        <v>150</v>
      </c>
      <c r="J111" s="106">
        <f t="shared" si="260"/>
        <v>60000</v>
      </c>
      <c r="K111" s="104"/>
      <c r="L111" s="105"/>
      <c r="M111" s="106">
        <f t="shared" si="261"/>
        <v>0</v>
      </c>
      <c r="N111" s="104"/>
      <c r="O111" s="105"/>
      <c r="P111" s="106">
        <f t="shared" si="262"/>
        <v>0</v>
      </c>
      <c r="Q111" s="104"/>
      <c r="R111" s="105"/>
      <c r="S111" s="106">
        <f t="shared" si="263"/>
        <v>0</v>
      </c>
      <c r="T111" s="104"/>
      <c r="U111" s="105"/>
      <c r="V111" s="107">
        <f t="shared" si="264"/>
        <v>0</v>
      </c>
      <c r="W111" s="108">
        <f t="shared" si="265"/>
        <v>70000</v>
      </c>
      <c r="X111" s="172">
        <f t="shared" si="266"/>
        <v>60000</v>
      </c>
      <c r="Y111" s="172">
        <f t="shared" si="267"/>
        <v>10000</v>
      </c>
      <c r="Z111" s="173"/>
      <c r="AA111" s="132" t="s">
        <v>267</v>
      </c>
      <c r="AB111" s="113"/>
      <c r="AC111" s="113"/>
      <c r="AD111" s="113"/>
      <c r="AE111" s="113"/>
      <c r="AF111" s="113"/>
      <c r="AG111" s="113"/>
    </row>
    <row r="112" spans="1:33" ht="30" customHeight="1" x14ac:dyDescent="0.25">
      <c r="A112" s="100" t="s">
        <v>88</v>
      </c>
      <c r="B112" s="101" t="s">
        <v>268</v>
      </c>
      <c r="C112" s="247" t="s">
        <v>269</v>
      </c>
      <c r="D112" s="241" t="s">
        <v>133</v>
      </c>
      <c r="E112" s="242">
        <v>300</v>
      </c>
      <c r="F112" s="131">
        <v>83</v>
      </c>
      <c r="G112" s="106">
        <f t="shared" si="259"/>
        <v>24900</v>
      </c>
      <c r="H112" s="243">
        <v>300</v>
      </c>
      <c r="I112" s="130">
        <v>83</v>
      </c>
      <c r="J112" s="106">
        <f t="shared" si="260"/>
        <v>24900</v>
      </c>
      <c r="K112" s="104"/>
      <c r="L112" s="105"/>
      <c r="M112" s="106">
        <f t="shared" si="261"/>
        <v>0</v>
      </c>
      <c r="N112" s="104"/>
      <c r="O112" s="105"/>
      <c r="P112" s="106">
        <f t="shared" si="262"/>
        <v>0</v>
      </c>
      <c r="Q112" s="104"/>
      <c r="R112" s="105"/>
      <c r="S112" s="106">
        <f t="shared" si="263"/>
        <v>0</v>
      </c>
      <c r="T112" s="104"/>
      <c r="U112" s="105"/>
      <c r="V112" s="107">
        <f t="shared" si="264"/>
        <v>0</v>
      </c>
      <c r="W112" s="108">
        <f t="shared" si="265"/>
        <v>24900</v>
      </c>
      <c r="X112" s="172">
        <f t="shared" si="266"/>
        <v>24900</v>
      </c>
      <c r="Y112" s="172">
        <f t="shared" si="267"/>
        <v>0</v>
      </c>
      <c r="Z112" s="173"/>
      <c r="AA112" s="132" t="s">
        <v>270</v>
      </c>
      <c r="AB112" s="113"/>
      <c r="AC112" s="113"/>
      <c r="AD112" s="113"/>
      <c r="AE112" s="113"/>
      <c r="AF112" s="113"/>
      <c r="AG112" s="113"/>
    </row>
    <row r="113" spans="1:33" ht="30" customHeight="1" x14ac:dyDescent="0.25">
      <c r="A113" s="100" t="s">
        <v>88</v>
      </c>
      <c r="B113" s="101" t="s">
        <v>271</v>
      </c>
      <c r="C113" s="247" t="s">
        <v>272</v>
      </c>
      <c r="D113" s="241" t="s">
        <v>273</v>
      </c>
      <c r="E113" s="242">
        <v>1</v>
      </c>
      <c r="F113" s="249">
        <v>18000</v>
      </c>
      <c r="G113" s="106">
        <f t="shared" si="259"/>
        <v>18000</v>
      </c>
      <c r="H113" s="243">
        <v>1</v>
      </c>
      <c r="I113" s="130">
        <v>28000</v>
      </c>
      <c r="J113" s="106">
        <f t="shared" si="260"/>
        <v>28000</v>
      </c>
      <c r="K113" s="104"/>
      <c r="L113" s="105"/>
      <c r="M113" s="106">
        <f t="shared" si="261"/>
        <v>0</v>
      </c>
      <c r="N113" s="104"/>
      <c r="O113" s="105"/>
      <c r="P113" s="106">
        <f t="shared" si="262"/>
        <v>0</v>
      </c>
      <c r="Q113" s="104"/>
      <c r="R113" s="105"/>
      <c r="S113" s="106">
        <f t="shared" si="263"/>
        <v>0</v>
      </c>
      <c r="T113" s="104"/>
      <c r="U113" s="105"/>
      <c r="V113" s="107">
        <f t="shared" si="264"/>
        <v>0</v>
      </c>
      <c r="W113" s="108">
        <f t="shared" si="265"/>
        <v>18000</v>
      </c>
      <c r="X113" s="172">
        <f t="shared" si="266"/>
        <v>28000</v>
      </c>
      <c r="Y113" s="172">
        <f t="shared" si="267"/>
        <v>-10000</v>
      </c>
      <c r="Z113" s="173"/>
      <c r="AA113" s="132" t="s">
        <v>274</v>
      </c>
      <c r="AB113" s="113"/>
      <c r="AC113" s="113"/>
      <c r="AD113" s="113"/>
      <c r="AE113" s="113"/>
      <c r="AF113" s="113"/>
      <c r="AG113" s="113"/>
    </row>
    <row r="114" spans="1:33" ht="30" customHeight="1" x14ac:dyDescent="0.25">
      <c r="A114" s="100" t="s">
        <v>88</v>
      </c>
      <c r="B114" s="101" t="s">
        <v>275</v>
      </c>
      <c r="C114" s="177" t="s">
        <v>276</v>
      </c>
      <c r="D114" s="103" t="s">
        <v>133</v>
      </c>
      <c r="E114" s="104"/>
      <c r="F114" s="105"/>
      <c r="G114" s="106">
        <f t="shared" si="259"/>
        <v>0</v>
      </c>
      <c r="H114" s="104"/>
      <c r="I114" s="105"/>
      <c r="J114" s="106">
        <f t="shared" si="260"/>
        <v>0</v>
      </c>
      <c r="K114" s="104"/>
      <c r="L114" s="105"/>
      <c r="M114" s="106">
        <f t="shared" si="261"/>
        <v>0</v>
      </c>
      <c r="N114" s="104"/>
      <c r="O114" s="105"/>
      <c r="P114" s="106">
        <f t="shared" si="262"/>
        <v>0</v>
      </c>
      <c r="Q114" s="104"/>
      <c r="R114" s="105"/>
      <c r="S114" s="106">
        <f t="shared" si="263"/>
        <v>0</v>
      </c>
      <c r="T114" s="104"/>
      <c r="U114" s="105"/>
      <c r="V114" s="107">
        <f t="shared" si="264"/>
        <v>0</v>
      </c>
      <c r="W114" s="108">
        <f t="shared" si="265"/>
        <v>0</v>
      </c>
      <c r="X114" s="172">
        <f t="shared" si="266"/>
        <v>0</v>
      </c>
      <c r="Y114" s="172">
        <f t="shared" si="267"/>
        <v>0</v>
      </c>
      <c r="Z114" s="173"/>
      <c r="AA114" s="174"/>
      <c r="AB114" s="113"/>
      <c r="AC114" s="113"/>
      <c r="AD114" s="113"/>
      <c r="AE114" s="113"/>
      <c r="AF114" s="113"/>
      <c r="AG114" s="113"/>
    </row>
    <row r="115" spans="1:33" ht="30" customHeight="1" x14ac:dyDescent="0.25">
      <c r="A115" s="100" t="s">
        <v>88</v>
      </c>
      <c r="B115" s="101" t="s">
        <v>277</v>
      </c>
      <c r="C115" s="177" t="s">
        <v>269</v>
      </c>
      <c r="D115" s="103" t="s">
        <v>133</v>
      </c>
      <c r="E115" s="104"/>
      <c r="F115" s="105"/>
      <c r="G115" s="106">
        <f t="shared" si="259"/>
        <v>0</v>
      </c>
      <c r="H115" s="104"/>
      <c r="I115" s="105"/>
      <c r="J115" s="106">
        <f t="shared" si="260"/>
        <v>0</v>
      </c>
      <c r="K115" s="104"/>
      <c r="L115" s="105"/>
      <c r="M115" s="106">
        <f t="shared" si="261"/>
        <v>0</v>
      </c>
      <c r="N115" s="104"/>
      <c r="O115" s="105"/>
      <c r="P115" s="106">
        <f t="shared" si="262"/>
        <v>0</v>
      </c>
      <c r="Q115" s="104"/>
      <c r="R115" s="105"/>
      <c r="S115" s="106">
        <f t="shared" si="263"/>
        <v>0</v>
      </c>
      <c r="T115" s="104"/>
      <c r="U115" s="105"/>
      <c r="V115" s="107">
        <f t="shared" si="264"/>
        <v>0</v>
      </c>
      <c r="W115" s="108">
        <f t="shared" si="265"/>
        <v>0</v>
      </c>
      <c r="X115" s="172">
        <f t="shared" si="266"/>
        <v>0</v>
      </c>
      <c r="Y115" s="172">
        <f t="shared" si="267"/>
        <v>0</v>
      </c>
      <c r="Z115" s="173"/>
      <c r="AA115" s="174"/>
      <c r="AB115" s="113"/>
      <c r="AC115" s="113"/>
      <c r="AD115" s="113"/>
      <c r="AE115" s="113"/>
      <c r="AF115" s="113"/>
      <c r="AG115" s="113"/>
    </row>
    <row r="116" spans="1:33" ht="30" customHeight="1" x14ac:dyDescent="0.25">
      <c r="A116" s="100" t="s">
        <v>88</v>
      </c>
      <c r="B116" s="101" t="s">
        <v>278</v>
      </c>
      <c r="C116" s="177" t="s">
        <v>279</v>
      </c>
      <c r="D116" s="103" t="s">
        <v>133</v>
      </c>
      <c r="E116" s="104"/>
      <c r="F116" s="105"/>
      <c r="G116" s="106">
        <f t="shared" si="259"/>
        <v>0</v>
      </c>
      <c r="H116" s="104"/>
      <c r="I116" s="105"/>
      <c r="J116" s="106">
        <f t="shared" si="260"/>
        <v>0</v>
      </c>
      <c r="K116" s="104"/>
      <c r="L116" s="105"/>
      <c r="M116" s="106">
        <f t="shared" si="261"/>
        <v>0</v>
      </c>
      <c r="N116" s="104"/>
      <c r="O116" s="105"/>
      <c r="P116" s="106">
        <f t="shared" si="262"/>
        <v>0</v>
      </c>
      <c r="Q116" s="104"/>
      <c r="R116" s="105"/>
      <c r="S116" s="106">
        <f t="shared" si="263"/>
        <v>0</v>
      </c>
      <c r="T116" s="104"/>
      <c r="U116" s="105"/>
      <c r="V116" s="107">
        <f t="shared" si="264"/>
        <v>0</v>
      </c>
      <c r="W116" s="108">
        <f t="shared" si="265"/>
        <v>0</v>
      </c>
      <c r="X116" s="172">
        <f t="shared" si="266"/>
        <v>0</v>
      </c>
      <c r="Y116" s="172">
        <f t="shared" si="267"/>
        <v>0</v>
      </c>
      <c r="Z116" s="173"/>
      <c r="AA116" s="174"/>
      <c r="AB116" s="113"/>
      <c r="AC116" s="113"/>
      <c r="AD116" s="113"/>
      <c r="AE116" s="113"/>
      <c r="AF116" s="113"/>
      <c r="AG116" s="113"/>
    </row>
    <row r="117" spans="1:33" ht="30" customHeight="1" x14ac:dyDescent="0.25">
      <c r="A117" s="100" t="s">
        <v>88</v>
      </c>
      <c r="B117" s="101" t="s">
        <v>280</v>
      </c>
      <c r="C117" s="177" t="s">
        <v>281</v>
      </c>
      <c r="D117" s="103" t="s">
        <v>133</v>
      </c>
      <c r="E117" s="104"/>
      <c r="F117" s="105"/>
      <c r="G117" s="106">
        <f t="shared" si="259"/>
        <v>0</v>
      </c>
      <c r="H117" s="104"/>
      <c r="I117" s="105"/>
      <c r="J117" s="106">
        <f t="shared" si="260"/>
        <v>0</v>
      </c>
      <c r="K117" s="104"/>
      <c r="L117" s="105"/>
      <c r="M117" s="106">
        <f t="shared" si="261"/>
        <v>0</v>
      </c>
      <c r="N117" s="104"/>
      <c r="O117" s="105"/>
      <c r="P117" s="106">
        <f t="shared" si="262"/>
        <v>0</v>
      </c>
      <c r="Q117" s="104"/>
      <c r="R117" s="105"/>
      <c r="S117" s="106">
        <f t="shared" si="263"/>
        <v>0</v>
      </c>
      <c r="T117" s="104"/>
      <c r="U117" s="105"/>
      <c r="V117" s="107">
        <f t="shared" si="264"/>
        <v>0</v>
      </c>
      <c r="W117" s="108">
        <f t="shared" si="265"/>
        <v>0</v>
      </c>
      <c r="X117" s="172">
        <f t="shared" si="266"/>
        <v>0</v>
      </c>
      <c r="Y117" s="172">
        <f t="shared" si="267"/>
        <v>0</v>
      </c>
      <c r="Z117" s="173"/>
      <c r="AA117" s="174"/>
      <c r="AB117" s="113"/>
      <c r="AC117" s="113"/>
      <c r="AD117" s="113"/>
      <c r="AE117" s="113"/>
      <c r="AF117" s="113"/>
      <c r="AG117" s="113"/>
    </row>
    <row r="118" spans="1:33" ht="30" customHeight="1" x14ac:dyDescent="0.25">
      <c r="A118" s="134" t="s">
        <v>88</v>
      </c>
      <c r="B118" s="101" t="s">
        <v>282</v>
      </c>
      <c r="C118" s="145" t="s">
        <v>283</v>
      </c>
      <c r="D118" s="103" t="s">
        <v>133</v>
      </c>
      <c r="E118" s="147"/>
      <c r="F118" s="148"/>
      <c r="G118" s="106">
        <f t="shared" si="259"/>
        <v>0</v>
      </c>
      <c r="H118" s="147"/>
      <c r="I118" s="148"/>
      <c r="J118" s="106">
        <f t="shared" si="260"/>
        <v>0</v>
      </c>
      <c r="K118" s="104"/>
      <c r="L118" s="105"/>
      <c r="M118" s="106">
        <f t="shared" si="261"/>
        <v>0</v>
      </c>
      <c r="N118" s="104"/>
      <c r="O118" s="105"/>
      <c r="P118" s="106">
        <f t="shared" si="262"/>
        <v>0</v>
      </c>
      <c r="Q118" s="104"/>
      <c r="R118" s="105"/>
      <c r="S118" s="106">
        <f t="shared" si="263"/>
        <v>0</v>
      </c>
      <c r="T118" s="104"/>
      <c r="U118" s="105"/>
      <c r="V118" s="107">
        <f t="shared" si="264"/>
        <v>0</v>
      </c>
      <c r="W118" s="108">
        <f t="shared" si="265"/>
        <v>0</v>
      </c>
      <c r="X118" s="172">
        <f t="shared" si="266"/>
        <v>0</v>
      </c>
      <c r="Y118" s="172">
        <f t="shared" si="267"/>
        <v>0</v>
      </c>
      <c r="Z118" s="173"/>
      <c r="AA118" s="197"/>
      <c r="AB118" s="113"/>
      <c r="AC118" s="113"/>
      <c r="AD118" s="113"/>
      <c r="AE118" s="113"/>
      <c r="AF118" s="113"/>
      <c r="AG118" s="113"/>
    </row>
    <row r="119" spans="1:33" ht="30" customHeight="1" x14ac:dyDescent="0.25">
      <c r="A119" s="134" t="s">
        <v>88</v>
      </c>
      <c r="B119" s="101" t="s">
        <v>284</v>
      </c>
      <c r="C119" s="145" t="s">
        <v>283</v>
      </c>
      <c r="D119" s="146" t="s">
        <v>133</v>
      </c>
      <c r="E119" s="104"/>
      <c r="F119" s="105"/>
      <c r="G119" s="106">
        <f t="shared" si="259"/>
        <v>0</v>
      </c>
      <c r="H119" s="104"/>
      <c r="I119" s="105"/>
      <c r="J119" s="106">
        <f t="shared" si="260"/>
        <v>0</v>
      </c>
      <c r="K119" s="104"/>
      <c r="L119" s="105"/>
      <c r="M119" s="106">
        <f t="shared" si="261"/>
        <v>0</v>
      </c>
      <c r="N119" s="104"/>
      <c r="O119" s="105"/>
      <c r="P119" s="106">
        <f t="shared" si="262"/>
        <v>0</v>
      </c>
      <c r="Q119" s="104"/>
      <c r="R119" s="105"/>
      <c r="S119" s="106">
        <f t="shared" si="263"/>
        <v>0</v>
      </c>
      <c r="T119" s="104"/>
      <c r="U119" s="105"/>
      <c r="V119" s="107">
        <f t="shared" si="264"/>
        <v>0</v>
      </c>
      <c r="W119" s="108">
        <f t="shared" si="265"/>
        <v>0</v>
      </c>
      <c r="X119" s="172">
        <f t="shared" si="266"/>
        <v>0</v>
      </c>
      <c r="Y119" s="172">
        <f t="shared" si="267"/>
        <v>0</v>
      </c>
      <c r="Z119" s="173"/>
      <c r="AA119" s="174"/>
      <c r="AB119" s="113"/>
      <c r="AC119" s="113"/>
      <c r="AD119" s="113"/>
      <c r="AE119" s="113"/>
      <c r="AF119" s="113"/>
      <c r="AG119" s="113"/>
    </row>
    <row r="120" spans="1:33" ht="30" customHeight="1" x14ac:dyDescent="0.25">
      <c r="A120" s="134" t="s">
        <v>88</v>
      </c>
      <c r="B120" s="101" t="s">
        <v>285</v>
      </c>
      <c r="C120" s="250" t="s">
        <v>286</v>
      </c>
      <c r="D120" s="146" t="s">
        <v>133</v>
      </c>
      <c r="E120" s="147"/>
      <c r="F120" s="148">
        <v>0.22</v>
      </c>
      <c r="G120" s="135">
        <f t="shared" si="259"/>
        <v>0</v>
      </c>
      <c r="H120" s="147"/>
      <c r="I120" s="148">
        <v>0.22</v>
      </c>
      <c r="J120" s="135">
        <f t="shared" si="260"/>
        <v>0</v>
      </c>
      <c r="K120" s="147"/>
      <c r="L120" s="148">
        <v>0.22</v>
      </c>
      <c r="M120" s="135">
        <f t="shared" si="261"/>
        <v>0</v>
      </c>
      <c r="N120" s="147"/>
      <c r="O120" s="148">
        <v>0.22</v>
      </c>
      <c r="P120" s="135">
        <f t="shared" si="262"/>
        <v>0</v>
      </c>
      <c r="Q120" s="147"/>
      <c r="R120" s="148">
        <v>0.22</v>
      </c>
      <c r="S120" s="135">
        <f t="shared" si="263"/>
        <v>0</v>
      </c>
      <c r="T120" s="147"/>
      <c r="U120" s="148">
        <v>0.22</v>
      </c>
      <c r="V120" s="149">
        <f t="shared" si="264"/>
        <v>0</v>
      </c>
      <c r="W120" s="122">
        <f t="shared" si="265"/>
        <v>0</v>
      </c>
      <c r="X120" s="200">
        <f t="shared" si="266"/>
        <v>0</v>
      </c>
      <c r="Y120" s="200">
        <f t="shared" si="267"/>
        <v>0</v>
      </c>
      <c r="Z120" s="251"/>
      <c r="AA120" s="176"/>
      <c r="AB120" s="54"/>
      <c r="AC120" s="54"/>
      <c r="AD120" s="54"/>
      <c r="AE120" s="54"/>
      <c r="AF120" s="54"/>
      <c r="AG120" s="54"/>
    </row>
    <row r="121" spans="1:33" ht="30" customHeight="1" x14ac:dyDescent="0.25">
      <c r="A121" s="224" t="s">
        <v>287</v>
      </c>
      <c r="B121" s="252"/>
      <c r="C121" s="226"/>
      <c r="D121" s="227"/>
      <c r="E121" s="228">
        <f>SUM(E110:E119)</f>
        <v>1302</v>
      </c>
      <c r="F121" s="157"/>
      <c r="G121" s="156">
        <f>SUM(G110:G120)</f>
        <v>142900</v>
      </c>
      <c r="H121" s="228">
        <f>SUM(H110:H119)</f>
        <v>702</v>
      </c>
      <c r="I121" s="157"/>
      <c r="J121" s="156">
        <f>SUM(J110:J120)</f>
        <v>142900</v>
      </c>
      <c r="K121" s="158">
        <f>SUM(K110:K119)</f>
        <v>0</v>
      </c>
      <c r="L121" s="157"/>
      <c r="M121" s="156">
        <f>SUM(M110:M120)</f>
        <v>0</v>
      </c>
      <c r="N121" s="158">
        <f>SUM(N110:N119)</f>
        <v>0</v>
      </c>
      <c r="O121" s="157"/>
      <c r="P121" s="156">
        <f>SUM(P110:P120)</f>
        <v>0</v>
      </c>
      <c r="Q121" s="158">
        <f>SUM(Q110:Q119)</f>
        <v>0</v>
      </c>
      <c r="R121" s="157"/>
      <c r="S121" s="156">
        <f>SUM(S110:S120)</f>
        <v>0</v>
      </c>
      <c r="T121" s="158">
        <f>SUM(T110:T119)</f>
        <v>0</v>
      </c>
      <c r="U121" s="157"/>
      <c r="V121" s="156">
        <f>SUM(V110:V120)</f>
        <v>0</v>
      </c>
      <c r="W121" s="253">
        <f t="shared" si="265"/>
        <v>142900</v>
      </c>
      <c r="X121" s="253">
        <f t="shared" si="266"/>
        <v>142900</v>
      </c>
      <c r="Y121" s="253">
        <f t="shared" si="267"/>
        <v>0</v>
      </c>
      <c r="Z121" s="254"/>
      <c r="AA121" s="255"/>
      <c r="AB121" s="54"/>
      <c r="AC121" s="54"/>
      <c r="AD121" s="54"/>
      <c r="AE121" s="54"/>
      <c r="AF121" s="54"/>
      <c r="AG121" s="54"/>
    </row>
    <row r="122" spans="1:33" ht="30" customHeight="1" x14ac:dyDescent="0.25">
      <c r="A122" s="234" t="s">
        <v>83</v>
      </c>
      <c r="B122" s="165">
        <v>8</v>
      </c>
      <c r="C122" s="256" t="s">
        <v>288</v>
      </c>
      <c r="D122" s="232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84"/>
      <c r="X122" s="84"/>
      <c r="Y122" s="84"/>
      <c r="Z122" s="170"/>
      <c r="AA122" s="184"/>
      <c r="AB122" s="99"/>
      <c r="AC122" s="99"/>
      <c r="AD122" s="99"/>
      <c r="AE122" s="99"/>
      <c r="AF122" s="99"/>
      <c r="AG122" s="99"/>
    </row>
    <row r="123" spans="1:33" ht="30" customHeight="1" x14ac:dyDescent="0.25">
      <c r="A123" s="100" t="s">
        <v>88</v>
      </c>
      <c r="B123" s="101" t="s">
        <v>289</v>
      </c>
      <c r="C123" s="247" t="s">
        <v>290</v>
      </c>
      <c r="D123" s="241" t="s">
        <v>164</v>
      </c>
      <c r="E123" s="242">
        <v>1</v>
      </c>
      <c r="F123" s="131">
        <v>15000</v>
      </c>
      <c r="G123" s="106">
        <f t="shared" ref="G123:G128" si="268">E123*F123</f>
        <v>15000</v>
      </c>
      <c r="H123" s="243">
        <v>1</v>
      </c>
      <c r="I123" s="130">
        <v>15000</v>
      </c>
      <c r="J123" s="106">
        <f t="shared" ref="J123:J128" si="269">H123*I123</f>
        <v>15000</v>
      </c>
      <c r="K123" s="104"/>
      <c r="L123" s="105"/>
      <c r="M123" s="106">
        <f t="shared" ref="M123:M128" si="270">K123*L123</f>
        <v>0</v>
      </c>
      <c r="N123" s="104"/>
      <c r="O123" s="105"/>
      <c r="P123" s="106">
        <f t="shared" ref="P123:P128" si="271">N123*O123</f>
        <v>0</v>
      </c>
      <c r="Q123" s="104"/>
      <c r="R123" s="105"/>
      <c r="S123" s="106">
        <f t="shared" ref="S123:S128" si="272">Q123*R123</f>
        <v>0</v>
      </c>
      <c r="T123" s="104"/>
      <c r="U123" s="105"/>
      <c r="V123" s="107">
        <f t="shared" ref="V123:V128" si="273">T123*U123</f>
        <v>0</v>
      </c>
      <c r="W123" s="244">
        <f t="shared" ref="W123:W129" si="274">G123+M123+S123</f>
        <v>15000</v>
      </c>
      <c r="X123" s="245">
        <f t="shared" ref="X123:X129" si="275">J123+P123+V123</f>
        <v>15000</v>
      </c>
      <c r="Y123" s="245">
        <f t="shared" ref="Y123:Y129" si="276">W123-X123</f>
        <v>0</v>
      </c>
      <c r="Z123" s="246"/>
      <c r="AA123" s="132" t="s">
        <v>291</v>
      </c>
      <c r="AB123" s="113"/>
      <c r="AC123" s="113"/>
      <c r="AD123" s="113"/>
      <c r="AE123" s="113"/>
      <c r="AF123" s="113"/>
      <c r="AG123" s="113"/>
    </row>
    <row r="124" spans="1:33" ht="30" customHeight="1" x14ac:dyDescent="0.25">
      <c r="A124" s="100" t="s">
        <v>88</v>
      </c>
      <c r="B124" s="101" t="s">
        <v>292</v>
      </c>
      <c r="C124" s="247" t="s">
        <v>293</v>
      </c>
      <c r="D124" s="241" t="s">
        <v>294</v>
      </c>
      <c r="E124" s="257">
        <v>10</v>
      </c>
      <c r="F124" s="258">
        <v>500</v>
      </c>
      <c r="G124" s="106">
        <f t="shared" si="268"/>
        <v>5000</v>
      </c>
      <c r="H124" s="259">
        <v>0</v>
      </c>
      <c r="I124" s="260">
        <v>0</v>
      </c>
      <c r="J124" s="106">
        <f t="shared" si="269"/>
        <v>0</v>
      </c>
      <c r="K124" s="104"/>
      <c r="L124" s="105"/>
      <c r="M124" s="106">
        <f t="shared" si="270"/>
        <v>0</v>
      </c>
      <c r="N124" s="104"/>
      <c r="O124" s="105"/>
      <c r="P124" s="106">
        <f t="shared" si="271"/>
        <v>0</v>
      </c>
      <c r="Q124" s="104"/>
      <c r="R124" s="105"/>
      <c r="S124" s="106">
        <f t="shared" si="272"/>
        <v>0</v>
      </c>
      <c r="T124" s="104"/>
      <c r="U124" s="105"/>
      <c r="V124" s="107">
        <f t="shared" si="273"/>
        <v>0</v>
      </c>
      <c r="W124" s="108">
        <f t="shared" si="274"/>
        <v>5000</v>
      </c>
      <c r="X124" s="172">
        <f t="shared" si="275"/>
        <v>0</v>
      </c>
      <c r="Y124" s="172">
        <f t="shared" si="276"/>
        <v>5000</v>
      </c>
      <c r="Z124" s="173"/>
      <c r="AA124" s="132" t="s">
        <v>295</v>
      </c>
      <c r="AB124" s="113"/>
      <c r="AC124" s="113"/>
      <c r="AD124" s="113"/>
      <c r="AE124" s="113"/>
      <c r="AF124" s="113"/>
      <c r="AG124" s="113"/>
    </row>
    <row r="125" spans="1:33" ht="30" customHeight="1" x14ac:dyDescent="0.25">
      <c r="A125" s="100" t="s">
        <v>88</v>
      </c>
      <c r="B125" s="101" t="s">
        <v>296</v>
      </c>
      <c r="C125" s="247" t="s">
        <v>297</v>
      </c>
      <c r="D125" s="241" t="s">
        <v>298</v>
      </c>
      <c r="E125" s="248">
        <v>500</v>
      </c>
      <c r="F125" s="249">
        <v>3</v>
      </c>
      <c r="G125" s="106">
        <f t="shared" si="268"/>
        <v>1500</v>
      </c>
      <c r="H125" s="243">
        <v>700</v>
      </c>
      <c r="I125" s="130">
        <v>5</v>
      </c>
      <c r="J125" s="106">
        <f t="shared" si="269"/>
        <v>3500</v>
      </c>
      <c r="K125" s="104"/>
      <c r="L125" s="105"/>
      <c r="M125" s="106">
        <f t="shared" si="270"/>
        <v>0</v>
      </c>
      <c r="N125" s="104"/>
      <c r="O125" s="105"/>
      <c r="P125" s="106">
        <f t="shared" si="271"/>
        <v>0</v>
      </c>
      <c r="Q125" s="104"/>
      <c r="R125" s="105"/>
      <c r="S125" s="106">
        <f t="shared" si="272"/>
        <v>0</v>
      </c>
      <c r="T125" s="104"/>
      <c r="U125" s="105"/>
      <c r="V125" s="107">
        <f t="shared" si="273"/>
        <v>0</v>
      </c>
      <c r="W125" s="108">
        <f t="shared" si="274"/>
        <v>1500</v>
      </c>
      <c r="X125" s="172">
        <f t="shared" si="275"/>
        <v>3500</v>
      </c>
      <c r="Y125" s="172">
        <f t="shared" si="276"/>
        <v>-2000</v>
      </c>
      <c r="Z125" s="175"/>
      <c r="AA125" s="132" t="s">
        <v>299</v>
      </c>
      <c r="AB125" s="113"/>
      <c r="AC125" s="113"/>
      <c r="AD125" s="113"/>
      <c r="AE125" s="113"/>
      <c r="AF125" s="113"/>
      <c r="AG125" s="113"/>
    </row>
    <row r="126" spans="1:33" ht="30" customHeight="1" x14ac:dyDescent="0.25">
      <c r="A126" s="100" t="s">
        <v>88</v>
      </c>
      <c r="B126" s="101" t="s">
        <v>300</v>
      </c>
      <c r="C126" s="177" t="s">
        <v>301</v>
      </c>
      <c r="D126" s="103" t="s">
        <v>294</v>
      </c>
      <c r="E126" s="104"/>
      <c r="F126" s="105"/>
      <c r="G126" s="106">
        <f t="shared" si="268"/>
        <v>0</v>
      </c>
      <c r="H126" s="104"/>
      <c r="I126" s="105"/>
      <c r="J126" s="106">
        <f t="shared" si="269"/>
        <v>0</v>
      </c>
      <c r="K126" s="261"/>
      <c r="L126" s="262"/>
      <c r="M126" s="106">
        <f t="shared" si="270"/>
        <v>0</v>
      </c>
      <c r="N126" s="261"/>
      <c r="O126" s="262"/>
      <c r="P126" s="106">
        <f t="shared" si="271"/>
        <v>0</v>
      </c>
      <c r="Q126" s="261"/>
      <c r="R126" s="262"/>
      <c r="S126" s="106">
        <f t="shared" si="272"/>
        <v>0</v>
      </c>
      <c r="T126" s="261"/>
      <c r="U126" s="262"/>
      <c r="V126" s="107">
        <f t="shared" si="273"/>
        <v>0</v>
      </c>
      <c r="W126" s="108">
        <f t="shared" si="274"/>
        <v>0</v>
      </c>
      <c r="X126" s="172">
        <f t="shared" si="275"/>
        <v>0</v>
      </c>
      <c r="Y126" s="172">
        <f t="shared" si="276"/>
        <v>0</v>
      </c>
      <c r="Z126" s="175"/>
      <c r="AA126" s="174"/>
      <c r="AB126" s="113"/>
      <c r="AC126" s="113"/>
      <c r="AD126" s="113"/>
      <c r="AE126" s="113"/>
      <c r="AF126" s="113"/>
      <c r="AG126" s="113"/>
    </row>
    <row r="127" spans="1:33" ht="30" customHeight="1" x14ac:dyDescent="0.25">
      <c r="A127" s="100" t="s">
        <v>88</v>
      </c>
      <c r="B127" s="101" t="s">
        <v>302</v>
      </c>
      <c r="C127" s="177" t="s">
        <v>303</v>
      </c>
      <c r="D127" s="103" t="s">
        <v>294</v>
      </c>
      <c r="E127" s="104"/>
      <c r="F127" s="105"/>
      <c r="G127" s="106">
        <f t="shared" si="268"/>
        <v>0</v>
      </c>
      <c r="H127" s="104"/>
      <c r="I127" s="105"/>
      <c r="J127" s="106">
        <f t="shared" si="269"/>
        <v>0</v>
      </c>
      <c r="K127" s="104"/>
      <c r="L127" s="105"/>
      <c r="M127" s="106">
        <f t="shared" si="270"/>
        <v>0</v>
      </c>
      <c r="N127" s="104"/>
      <c r="O127" s="105"/>
      <c r="P127" s="106">
        <f t="shared" si="271"/>
        <v>0</v>
      </c>
      <c r="Q127" s="104"/>
      <c r="R127" s="105"/>
      <c r="S127" s="106">
        <f t="shared" si="272"/>
        <v>0</v>
      </c>
      <c r="T127" s="104"/>
      <c r="U127" s="105"/>
      <c r="V127" s="107">
        <f t="shared" si="273"/>
        <v>0</v>
      </c>
      <c r="W127" s="108">
        <f t="shared" si="274"/>
        <v>0</v>
      </c>
      <c r="X127" s="172">
        <f t="shared" si="275"/>
        <v>0</v>
      </c>
      <c r="Y127" s="172">
        <f t="shared" si="276"/>
        <v>0</v>
      </c>
      <c r="Z127" s="173"/>
      <c r="AA127" s="174"/>
      <c r="AB127" s="113"/>
      <c r="AC127" s="113"/>
      <c r="AD127" s="113"/>
      <c r="AE127" s="113"/>
      <c r="AF127" s="113"/>
      <c r="AG127" s="113"/>
    </row>
    <row r="128" spans="1:33" ht="30" customHeight="1" x14ac:dyDescent="0.25">
      <c r="A128" s="114" t="s">
        <v>88</v>
      </c>
      <c r="B128" s="115" t="s">
        <v>304</v>
      </c>
      <c r="C128" s="116" t="s">
        <v>305</v>
      </c>
      <c r="D128" s="117"/>
      <c r="E128" s="147"/>
      <c r="F128" s="148">
        <v>0.22</v>
      </c>
      <c r="G128" s="135">
        <f t="shared" si="268"/>
        <v>0</v>
      </c>
      <c r="H128" s="147"/>
      <c r="I128" s="148">
        <v>0.22</v>
      </c>
      <c r="J128" s="135">
        <f t="shared" si="269"/>
        <v>0</v>
      </c>
      <c r="K128" s="147"/>
      <c r="L128" s="148">
        <v>0.22</v>
      </c>
      <c r="M128" s="135">
        <f t="shared" si="270"/>
        <v>0</v>
      </c>
      <c r="N128" s="147"/>
      <c r="O128" s="148">
        <v>0.22</v>
      </c>
      <c r="P128" s="135">
        <f t="shared" si="271"/>
        <v>0</v>
      </c>
      <c r="Q128" s="147"/>
      <c r="R128" s="148">
        <v>0.22</v>
      </c>
      <c r="S128" s="135">
        <f t="shared" si="272"/>
        <v>0</v>
      </c>
      <c r="T128" s="147"/>
      <c r="U128" s="148">
        <v>0.22</v>
      </c>
      <c r="V128" s="149">
        <f t="shared" si="273"/>
        <v>0</v>
      </c>
      <c r="W128" s="122">
        <f t="shared" si="274"/>
        <v>0</v>
      </c>
      <c r="X128" s="200">
        <f t="shared" si="275"/>
        <v>0</v>
      </c>
      <c r="Y128" s="200">
        <f t="shared" si="276"/>
        <v>0</v>
      </c>
      <c r="Z128" s="251"/>
      <c r="AA128" s="176"/>
      <c r="AB128" s="54"/>
      <c r="AC128" s="54"/>
      <c r="AD128" s="54"/>
      <c r="AE128" s="54"/>
      <c r="AF128" s="54"/>
      <c r="AG128" s="54"/>
    </row>
    <row r="129" spans="1:33" ht="30" customHeight="1" x14ac:dyDescent="0.25">
      <c r="A129" s="224" t="s">
        <v>306</v>
      </c>
      <c r="B129" s="263"/>
      <c r="C129" s="226"/>
      <c r="D129" s="227"/>
      <c r="E129" s="228">
        <f>SUM(E123:E127)</f>
        <v>511</v>
      </c>
      <c r="F129" s="157"/>
      <c r="G129" s="228">
        <f>SUM(G123:G128)</f>
        <v>21500</v>
      </c>
      <c r="H129" s="228">
        <f>SUM(H123:H127)</f>
        <v>701</v>
      </c>
      <c r="I129" s="157"/>
      <c r="J129" s="228">
        <f>SUM(J123:J128)</f>
        <v>18500</v>
      </c>
      <c r="K129" s="228">
        <f>SUM(K123:K127)</f>
        <v>0</v>
      </c>
      <c r="L129" s="157"/>
      <c r="M129" s="228">
        <f>SUM(M123:M128)</f>
        <v>0</v>
      </c>
      <c r="N129" s="228">
        <f>SUM(N123:N127)</f>
        <v>0</v>
      </c>
      <c r="O129" s="157"/>
      <c r="P129" s="228">
        <f>SUM(P123:P128)</f>
        <v>0</v>
      </c>
      <c r="Q129" s="228">
        <f>SUM(Q123:Q127)</f>
        <v>0</v>
      </c>
      <c r="R129" s="157"/>
      <c r="S129" s="228">
        <f>SUM(S123:S128)</f>
        <v>0</v>
      </c>
      <c r="T129" s="228">
        <f>SUM(T123:T127)</f>
        <v>0</v>
      </c>
      <c r="U129" s="157"/>
      <c r="V129" s="228">
        <f>SUM(V123:V128)</f>
        <v>0</v>
      </c>
      <c r="W129" s="253">
        <f t="shared" si="274"/>
        <v>21500</v>
      </c>
      <c r="X129" s="253">
        <f t="shared" si="275"/>
        <v>18500</v>
      </c>
      <c r="Y129" s="253">
        <f t="shared" si="276"/>
        <v>3000</v>
      </c>
      <c r="Z129" s="254"/>
      <c r="AA129" s="255"/>
      <c r="AB129" s="54"/>
      <c r="AC129" s="54"/>
      <c r="AD129" s="54"/>
      <c r="AE129" s="54"/>
      <c r="AF129" s="54"/>
      <c r="AG129" s="54"/>
    </row>
    <row r="130" spans="1:33" ht="30" customHeight="1" x14ac:dyDescent="0.25">
      <c r="A130" s="234" t="s">
        <v>83</v>
      </c>
      <c r="B130" s="165">
        <v>9</v>
      </c>
      <c r="C130" s="236" t="s">
        <v>307</v>
      </c>
      <c r="D130" s="232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84"/>
      <c r="X130" s="84"/>
      <c r="Y130" s="84"/>
      <c r="Z130" s="170"/>
      <c r="AA130" s="184"/>
      <c r="AB130" s="54"/>
      <c r="AC130" s="54"/>
      <c r="AD130" s="54"/>
      <c r="AE130" s="54"/>
      <c r="AF130" s="54"/>
      <c r="AG130" s="54"/>
    </row>
    <row r="131" spans="1:33" ht="30" customHeight="1" x14ac:dyDescent="0.25">
      <c r="A131" s="264" t="s">
        <v>88</v>
      </c>
      <c r="B131" s="265">
        <v>43839</v>
      </c>
      <c r="C131" s="132" t="s">
        <v>308</v>
      </c>
      <c r="D131" s="151" t="s">
        <v>164</v>
      </c>
      <c r="E131" s="131">
        <v>1</v>
      </c>
      <c r="F131" s="131">
        <v>24000</v>
      </c>
      <c r="G131" s="266">
        <f t="shared" ref="G131:G137" si="277">E131*F131</f>
        <v>24000</v>
      </c>
      <c r="H131" s="130">
        <v>1</v>
      </c>
      <c r="I131" s="130">
        <v>24000</v>
      </c>
      <c r="J131" s="266">
        <f t="shared" ref="J131:J137" si="278">H131*I131</f>
        <v>24000</v>
      </c>
      <c r="K131" s="267"/>
      <c r="L131" s="268"/>
      <c r="M131" s="266">
        <f t="shared" ref="M131:M137" si="279">K131*L131</f>
        <v>0</v>
      </c>
      <c r="N131" s="267"/>
      <c r="O131" s="268"/>
      <c r="P131" s="266">
        <f t="shared" ref="P131:P137" si="280">N131*O131</f>
        <v>0</v>
      </c>
      <c r="Q131" s="267"/>
      <c r="R131" s="268"/>
      <c r="S131" s="266">
        <f t="shared" ref="S131:S137" si="281">Q131*R131</f>
        <v>0</v>
      </c>
      <c r="T131" s="267"/>
      <c r="U131" s="268"/>
      <c r="V131" s="269">
        <f t="shared" ref="V131:V137" si="282">T131*U131</f>
        <v>0</v>
      </c>
      <c r="W131" s="244">
        <f t="shared" ref="W131:W138" si="283">G131+M131+S131</f>
        <v>24000</v>
      </c>
      <c r="X131" s="245">
        <f t="shared" ref="X131:X138" si="284">J131+P131+V131</f>
        <v>24000</v>
      </c>
      <c r="Y131" s="245">
        <f t="shared" ref="Y131:Y138" si="285">W131-X131</f>
        <v>0</v>
      </c>
      <c r="Z131" s="246"/>
      <c r="AA131" s="132" t="s">
        <v>309</v>
      </c>
      <c r="AB131" s="112"/>
      <c r="AC131" s="113"/>
      <c r="AD131" s="113"/>
      <c r="AE131" s="113"/>
      <c r="AF131" s="113"/>
      <c r="AG131" s="113"/>
    </row>
    <row r="132" spans="1:33" ht="30" customHeight="1" x14ac:dyDescent="0.25">
      <c r="A132" s="100" t="s">
        <v>88</v>
      </c>
      <c r="B132" s="270">
        <v>43870</v>
      </c>
      <c r="C132" s="132" t="s">
        <v>310</v>
      </c>
      <c r="D132" s="151" t="s">
        <v>164</v>
      </c>
      <c r="E132" s="131">
        <v>1</v>
      </c>
      <c r="F132" s="131">
        <v>24000</v>
      </c>
      <c r="G132" s="106">
        <f t="shared" si="277"/>
        <v>24000</v>
      </c>
      <c r="H132" s="130">
        <v>1</v>
      </c>
      <c r="I132" s="130">
        <v>24000</v>
      </c>
      <c r="J132" s="106">
        <f t="shared" si="278"/>
        <v>24000</v>
      </c>
      <c r="K132" s="104"/>
      <c r="L132" s="105"/>
      <c r="M132" s="106">
        <f t="shared" si="279"/>
        <v>0</v>
      </c>
      <c r="N132" s="104"/>
      <c r="O132" s="105"/>
      <c r="P132" s="106">
        <f t="shared" si="280"/>
        <v>0</v>
      </c>
      <c r="Q132" s="104"/>
      <c r="R132" s="105"/>
      <c r="S132" s="106">
        <f t="shared" si="281"/>
        <v>0</v>
      </c>
      <c r="T132" s="104"/>
      <c r="U132" s="105"/>
      <c r="V132" s="107">
        <f t="shared" si="282"/>
        <v>0</v>
      </c>
      <c r="W132" s="108">
        <f t="shared" si="283"/>
        <v>24000</v>
      </c>
      <c r="X132" s="172">
        <f t="shared" si="284"/>
        <v>24000</v>
      </c>
      <c r="Y132" s="172">
        <f t="shared" si="285"/>
        <v>0</v>
      </c>
      <c r="Z132" s="173"/>
      <c r="AA132" s="132" t="s">
        <v>311</v>
      </c>
      <c r="AB132" s="113"/>
      <c r="AC132" s="113"/>
      <c r="AD132" s="113"/>
      <c r="AE132" s="113"/>
      <c r="AF132" s="113"/>
      <c r="AG132" s="113"/>
    </row>
    <row r="133" spans="1:33" ht="30" customHeight="1" x14ac:dyDescent="0.25">
      <c r="A133" s="100" t="s">
        <v>88</v>
      </c>
      <c r="B133" s="270">
        <v>43899</v>
      </c>
      <c r="C133" s="132" t="s">
        <v>312</v>
      </c>
      <c r="D133" s="151" t="s">
        <v>164</v>
      </c>
      <c r="E133" s="131">
        <v>1</v>
      </c>
      <c r="F133" s="249">
        <v>24000</v>
      </c>
      <c r="G133" s="106">
        <f t="shared" si="277"/>
        <v>24000</v>
      </c>
      <c r="H133" s="130">
        <v>1</v>
      </c>
      <c r="I133" s="130">
        <v>39000</v>
      </c>
      <c r="J133" s="106">
        <f t="shared" si="278"/>
        <v>39000</v>
      </c>
      <c r="K133" s="104"/>
      <c r="L133" s="105"/>
      <c r="M133" s="106">
        <f t="shared" si="279"/>
        <v>0</v>
      </c>
      <c r="N133" s="104"/>
      <c r="O133" s="105"/>
      <c r="P133" s="106">
        <f t="shared" si="280"/>
        <v>0</v>
      </c>
      <c r="Q133" s="104"/>
      <c r="R133" s="105"/>
      <c r="S133" s="106">
        <f t="shared" si="281"/>
        <v>0</v>
      </c>
      <c r="T133" s="104"/>
      <c r="U133" s="105"/>
      <c r="V133" s="107">
        <f t="shared" si="282"/>
        <v>0</v>
      </c>
      <c r="W133" s="108">
        <f t="shared" si="283"/>
        <v>24000</v>
      </c>
      <c r="X133" s="172">
        <f t="shared" si="284"/>
        <v>39000</v>
      </c>
      <c r="Y133" s="172">
        <f t="shared" si="285"/>
        <v>-15000</v>
      </c>
      <c r="Z133" s="173"/>
      <c r="AA133" s="132" t="s">
        <v>313</v>
      </c>
      <c r="AB133" s="113"/>
      <c r="AC133" s="113"/>
      <c r="AD133" s="113"/>
      <c r="AE133" s="113"/>
      <c r="AF133" s="113"/>
      <c r="AG133" s="113"/>
    </row>
    <row r="134" spans="1:33" ht="30" customHeight="1" x14ac:dyDescent="0.25">
      <c r="A134" s="100" t="s">
        <v>88</v>
      </c>
      <c r="B134" s="270">
        <v>43930</v>
      </c>
      <c r="C134" s="132" t="s">
        <v>314</v>
      </c>
      <c r="D134" s="151" t="s">
        <v>164</v>
      </c>
      <c r="E134" s="131">
        <v>1</v>
      </c>
      <c r="F134" s="249">
        <v>32000</v>
      </c>
      <c r="G134" s="106">
        <f t="shared" si="277"/>
        <v>32000</v>
      </c>
      <c r="H134" s="130">
        <v>1</v>
      </c>
      <c r="I134" s="130">
        <v>16000</v>
      </c>
      <c r="J134" s="106">
        <f t="shared" si="278"/>
        <v>16000</v>
      </c>
      <c r="K134" s="104"/>
      <c r="L134" s="105"/>
      <c r="M134" s="106">
        <f t="shared" si="279"/>
        <v>0</v>
      </c>
      <c r="N134" s="104"/>
      <c r="O134" s="105"/>
      <c r="P134" s="106">
        <f t="shared" si="280"/>
        <v>0</v>
      </c>
      <c r="Q134" s="104"/>
      <c r="R134" s="105"/>
      <c r="S134" s="106">
        <f t="shared" si="281"/>
        <v>0</v>
      </c>
      <c r="T134" s="104"/>
      <c r="U134" s="105"/>
      <c r="V134" s="107">
        <f t="shared" si="282"/>
        <v>0</v>
      </c>
      <c r="W134" s="108">
        <f t="shared" si="283"/>
        <v>32000</v>
      </c>
      <c r="X134" s="172">
        <f t="shared" si="284"/>
        <v>16000</v>
      </c>
      <c r="Y134" s="172">
        <f t="shared" si="285"/>
        <v>16000</v>
      </c>
      <c r="Z134" s="173"/>
      <c r="AA134" s="132" t="s">
        <v>315</v>
      </c>
      <c r="AB134" s="113"/>
      <c r="AC134" s="113"/>
      <c r="AD134" s="113"/>
      <c r="AE134" s="113"/>
      <c r="AF134" s="113"/>
      <c r="AG134" s="113"/>
    </row>
    <row r="135" spans="1:33" ht="30" customHeight="1" x14ac:dyDescent="0.25">
      <c r="A135" s="134"/>
      <c r="B135" s="270">
        <v>44325</v>
      </c>
      <c r="C135" s="132" t="s">
        <v>316</v>
      </c>
      <c r="D135" s="151" t="s">
        <v>164</v>
      </c>
      <c r="E135" s="131">
        <v>1</v>
      </c>
      <c r="F135" s="131">
        <v>28000</v>
      </c>
      <c r="G135" s="106">
        <f t="shared" si="277"/>
        <v>28000</v>
      </c>
      <c r="H135" s="130">
        <v>1</v>
      </c>
      <c r="I135" s="130">
        <v>28000</v>
      </c>
      <c r="J135" s="106">
        <f t="shared" si="278"/>
        <v>28000</v>
      </c>
      <c r="K135" s="104"/>
      <c r="L135" s="105"/>
      <c r="M135" s="106">
        <f t="shared" si="279"/>
        <v>0</v>
      </c>
      <c r="N135" s="104"/>
      <c r="O135" s="105"/>
      <c r="P135" s="106">
        <f t="shared" si="280"/>
        <v>0</v>
      </c>
      <c r="Q135" s="104"/>
      <c r="R135" s="105"/>
      <c r="S135" s="106">
        <f t="shared" si="281"/>
        <v>0</v>
      </c>
      <c r="T135" s="104"/>
      <c r="U135" s="105"/>
      <c r="V135" s="107">
        <f t="shared" si="282"/>
        <v>0</v>
      </c>
      <c r="W135" s="108">
        <f t="shared" si="283"/>
        <v>28000</v>
      </c>
      <c r="X135" s="172">
        <f t="shared" si="284"/>
        <v>28000</v>
      </c>
      <c r="Y135" s="172">
        <f t="shared" si="285"/>
        <v>0</v>
      </c>
      <c r="Z135" s="175"/>
      <c r="AA135" s="132" t="s">
        <v>317</v>
      </c>
      <c r="AB135" s="113"/>
      <c r="AC135" s="113"/>
      <c r="AD135" s="113"/>
      <c r="AE135" s="113"/>
      <c r="AF135" s="113"/>
      <c r="AG135" s="113"/>
    </row>
    <row r="136" spans="1:33" ht="30" customHeight="1" x14ac:dyDescent="0.25">
      <c r="A136" s="134" t="s">
        <v>88</v>
      </c>
      <c r="B136" s="270">
        <v>44356</v>
      </c>
      <c r="C136" s="132" t="s">
        <v>318</v>
      </c>
      <c r="D136" s="151" t="s">
        <v>164</v>
      </c>
      <c r="E136" s="131">
        <v>1</v>
      </c>
      <c r="F136" s="131">
        <v>18000</v>
      </c>
      <c r="G136" s="135">
        <f t="shared" si="277"/>
        <v>18000</v>
      </c>
      <c r="H136" s="130">
        <v>1</v>
      </c>
      <c r="I136" s="130">
        <v>18000</v>
      </c>
      <c r="J136" s="106">
        <f t="shared" si="278"/>
        <v>18000</v>
      </c>
      <c r="K136" s="104"/>
      <c r="L136" s="105"/>
      <c r="M136" s="106">
        <f t="shared" si="279"/>
        <v>0</v>
      </c>
      <c r="N136" s="104"/>
      <c r="O136" s="105"/>
      <c r="P136" s="106">
        <f t="shared" si="280"/>
        <v>0</v>
      </c>
      <c r="Q136" s="104"/>
      <c r="R136" s="105"/>
      <c r="S136" s="106">
        <f t="shared" si="281"/>
        <v>0</v>
      </c>
      <c r="T136" s="104"/>
      <c r="U136" s="105"/>
      <c r="V136" s="107">
        <f t="shared" si="282"/>
        <v>0</v>
      </c>
      <c r="W136" s="108">
        <f t="shared" si="283"/>
        <v>18000</v>
      </c>
      <c r="X136" s="172">
        <f t="shared" si="284"/>
        <v>18000</v>
      </c>
      <c r="Y136" s="172">
        <f t="shared" si="285"/>
        <v>0</v>
      </c>
      <c r="Z136" s="175"/>
      <c r="AA136" s="132" t="s">
        <v>319</v>
      </c>
      <c r="AB136" s="113"/>
      <c r="AC136" s="113"/>
      <c r="AD136" s="113"/>
      <c r="AE136" s="113"/>
      <c r="AF136" s="113"/>
      <c r="AG136" s="113"/>
    </row>
    <row r="137" spans="1:33" ht="30" customHeight="1" x14ac:dyDescent="0.25">
      <c r="A137" s="134" t="s">
        <v>88</v>
      </c>
      <c r="B137" s="270">
        <v>44386</v>
      </c>
      <c r="C137" s="132" t="s">
        <v>320</v>
      </c>
      <c r="D137" s="151" t="s">
        <v>164</v>
      </c>
      <c r="E137" s="131">
        <v>1</v>
      </c>
      <c r="F137" s="131">
        <v>9000</v>
      </c>
      <c r="G137" s="135">
        <f t="shared" si="277"/>
        <v>9000</v>
      </c>
      <c r="H137" s="130">
        <v>1</v>
      </c>
      <c r="I137" s="130">
        <v>9000</v>
      </c>
      <c r="J137" s="106">
        <f t="shared" si="278"/>
        <v>9000</v>
      </c>
      <c r="K137" s="104"/>
      <c r="L137" s="105"/>
      <c r="M137" s="106">
        <f t="shared" si="279"/>
        <v>0</v>
      </c>
      <c r="N137" s="104"/>
      <c r="O137" s="105"/>
      <c r="P137" s="106">
        <f t="shared" si="280"/>
        <v>0</v>
      </c>
      <c r="Q137" s="104"/>
      <c r="R137" s="105"/>
      <c r="S137" s="106">
        <f t="shared" si="281"/>
        <v>0</v>
      </c>
      <c r="T137" s="104"/>
      <c r="U137" s="105"/>
      <c r="V137" s="107">
        <f t="shared" si="282"/>
        <v>0</v>
      </c>
      <c r="W137" s="108">
        <f t="shared" si="283"/>
        <v>9000</v>
      </c>
      <c r="X137" s="172">
        <f t="shared" si="284"/>
        <v>9000</v>
      </c>
      <c r="Y137" s="172">
        <f t="shared" si="285"/>
        <v>0</v>
      </c>
      <c r="Z137" s="251"/>
      <c r="AA137" s="132" t="s">
        <v>321</v>
      </c>
      <c r="AB137" s="54"/>
      <c r="AC137" s="54"/>
      <c r="AD137" s="54"/>
      <c r="AE137" s="54"/>
      <c r="AF137" s="54"/>
      <c r="AG137" s="54"/>
    </row>
    <row r="138" spans="1:33" ht="30" customHeight="1" x14ac:dyDescent="0.25">
      <c r="A138" s="224" t="s">
        <v>322</v>
      </c>
      <c r="B138" s="225"/>
      <c r="C138" s="226"/>
      <c r="D138" s="227"/>
      <c r="E138" s="228">
        <f>SUM(E131:E136)</f>
        <v>6</v>
      </c>
      <c r="F138" s="157"/>
      <c r="G138" s="156">
        <f>SUM(G131:G137)</f>
        <v>159000</v>
      </c>
      <c r="H138" s="228">
        <f>SUM(H131:H136)</f>
        <v>6</v>
      </c>
      <c r="I138" s="157"/>
      <c r="J138" s="156">
        <f>SUM(J131:J137)</f>
        <v>158000</v>
      </c>
      <c r="K138" s="158">
        <f>SUM(K131:K136)</f>
        <v>0</v>
      </c>
      <c r="L138" s="157"/>
      <c r="M138" s="156">
        <f>SUM(M131:M137)</f>
        <v>0</v>
      </c>
      <c r="N138" s="158">
        <f>SUM(N131:N136)</f>
        <v>0</v>
      </c>
      <c r="O138" s="157"/>
      <c r="P138" s="156">
        <f>SUM(P131:P137)</f>
        <v>0</v>
      </c>
      <c r="Q138" s="158">
        <f>SUM(Q131:Q136)</f>
        <v>0</v>
      </c>
      <c r="R138" s="157"/>
      <c r="S138" s="156">
        <f>SUM(S131:S137)</f>
        <v>0</v>
      </c>
      <c r="T138" s="158">
        <f>SUM(T131:T136)</f>
        <v>0</v>
      </c>
      <c r="U138" s="157"/>
      <c r="V138" s="156">
        <f>SUM(V131:V137)</f>
        <v>0</v>
      </c>
      <c r="W138" s="253">
        <f t="shared" si="283"/>
        <v>159000</v>
      </c>
      <c r="X138" s="253">
        <f t="shared" si="284"/>
        <v>158000</v>
      </c>
      <c r="Y138" s="253">
        <f t="shared" si="285"/>
        <v>1000</v>
      </c>
      <c r="Z138" s="254"/>
      <c r="AA138" s="255"/>
      <c r="AB138" s="54"/>
      <c r="AC138" s="54"/>
      <c r="AD138" s="54"/>
      <c r="AE138" s="54"/>
      <c r="AF138" s="54"/>
      <c r="AG138" s="54"/>
    </row>
    <row r="139" spans="1:33" ht="30" customHeight="1" x14ac:dyDescent="0.25">
      <c r="A139" s="234" t="s">
        <v>83</v>
      </c>
      <c r="B139" s="165">
        <v>10</v>
      </c>
      <c r="C139" s="256" t="s">
        <v>323</v>
      </c>
      <c r="D139" s="232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84"/>
      <c r="X139" s="84"/>
      <c r="Y139" s="84"/>
      <c r="Z139" s="170"/>
      <c r="AA139" s="184"/>
      <c r="AB139" s="54"/>
      <c r="AC139" s="54"/>
      <c r="AD139" s="54"/>
      <c r="AE139" s="54"/>
      <c r="AF139" s="54"/>
      <c r="AG139" s="54"/>
    </row>
    <row r="140" spans="1:33" ht="45" customHeight="1" x14ac:dyDescent="0.25">
      <c r="A140" s="100" t="s">
        <v>88</v>
      </c>
      <c r="B140" s="270">
        <v>43840</v>
      </c>
      <c r="C140" s="247" t="s">
        <v>324</v>
      </c>
      <c r="D140" s="241" t="s">
        <v>133</v>
      </c>
      <c r="E140" s="242">
        <v>1</v>
      </c>
      <c r="F140" s="131">
        <v>20000</v>
      </c>
      <c r="G140" s="141">
        <f t="shared" ref="G140:G144" si="286">E140*F140</f>
        <v>20000</v>
      </c>
      <c r="H140" s="243">
        <v>1</v>
      </c>
      <c r="I140" s="130">
        <v>20000</v>
      </c>
      <c r="J140" s="141">
        <f t="shared" ref="J140:J144" si="287">H140*I140</f>
        <v>20000</v>
      </c>
      <c r="K140" s="139"/>
      <c r="L140" s="140"/>
      <c r="M140" s="141">
        <f t="shared" ref="M140:M144" si="288">K140*L140</f>
        <v>0</v>
      </c>
      <c r="N140" s="139"/>
      <c r="O140" s="140"/>
      <c r="P140" s="141">
        <f t="shared" ref="P140:P144" si="289">N140*O140</f>
        <v>0</v>
      </c>
      <c r="Q140" s="139"/>
      <c r="R140" s="140"/>
      <c r="S140" s="141">
        <f t="shared" ref="S140:S144" si="290">Q140*R140</f>
        <v>0</v>
      </c>
      <c r="T140" s="139"/>
      <c r="U140" s="140"/>
      <c r="V140" s="142">
        <f t="shared" ref="V140:V144" si="291">T140*U140</f>
        <v>0</v>
      </c>
      <c r="W140" s="244">
        <f t="shared" ref="W140:W145" si="292">G140+M140+S140</f>
        <v>20000</v>
      </c>
      <c r="X140" s="245">
        <f t="shared" ref="X140:X145" si="293">J140+P140+V140</f>
        <v>20000</v>
      </c>
      <c r="Y140" s="245">
        <f t="shared" ref="Y140:Y145" si="294">W140-X140</f>
        <v>0</v>
      </c>
      <c r="Z140" s="246"/>
      <c r="AA140" s="132" t="s">
        <v>325</v>
      </c>
      <c r="AB140" s="113"/>
      <c r="AC140" s="113"/>
      <c r="AD140" s="113"/>
      <c r="AE140" s="113"/>
      <c r="AF140" s="113"/>
      <c r="AG140" s="113"/>
    </row>
    <row r="141" spans="1:33" ht="45" customHeight="1" x14ac:dyDescent="0.25">
      <c r="A141" s="100" t="s">
        <v>88</v>
      </c>
      <c r="B141" s="270">
        <v>43871</v>
      </c>
      <c r="C141" s="247" t="s">
        <v>326</v>
      </c>
      <c r="D141" s="241" t="s">
        <v>164</v>
      </c>
      <c r="E141" s="242">
        <v>1</v>
      </c>
      <c r="F141" s="249">
        <v>50000</v>
      </c>
      <c r="G141" s="106">
        <f t="shared" si="286"/>
        <v>50000</v>
      </c>
      <c r="H141" s="243">
        <v>1</v>
      </c>
      <c r="I141" s="130">
        <v>49000</v>
      </c>
      <c r="J141" s="106">
        <f t="shared" si="287"/>
        <v>49000</v>
      </c>
      <c r="K141" s="104"/>
      <c r="L141" s="105"/>
      <c r="M141" s="106">
        <f t="shared" si="288"/>
        <v>0</v>
      </c>
      <c r="N141" s="104"/>
      <c r="O141" s="105"/>
      <c r="P141" s="106">
        <f t="shared" si="289"/>
        <v>0</v>
      </c>
      <c r="Q141" s="104"/>
      <c r="R141" s="105"/>
      <c r="S141" s="106">
        <f t="shared" si="290"/>
        <v>0</v>
      </c>
      <c r="T141" s="104"/>
      <c r="U141" s="105"/>
      <c r="V141" s="107">
        <f t="shared" si="291"/>
        <v>0</v>
      </c>
      <c r="W141" s="108">
        <f t="shared" si="292"/>
        <v>50000</v>
      </c>
      <c r="X141" s="172">
        <f t="shared" si="293"/>
        <v>49000</v>
      </c>
      <c r="Y141" s="172">
        <f t="shared" si="294"/>
        <v>1000</v>
      </c>
      <c r="Z141" s="173"/>
      <c r="AA141" s="132" t="s">
        <v>327</v>
      </c>
      <c r="AB141" s="113"/>
      <c r="AC141" s="113"/>
      <c r="AD141" s="113"/>
      <c r="AE141" s="113"/>
      <c r="AF141" s="113"/>
      <c r="AG141" s="113"/>
    </row>
    <row r="142" spans="1:33" ht="45" customHeight="1" x14ac:dyDescent="0.25">
      <c r="A142" s="100" t="s">
        <v>88</v>
      </c>
      <c r="B142" s="270">
        <v>43900</v>
      </c>
      <c r="C142" s="247" t="s">
        <v>328</v>
      </c>
      <c r="D142" s="241" t="s">
        <v>91</v>
      </c>
      <c r="E142" s="248">
        <v>3</v>
      </c>
      <c r="F142" s="131">
        <v>6000</v>
      </c>
      <c r="G142" s="106">
        <f t="shared" si="286"/>
        <v>18000</v>
      </c>
      <c r="H142" s="243">
        <v>3.5</v>
      </c>
      <c r="I142" s="130">
        <v>6000</v>
      </c>
      <c r="J142" s="106">
        <f t="shared" si="287"/>
        <v>21000</v>
      </c>
      <c r="K142" s="104"/>
      <c r="L142" s="105"/>
      <c r="M142" s="106">
        <f t="shared" si="288"/>
        <v>0</v>
      </c>
      <c r="N142" s="104"/>
      <c r="O142" s="105"/>
      <c r="P142" s="106">
        <f t="shared" si="289"/>
        <v>0</v>
      </c>
      <c r="Q142" s="104"/>
      <c r="R142" s="105"/>
      <c r="S142" s="106">
        <f t="shared" si="290"/>
        <v>0</v>
      </c>
      <c r="T142" s="104"/>
      <c r="U142" s="105"/>
      <c r="V142" s="107">
        <f t="shared" si="291"/>
        <v>0</v>
      </c>
      <c r="W142" s="108">
        <f t="shared" si="292"/>
        <v>18000</v>
      </c>
      <c r="X142" s="172">
        <f t="shared" si="293"/>
        <v>21000</v>
      </c>
      <c r="Y142" s="172">
        <f t="shared" si="294"/>
        <v>-3000</v>
      </c>
      <c r="Z142" s="173"/>
      <c r="AA142" s="132" t="s">
        <v>329</v>
      </c>
      <c r="AB142" s="113"/>
      <c r="AC142" s="113"/>
      <c r="AD142" s="113"/>
      <c r="AE142" s="113"/>
      <c r="AF142" s="113"/>
      <c r="AG142" s="113"/>
    </row>
    <row r="143" spans="1:33" ht="30" customHeight="1" x14ac:dyDescent="0.25">
      <c r="A143" s="134" t="s">
        <v>88</v>
      </c>
      <c r="B143" s="271">
        <v>43931</v>
      </c>
      <c r="C143" s="145" t="s">
        <v>330</v>
      </c>
      <c r="D143" s="272" t="s">
        <v>91</v>
      </c>
      <c r="E143" s="273"/>
      <c r="F143" s="148"/>
      <c r="G143" s="106">
        <f t="shared" si="286"/>
        <v>0</v>
      </c>
      <c r="H143" s="273"/>
      <c r="I143" s="148"/>
      <c r="J143" s="106">
        <f t="shared" si="287"/>
        <v>0</v>
      </c>
      <c r="K143" s="147"/>
      <c r="L143" s="148"/>
      <c r="M143" s="135">
        <f t="shared" si="288"/>
        <v>0</v>
      </c>
      <c r="N143" s="147"/>
      <c r="O143" s="148"/>
      <c r="P143" s="135">
        <f t="shared" si="289"/>
        <v>0</v>
      </c>
      <c r="Q143" s="147"/>
      <c r="R143" s="148"/>
      <c r="S143" s="135">
        <f t="shared" si="290"/>
        <v>0</v>
      </c>
      <c r="T143" s="147"/>
      <c r="U143" s="148"/>
      <c r="V143" s="149">
        <f t="shared" si="291"/>
        <v>0</v>
      </c>
      <c r="W143" s="108">
        <f t="shared" si="292"/>
        <v>0</v>
      </c>
      <c r="X143" s="172">
        <f t="shared" si="293"/>
        <v>0</v>
      </c>
      <c r="Y143" s="172">
        <f t="shared" si="294"/>
        <v>0</v>
      </c>
      <c r="Z143" s="175"/>
      <c r="AA143" s="197"/>
      <c r="AB143" s="113"/>
      <c r="AC143" s="113"/>
      <c r="AD143" s="113"/>
      <c r="AE143" s="113"/>
      <c r="AF143" s="113"/>
      <c r="AG143" s="113"/>
    </row>
    <row r="144" spans="1:33" ht="30" customHeight="1" x14ac:dyDescent="0.25">
      <c r="A144" s="134" t="s">
        <v>88</v>
      </c>
      <c r="B144" s="274">
        <v>43961</v>
      </c>
      <c r="C144" s="250" t="s">
        <v>331</v>
      </c>
      <c r="D144" s="275" t="s">
        <v>91</v>
      </c>
      <c r="E144" s="147">
        <f>G142</f>
        <v>18000</v>
      </c>
      <c r="F144" s="148">
        <v>0.22</v>
      </c>
      <c r="G144" s="135">
        <f t="shared" si="286"/>
        <v>3960</v>
      </c>
      <c r="H144" s="147"/>
      <c r="I144" s="148">
        <v>0.22</v>
      </c>
      <c r="J144" s="135">
        <f t="shared" si="287"/>
        <v>0</v>
      </c>
      <c r="K144" s="147"/>
      <c r="L144" s="148">
        <v>0.22</v>
      </c>
      <c r="M144" s="135">
        <f t="shared" si="288"/>
        <v>0</v>
      </c>
      <c r="N144" s="147"/>
      <c r="O144" s="148">
        <v>0.22</v>
      </c>
      <c r="P144" s="135">
        <f t="shared" si="289"/>
        <v>0</v>
      </c>
      <c r="Q144" s="147"/>
      <c r="R144" s="148">
        <v>0.22</v>
      </c>
      <c r="S144" s="135">
        <f t="shared" si="290"/>
        <v>0</v>
      </c>
      <c r="T144" s="147"/>
      <c r="U144" s="148">
        <v>0.22</v>
      </c>
      <c r="V144" s="149">
        <f t="shared" si="291"/>
        <v>0</v>
      </c>
      <c r="W144" s="122">
        <f t="shared" si="292"/>
        <v>3960</v>
      </c>
      <c r="X144" s="200">
        <f t="shared" si="293"/>
        <v>0</v>
      </c>
      <c r="Y144" s="200">
        <f t="shared" si="294"/>
        <v>3960</v>
      </c>
      <c r="Z144" s="251"/>
      <c r="AA144" s="197"/>
      <c r="AB144" s="54"/>
      <c r="AC144" s="54"/>
      <c r="AD144" s="54"/>
      <c r="AE144" s="54"/>
      <c r="AF144" s="54"/>
      <c r="AG144" s="54"/>
    </row>
    <row r="145" spans="1:33" ht="30" customHeight="1" x14ac:dyDescent="0.25">
      <c r="A145" s="224" t="s">
        <v>332</v>
      </c>
      <c r="B145" s="225"/>
      <c r="C145" s="226"/>
      <c r="D145" s="227"/>
      <c r="E145" s="228">
        <f>SUM(E140:E143)</f>
        <v>5</v>
      </c>
      <c r="F145" s="157"/>
      <c r="G145" s="156">
        <f>SUM(G140:G144)</f>
        <v>91960</v>
      </c>
      <c r="H145" s="228">
        <f>SUM(H140:H143)</f>
        <v>5.5</v>
      </c>
      <c r="I145" s="157"/>
      <c r="J145" s="156">
        <f>SUM(J140:J144)</f>
        <v>90000</v>
      </c>
      <c r="K145" s="158">
        <f>SUM(K140:K143)</f>
        <v>0</v>
      </c>
      <c r="L145" s="157"/>
      <c r="M145" s="156">
        <f>SUM(M140:M144)</f>
        <v>0</v>
      </c>
      <c r="N145" s="158">
        <f>SUM(N140:N143)</f>
        <v>0</v>
      </c>
      <c r="O145" s="157"/>
      <c r="P145" s="156">
        <f>SUM(P140:P144)</f>
        <v>0</v>
      </c>
      <c r="Q145" s="158">
        <f>SUM(Q140:Q143)</f>
        <v>0</v>
      </c>
      <c r="R145" s="157"/>
      <c r="S145" s="156">
        <f>SUM(S140:S144)</f>
        <v>0</v>
      </c>
      <c r="T145" s="158">
        <f>SUM(T140:T143)</f>
        <v>0</v>
      </c>
      <c r="U145" s="157"/>
      <c r="V145" s="156">
        <f>SUM(V140:V144)</f>
        <v>0</v>
      </c>
      <c r="W145" s="253">
        <f t="shared" si="292"/>
        <v>91960</v>
      </c>
      <c r="X145" s="253">
        <f t="shared" si="293"/>
        <v>90000</v>
      </c>
      <c r="Y145" s="253">
        <f t="shared" si="294"/>
        <v>1960</v>
      </c>
      <c r="Z145" s="254"/>
      <c r="AA145" s="255"/>
      <c r="AB145" s="54"/>
      <c r="AC145" s="54"/>
      <c r="AD145" s="54"/>
      <c r="AE145" s="54"/>
      <c r="AF145" s="54"/>
      <c r="AG145" s="54"/>
    </row>
    <row r="146" spans="1:33" ht="30" customHeight="1" x14ac:dyDescent="0.25">
      <c r="A146" s="234" t="s">
        <v>83</v>
      </c>
      <c r="B146" s="165">
        <v>11</v>
      </c>
      <c r="C146" s="236" t="s">
        <v>333</v>
      </c>
      <c r="D146" s="232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84"/>
      <c r="X146" s="84"/>
      <c r="Y146" s="84"/>
      <c r="Z146" s="170"/>
      <c r="AA146" s="184"/>
      <c r="AB146" s="54"/>
      <c r="AC146" s="54"/>
      <c r="AD146" s="54"/>
      <c r="AE146" s="54"/>
      <c r="AF146" s="54"/>
      <c r="AG146" s="54"/>
    </row>
    <row r="147" spans="1:33" ht="45" customHeight="1" x14ac:dyDescent="0.25">
      <c r="A147" s="276" t="s">
        <v>88</v>
      </c>
      <c r="B147" s="270">
        <v>43841</v>
      </c>
      <c r="C147" s="277" t="s">
        <v>334</v>
      </c>
      <c r="D147" s="138" t="s">
        <v>335</v>
      </c>
      <c r="E147" s="139"/>
      <c r="F147" s="140"/>
      <c r="G147" s="141">
        <f t="shared" ref="G147:G148" si="295">E147*F147</f>
        <v>0</v>
      </c>
      <c r="H147" s="139"/>
      <c r="I147" s="140"/>
      <c r="J147" s="141">
        <f t="shared" ref="J147:J148" si="296">H147*I147</f>
        <v>0</v>
      </c>
      <c r="K147" s="139"/>
      <c r="L147" s="140"/>
      <c r="M147" s="141">
        <f t="shared" ref="M147:M148" si="297">K147*L147</f>
        <v>0</v>
      </c>
      <c r="N147" s="139"/>
      <c r="O147" s="140"/>
      <c r="P147" s="141">
        <f t="shared" ref="P147:P148" si="298">N147*O147</f>
        <v>0</v>
      </c>
      <c r="Q147" s="139"/>
      <c r="R147" s="140"/>
      <c r="S147" s="141">
        <f t="shared" ref="S147:S148" si="299">Q147*R147</f>
        <v>0</v>
      </c>
      <c r="T147" s="139"/>
      <c r="U147" s="140"/>
      <c r="V147" s="142">
        <f t="shared" ref="V147:V148" si="300">T147*U147</f>
        <v>0</v>
      </c>
      <c r="W147" s="244">
        <f t="shared" ref="W147:W149" si="301">G147+M147+S147</f>
        <v>0</v>
      </c>
      <c r="X147" s="245">
        <f t="shared" ref="X147:X149" si="302">J147+P147+V147</f>
        <v>0</v>
      </c>
      <c r="Y147" s="245">
        <f t="shared" ref="Y147:Y149" si="303">W147-X147</f>
        <v>0</v>
      </c>
      <c r="Z147" s="246"/>
      <c r="AA147" s="278"/>
      <c r="AB147" s="113"/>
      <c r="AC147" s="113"/>
      <c r="AD147" s="113"/>
      <c r="AE147" s="113"/>
      <c r="AF147" s="113"/>
      <c r="AG147" s="113"/>
    </row>
    <row r="148" spans="1:33" ht="45" customHeight="1" x14ac:dyDescent="0.25">
      <c r="A148" s="279" t="s">
        <v>88</v>
      </c>
      <c r="B148" s="270">
        <v>43872</v>
      </c>
      <c r="C148" s="145" t="s">
        <v>334</v>
      </c>
      <c r="D148" s="146" t="s">
        <v>335</v>
      </c>
      <c r="E148" s="147"/>
      <c r="F148" s="148"/>
      <c r="G148" s="106">
        <f t="shared" si="295"/>
        <v>0</v>
      </c>
      <c r="H148" s="147"/>
      <c r="I148" s="148"/>
      <c r="J148" s="106">
        <f t="shared" si="296"/>
        <v>0</v>
      </c>
      <c r="K148" s="147"/>
      <c r="L148" s="148"/>
      <c r="M148" s="135">
        <f t="shared" si="297"/>
        <v>0</v>
      </c>
      <c r="N148" s="147"/>
      <c r="O148" s="148"/>
      <c r="P148" s="135">
        <f t="shared" si="298"/>
        <v>0</v>
      </c>
      <c r="Q148" s="147"/>
      <c r="R148" s="148"/>
      <c r="S148" s="135">
        <f t="shared" si="299"/>
        <v>0</v>
      </c>
      <c r="T148" s="147"/>
      <c r="U148" s="148"/>
      <c r="V148" s="149">
        <f t="shared" si="300"/>
        <v>0</v>
      </c>
      <c r="W148" s="122">
        <f t="shared" si="301"/>
        <v>0</v>
      </c>
      <c r="X148" s="200">
        <f t="shared" si="302"/>
        <v>0</v>
      </c>
      <c r="Y148" s="200">
        <f t="shared" si="303"/>
        <v>0</v>
      </c>
      <c r="Z148" s="251"/>
      <c r="AA148" s="197"/>
      <c r="AB148" s="112"/>
      <c r="AC148" s="113"/>
      <c r="AD148" s="113"/>
      <c r="AE148" s="113"/>
      <c r="AF148" s="113"/>
      <c r="AG148" s="113"/>
    </row>
    <row r="149" spans="1:33" ht="45" customHeight="1" x14ac:dyDescent="0.25">
      <c r="A149" s="410" t="s">
        <v>336</v>
      </c>
      <c r="B149" s="411"/>
      <c r="C149" s="411"/>
      <c r="D149" s="412"/>
      <c r="E149" s="228">
        <f>SUM(E147:E148)</f>
        <v>0</v>
      </c>
      <c r="F149" s="157"/>
      <c r="G149" s="156">
        <f t="shared" ref="G149:H149" si="304">SUM(G147:G148)</f>
        <v>0</v>
      </c>
      <c r="H149" s="228">
        <f t="shared" si="304"/>
        <v>0</v>
      </c>
      <c r="I149" s="157"/>
      <c r="J149" s="156">
        <f t="shared" ref="J149:K149" si="305">SUM(J147:J148)</f>
        <v>0</v>
      </c>
      <c r="K149" s="158">
        <f t="shared" si="305"/>
        <v>0</v>
      </c>
      <c r="L149" s="157"/>
      <c r="M149" s="156">
        <f t="shared" ref="M149:N149" si="306">SUM(M147:M148)</f>
        <v>0</v>
      </c>
      <c r="N149" s="158">
        <f t="shared" si="306"/>
        <v>0</v>
      </c>
      <c r="O149" s="157"/>
      <c r="P149" s="156">
        <f t="shared" ref="P149:Q149" si="307">SUM(P147:P148)</f>
        <v>0</v>
      </c>
      <c r="Q149" s="158">
        <f t="shared" si="307"/>
        <v>0</v>
      </c>
      <c r="R149" s="157"/>
      <c r="S149" s="156">
        <f t="shared" ref="S149:T149" si="308">SUM(S147:S148)</f>
        <v>0</v>
      </c>
      <c r="T149" s="158">
        <f t="shared" si="308"/>
        <v>0</v>
      </c>
      <c r="U149" s="157"/>
      <c r="V149" s="156">
        <f>SUM(V147:V148)</f>
        <v>0</v>
      </c>
      <c r="W149" s="253">
        <f t="shared" si="301"/>
        <v>0</v>
      </c>
      <c r="X149" s="253">
        <f t="shared" si="302"/>
        <v>0</v>
      </c>
      <c r="Y149" s="253">
        <f t="shared" si="303"/>
        <v>0</v>
      </c>
      <c r="Z149" s="254"/>
      <c r="AA149" s="255"/>
      <c r="AB149" s="54"/>
      <c r="AC149" s="54"/>
      <c r="AD149" s="54"/>
      <c r="AE149" s="54"/>
      <c r="AF149" s="54"/>
      <c r="AG149" s="54"/>
    </row>
    <row r="150" spans="1:33" ht="30" customHeight="1" x14ac:dyDescent="0.25">
      <c r="A150" s="164" t="s">
        <v>83</v>
      </c>
      <c r="B150" s="165">
        <v>12</v>
      </c>
      <c r="C150" s="166" t="s">
        <v>337</v>
      </c>
      <c r="D150" s="82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84"/>
      <c r="X150" s="84"/>
      <c r="Y150" s="84"/>
      <c r="Z150" s="170"/>
      <c r="AA150" s="184"/>
      <c r="AB150" s="54"/>
      <c r="AC150" s="54"/>
      <c r="AD150" s="54"/>
      <c r="AE150" s="54"/>
      <c r="AF150" s="54"/>
      <c r="AG150" s="54"/>
    </row>
    <row r="151" spans="1:33" ht="30" customHeight="1" x14ac:dyDescent="0.25">
      <c r="A151" s="136" t="s">
        <v>88</v>
      </c>
      <c r="B151" s="280">
        <v>43842</v>
      </c>
      <c r="C151" s="132" t="s">
        <v>338</v>
      </c>
      <c r="D151" s="151" t="s">
        <v>164</v>
      </c>
      <c r="E151" s="131">
        <v>1</v>
      </c>
      <c r="F151" s="131">
        <v>24000</v>
      </c>
      <c r="G151" s="141">
        <f t="shared" ref="G151:G154" si="309">E151*F151</f>
        <v>24000</v>
      </c>
      <c r="H151" s="130">
        <v>1</v>
      </c>
      <c r="I151" s="130">
        <v>24000</v>
      </c>
      <c r="J151" s="141">
        <f t="shared" ref="J151:J154" si="310">H151*I151</f>
        <v>24000</v>
      </c>
      <c r="K151" s="139"/>
      <c r="L151" s="140"/>
      <c r="M151" s="141">
        <f t="shared" ref="M151:M154" si="311">K151*L151</f>
        <v>0</v>
      </c>
      <c r="N151" s="139"/>
      <c r="O151" s="140"/>
      <c r="P151" s="141">
        <f t="shared" ref="P151:P154" si="312">N151*O151</f>
        <v>0</v>
      </c>
      <c r="Q151" s="139"/>
      <c r="R151" s="140"/>
      <c r="S151" s="141">
        <f t="shared" ref="S151:S154" si="313">Q151*R151</f>
        <v>0</v>
      </c>
      <c r="T151" s="139"/>
      <c r="U151" s="140"/>
      <c r="V151" s="142">
        <f t="shared" ref="V151:V154" si="314">T151*U151</f>
        <v>0</v>
      </c>
      <c r="W151" s="244">
        <f t="shared" ref="W151:W155" si="315">G151+M151+S151</f>
        <v>24000</v>
      </c>
      <c r="X151" s="245">
        <f t="shared" ref="X151:X155" si="316">J151+P151+V151</f>
        <v>24000</v>
      </c>
      <c r="Y151" s="245">
        <f t="shared" ref="Y151:Y155" si="317">W151-X151</f>
        <v>0</v>
      </c>
      <c r="Z151" s="246"/>
      <c r="AA151" s="132" t="s">
        <v>339</v>
      </c>
      <c r="AB151" s="112"/>
      <c r="AC151" s="113"/>
      <c r="AD151" s="113"/>
      <c r="AE151" s="113"/>
      <c r="AF151" s="113"/>
      <c r="AG151" s="113"/>
    </row>
    <row r="152" spans="1:33" ht="30" customHeight="1" x14ac:dyDescent="0.25">
      <c r="A152" s="100" t="s">
        <v>88</v>
      </c>
      <c r="B152" s="270">
        <v>43873</v>
      </c>
      <c r="C152" s="132" t="s">
        <v>340</v>
      </c>
      <c r="D152" s="151" t="s">
        <v>164</v>
      </c>
      <c r="E152" s="131">
        <v>1</v>
      </c>
      <c r="F152" s="131">
        <v>22000</v>
      </c>
      <c r="G152" s="106">
        <f t="shared" si="309"/>
        <v>22000</v>
      </c>
      <c r="H152" s="130">
        <v>1</v>
      </c>
      <c r="I152" s="130">
        <v>22000</v>
      </c>
      <c r="J152" s="106">
        <f t="shared" si="310"/>
        <v>22000</v>
      </c>
      <c r="K152" s="104"/>
      <c r="L152" s="105"/>
      <c r="M152" s="106">
        <f t="shared" si="311"/>
        <v>0</v>
      </c>
      <c r="N152" s="104"/>
      <c r="O152" s="105"/>
      <c r="P152" s="106">
        <f t="shared" si="312"/>
        <v>0</v>
      </c>
      <c r="Q152" s="104"/>
      <c r="R152" s="105"/>
      <c r="S152" s="106">
        <f t="shared" si="313"/>
        <v>0</v>
      </c>
      <c r="T152" s="104"/>
      <c r="U152" s="105"/>
      <c r="V152" s="107">
        <f t="shared" si="314"/>
        <v>0</v>
      </c>
      <c r="W152" s="108">
        <f t="shared" si="315"/>
        <v>22000</v>
      </c>
      <c r="X152" s="172">
        <f t="shared" si="316"/>
        <v>22000</v>
      </c>
      <c r="Y152" s="172">
        <f t="shared" si="317"/>
        <v>0</v>
      </c>
      <c r="Z152" s="173"/>
      <c r="AA152" s="132" t="s">
        <v>341</v>
      </c>
      <c r="AB152" s="113"/>
      <c r="AC152" s="113"/>
      <c r="AD152" s="113"/>
      <c r="AE152" s="113"/>
      <c r="AF152" s="113"/>
      <c r="AG152" s="113"/>
    </row>
    <row r="153" spans="1:33" ht="30" customHeight="1" x14ac:dyDescent="0.25">
      <c r="A153" s="134" t="s">
        <v>88</v>
      </c>
      <c r="B153" s="271">
        <v>43902</v>
      </c>
      <c r="C153" s="145" t="s">
        <v>342</v>
      </c>
      <c r="D153" s="281" t="s">
        <v>343</v>
      </c>
      <c r="E153" s="273"/>
      <c r="F153" s="148"/>
      <c r="G153" s="135">
        <f t="shared" si="309"/>
        <v>0</v>
      </c>
      <c r="H153" s="147"/>
      <c r="I153" s="148"/>
      <c r="J153" s="135">
        <f t="shared" si="310"/>
        <v>0</v>
      </c>
      <c r="K153" s="147"/>
      <c r="L153" s="148"/>
      <c r="M153" s="135">
        <f t="shared" si="311"/>
        <v>0</v>
      </c>
      <c r="N153" s="147"/>
      <c r="O153" s="148"/>
      <c r="P153" s="135">
        <f t="shared" si="312"/>
        <v>0</v>
      </c>
      <c r="Q153" s="147"/>
      <c r="R153" s="148"/>
      <c r="S153" s="135">
        <f t="shared" si="313"/>
        <v>0</v>
      </c>
      <c r="T153" s="147"/>
      <c r="U153" s="148"/>
      <c r="V153" s="149">
        <f t="shared" si="314"/>
        <v>0</v>
      </c>
      <c r="W153" s="108">
        <f t="shared" si="315"/>
        <v>0</v>
      </c>
      <c r="X153" s="172">
        <f t="shared" si="316"/>
        <v>0</v>
      </c>
      <c r="Y153" s="172">
        <f t="shared" si="317"/>
        <v>0</v>
      </c>
      <c r="Z153" s="175"/>
      <c r="AA153" s="197"/>
      <c r="AB153" s="113"/>
      <c r="AC153" s="113"/>
      <c r="AD153" s="113"/>
      <c r="AE153" s="113"/>
      <c r="AF153" s="113"/>
      <c r="AG153" s="113"/>
    </row>
    <row r="154" spans="1:33" ht="30" customHeight="1" x14ac:dyDescent="0.25">
      <c r="A154" s="134" t="s">
        <v>88</v>
      </c>
      <c r="B154" s="271">
        <v>43933</v>
      </c>
      <c r="C154" s="250" t="s">
        <v>344</v>
      </c>
      <c r="D154" s="275"/>
      <c r="E154" s="273"/>
      <c r="F154" s="148">
        <v>0.22</v>
      </c>
      <c r="G154" s="135">
        <f t="shared" si="309"/>
        <v>0</v>
      </c>
      <c r="H154" s="147"/>
      <c r="I154" s="148">
        <v>0.22</v>
      </c>
      <c r="J154" s="135">
        <f t="shared" si="310"/>
        <v>0</v>
      </c>
      <c r="K154" s="147"/>
      <c r="L154" s="148">
        <v>0.22</v>
      </c>
      <c r="M154" s="135">
        <f t="shared" si="311"/>
        <v>0</v>
      </c>
      <c r="N154" s="147"/>
      <c r="O154" s="148">
        <v>0.22</v>
      </c>
      <c r="P154" s="135">
        <f t="shared" si="312"/>
        <v>0</v>
      </c>
      <c r="Q154" s="147"/>
      <c r="R154" s="148">
        <v>0.22</v>
      </c>
      <c r="S154" s="135">
        <f t="shared" si="313"/>
        <v>0</v>
      </c>
      <c r="T154" s="147"/>
      <c r="U154" s="148">
        <v>0.22</v>
      </c>
      <c r="V154" s="149">
        <f t="shared" si="314"/>
        <v>0</v>
      </c>
      <c r="W154" s="122">
        <f t="shared" si="315"/>
        <v>0</v>
      </c>
      <c r="X154" s="200">
        <f t="shared" si="316"/>
        <v>0</v>
      </c>
      <c r="Y154" s="200">
        <f t="shared" si="317"/>
        <v>0</v>
      </c>
      <c r="Z154" s="251"/>
      <c r="AA154" s="176"/>
      <c r="AB154" s="54"/>
      <c r="AC154" s="54"/>
      <c r="AD154" s="54"/>
      <c r="AE154" s="54"/>
      <c r="AF154" s="54"/>
      <c r="AG154" s="54"/>
    </row>
    <row r="155" spans="1:33" ht="30" customHeight="1" x14ac:dyDescent="0.25">
      <c r="A155" s="224" t="s">
        <v>345</v>
      </c>
      <c r="B155" s="225"/>
      <c r="C155" s="226"/>
      <c r="D155" s="282"/>
      <c r="E155" s="228">
        <f>SUM(E151:E153)</f>
        <v>2</v>
      </c>
      <c r="F155" s="157"/>
      <c r="G155" s="156">
        <f>SUM(G151:G154)</f>
        <v>46000</v>
      </c>
      <c r="H155" s="228">
        <f>SUM(H151:H153)</f>
        <v>2</v>
      </c>
      <c r="I155" s="157"/>
      <c r="J155" s="156">
        <f>SUM(J151:J154)</f>
        <v>46000</v>
      </c>
      <c r="K155" s="158">
        <f>SUM(K151:K153)</f>
        <v>0</v>
      </c>
      <c r="L155" s="157"/>
      <c r="M155" s="156">
        <f>SUM(M151:M154)</f>
        <v>0</v>
      </c>
      <c r="N155" s="158">
        <f>SUM(N151:N153)</f>
        <v>0</v>
      </c>
      <c r="O155" s="157"/>
      <c r="P155" s="156">
        <f>SUM(P151:P154)</f>
        <v>0</v>
      </c>
      <c r="Q155" s="158">
        <f>SUM(Q151:Q153)</f>
        <v>0</v>
      </c>
      <c r="R155" s="157"/>
      <c r="S155" s="156">
        <f>SUM(S151:S154)</f>
        <v>0</v>
      </c>
      <c r="T155" s="158">
        <f>SUM(T151:T153)</f>
        <v>0</v>
      </c>
      <c r="U155" s="157"/>
      <c r="V155" s="156">
        <f>SUM(V151:V154)</f>
        <v>0</v>
      </c>
      <c r="W155" s="253">
        <f t="shared" si="315"/>
        <v>46000</v>
      </c>
      <c r="X155" s="253">
        <f t="shared" si="316"/>
        <v>46000</v>
      </c>
      <c r="Y155" s="253">
        <f t="shared" si="317"/>
        <v>0</v>
      </c>
      <c r="Z155" s="254"/>
      <c r="AA155" s="255"/>
      <c r="AB155" s="54"/>
      <c r="AC155" s="54"/>
      <c r="AD155" s="54"/>
      <c r="AE155" s="54"/>
      <c r="AF155" s="54"/>
      <c r="AG155" s="54"/>
    </row>
    <row r="156" spans="1:33" ht="30" customHeight="1" x14ac:dyDescent="0.25">
      <c r="A156" s="164" t="s">
        <v>83</v>
      </c>
      <c r="B156" s="283">
        <v>13</v>
      </c>
      <c r="C156" s="166" t="s">
        <v>346</v>
      </c>
      <c r="D156" s="167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84"/>
      <c r="X156" s="84"/>
      <c r="Y156" s="84"/>
      <c r="Z156" s="170"/>
      <c r="AA156" s="184"/>
      <c r="AB156" s="86"/>
      <c r="AC156" s="54"/>
      <c r="AD156" s="54"/>
      <c r="AE156" s="54"/>
      <c r="AF156" s="54"/>
      <c r="AG156" s="54"/>
    </row>
    <row r="157" spans="1:33" ht="30" customHeight="1" x14ac:dyDescent="0.25">
      <c r="A157" s="87" t="s">
        <v>85</v>
      </c>
      <c r="B157" s="185" t="s">
        <v>347</v>
      </c>
      <c r="C157" s="284" t="s">
        <v>348</v>
      </c>
      <c r="D157" s="90"/>
      <c r="E157" s="91">
        <f>SUM(E158:E161)</f>
        <v>14</v>
      </c>
      <c r="F157" s="92"/>
      <c r="G157" s="93">
        <f>SUM(G158:G162)</f>
        <v>163000</v>
      </c>
      <c r="H157" s="91">
        <f>SUM(H158:H161)</f>
        <v>14</v>
      </c>
      <c r="I157" s="92"/>
      <c r="J157" s="93">
        <f>SUM(J158:J162)</f>
        <v>173560</v>
      </c>
      <c r="K157" s="91">
        <f>SUM(K158:K161)</f>
        <v>0</v>
      </c>
      <c r="L157" s="92"/>
      <c r="M157" s="93">
        <f>SUM(M158:M162)</f>
        <v>0</v>
      </c>
      <c r="N157" s="91">
        <f>SUM(N158:N161)</f>
        <v>0</v>
      </c>
      <c r="O157" s="92"/>
      <c r="P157" s="93">
        <f>SUM(P158:P162)</f>
        <v>0</v>
      </c>
      <c r="Q157" s="91">
        <f>SUM(Q158:Q161)</f>
        <v>0</v>
      </c>
      <c r="R157" s="92"/>
      <c r="S157" s="93">
        <f>SUM(S158:S162)</f>
        <v>0</v>
      </c>
      <c r="T157" s="91">
        <f>SUM(T158:T161)</f>
        <v>0</v>
      </c>
      <c r="U157" s="92"/>
      <c r="V157" s="94">
        <f>SUM(V158:V162)</f>
        <v>0</v>
      </c>
      <c r="W157" s="95">
        <f t="shared" ref="W157:W181" si="318">G157+M157+S157</f>
        <v>163000</v>
      </c>
      <c r="X157" s="192">
        <f t="shared" ref="X157:X181" si="319">J157+P157+V157</f>
        <v>173560</v>
      </c>
      <c r="Y157" s="192">
        <f t="shared" ref="Y157:Y182" si="320">W157-X157</f>
        <v>-10560</v>
      </c>
      <c r="Z157" s="193"/>
      <c r="AA157" s="198"/>
      <c r="AB157" s="99"/>
      <c r="AC157" s="99"/>
      <c r="AD157" s="99"/>
      <c r="AE157" s="99"/>
      <c r="AF157" s="99"/>
      <c r="AG157" s="99"/>
    </row>
    <row r="158" spans="1:33" ht="30" customHeight="1" x14ac:dyDescent="0.25">
      <c r="A158" s="100" t="s">
        <v>88</v>
      </c>
      <c r="B158" s="101" t="s">
        <v>349</v>
      </c>
      <c r="C158" s="132" t="s">
        <v>350</v>
      </c>
      <c r="D158" s="151" t="s">
        <v>91</v>
      </c>
      <c r="E158" s="131">
        <v>6</v>
      </c>
      <c r="F158" s="131">
        <v>10000</v>
      </c>
      <c r="G158" s="106">
        <f t="shared" ref="G158:G162" si="321">E158*F158</f>
        <v>60000</v>
      </c>
      <c r="H158" s="130">
        <v>6</v>
      </c>
      <c r="I158" s="130">
        <v>10000</v>
      </c>
      <c r="J158" s="106">
        <f t="shared" ref="J158:J162" si="322">H158*I158</f>
        <v>60000</v>
      </c>
      <c r="K158" s="104"/>
      <c r="L158" s="105"/>
      <c r="M158" s="106">
        <f t="shared" ref="M158:M162" si="323">K158*L158</f>
        <v>0</v>
      </c>
      <c r="N158" s="104"/>
      <c r="O158" s="105"/>
      <c r="P158" s="106">
        <f t="shared" ref="P158:P162" si="324">N158*O158</f>
        <v>0</v>
      </c>
      <c r="Q158" s="104"/>
      <c r="R158" s="105"/>
      <c r="S158" s="106">
        <f t="shared" ref="S158:S162" si="325">Q158*R158</f>
        <v>0</v>
      </c>
      <c r="T158" s="104"/>
      <c r="U158" s="105"/>
      <c r="V158" s="107">
        <f t="shared" ref="V158:V162" si="326">T158*U158</f>
        <v>0</v>
      </c>
      <c r="W158" s="108">
        <f t="shared" si="318"/>
        <v>60000</v>
      </c>
      <c r="X158" s="172">
        <f t="shared" si="319"/>
        <v>60000</v>
      </c>
      <c r="Y158" s="172">
        <f t="shared" si="320"/>
        <v>0</v>
      </c>
      <c r="Z158" s="173"/>
      <c r="AA158" s="132" t="s">
        <v>351</v>
      </c>
      <c r="AB158" s="113"/>
      <c r="AC158" s="113"/>
      <c r="AD158" s="113"/>
      <c r="AE158" s="113"/>
      <c r="AF158" s="113"/>
      <c r="AG158" s="113"/>
    </row>
    <row r="159" spans="1:33" ht="30" customHeight="1" x14ac:dyDescent="0.25">
      <c r="A159" s="100" t="s">
        <v>88</v>
      </c>
      <c r="B159" s="101" t="s">
        <v>352</v>
      </c>
      <c r="C159" s="132" t="s">
        <v>353</v>
      </c>
      <c r="D159" s="151" t="s">
        <v>91</v>
      </c>
      <c r="E159" s="131">
        <v>1</v>
      </c>
      <c r="F159" s="131">
        <v>20000</v>
      </c>
      <c r="G159" s="106">
        <f t="shared" si="321"/>
        <v>20000</v>
      </c>
      <c r="H159" s="130">
        <v>1</v>
      </c>
      <c r="I159" s="130">
        <v>20000</v>
      </c>
      <c r="J159" s="106">
        <f t="shared" si="322"/>
        <v>20000</v>
      </c>
      <c r="K159" s="104"/>
      <c r="L159" s="105"/>
      <c r="M159" s="106">
        <f t="shared" si="323"/>
        <v>0</v>
      </c>
      <c r="N159" s="104"/>
      <c r="O159" s="105"/>
      <c r="P159" s="106">
        <f t="shared" si="324"/>
        <v>0</v>
      </c>
      <c r="Q159" s="104"/>
      <c r="R159" s="105"/>
      <c r="S159" s="106">
        <f t="shared" si="325"/>
        <v>0</v>
      </c>
      <c r="T159" s="104"/>
      <c r="U159" s="105"/>
      <c r="V159" s="107">
        <f t="shared" si="326"/>
        <v>0</v>
      </c>
      <c r="W159" s="108">
        <f t="shared" si="318"/>
        <v>20000</v>
      </c>
      <c r="X159" s="172">
        <f t="shared" si="319"/>
        <v>20000</v>
      </c>
      <c r="Y159" s="172">
        <f t="shared" si="320"/>
        <v>0</v>
      </c>
      <c r="Z159" s="173"/>
      <c r="AA159" s="132" t="s">
        <v>354</v>
      </c>
      <c r="AB159" s="113"/>
      <c r="AC159" s="113"/>
      <c r="AD159" s="113"/>
      <c r="AE159" s="113"/>
      <c r="AF159" s="113"/>
      <c r="AG159" s="113"/>
    </row>
    <row r="160" spans="1:33" ht="30" customHeight="1" x14ac:dyDescent="0.25">
      <c r="A160" s="100" t="s">
        <v>88</v>
      </c>
      <c r="B160" s="101" t="s">
        <v>355</v>
      </c>
      <c r="C160" s="132" t="s">
        <v>356</v>
      </c>
      <c r="D160" s="151" t="s">
        <v>164</v>
      </c>
      <c r="E160" s="131">
        <v>1</v>
      </c>
      <c r="F160" s="131">
        <v>35000</v>
      </c>
      <c r="G160" s="106">
        <f t="shared" si="321"/>
        <v>35000</v>
      </c>
      <c r="H160" s="130">
        <v>1</v>
      </c>
      <c r="I160" s="130">
        <v>35000</v>
      </c>
      <c r="J160" s="106">
        <f t="shared" si="322"/>
        <v>35000</v>
      </c>
      <c r="K160" s="104"/>
      <c r="L160" s="105"/>
      <c r="M160" s="106">
        <f t="shared" si="323"/>
        <v>0</v>
      </c>
      <c r="N160" s="104"/>
      <c r="O160" s="105"/>
      <c r="P160" s="106">
        <f t="shared" si="324"/>
        <v>0</v>
      </c>
      <c r="Q160" s="104"/>
      <c r="R160" s="105"/>
      <c r="S160" s="106">
        <f t="shared" si="325"/>
        <v>0</v>
      </c>
      <c r="T160" s="104"/>
      <c r="U160" s="105"/>
      <c r="V160" s="107">
        <f t="shared" si="326"/>
        <v>0</v>
      </c>
      <c r="W160" s="108">
        <f t="shared" si="318"/>
        <v>35000</v>
      </c>
      <c r="X160" s="172">
        <f t="shared" si="319"/>
        <v>35000</v>
      </c>
      <c r="Y160" s="172">
        <f t="shared" si="320"/>
        <v>0</v>
      </c>
      <c r="Z160" s="173"/>
      <c r="AA160" s="285" t="s">
        <v>357</v>
      </c>
      <c r="AB160" s="113"/>
      <c r="AC160" s="113"/>
      <c r="AD160" s="113"/>
      <c r="AE160" s="113"/>
      <c r="AF160" s="113"/>
      <c r="AG160" s="113"/>
    </row>
    <row r="161" spans="1:33" ht="30" customHeight="1" x14ac:dyDescent="0.25">
      <c r="A161" s="100" t="s">
        <v>88</v>
      </c>
      <c r="B161" s="101" t="s">
        <v>358</v>
      </c>
      <c r="C161" s="132" t="s">
        <v>359</v>
      </c>
      <c r="D161" s="151" t="s">
        <v>360</v>
      </c>
      <c r="E161" s="131">
        <v>6</v>
      </c>
      <c r="F161" s="131">
        <v>8000</v>
      </c>
      <c r="G161" s="106">
        <f t="shared" si="321"/>
        <v>48000</v>
      </c>
      <c r="H161" s="130">
        <v>6</v>
      </c>
      <c r="I161" s="130">
        <v>8000</v>
      </c>
      <c r="J161" s="106">
        <f t="shared" si="322"/>
        <v>48000</v>
      </c>
      <c r="K161" s="104"/>
      <c r="L161" s="105"/>
      <c r="M161" s="106">
        <f t="shared" si="323"/>
        <v>0</v>
      </c>
      <c r="N161" s="104"/>
      <c r="O161" s="105"/>
      <c r="P161" s="106">
        <f t="shared" si="324"/>
        <v>0</v>
      </c>
      <c r="Q161" s="104"/>
      <c r="R161" s="105"/>
      <c r="S161" s="106">
        <f t="shared" si="325"/>
        <v>0</v>
      </c>
      <c r="T161" s="104"/>
      <c r="U161" s="105"/>
      <c r="V161" s="107">
        <f t="shared" si="326"/>
        <v>0</v>
      </c>
      <c r="W161" s="108">
        <f t="shared" si="318"/>
        <v>48000</v>
      </c>
      <c r="X161" s="172">
        <f t="shared" si="319"/>
        <v>48000</v>
      </c>
      <c r="Y161" s="172">
        <f t="shared" si="320"/>
        <v>0</v>
      </c>
      <c r="Z161" s="173"/>
      <c r="AA161" s="132" t="s">
        <v>361</v>
      </c>
      <c r="AB161" s="113"/>
      <c r="AC161" s="113"/>
      <c r="AD161" s="113"/>
      <c r="AE161" s="113"/>
      <c r="AF161" s="113"/>
      <c r="AG161" s="113"/>
    </row>
    <row r="162" spans="1:33" ht="30" customHeight="1" x14ac:dyDescent="0.25">
      <c r="A162" s="100" t="s">
        <v>88</v>
      </c>
      <c r="B162" s="101" t="s">
        <v>362</v>
      </c>
      <c r="C162" s="286" t="s">
        <v>363</v>
      </c>
      <c r="D162" s="117" t="s">
        <v>164</v>
      </c>
      <c r="E162" s="287">
        <v>0</v>
      </c>
      <c r="F162" s="119">
        <v>0.22</v>
      </c>
      <c r="G162" s="120">
        <f t="shared" si="321"/>
        <v>0</v>
      </c>
      <c r="H162" s="118">
        <f>J161</f>
        <v>48000</v>
      </c>
      <c r="I162" s="119">
        <v>0.22</v>
      </c>
      <c r="J162" s="120">
        <f t="shared" si="322"/>
        <v>10560</v>
      </c>
      <c r="K162" s="118"/>
      <c r="L162" s="119"/>
      <c r="M162" s="120">
        <f t="shared" si="323"/>
        <v>0</v>
      </c>
      <c r="N162" s="118"/>
      <c r="O162" s="119"/>
      <c r="P162" s="120">
        <f t="shared" si="324"/>
        <v>0</v>
      </c>
      <c r="Q162" s="118"/>
      <c r="R162" s="119"/>
      <c r="S162" s="120">
        <f t="shared" si="325"/>
        <v>0</v>
      </c>
      <c r="T162" s="118"/>
      <c r="U162" s="119"/>
      <c r="V162" s="121">
        <f t="shared" si="326"/>
        <v>0</v>
      </c>
      <c r="W162" s="195">
        <f t="shared" si="318"/>
        <v>0</v>
      </c>
      <c r="X162" s="196">
        <f t="shared" si="319"/>
        <v>10560</v>
      </c>
      <c r="Y162" s="196">
        <f t="shared" si="320"/>
        <v>-10560</v>
      </c>
      <c r="Z162" s="251"/>
      <c r="AA162" s="176"/>
      <c r="AB162" s="113"/>
      <c r="AC162" s="113"/>
      <c r="AD162" s="113"/>
      <c r="AE162" s="113"/>
      <c r="AF162" s="113"/>
      <c r="AG162" s="113"/>
    </row>
    <row r="163" spans="1:33" ht="30" customHeight="1" x14ac:dyDescent="0.25">
      <c r="A163" s="288" t="s">
        <v>85</v>
      </c>
      <c r="B163" s="289" t="s">
        <v>347</v>
      </c>
      <c r="C163" s="238" t="s">
        <v>364</v>
      </c>
      <c r="D163" s="187"/>
      <c r="E163" s="188">
        <f>SUM(E164:E166)</f>
        <v>2</v>
      </c>
      <c r="F163" s="189"/>
      <c r="G163" s="190">
        <f>SUM(G164:G167)</f>
        <v>30800</v>
      </c>
      <c r="H163" s="188">
        <f>SUM(H164:H166)</f>
        <v>2</v>
      </c>
      <c r="I163" s="189"/>
      <c r="J163" s="190">
        <f>SUM(J164:J167)</f>
        <v>30800</v>
      </c>
      <c r="K163" s="188">
        <f>SUM(K164:K166)</f>
        <v>0</v>
      </c>
      <c r="L163" s="189"/>
      <c r="M163" s="190">
        <f>SUM(M164:M167)</f>
        <v>0</v>
      </c>
      <c r="N163" s="188">
        <f>SUM(N164:N166)</f>
        <v>0</v>
      </c>
      <c r="O163" s="189"/>
      <c r="P163" s="190">
        <f>SUM(P164:P167)</f>
        <v>0</v>
      </c>
      <c r="Q163" s="188">
        <f>SUM(Q164:Q166)</f>
        <v>0</v>
      </c>
      <c r="R163" s="189"/>
      <c r="S163" s="190">
        <f>SUM(S164:S167)</f>
        <v>0</v>
      </c>
      <c r="T163" s="188">
        <f>SUM(T164:T166)</f>
        <v>0</v>
      </c>
      <c r="U163" s="189"/>
      <c r="V163" s="191">
        <f>SUM(V164:V167)</f>
        <v>0</v>
      </c>
      <c r="W163" s="95">
        <f t="shared" si="318"/>
        <v>30800</v>
      </c>
      <c r="X163" s="192">
        <f t="shared" si="319"/>
        <v>30800</v>
      </c>
      <c r="Y163" s="192">
        <f t="shared" si="320"/>
        <v>0</v>
      </c>
      <c r="Z163" s="290"/>
      <c r="AA163" s="194"/>
      <c r="AB163" s="99"/>
      <c r="AC163" s="99"/>
      <c r="AD163" s="99"/>
      <c r="AE163" s="99"/>
      <c r="AF163" s="99"/>
      <c r="AG163" s="99"/>
    </row>
    <row r="164" spans="1:33" ht="30" customHeight="1" x14ac:dyDescent="0.25">
      <c r="A164" s="100" t="s">
        <v>88</v>
      </c>
      <c r="B164" s="101" t="s">
        <v>365</v>
      </c>
      <c r="C164" s="291" t="s">
        <v>366</v>
      </c>
      <c r="D164" s="241" t="s">
        <v>164</v>
      </c>
      <c r="E164" s="242">
        <v>1</v>
      </c>
      <c r="F164" s="131">
        <v>20000</v>
      </c>
      <c r="G164" s="106">
        <f t="shared" ref="G164:G167" si="327">E164*F164</f>
        <v>20000</v>
      </c>
      <c r="H164" s="243">
        <v>1</v>
      </c>
      <c r="I164" s="130">
        <v>20000</v>
      </c>
      <c r="J164" s="106">
        <f t="shared" ref="J164:J167" si="328">H164*I164</f>
        <v>20000</v>
      </c>
      <c r="K164" s="104"/>
      <c r="L164" s="105"/>
      <c r="M164" s="106">
        <f t="shared" ref="M164:M167" si="329">K164*L164</f>
        <v>0</v>
      </c>
      <c r="N164" s="104"/>
      <c r="O164" s="105"/>
      <c r="P164" s="106">
        <f t="shared" ref="P164:P167" si="330">N164*O164</f>
        <v>0</v>
      </c>
      <c r="Q164" s="104"/>
      <c r="R164" s="105"/>
      <c r="S164" s="106">
        <f t="shared" ref="S164:S167" si="331">Q164*R164</f>
        <v>0</v>
      </c>
      <c r="T164" s="104"/>
      <c r="U164" s="105"/>
      <c r="V164" s="107">
        <f t="shared" ref="V164:V167" si="332">T164*U164</f>
        <v>0</v>
      </c>
      <c r="W164" s="108">
        <f t="shared" si="318"/>
        <v>20000</v>
      </c>
      <c r="X164" s="172">
        <f t="shared" si="319"/>
        <v>20000</v>
      </c>
      <c r="Y164" s="172">
        <f t="shared" si="320"/>
        <v>0</v>
      </c>
      <c r="Z164" s="173"/>
      <c r="AA164" s="132" t="s">
        <v>367</v>
      </c>
      <c r="AB164" s="113"/>
      <c r="AC164" s="113"/>
      <c r="AD164" s="113"/>
      <c r="AE164" s="113"/>
      <c r="AF164" s="113"/>
      <c r="AG164" s="113"/>
    </row>
    <row r="165" spans="1:33" ht="30" customHeight="1" x14ac:dyDescent="0.25">
      <c r="A165" s="100" t="s">
        <v>88</v>
      </c>
      <c r="B165" s="101" t="s">
        <v>368</v>
      </c>
      <c r="C165" s="247" t="s">
        <v>369</v>
      </c>
      <c r="D165" s="241" t="s">
        <v>164</v>
      </c>
      <c r="E165" s="242">
        <v>1</v>
      </c>
      <c r="F165" s="131">
        <v>10800</v>
      </c>
      <c r="G165" s="106">
        <f t="shared" si="327"/>
        <v>10800</v>
      </c>
      <c r="H165" s="243">
        <v>1</v>
      </c>
      <c r="I165" s="130">
        <v>10800</v>
      </c>
      <c r="J165" s="106">
        <f t="shared" si="328"/>
        <v>10800</v>
      </c>
      <c r="K165" s="104"/>
      <c r="L165" s="105"/>
      <c r="M165" s="106">
        <f t="shared" si="329"/>
        <v>0</v>
      </c>
      <c r="N165" s="104"/>
      <c r="O165" s="105"/>
      <c r="P165" s="106">
        <f t="shared" si="330"/>
        <v>0</v>
      </c>
      <c r="Q165" s="104"/>
      <c r="R165" s="105"/>
      <c r="S165" s="106">
        <f t="shared" si="331"/>
        <v>0</v>
      </c>
      <c r="T165" s="104"/>
      <c r="U165" s="105"/>
      <c r="V165" s="107">
        <f t="shared" si="332"/>
        <v>0</v>
      </c>
      <c r="W165" s="108">
        <f t="shared" si="318"/>
        <v>10800</v>
      </c>
      <c r="X165" s="172">
        <f t="shared" si="319"/>
        <v>10800</v>
      </c>
      <c r="Y165" s="172">
        <f t="shared" si="320"/>
        <v>0</v>
      </c>
      <c r="Z165" s="173"/>
      <c r="AA165" s="132" t="s">
        <v>370</v>
      </c>
      <c r="AB165" s="113"/>
      <c r="AC165" s="113"/>
      <c r="AD165" s="113"/>
      <c r="AE165" s="113"/>
      <c r="AF165" s="113"/>
      <c r="AG165" s="113"/>
    </row>
    <row r="166" spans="1:33" ht="30" customHeight="1" x14ac:dyDescent="0.25">
      <c r="A166" s="134" t="s">
        <v>88</v>
      </c>
      <c r="B166" s="126" t="s">
        <v>371</v>
      </c>
      <c r="C166" s="177" t="s">
        <v>372</v>
      </c>
      <c r="D166" s="272"/>
      <c r="E166" s="273"/>
      <c r="F166" s="148"/>
      <c r="G166" s="135">
        <f t="shared" si="327"/>
        <v>0</v>
      </c>
      <c r="H166" s="147"/>
      <c r="I166" s="148"/>
      <c r="J166" s="135">
        <f t="shared" si="328"/>
        <v>0</v>
      </c>
      <c r="K166" s="147"/>
      <c r="L166" s="148"/>
      <c r="M166" s="135">
        <f t="shared" si="329"/>
        <v>0</v>
      </c>
      <c r="N166" s="147"/>
      <c r="O166" s="148"/>
      <c r="P166" s="135">
        <f t="shared" si="330"/>
        <v>0</v>
      </c>
      <c r="Q166" s="147"/>
      <c r="R166" s="148"/>
      <c r="S166" s="135">
        <f t="shared" si="331"/>
        <v>0</v>
      </c>
      <c r="T166" s="147"/>
      <c r="U166" s="148"/>
      <c r="V166" s="149">
        <f t="shared" si="332"/>
        <v>0</v>
      </c>
      <c r="W166" s="108">
        <f t="shared" si="318"/>
        <v>0</v>
      </c>
      <c r="X166" s="172">
        <f t="shared" si="319"/>
        <v>0</v>
      </c>
      <c r="Y166" s="172">
        <f t="shared" si="320"/>
        <v>0</v>
      </c>
      <c r="Z166" s="175"/>
      <c r="AA166" s="197"/>
      <c r="AB166" s="113"/>
      <c r="AC166" s="113"/>
      <c r="AD166" s="113"/>
      <c r="AE166" s="113"/>
      <c r="AF166" s="113"/>
      <c r="AG166" s="113"/>
    </row>
    <row r="167" spans="1:33" ht="51.75" customHeight="1" x14ac:dyDescent="0.25">
      <c r="A167" s="134" t="s">
        <v>88</v>
      </c>
      <c r="B167" s="126" t="s">
        <v>373</v>
      </c>
      <c r="C167" s="116" t="s">
        <v>374</v>
      </c>
      <c r="D167" s="117"/>
      <c r="E167" s="147"/>
      <c r="F167" s="148">
        <v>0.22</v>
      </c>
      <c r="G167" s="135">
        <f t="shared" si="327"/>
        <v>0</v>
      </c>
      <c r="H167" s="147"/>
      <c r="I167" s="148">
        <v>0.22</v>
      </c>
      <c r="J167" s="135">
        <f t="shared" si="328"/>
        <v>0</v>
      </c>
      <c r="K167" s="147"/>
      <c r="L167" s="148">
        <v>0.22</v>
      </c>
      <c r="M167" s="135">
        <f t="shared" si="329"/>
        <v>0</v>
      </c>
      <c r="N167" s="147"/>
      <c r="O167" s="148">
        <v>0.22</v>
      </c>
      <c r="P167" s="135">
        <f t="shared" si="330"/>
        <v>0</v>
      </c>
      <c r="Q167" s="147"/>
      <c r="R167" s="148">
        <v>0.22</v>
      </c>
      <c r="S167" s="135">
        <f t="shared" si="331"/>
        <v>0</v>
      </c>
      <c r="T167" s="147"/>
      <c r="U167" s="148">
        <v>0.22</v>
      </c>
      <c r="V167" s="149">
        <f t="shared" si="332"/>
        <v>0</v>
      </c>
      <c r="W167" s="122">
        <f t="shared" si="318"/>
        <v>0</v>
      </c>
      <c r="X167" s="200">
        <f t="shared" si="319"/>
        <v>0</v>
      </c>
      <c r="Y167" s="200">
        <f t="shared" si="320"/>
        <v>0</v>
      </c>
      <c r="Z167" s="175"/>
      <c r="AA167" s="176"/>
      <c r="AB167" s="113"/>
      <c r="AC167" s="113"/>
      <c r="AD167" s="113"/>
      <c r="AE167" s="113"/>
      <c r="AF167" s="113"/>
      <c r="AG167" s="113"/>
    </row>
    <row r="168" spans="1:33" ht="30" customHeight="1" x14ac:dyDescent="0.25">
      <c r="A168" s="87" t="s">
        <v>85</v>
      </c>
      <c r="B168" s="185" t="s">
        <v>375</v>
      </c>
      <c r="C168" s="238" t="s">
        <v>376</v>
      </c>
      <c r="D168" s="90"/>
      <c r="E168" s="91">
        <f>SUM(E169:E171)</f>
        <v>0</v>
      </c>
      <c r="F168" s="92"/>
      <c r="G168" s="93">
        <f t="shared" ref="G168:H168" si="333">SUM(G169:G171)</f>
        <v>0</v>
      </c>
      <c r="H168" s="91">
        <f t="shared" si="333"/>
        <v>0</v>
      </c>
      <c r="I168" s="92"/>
      <c r="J168" s="93">
        <f t="shared" ref="J168:K168" si="334">SUM(J169:J171)</f>
        <v>0</v>
      </c>
      <c r="K168" s="91">
        <f t="shared" si="334"/>
        <v>0</v>
      </c>
      <c r="L168" s="92"/>
      <c r="M168" s="93">
        <f t="shared" ref="M168:N168" si="335">SUM(M169:M171)</f>
        <v>0</v>
      </c>
      <c r="N168" s="91">
        <f t="shared" si="335"/>
        <v>0</v>
      </c>
      <c r="O168" s="92"/>
      <c r="P168" s="93">
        <f t="shared" ref="P168:Q168" si="336">SUM(P169:P171)</f>
        <v>0</v>
      </c>
      <c r="Q168" s="91">
        <f t="shared" si="336"/>
        <v>0</v>
      </c>
      <c r="R168" s="92"/>
      <c r="S168" s="93">
        <f t="shared" ref="S168:T168" si="337">SUM(S169:S171)</f>
        <v>0</v>
      </c>
      <c r="T168" s="91">
        <f t="shared" si="337"/>
        <v>0</v>
      </c>
      <c r="U168" s="92"/>
      <c r="V168" s="94">
        <f>SUM(V169:V171)</f>
        <v>0</v>
      </c>
      <c r="W168" s="222">
        <f t="shared" si="318"/>
        <v>0</v>
      </c>
      <c r="X168" s="223">
        <f t="shared" si="319"/>
        <v>0</v>
      </c>
      <c r="Y168" s="223">
        <f t="shared" si="320"/>
        <v>0</v>
      </c>
      <c r="Z168" s="193"/>
      <c r="AA168" s="198"/>
      <c r="AB168" s="99"/>
      <c r="AC168" s="99"/>
      <c r="AD168" s="99"/>
      <c r="AE168" s="99"/>
      <c r="AF168" s="99"/>
      <c r="AG168" s="99"/>
    </row>
    <row r="169" spans="1:33" ht="30" customHeight="1" x14ac:dyDescent="0.25">
      <c r="A169" s="100" t="s">
        <v>88</v>
      </c>
      <c r="B169" s="101" t="s">
        <v>377</v>
      </c>
      <c r="C169" s="177" t="s">
        <v>378</v>
      </c>
      <c r="D169" s="103"/>
      <c r="E169" s="104"/>
      <c r="F169" s="105"/>
      <c r="G169" s="106">
        <f t="shared" ref="G169:G171" si="338">E169*F169</f>
        <v>0</v>
      </c>
      <c r="H169" s="104"/>
      <c r="I169" s="105"/>
      <c r="J169" s="106">
        <f t="shared" ref="J169:J171" si="339">H169*I169</f>
        <v>0</v>
      </c>
      <c r="K169" s="104"/>
      <c r="L169" s="105"/>
      <c r="M169" s="106">
        <f t="shared" ref="M169:M171" si="340">K169*L169</f>
        <v>0</v>
      </c>
      <c r="N169" s="104"/>
      <c r="O169" s="105"/>
      <c r="P169" s="106">
        <f t="shared" ref="P169:P171" si="341">N169*O169</f>
        <v>0</v>
      </c>
      <c r="Q169" s="104"/>
      <c r="R169" s="105"/>
      <c r="S169" s="106">
        <f t="shared" ref="S169:S171" si="342">Q169*R169</f>
        <v>0</v>
      </c>
      <c r="T169" s="104"/>
      <c r="U169" s="105"/>
      <c r="V169" s="107">
        <f t="shared" ref="V169:V171" si="343">T169*U169</f>
        <v>0</v>
      </c>
      <c r="W169" s="108">
        <f t="shared" si="318"/>
        <v>0</v>
      </c>
      <c r="X169" s="172">
        <f t="shared" si="319"/>
        <v>0</v>
      </c>
      <c r="Y169" s="172">
        <f t="shared" si="320"/>
        <v>0</v>
      </c>
      <c r="Z169" s="173"/>
      <c r="AA169" s="174"/>
      <c r="AB169" s="113"/>
      <c r="AC169" s="113"/>
      <c r="AD169" s="113"/>
      <c r="AE169" s="113"/>
      <c r="AF169" s="113"/>
      <c r="AG169" s="113"/>
    </row>
    <row r="170" spans="1:33" ht="30" customHeight="1" x14ac:dyDescent="0.25">
      <c r="A170" s="100" t="s">
        <v>88</v>
      </c>
      <c r="B170" s="101" t="s">
        <v>379</v>
      </c>
      <c r="C170" s="177" t="s">
        <v>378</v>
      </c>
      <c r="D170" s="103"/>
      <c r="E170" s="104"/>
      <c r="F170" s="105"/>
      <c r="G170" s="106">
        <f t="shared" si="338"/>
        <v>0</v>
      </c>
      <c r="H170" s="104"/>
      <c r="I170" s="105"/>
      <c r="J170" s="106">
        <f t="shared" si="339"/>
        <v>0</v>
      </c>
      <c r="K170" s="104"/>
      <c r="L170" s="105"/>
      <c r="M170" s="106">
        <f t="shared" si="340"/>
        <v>0</v>
      </c>
      <c r="N170" s="104"/>
      <c r="O170" s="105"/>
      <c r="P170" s="106">
        <f t="shared" si="341"/>
        <v>0</v>
      </c>
      <c r="Q170" s="104"/>
      <c r="R170" s="105"/>
      <c r="S170" s="106">
        <f t="shared" si="342"/>
        <v>0</v>
      </c>
      <c r="T170" s="104"/>
      <c r="U170" s="105"/>
      <c r="V170" s="107">
        <f t="shared" si="343"/>
        <v>0</v>
      </c>
      <c r="W170" s="108">
        <f t="shared" si="318"/>
        <v>0</v>
      </c>
      <c r="X170" s="172">
        <f t="shared" si="319"/>
        <v>0</v>
      </c>
      <c r="Y170" s="172">
        <f t="shared" si="320"/>
        <v>0</v>
      </c>
      <c r="Z170" s="173"/>
      <c r="AA170" s="174"/>
      <c r="AB170" s="113"/>
      <c r="AC170" s="113"/>
      <c r="AD170" s="113"/>
      <c r="AE170" s="113"/>
      <c r="AF170" s="113"/>
      <c r="AG170" s="113"/>
    </row>
    <row r="171" spans="1:33" ht="30" customHeight="1" x14ac:dyDescent="0.25">
      <c r="A171" s="134" t="s">
        <v>88</v>
      </c>
      <c r="B171" s="126" t="s">
        <v>380</v>
      </c>
      <c r="C171" s="145" t="s">
        <v>378</v>
      </c>
      <c r="D171" s="146"/>
      <c r="E171" s="147"/>
      <c r="F171" s="148"/>
      <c r="G171" s="135">
        <f t="shared" si="338"/>
        <v>0</v>
      </c>
      <c r="H171" s="147"/>
      <c r="I171" s="148"/>
      <c r="J171" s="135">
        <f t="shared" si="339"/>
        <v>0</v>
      </c>
      <c r="K171" s="147"/>
      <c r="L171" s="148"/>
      <c r="M171" s="135">
        <f t="shared" si="340"/>
        <v>0</v>
      </c>
      <c r="N171" s="147"/>
      <c r="O171" s="148"/>
      <c r="P171" s="135">
        <f t="shared" si="341"/>
        <v>0</v>
      </c>
      <c r="Q171" s="147"/>
      <c r="R171" s="148"/>
      <c r="S171" s="135">
        <f t="shared" si="342"/>
        <v>0</v>
      </c>
      <c r="T171" s="147"/>
      <c r="U171" s="148"/>
      <c r="V171" s="149">
        <f t="shared" si="343"/>
        <v>0</v>
      </c>
      <c r="W171" s="195">
        <f t="shared" si="318"/>
        <v>0</v>
      </c>
      <c r="X171" s="196">
        <f t="shared" si="319"/>
        <v>0</v>
      </c>
      <c r="Y171" s="196">
        <f t="shared" si="320"/>
        <v>0</v>
      </c>
      <c r="Z171" s="175"/>
      <c r="AA171" s="197"/>
      <c r="AB171" s="113"/>
      <c r="AC171" s="113"/>
      <c r="AD171" s="113"/>
      <c r="AE171" s="113"/>
      <c r="AF171" s="113"/>
      <c r="AG171" s="113"/>
    </row>
    <row r="172" spans="1:33" ht="30" customHeight="1" x14ac:dyDescent="0.25">
      <c r="A172" s="87" t="s">
        <v>85</v>
      </c>
      <c r="B172" s="185" t="s">
        <v>381</v>
      </c>
      <c r="C172" s="292" t="s">
        <v>346</v>
      </c>
      <c r="D172" s="90"/>
      <c r="E172" s="91">
        <f>SUM(E173:E179)</f>
        <v>134</v>
      </c>
      <c r="F172" s="92"/>
      <c r="G172" s="93">
        <f>SUM(G173:G180)</f>
        <v>94440</v>
      </c>
      <c r="H172" s="91">
        <f>SUM(H173:H179)</f>
        <v>133</v>
      </c>
      <c r="I172" s="92"/>
      <c r="J172" s="93">
        <f>SUM(J173:J180)</f>
        <v>92340</v>
      </c>
      <c r="K172" s="91">
        <f>SUM(K173:K179)</f>
        <v>0</v>
      </c>
      <c r="L172" s="92"/>
      <c r="M172" s="93">
        <f>SUM(M173:M180)</f>
        <v>0</v>
      </c>
      <c r="N172" s="91">
        <f>SUM(N173:N179)</f>
        <v>0</v>
      </c>
      <c r="O172" s="92"/>
      <c r="P172" s="93">
        <f>SUM(P173:P180)</f>
        <v>0</v>
      </c>
      <c r="Q172" s="91">
        <f>SUM(Q173:Q179)</f>
        <v>0</v>
      </c>
      <c r="R172" s="92"/>
      <c r="S172" s="93">
        <f>SUM(S173:S180)</f>
        <v>0</v>
      </c>
      <c r="T172" s="91">
        <f>SUM(T173:T179)</f>
        <v>0</v>
      </c>
      <c r="U172" s="92"/>
      <c r="V172" s="94">
        <f>SUM(V173:V180)</f>
        <v>0</v>
      </c>
      <c r="W172" s="95">
        <f t="shared" si="318"/>
        <v>94440</v>
      </c>
      <c r="X172" s="192">
        <f t="shared" si="319"/>
        <v>92340</v>
      </c>
      <c r="Y172" s="192">
        <f t="shared" si="320"/>
        <v>2100</v>
      </c>
      <c r="Z172" s="193"/>
      <c r="AA172" s="198"/>
      <c r="AB172" s="99"/>
      <c r="AC172" s="99"/>
      <c r="AD172" s="99"/>
      <c r="AE172" s="99"/>
      <c r="AF172" s="99"/>
      <c r="AG172" s="99"/>
    </row>
    <row r="173" spans="1:33" ht="36" customHeight="1" x14ac:dyDescent="0.25">
      <c r="A173" s="100" t="s">
        <v>88</v>
      </c>
      <c r="B173" s="101" t="s">
        <v>382</v>
      </c>
      <c r="C173" s="247" t="s">
        <v>383</v>
      </c>
      <c r="D173" s="241" t="s">
        <v>133</v>
      </c>
      <c r="E173" s="242">
        <v>100</v>
      </c>
      <c r="F173" s="249">
        <v>120</v>
      </c>
      <c r="G173" s="106">
        <f t="shared" ref="G173:G180" si="344">E173*F173</f>
        <v>12000</v>
      </c>
      <c r="H173" s="243">
        <v>100</v>
      </c>
      <c r="I173" s="130">
        <v>104</v>
      </c>
      <c r="J173" s="106">
        <f t="shared" ref="J173:J180" si="345">H173*I173</f>
        <v>10400</v>
      </c>
      <c r="K173" s="104"/>
      <c r="L173" s="105"/>
      <c r="M173" s="106">
        <f t="shared" ref="M173:M180" si="346">K173*L173</f>
        <v>0</v>
      </c>
      <c r="N173" s="104"/>
      <c r="O173" s="105"/>
      <c r="P173" s="106">
        <f t="shared" ref="P173:P180" si="347">N173*O173</f>
        <v>0</v>
      </c>
      <c r="Q173" s="104"/>
      <c r="R173" s="105"/>
      <c r="S173" s="106">
        <f t="shared" ref="S173:S180" si="348">Q173*R173</f>
        <v>0</v>
      </c>
      <c r="T173" s="104"/>
      <c r="U173" s="105"/>
      <c r="V173" s="107">
        <f t="shared" ref="V173:V180" si="349">T173*U173</f>
        <v>0</v>
      </c>
      <c r="W173" s="108">
        <f t="shared" si="318"/>
        <v>12000</v>
      </c>
      <c r="X173" s="172">
        <f t="shared" si="319"/>
        <v>10400</v>
      </c>
      <c r="Y173" s="172">
        <f t="shared" si="320"/>
        <v>1600</v>
      </c>
      <c r="Z173" s="173"/>
      <c r="AA173" s="132" t="s">
        <v>384</v>
      </c>
      <c r="AB173" s="113"/>
      <c r="AC173" s="113"/>
      <c r="AD173" s="113"/>
      <c r="AE173" s="113"/>
      <c r="AF173" s="113"/>
      <c r="AG173" s="113"/>
    </row>
    <row r="174" spans="1:33" ht="45" customHeight="1" x14ac:dyDescent="0.25">
      <c r="A174" s="100" t="s">
        <v>88</v>
      </c>
      <c r="B174" s="101" t="s">
        <v>385</v>
      </c>
      <c r="C174" s="247" t="s">
        <v>386</v>
      </c>
      <c r="D174" s="241" t="s">
        <v>164</v>
      </c>
      <c r="E174" s="242">
        <v>1</v>
      </c>
      <c r="F174" s="249">
        <v>15000</v>
      </c>
      <c r="G174" s="106">
        <f t="shared" si="344"/>
        <v>15000</v>
      </c>
      <c r="H174" s="243">
        <v>1</v>
      </c>
      <c r="I174" s="130">
        <v>19000</v>
      </c>
      <c r="J174" s="106">
        <f t="shared" si="345"/>
        <v>19000</v>
      </c>
      <c r="K174" s="104"/>
      <c r="L174" s="105"/>
      <c r="M174" s="106">
        <f t="shared" si="346"/>
        <v>0</v>
      </c>
      <c r="N174" s="104"/>
      <c r="O174" s="105"/>
      <c r="P174" s="106">
        <f t="shared" si="347"/>
        <v>0</v>
      </c>
      <c r="Q174" s="104"/>
      <c r="R174" s="105"/>
      <c r="S174" s="106">
        <f t="shared" si="348"/>
        <v>0</v>
      </c>
      <c r="T174" s="104"/>
      <c r="U174" s="105"/>
      <c r="V174" s="107">
        <f t="shared" si="349"/>
        <v>0</v>
      </c>
      <c r="W174" s="108">
        <f t="shared" si="318"/>
        <v>15000</v>
      </c>
      <c r="X174" s="172">
        <f t="shared" si="319"/>
        <v>19000</v>
      </c>
      <c r="Y174" s="172">
        <f t="shared" si="320"/>
        <v>-4000</v>
      </c>
      <c r="Z174" s="175"/>
      <c r="AA174" s="132" t="s">
        <v>387</v>
      </c>
      <c r="AB174" s="113"/>
      <c r="AC174" s="113"/>
      <c r="AD174" s="113"/>
      <c r="AE174" s="113"/>
      <c r="AF174" s="113"/>
      <c r="AG174" s="113"/>
    </row>
    <row r="175" spans="1:33" ht="45" customHeight="1" x14ac:dyDescent="0.25">
      <c r="A175" s="100" t="s">
        <v>88</v>
      </c>
      <c r="B175" s="101" t="s">
        <v>388</v>
      </c>
      <c r="C175" s="128" t="s">
        <v>389</v>
      </c>
      <c r="D175" s="241" t="s">
        <v>390</v>
      </c>
      <c r="E175" s="242">
        <v>12</v>
      </c>
      <c r="F175" s="131">
        <v>1000</v>
      </c>
      <c r="G175" s="106">
        <f t="shared" si="344"/>
        <v>12000</v>
      </c>
      <c r="H175" s="243">
        <v>12</v>
      </c>
      <c r="I175" s="130">
        <v>1000</v>
      </c>
      <c r="J175" s="106">
        <f t="shared" si="345"/>
        <v>12000</v>
      </c>
      <c r="K175" s="104"/>
      <c r="L175" s="105"/>
      <c r="M175" s="106">
        <f t="shared" si="346"/>
        <v>0</v>
      </c>
      <c r="N175" s="104"/>
      <c r="O175" s="105"/>
      <c r="P175" s="106">
        <f t="shared" si="347"/>
        <v>0</v>
      </c>
      <c r="Q175" s="104"/>
      <c r="R175" s="105"/>
      <c r="S175" s="106">
        <f t="shared" si="348"/>
        <v>0</v>
      </c>
      <c r="T175" s="104"/>
      <c r="U175" s="105"/>
      <c r="V175" s="107">
        <f t="shared" si="349"/>
        <v>0</v>
      </c>
      <c r="W175" s="108">
        <f t="shared" si="318"/>
        <v>12000</v>
      </c>
      <c r="X175" s="172">
        <f t="shared" si="319"/>
        <v>12000</v>
      </c>
      <c r="Y175" s="172">
        <f t="shared" si="320"/>
        <v>0</v>
      </c>
      <c r="Z175" s="175"/>
      <c r="AA175" s="132" t="s">
        <v>391</v>
      </c>
      <c r="AB175" s="113"/>
      <c r="AC175" s="113"/>
      <c r="AD175" s="113"/>
      <c r="AE175" s="113"/>
      <c r="AF175" s="113"/>
      <c r="AG175" s="113"/>
    </row>
    <row r="176" spans="1:33" ht="30" customHeight="1" x14ac:dyDescent="0.25">
      <c r="A176" s="100" t="s">
        <v>88</v>
      </c>
      <c r="B176" s="101" t="s">
        <v>392</v>
      </c>
      <c r="C176" s="247" t="s">
        <v>393</v>
      </c>
      <c r="D176" s="241" t="s">
        <v>390</v>
      </c>
      <c r="E176" s="242">
        <v>9</v>
      </c>
      <c r="F176" s="131">
        <v>2700</v>
      </c>
      <c r="G176" s="106">
        <f t="shared" si="344"/>
        <v>24300</v>
      </c>
      <c r="H176" s="243">
        <v>9</v>
      </c>
      <c r="I176" s="130">
        <v>2700</v>
      </c>
      <c r="J176" s="106">
        <f t="shared" si="345"/>
        <v>24300</v>
      </c>
      <c r="K176" s="104"/>
      <c r="L176" s="105"/>
      <c r="M176" s="106">
        <f t="shared" si="346"/>
        <v>0</v>
      </c>
      <c r="N176" s="104"/>
      <c r="O176" s="105"/>
      <c r="P176" s="106">
        <f t="shared" si="347"/>
        <v>0</v>
      </c>
      <c r="Q176" s="104"/>
      <c r="R176" s="105"/>
      <c r="S176" s="106">
        <f t="shared" si="348"/>
        <v>0</v>
      </c>
      <c r="T176" s="104"/>
      <c r="U176" s="105"/>
      <c r="V176" s="107">
        <f t="shared" si="349"/>
        <v>0</v>
      </c>
      <c r="W176" s="108">
        <f t="shared" si="318"/>
        <v>24300</v>
      </c>
      <c r="X176" s="172">
        <f t="shared" si="319"/>
        <v>24300</v>
      </c>
      <c r="Y176" s="172">
        <f t="shared" si="320"/>
        <v>0</v>
      </c>
      <c r="Z176" s="175"/>
      <c r="AA176" s="132" t="s">
        <v>394</v>
      </c>
      <c r="AB176" s="113"/>
      <c r="AC176" s="113"/>
      <c r="AD176" s="113"/>
      <c r="AE176" s="113"/>
      <c r="AF176" s="113"/>
      <c r="AG176" s="113"/>
    </row>
    <row r="177" spans="1:33" ht="30" customHeight="1" x14ac:dyDescent="0.25">
      <c r="A177" s="100" t="s">
        <v>88</v>
      </c>
      <c r="B177" s="101" t="s">
        <v>395</v>
      </c>
      <c r="C177" s="247" t="s">
        <v>396</v>
      </c>
      <c r="D177" s="241" t="s">
        <v>390</v>
      </c>
      <c r="E177" s="242">
        <v>9</v>
      </c>
      <c r="F177" s="131">
        <v>2500</v>
      </c>
      <c r="G177" s="106">
        <f t="shared" si="344"/>
        <v>22500</v>
      </c>
      <c r="H177" s="243">
        <v>9</v>
      </c>
      <c r="I177" s="130">
        <v>2500</v>
      </c>
      <c r="J177" s="106">
        <f t="shared" si="345"/>
        <v>22500</v>
      </c>
      <c r="K177" s="104"/>
      <c r="L177" s="105"/>
      <c r="M177" s="106">
        <f t="shared" si="346"/>
        <v>0</v>
      </c>
      <c r="N177" s="104"/>
      <c r="O177" s="105"/>
      <c r="P177" s="106">
        <f t="shared" si="347"/>
        <v>0</v>
      </c>
      <c r="Q177" s="104"/>
      <c r="R177" s="105"/>
      <c r="S177" s="106">
        <f t="shared" si="348"/>
        <v>0</v>
      </c>
      <c r="T177" s="104"/>
      <c r="U177" s="105"/>
      <c r="V177" s="107">
        <f t="shared" si="349"/>
        <v>0</v>
      </c>
      <c r="W177" s="108">
        <f t="shared" si="318"/>
        <v>22500</v>
      </c>
      <c r="X177" s="172">
        <f t="shared" si="319"/>
        <v>22500</v>
      </c>
      <c r="Y177" s="172">
        <f t="shared" si="320"/>
        <v>0</v>
      </c>
      <c r="Z177" s="175"/>
      <c r="AA177" s="132" t="s">
        <v>397</v>
      </c>
      <c r="AB177" s="112"/>
      <c r="AC177" s="113"/>
      <c r="AD177" s="113"/>
      <c r="AE177" s="113"/>
      <c r="AF177" s="113"/>
      <c r="AG177" s="113"/>
    </row>
    <row r="178" spans="1:33" ht="30" customHeight="1" x14ac:dyDescent="0.25">
      <c r="A178" s="100" t="s">
        <v>88</v>
      </c>
      <c r="B178" s="101" t="s">
        <v>398</v>
      </c>
      <c r="C178" s="247" t="s">
        <v>399</v>
      </c>
      <c r="D178" s="241" t="s">
        <v>390</v>
      </c>
      <c r="E178" s="248">
        <v>3</v>
      </c>
      <c r="F178" s="249">
        <v>2000</v>
      </c>
      <c r="G178" s="106">
        <f t="shared" si="344"/>
        <v>6000</v>
      </c>
      <c r="H178" s="243">
        <v>2</v>
      </c>
      <c r="I178" s="130">
        <v>750</v>
      </c>
      <c r="J178" s="106">
        <f t="shared" si="345"/>
        <v>1500</v>
      </c>
      <c r="K178" s="104"/>
      <c r="L178" s="105"/>
      <c r="M178" s="106">
        <f t="shared" si="346"/>
        <v>0</v>
      </c>
      <c r="N178" s="104"/>
      <c r="O178" s="105"/>
      <c r="P178" s="106">
        <f t="shared" si="347"/>
        <v>0</v>
      </c>
      <c r="Q178" s="104"/>
      <c r="R178" s="105"/>
      <c r="S178" s="106">
        <f t="shared" si="348"/>
        <v>0</v>
      </c>
      <c r="T178" s="104"/>
      <c r="U178" s="105"/>
      <c r="V178" s="107">
        <f t="shared" si="349"/>
        <v>0</v>
      </c>
      <c r="W178" s="108">
        <f t="shared" si="318"/>
        <v>6000</v>
      </c>
      <c r="X178" s="172">
        <f t="shared" si="319"/>
        <v>1500</v>
      </c>
      <c r="Y178" s="172">
        <f t="shared" si="320"/>
        <v>4500</v>
      </c>
      <c r="Z178" s="175"/>
      <c r="AA178" s="132" t="s">
        <v>400</v>
      </c>
      <c r="AB178" s="113"/>
      <c r="AC178" s="113"/>
      <c r="AD178" s="113"/>
      <c r="AE178" s="113"/>
      <c r="AF178" s="113"/>
      <c r="AG178" s="113"/>
    </row>
    <row r="179" spans="1:33" ht="30" customHeight="1" x14ac:dyDescent="0.25">
      <c r="A179" s="134" t="s">
        <v>88</v>
      </c>
      <c r="B179" s="126" t="s">
        <v>401</v>
      </c>
      <c r="C179" s="145" t="s">
        <v>402</v>
      </c>
      <c r="D179" s="272"/>
      <c r="E179" s="273"/>
      <c r="F179" s="148"/>
      <c r="G179" s="135">
        <f t="shared" si="344"/>
        <v>0</v>
      </c>
      <c r="H179" s="147"/>
      <c r="I179" s="148"/>
      <c r="J179" s="135">
        <f t="shared" si="345"/>
        <v>0</v>
      </c>
      <c r="K179" s="147"/>
      <c r="L179" s="148"/>
      <c r="M179" s="135">
        <f t="shared" si="346"/>
        <v>0</v>
      </c>
      <c r="N179" s="147"/>
      <c r="O179" s="148"/>
      <c r="P179" s="135">
        <f t="shared" si="347"/>
        <v>0</v>
      </c>
      <c r="Q179" s="147"/>
      <c r="R179" s="148"/>
      <c r="S179" s="135">
        <f t="shared" si="348"/>
        <v>0</v>
      </c>
      <c r="T179" s="147"/>
      <c r="U179" s="148"/>
      <c r="V179" s="149">
        <f t="shared" si="349"/>
        <v>0</v>
      </c>
      <c r="W179" s="108">
        <f t="shared" si="318"/>
        <v>0</v>
      </c>
      <c r="X179" s="172">
        <f t="shared" si="319"/>
        <v>0</v>
      </c>
      <c r="Y179" s="172">
        <f t="shared" si="320"/>
        <v>0</v>
      </c>
      <c r="Z179" s="175"/>
      <c r="AA179" s="197"/>
      <c r="AB179" s="113"/>
      <c r="AC179" s="113"/>
      <c r="AD179" s="113"/>
      <c r="AE179" s="113"/>
      <c r="AF179" s="113"/>
      <c r="AG179" s="113"/>
    </row>
    <row r="180" spans="1:33" ht="30" customHeight="1" x14ac:dyDescent="0.25">
      <c r="A180" s="134" t="s">
        <v>88</v>
      </c>
      <c r="B180" s="115" t="s">
        <v>403</v>
      </c>
      <c r="C180" s="116" t="s">
        <v>404</v>
      </c>
      <c r="D180" s="293"/>
      <c r="E180" s="273">
        <f>G175</f>
        <v>12000</v>
      </c>
      <c r="F180" s="148">
        <v>0.22</v>
      </c>
      <c r="G180" s="135">
        <f t="shared" si="344"/>
        <v>2640</v>
      </c>
      <c r="H180" s="147">
        <f>J175</f>
        <v>12000</v>
      </c>
      <c r="I180" s="148">
        <v>0.22</v>
      </c>
      <c r="J180" s="135">
        <f t="shared" si="345"/>
        <v>2640</v>
      </c>
      <c r="K180" s="147"/>
      <c r="L180" s="148">
        <v>0.22</v>
      </c>
      <c r="M180" s="135">
        <f t="shared" si="346"/>
        <v>0</v>
      </c>
      <c r="N180" s="147"/>
      <c r="O180" s="148">
        <v>0.22</v>
      </c>
      <c r="P180" s="135">
        <f t="shared" si="347"/>
        <v>0</v>
      </c>
      <c r="Q180" s="147"/>
      <c r="R180" s="148">
        <v>0.22</v>
      </c>
      <c r="S180" s="135">
        <f t="shared" si="348"/>
        <v>0</v>
      </c>
      <c r="T180" s="147"/>
      <c r="U180" s="148">
        <v>0.22</v>
      </c>
      <c r="V180" s="149">
        <f t="shared" si="349"/>
        <v>0</v>
      </c>
      <c r="W180" s="122">
        <f t="shared" si="318"/>
        <v>2640</v>
      </c>
      <c r="X180" s="200">
        <f t="shared" si="319"/>
        <v>2640</v>
      </c>
      <c r="Y180" s="200">
        <f t="shared" si="320"/>
        <v>0</v>
      </c>
      <c r="Z180" s="251"/>
      <c r="AA180" s="176"/>
      <c r="AB180" s="54"/>
      <c r="AC180" s="54"/>
      <c r="AD180" s="54"/>
      <c r="AE180" s="54"/>
      <c r="AF180" s="54"/>
      <c r="AG180" s="54"/>
    </row>
    <row r="181" spans="1:33" ht="30" customHeight="1" x14ac:dyDescent="0.25">
      <c r="A181" s="294" t="s">
        <v>405</v>
      </c>
      <c r="B181" s="295"/>
      <c r="C181" s="296"/>
      <c r="D181" s="297"/>
      <c r="E181" s="228">
        <f>E172+E122+E168+E163+E157</f>
        <v>150</v>
      </c>
      <c r="F181" s="157"/>
      <c r="G181" s="298">
        <f t="shared" ref="G181:H181" si="350">G172+G122+G168+G163+G157</f>
        <v>288240</v>
      </c>
      <c r="H181" s="228">
        <f t="shared" si="350"/>
        <v>149</v>
      </c>
      <c r="I181" s="157"/>
      <c r="J181" s="298">
        <f t="shared" ref="J181:K181" si="351">J172+J122+J168+J163+J157</f>
        <v>296700</v>
      </c>
      <c r="K181" s="228">
        <f t="shared" si="351"/>
        <v>0</v>
      </c>
      <c r="L181" s="157"/>
      <c r="M181" s="298">
        <f t="shared" ref="M181:N181" si="352">M172+M122+M168+M163+M157</f>
        <v>0</v>
      </c>
      <c r="N181" s="228">
        <f t="shared" si="352"/>
        <v>0</v>
      </c>
      <c r="O181" s="157"/>
      <c r="P181" s="298">
        <f t="shared" ref="P181:Q181" si="353">P172+P122+P168+P163+P157</f>
        <v>0</v>
      </c>
      <c r="Q181" s="228">
        <f t="shared" si="353"/>
        <v>0</v>
      </c>
      <c r="R181" s="157"/>
      <c r="S181" s="298">
        <f t="shared" ref="S181:T181" si="354">S172+S122+S168+S163+S157</f>
        <v>0</v>
      </c>
      <c r="T181" s="228">
        <f t="shared" si="354"/>
        <v>0</v>
      </c>
      <c r="U181" s="157"/>
      <c r="V181" s="299">
        <f>V172+V122+V168+V163+V157</f>
        <v>0</v>
      </c>
      <c r="W181" s="160">
        <f t="shared" si="318"/>
        <v>288240</v>
      </c>
      <c r="X181" s="298">
        <f t="shared" si="319"/>
        <v>296700</v>
      </c>
      <c r="Y181" s="298">
        <f t="shared" si="320"/>
        <v>-8460</v>
      </c>
      <c r="Z181" s="300"/>
      <c r="AA181" s="163"/>
      <c r="AB181" s="54"/>
      <c r="AC181" s="54"/>
      <c r="AD181" s="54"/>
      <c r="AE181" s="54"/>
      <c r="AF181" s="54"/>
      <c r="AG181" s="54"/>
    </row>
    <row r="182" spans="1:33" ht="30" customHeight="1" x14ac:dyDescent="0.25">
      <c r="A182" s="301" t="s">
        <v>406</v>
      </c>
      <c r="B182" s="302"/>
      <c r="C182" s="303"/>
      <c r="D182" s="73"/>
      <c r="E182" s="304"/>
      <c r="F182" s="305"/>
      <c r="G182" s="306">
        <f>G33+G47+G57+G80+G94+G108+G121+G129+G138+G145+G149+G155+G181</f>
        <v>1250840</v>
      </c>
      <c r="H182" s="304"/>
      <c r="I182" s="305"/>
      <c r="J182" s="306">
        <f>J33+J47+J57+J80+J94+J108+J121+J129+J138+J145+J149+J155+J181</f>
        <v>1242076.996</v>
      </c>
      <c r="K182" s="304"/>
      <c r="L182" s="305"/>
      <c r="M182" s="306">
        <f>M33+M47+M57+M80+M94+M108+M121+M129+M138+M145+M149+M155+M181</f>
        <v>0</v>
      </c>
      <c r="N182" s="304"/>
      <c r="O182" s="305"/>
      <c r="P182" s="306">
        <f>P33+P47+P57+P80+P94+P108+P121+P129+P138+P145+P149+P155+P181</f>
        <v>0</v>
      </c>
      <c r="Q182" s="304"/>
      <c r="R182" s="305"/>
      <c r="S182" s="306">
        <f>S33+S47+S57+S80+S94+S108+S121+S129+S138+S145+S149+S155+S181</f>
        <v>0</v>
      </c>
      <c r="T182" s="304"/>
      <c r="U182" s="305"/>
      <c r="V182" s="307">
        <f t="shared" ref="V182:X182" si="355">V33+V47+V57+V80+V94+V108+V121+V129+V138+V145+V149+V155+V181</f>
        <v>0</v>
      </c>
      <c r="W182" s="308">
        <f t="shared" si="355"/>
        <v>1250840</v>
      </c>
      <c r="X182" s="306">
        <f t="shared" si="355"/>
        <v>1242076.996</v>
      </c>
      <c r="Y182" s="306">
        <f t="shared" si="320"/>
        <v>8763.0039999999572</v>
      </c>
      <c r="Z182" s="309"/>
      <c r="AA182" s="310"/>
      <c r="AB182" s="54"/>
      <c r="AC182" s="54"/>
      <c r="AD182" s="54"/>
      <c r="AE182" s="54"/>
      <c r="AF182" s="54"/>
      <c r="AG182" s="54"/>
    </row>
    <row r="183" spans="1:33" ht="15" customHeight="1" x14ac:dyDescent="0.25">
      <c r="A183" s="413"/>
      <c r="B183" s="384"/>
      <c r="C183" s="384"/>
      <c r="D183" s="58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311"/>
      <c r="X183" s="311"/>
      <c r="Y183" s="311"/>
      <c r="Z183" s="312"/>
      <c r="AA183" s="62"/>
      <c r="AB183" s="54"/>
      <c r="AC183" s="54"/>
      <c r="AD183" s="54"/>
      <c r="AE183" s="54"/>
      <c r="AF183" s="54"/>
      <c r="AG183" s="54"/>
    </row>
    <row r="184" spans="1:33" ht="30" customHeight="1" x14ac:dyDescent="0.25">
      <c r="A184" s="414" t="s">
        <v>407</v>
      </c>
      <c r="B184" s="393"/>
      <c r="C184" s="394"/>
      <c r="D184" s="313"/>
      <c r="E184" s="304"/>
      <c r="F184" s="305"/>
      <c r="G184" s="314">
        <f>Фінансування!C22-Витрати!G182</f>
        <v>0</v>
      </c>
      <c r="H184" s="304"/>
      <c r="I184" s="305"/>
      <c r="J184" s="314">
        <f>Фінансування!C23-Витрати!J182</f>
        <v>3.9999999571591616E-3</v>
      </c>
      <c r="K184" s="304"/>
      <c r="L184" s="305"/>
      <c r="M184" s="314">
        <f>Фінансування!J22-Витрати!M182</f>
        <v>0</v>
      </c>
      <c r="N184" s="304"/>
      <c r="O184" s="305"/>
      <c r="P184" s="314">
        <f>Фінансування!J23-Витрати!P182</f>
        <v>0</v>
      </c>
      <c r="Q184" s="304"/>
      <c r="R184" s="305"/>
      <c r="S184" s="314">
        <f>Фінансування!L22-Витрати!S182</f>
        <v>0</v>
      </c>
      <c r="T184" s="304"/>
      <c r="U184" s="305"/>
      <c r="V184" s="314">
        <f>Фінансування!L23-Витрати!V182</f>
        <v>0</v>
      </c>
      <c r="W184" s="315">
        <f>Фінансування!N22-Витрати!W182</f>
        <v>0</v>
      </c>
      <c r="X184" s="315">
        <f>Фінансування!N23-Витрати!X182</f>
        <v>3.9999999571591616E-3</v>
      </c>
      <c r="Y184" s="315">
        <f>W184-X184</f>
        <v>-3.9999999571591616E-3</v>
      </c>
      <c r="Z184" s="316"/>
      <c r="AA184" s="317"/>
      <c r="AB184" s="54"/>
      <c r="AC184" s="54"/>
      <c r="AD184" s="54"/>
      <c r="AE184" s="54"/>
      <c r="AF184" s="54"/>
      <c r="AG184" s="54"/>
    </row>
    <row r="185" spans="1:33" ht="15.75" customHeight="1" x14ac:dyDescent="0.25">
      <c r="A185" s="13"/>
      <c r="B185" s="14"/>
      <c r="C185" s="318"/>
      <c r="D185" s="319"/>
      <c r="E185" s="320"/>
      <c r="F185" s="320"/>
      <c r="G185" s="320"/>
      <c r="H185" s="320"/>
      <c r="I185" s="320"/>
      <c r="J185" s="320"/>
      <c r="K185" s="320"/>
      <c r="L185" s="320"/>
      <c r="M185" s="320"/>
      <c r="N185" s="320"/>
      <c r="O185" s="320"/>
      <c r="P185" s="320"/>
      <c r="Q185" s="320"/>
      <c r="R185" s="320"/>
      <c r="S185" s="320"/>
      <c r="T185" s="320"/>
      <c r="U185" s="320"/>
      <c r="V185" s="320"/>
      <c r="W185" s="321"/>
      <c r="X185" s="321"/>
      <c r="Y185" s="321"/>
      <c r="Z185" s="322"/>
      <c r="AA185" s="318"/>
      <c r="AB185" s="13"/>
      <c r="AC185" s="13"/>
      <c r="AD185" s="13"/>
      <c r="AE185" s="13"/>
      <c r="AF185" s="13"/>
      <c r="AG185" s="13"/>
    </row>
    <row r="186" spans="1:33" ht="15.75" customHeight="1" x14ac:dyDescent="0.25">
      <c r="A186" s="13"/>
      <c r="B186" s="14"/>
      <c r="C186" s="318"/>
      <c r="D186" s="319"/>
      <c r="E186" s="320"/>
      <c r="F186" s="320"/>
      <c r="G186" s="320"/>
      <c r="H186" s="320"/>
      <c r="I186" s="320"/>
      <c r="J186" s="320"/>
      <c r="K186" s="320"/>
      <c r="L186" s="320"/>
      <c r="M186" s="320"/>
      <c r="N186" s="320"/>
      <c r="O186" s="320"/>
      <c r="P186" s="320"/>
      <c r="Q186" s="320"/>
      <c r="R186" s="320"/>
      <c r="S186" s="320"/>
      <c r="T186" s="320"/>
      <c r="U186" s="320"/>
      <c r="V186" s="320"/>
      <c r="W186" s="321"/>
      <c r="X186" s="321"/>
      <c r="Y186" s="321"/>
      <c r="Z186" s="322"/>
      <c r="AA186" s="318"/>
      <c r="AB186" s="13"/>
      <c r="AC186" s="13"/>
      <c r="AD186" s="13"/>
      <c r="AE186" s="13"/>
      <c r="AF186" s="13"/>
      <c r="AG186" s="13"/>
    </row>
    <row r="187" spans="1:33" ht="15.75" customHeight="1" x14ac:dyDescent="0.25">
      <c r="A187" s="13"/>
      <c r="B187" s="14"/>
      <c r="C187" s="318"/>
      <c r="D187" s="319"/>
      <c r="E187" s="320"/>
      <c r="F187" s="320"/>
      <c r="G187" s="320"/>
      <c r="H187" s="320"/>
      <c r="I187" s="320"/>
      <c r="J187" s="320"/>
      <c r="K187" s="320"/>
      <c r="L187" s="320"/>
      <c r="M187" s="320"/>
      <c r="N187" s="320"/>
      <c r="O187" s="320"/>
      <c r="P187" s="320"/>
      <c r="Q187" s="320"/>
      <c r="R187" s="320"/>
      <c r="S187" s="320"/>
      <c r="T187" s="320"/>
      <c r="U187" s="320"/>
      <c r="V187" s="320"/>
      <c r="W187" s="321"/>
      <c r="X187" s="321"/>
      <c r="Y187" s="321"/>
      <c r="Z187" s="322"/>
      <c r="AA187" s="318"/>
      <c r="AB187" s="13"/>
      <c r="AC187" s="13"/>
      <c r="AD187" s="13"/>
      <c r="AE187" s="13"/>
      <c r="AF187" s="13"/>
      <c r="AG187" s="13"/>
    </row>
    <row r="188" spans="1:33" ht="15.75" customHeight="1" x14ac:dyDescent="0.25">
      <c r="A188" s="318" t="s">
        <v>49</v>
      </c>
      <c r="B188" s="323"/>
      <c r="C188" s="324"/>
      <c r="D188" s="319"/>
      <c r="E188" s="325"/>
      <c r="F188" s="325"/>
      <c r="G188" s="320"/>
      <c r="H188" s="320"/>
      <c r="I188" s="320"/>
      <c r="J188" s="320"/>
      <c r="K188" s="326"/>
      <c r="L188" s="318"/>
      <c r="M188" s="320"/>
      <c r="N188" s="326"/>
      <c r="O188" s="318"/>
      <c r="P188" s="320"/>
      <c r="Q188" s="320"/>
      <c r="R188" s="320"/>
      <c r="S188" s="320"/>
      <c r="T188" s="320"/>
      <c r="U188" s="320"/>
      <c r="V188" s="320"/>
      <c r="W188" s="321"/>
      <c r="X188" s="321"/>
      <c r="Y188" s="321"/>
      <c r="Z188" s="322"/>
      <c r="AA188" s="318"/>
      <c r="AB188" s="13"/>
      <c r="AC188" s="318"/>
      <c r="AD188" s="13"/>
      <c r="AE188" s="13"/>
      <c r="AF188" s="13"/>
      <c r="AG188" s="13"/>
    </row>
    <row r="189" spans="1:33" ht="15.75" customHeight="1" x14ac:dyDescent="0.25">
      <c r="A189" s="327"/>
      <c r="B189" s="328"/>
      <c r="C189" s="329" t="s">
        <v>408</v>
      </c>
      <c r="D189" s="330"/>
      <c r="E189" s="331"/>
      <c r="F189" s="332" t="s">
        <v>409</v>
      </c>
      <c r="G189" s="331"/>
      <c r="H189" s="331"/>
      <c r="I189" s="332"/>
      <c r="J189" s="331"/>
      <c r="K189" s="333"/>
      <c r="L189" s="334"/>
      <c r="M189" s="331"/>
      <c r="N189" s="333"/>
      <c r="O189" s="334"/>
      <c r="P189" s="331"/>
      <c r="Q189" s="331"/>
      <c r="R189" s="331"/>
      <c r="S189" s="331"/>
      <c r="T189" s="331"/>
      <c r="U189" s="331"/>
      <c r="V189" s="331"/>
      <c r="W189" s="335"/>
      <c r="X189" s="335"/>
      <c r="Y189" s="335"/>
      <c r="Z189" s="336"/>
      <c r="AA189" s="337"/>
      <c r="AB189" s="338"/>
      <c r="AC189" s="337"/>
      <c r="AD189" s="338"/>
      <c r="AE189" s="338"/>
      <c r="AF189" s="338"/>
      <c r="AG189" s="338"/>
    </row>
    <row r="190" spans="1:33" ht="15.75" customHeight="1" x14ac:dyDescent="0.25">
      <c r="A190" s="13"/>
      <c r="B190" s="14"/>
      <c r="C190" s="318"/>
      <c r="D190" s="319"/>
      <c r="E190" s="320"/>
      <c r="F190" s="320"/>
      <c r="G190" s="320"/>
      <c r="H190" s="320"/>
      <c r="I190" s="320"/>
      <c r="J190" s="320"/>
      <c r="K190" s="320"/>
      <c r="L190" s="320"/>
      <c r="M190" s="320"/>
      <c r="N190" s="320"/>
      <c r="O190" s="320"/>
      <c r="P190" s="320"/>
      <c r="Q190" s="320"/>
      <c r="R190" s="320"/>
      <c r="S190" s="320"/>
      <c r="T190" s="320"/>
      <c r="U190" s="320"/>
      <c r="V190" s="320"/>
      <c r="W190" s="321"/>
      <c r="X190" s="321"/>
      <c r="Y190" s="321"/>
      <c r="Z190" s="322"/>
      <c r="AA190" s="318"/>
      <c r="AB190" s="13"/>
      <c r="AC190" s="13"/>
      <c r="AD190" s="13"/>
      <c r="AE190" s="13"/>
      <c r="AF190" s="13"/>
      <c r="AG190" s="13"/>
    </row>
    <row r="191" spans="1:33" ht="15.75" customHeight="1" x14ac:dyDescent="0.25">
      <c r="A191" s="13"/>
      <c r="B191" s="14"/>
      <c r="C191" s="318"/>
      <c r="D191" s="319"/>
      <c r="E191" s="320"/>
      <c r="F191" s="320"/>
      <c r="G191" s="320"/>
      <c r="H191" s="320"/>
      <c r="I191" s="320"/>
      <c r="J191" s="320"/>
      <c r="K191" s="320"/>
      <c r="L191" s="320"/>
      <c r="M191" s="320"/>
      <c r="N191" s="320"/>
      <c r="O191" s="320"/>
      <c r="P191" s="320"/>
      <c r="Q191" s="320"/>
      <c r="R191" s="320"/>
      <c r="S191" s="320"/>
      <c r="T191" s="320"/>
      <c r="U191" s="320"/>
      <c r="V191" s="320"/>
      <c r="W191" s="321"/>
      <c r="X191" s="321"/>
      <c r="Y191" s="321"/>
      <c r="Z191" s="322"/>
      <c r="AA191" s="318"/>
      <c r="AB191" s="13"/>
      <c r="AC191" s="13"/>
      <c r="AD191" s="13"/>
      <c r="AE191" s="13"/>
      <c r="AF191" s="13"/>
      <c r="AG191" s="13"/>
    </row>
    <row r="192" spans="1:33" ht="15.75" customHeight="1" x14ac:dyDescent="0.25">
      <c r="A192" s="13"/>
      <c r="B192" s="14"/>
      <c r="C192" s="318"/>
      <c r="D192" s="319"/>
      <c r="E192" s="320"/>
      <c r="F192" s="320"/>
      <c r="G192" s="320"/>
      <c r="H192" s="320"/>
      <c r="I192" s="320"/>
      <c r="J192" s="320"/>
      <c r="K192" s="320"/>
      <c r="L192" s="320"/>
      <c r="M192" s="320"/>
      <c r="N192" s="320"/>
      <c r="O192" s="320"/>
      <c r="P192" s="320"/>
      <c r="Q192" s="320"/>
      <c r="R192" s="320"/>
      <c r="S192" s="320"/>
      <c r="T192" s="320"/>
      <c r="U192" s="320"/>
      <c r="V192" s="320"/>
      <c r="W192" s="321"/>
      <c r="X192" s="321"/>
      <c r="Y192" s="321"/>
      <c r="Z192" s="322"/>
      <c r="AA192" s="318"/>
      <c r="AB192" s="13"/>
      <c r="AC192" s="13"/>
      <c r="AD192" s="13"/>
      <c r="AE192" s="13"/>
      <c r="AF192" s="13"/>
      <c r="AG192" s="13"/>
    </row>
    <row r="193" spans="1:33" ht="15.75" customHeight="1" x14ac:dyDescent="0.25">
      <c r="A193" s="13"/>
      <c r="B193" s="14"/>
      <c r="C193" s="318"/>
      <c r="D193" s="319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320"/>
      <c r="P193" s="320"/>
      <c r="Q193" s="320"/>
      <c r="R193" s="320"/>
      <c r="S193" s="320"/>
      <c r="T193" s="320"/>
      <c r="U193" s="320"/>
      <c r="V193" s="320"/>
      <c r="W193" s="339"/>
      <c r="X193" s="339"/>
      <c r="Y193" s="339"/>
      <c r="Z193" s="340"/>
      <c r="AA193" s="318"/>
      <c r="AB193" s="13"/>
      <c r="AC193" s="13"/>
      <c r="AD193" s="13"/>
      <c r="AE193" s="13"/>
      <c r="AF193" s="13"/>
      <c r="AG193" s="13"/>
    </row>
    <row r="194" spans="1:33" ht="15.75" customHeight="1" x14ac:dyDescent="0.25">
      <c r="A194" s="13"/>
      <c r="B194" s="14"/>
      <c r="C194" s="318"/>
      <c r="D194" s="319"/>
      <c r="E194" s="320"/>
      <c r="F194" s="320"/>
      <c r="G194" s="320"/>
      <c r="H194" s="320"/>
      <c r="I194" s="320"/>
      <c r="J194" s="320"/>
      <c r="K194" s="320"/>
      <c r="L194" s="320"/>
      <c r="M194" s="320"/>
      <c r="N194" s="320"/>
      <c r="O194" s="320"/>
      <c r="P194" s="320"/>
      <c r="Q194" s="320"/>
      <c r="R194" s="320"/>
      <c r="S194" s="320"/>
      <c r="T194" s="320"/>
      <c r="U194" s="320"/>
      <c r="V194" s="320"/>
      <c r="W194" s="339"/>
      <c r="X194" s="339"/>
      <c r="Y194" s="339"/>
      <c r="Z194" s="340"/>
      <c r="AA194" s="318"/>
      <c r="AB194" s="13"/>
      <c r="AC194" s="13"/>
      <c r="AD194" s="13"/>
      <c r="AE194" s="13"/>
      <c r="AF194" s="13"/>
      <c r="AG194" s="13"/>
    </row>
    <row r="195" spans="1:33" ht="15.75" customHeight="1" x14ac:dyDescent="0.25">
      <c r="A195" s="13"/>
      <c r="B195" s="14"/>
      <c r="C195" s="318"/>
      <c r="D195" s="319"/>
      <c r="E195" s="320"/>
      <c r="F195" s="320"/>
      <c r="G195" s="320"/>
      <c r="H195" s="320"/>
      <c r="I195" s="320"/>
      <c r="J195" s="320"/>
      <c r="K195" s="320"/>
      <c r="L195" s="320"/>
      <c r="M195" s="320"/>
      <c r="N195" s="320"/>
      <c r="O195" s="320"/>
      <c r="P195" s="320"/>
      <c r="Q195" s="320"/>
      <c r="R195" s="320"/>
      <c r="S195" s="320"/>
      <c r="T195" s="320"/>
      <c r="U195" s="320"/>
      <c r="V195" s="320"/>
      <c r="W195" s="339"/>
      <c r="X195" s="339"/>
      <c r="Y195" s="339"/>
      <c r="Z195" s="340"/>
      <c r="AA195" s="318"/>
      <c r="AB195" s="13"/>
      <c r="AC195" s="13"/>
      <c r="AD195" s="13"/>
      <c r="AE195" s="13"/>
      <c r="AF195" s="13"/>
      <c r="AG195" s="13"/>
    </row>
    <row r="196" spans="1:33" ht="15.75" customHeight="1" x14ac:dyDescent="0.25">
      <c r="A196" s="13"/>
      <c r="B196" s="14"/>
      <c r="C196" s="318"/>
      <c r="D196" s="319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0"/>
      <c r="R196" s="320"/>
      <c r="S196" s="320"/>
      <c r="T196" s="320"/>
      <c r="U196" s="320"/>
      <c r="V196" s="320"/>
      <c r="W196" s="339"/>
      <c r="X196" s="339"/>
      <c r="Y196" s="339"/>
      <c r="Z196" s="340"/>
      <c r="AA196" s="318"/>
      <c r="AB196" s="13"/>
      <c r="AC196" s="13"/>
      <c r="AD196" s="13"/>
      <c r="AE196" s="13"/>
      <c r="AF196" s="13"/>
      <c r="AG196" s="13"/>
    </row>
    <row r="197" spans="1:33" ht="15.75" customHeight="1" x14ac:dyDescent="0.25">
      <c r="A197" s="13"/>
      <c r="B197" s="14"/>
      <c r="C197" s="318"/>
      <c r="D197" s="319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0"/>
      <c r="U197" s="320"/>
      <c r="V197" s="320"/>
      <c r="W197" s="339"/>
      <c r="X197" s="339"/>
      <c r="Y197" s="339"/>
      <c r="Z197" s="340"/>
      <c r="AA197" s="318"/>
      <c r="AB197" s="13"/>
      <c r="AC197" s="13"/>
      <c r="AD197" s="13"/>
      <c r="AE197" s="13"/>
      <c r="AF197" s="13"/>
      <c r="AG197" s="13"/>
    </row>
    <row r="198" spans="1:33" ht="15.75" customHeight="1" x14ac:dyDescent="0.25">
      <c r="A198" s="13"/>
      <c r="B198" s="14"/>
      <c r="C198" s="318"/>
      <c r="D198" s="319"/>
      <c r="E198" s="320"/>
      <c r="F198" s="320"/>
      <c r="G198" s="320"/>
      <c r="H198" s="320"/>
      <c r="I198" s="320"/>
      <c r="J198" s="320"/>
      <c r="K198" s="320"/>
      <c r="L198" s="320"/>
      <c r="M198" s="320"/>
      <c r="N198" s="320"/>
      <c r="O198" s="320"/>
      <c r="P198" s="320"/>
      <c r="Q198" s="320"/>
      <c r="R198" s="320"/>
      <c r="S198" s="320"/>
      <c r="T198" s="320"/>
      <c r="U198" s="320"/>
      <c r="V198" s="320"/>
      <c r="W198" s="339"/>
      <c r="X198" s="339"/>
      <c r="Y198" s="339"/>
      <c r="Z198" s="340"/>
      <c r="AA198" s="318"/>
      <c r="AB198" s="13"/>
      <c r="AC198" s="13"/>
      <c r="AD198" s="13"/>
      <c r="AE198" s="13"/>
      <c r="AF198" s="13"/>
      <c r="AG198" s="13"/>
    </row>
    <row r="199" spans="1:33" ht="15.75" customHeight="1" x14ac:dyDescent="0.25">
      <c r="A199" s="13"/>
      <c r="B199" s="14"/>
      <c r="C199" s="318"/>
      <c r="D199" s="319"/>
      <c r="E199" s="320"/>
      <c r="F199" s="320"/>
      <c r="G199" s="320"/>
      <c r="H199" s="320"/>
      <c r="I199" s="320"/>
      <c r="J199" s="320"/>
      <c r="K199" s="320"/>
      <c r="L199" s="320"/>
      <c r="M199" s="320"/>
      <c r="N199" s="320"/>
      <c r="O199" s="320"/>
      <c r="P199" s="320"/>
      <c r="Q199" s="320"/>
      <c r="R199" s="320"/>
      <c r="S199" s="320"/>
      <c r="T199" s="320"/>
      <c r="U199" s="320"/>
      <c r="V199" s="320"/>
      <c r="W199" s="339"/>
      <c r="X199" s="339"/>
      <c r="Y199" s="339"/>
      <c r="Z199" s="340"/>
      <c r="AA199" s="318"/>
      <c r="AB199" s="13"/>
      <c r="AC199" s="13"/>
      <c r="AD199" s="13"/>
      <c r="AE199" s="13"/>
      <c r="AF199" s="13"/>
      <c r="AG199" s="13"/>
    </row>
    <row r="200" spans="1:33" ht="15.75" customHeight="1" x14ac:dyDescent="0.25">
      <c r="A200" s="13"/>
      <c r="B200" s="14"/>
      <c r="C200" s="318"/>
      <c r="D200" s="319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320"/>
      <c r="P200" s="320"/>
      <c r="Q200" s="320"/>
      <c r="R200" s="320"/>
      <c r="S200" s="320"/>
      <c r="T200" s="320"/>
      <c r="U200" s="320"/>
      <c r="V200" s="320"/>
      <c r="W200" s="339"/>
      <c r="X200" s="339"/>
      <c r="Y200" s="339"/>
      <c r="Z200" s="340"/>
      <c r="AA200" s="318"/>
      <c r="AB200" s="13"/>
      <c r="AC200" s="13"/>
      <c r="AD200" s="13"/>
      <c r="AE200" s="13"/>
      <c r="AF200" s="13"/>
      <c r="AG200" s="13"/>
    </row>
    <row r="201" spans="1:33" ht="15.75" customHeight="1" x14ac:dyDescent="0.25">
      <c r="A201" s="13"/>
      <c r="B201" s="14"/>
      <c r="C201" s="318"/>
      <c r="D201" s="319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39"/>
      <c r="X201" s="339"/>
      <c r="Y201" s="339"/>
      <c r="Z201" s="340"/>
      <c r="AA201" s="318"/>
      <c r="AB201" s="13"/>
      <c r="AC201" s="13"/>
      <c r="AD201" s="13"/>
      <c r="AE201" s="13"/>
      <c r="AF201" s="13"/>
      <c r="AG201" s="13"/>
    </row>
    <row r="202" spans="1:33" ht="15.75" customHeight="1" x14ac:dyDescent="0.25">
      <c r="A202" s="13"/>
      <c r="B202" s="14"/>
      <c r="C202" s="318"/>
      <c r="D202" s="319"/>
      <c r="E202" s="320"/>
      <c r="F202" s="320"/>
      <c r="G202" s="320"/>
      <c r="H202" s="320"/>
      <c r="I202" s="320"/>
      <c r="J202" s="320"/>
      <c r="K202" s="320"/>
      <c r="L202" s="320"/>
      <c r="M202" s="320"/>
      <c r="N202" s="320"/>
      <c r="O202" s="320"/>
      <c r="P202" s="320"/>
      <c r="Q202" s="320"/>
      <c r="R202" s="320"/>
      <c r="S202" s="320"/>
      <c r="T202" s="320"/>
      <c r="U202" s="320"/>
      <c r="V202" s="320"/>
      <c r="W202" s="339"/>
      <c r="X202" s="339"/>
      <c r="Y202" s="339"/>
      <c r="Z202" s="340"/>
      <c r="AA202" s="318"/>
      <c r="AB202" s="13"/>
      <c r="AC202" s="13"/>
      <c r="AD202" s="13"/>
      <c r="AE202" s="13"/>
      <c r="AF202" s="13"/>
      <c r="AG202" s="13"/>
    </row>
    <row r="203" spans="1:33" ht="15.75" customHeight="1" x14ac:dyDescent="0.25">
      <c r="A203" s="13"/>
      <c r="B203" s="14"/>
      <c r="C203" s="318"/>
      <c r="D203" s="319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  <c r="S203" s="320"/>
      <c r="T203" s="320"/>
      <c r="U203" s="320"/>
      <c r="V203" s="320"/>
      <c r="W203" s="339"/>
      <c r="X203" s="339"/>
      <c r="Y203" s="339"/>
      <c r="Z203" s="340"/>
      <c r="AA203" s="318"/>
      <c r="AB203" s="13"/>
      <c r="AC203" s="13"/>
      <c r="AD203" s="13"/>
      <c r="AE203" s="13"/>
      <c r="AF203" s="13"/>
      <c r="AG203" s="13"/>
    </row>
    <row r="204" spans="1:33" ht="15.75" customHeight="1" x14ac:dyDescent="0.25">
      <c r="A204" s="13"/>
      <c r="B204" s="14"/>
      <c r="C204" s="318"/>
      <c r="D204" s="319"/>
      <c r="E204" s="320"/>
      <c r="F204" s="320"/>
      <c r="G204" s="320"/>
      <c r="H204" s="320"/>
      <c r="I204" s="320"/>
      <c r="J204" s="320"/>
      <c r="K204" s="320"/>
      <c r="L204" s="320"/>
      <c r="M204" s="320"/>
      <c r="N204" s="320"/>
      <c r="O204" s="320"/>
      <c r="P204" s="320"/>
      <c r="Q204" s="320"/>
      <c r="R204" s="320"/>
      <c r="S204" s="320"/>
      <c r="T204" s="320"/>
      <c r="U204" s="320"/>
      <c r="V204" s="320"/>
      <c r="W204" s="339"/>
      <c r="X204" s="339"/>
      <c r="Y204" s="339"/>
      <c r="Z204" s="340"/>
      <c r="AA204" s="318"/>
      <c r="AB204" s="13"/>
      <c r="AC204" s="13"/>
      <c r="AD204" s="13"/>
      <c r="AE204" s="13"/>
      <c r="AF204" s="13"/>
      <c r="AG204" s="13"/>
    </row>
    <row r="205" spans="1:33" ht="15.75" customHeight="1" x14ac:dyDescent="0.25">
      <c r="A205" s="13"/>
      <c r="B205" s="14"/>
      <c r="C205" s="318"/>
      <c r="D205" s="319"/>
      <c r="E205" s="320"/>
      <c r="F205" s="320"/>
      <c r="G205" s="320"/>
      <c r="H205" s="320"/>
      <c r="I205" s="320"/>
      <c r="J205" s="320"/>
      <c r="K205" s="320"/>
      <c r="L205" s="320"/>
      <c r="M205" s="320"/>
      <c r="N205" s="320"/>
      <c r="O205" s="320"/>
      <c r="P205" s="320"/>
      <c r="Q205" s="320"/>
      <c r="R205" s="320"/>
      <c r="S205" s="320"/>
      <c r="T205" s="320"/>
      <c r="U205" s="320"/>
      <c r="V205" s="320"/>
      <c r="W205" s="339"/>
      <c r="X205" s="339"/>
      <c r="Y205" s="339"/>
      <c r="Z205" s="340"/>
      <c r="AA205" s="318"/>
      <c r="AB205" s="13"/>
      <c r="AC205" s="13"/>
      <c r="AD205" s="13"/>
      <c r="AE205" s="13"/>
      <c r="AF205" s="13"/>
      <c r="AG205" s="13"/>
    </row>
    <row r="206" spans="1:33" ht="15.75" customHeight="1" x14ac:dyDescent="0.25">
      <c r="A206" s="13"/>
      <c r="B206" s="14"/>
      <c r="C206" s="318"/>
      <c r="D206" s="319"/>
      <c r="E206" s="320"/>
      <c r="F206" s="320"/>
      <c r="G206" s="320"/>
      <c r="H206" s="320"/>
      <c r="I206" s="320"/>
      <c r="J206" s="320"/>
      <c r="K206" s="320"/>
      <c r="L206" s="320"/>
      <c r="M206" s="320"/>
      <c r="N206" s="320"/>
      <c r="O206" s="320"/>
      <c r="P206" s="320"/>
      <c r="Q206" s="320"/>
      <c r="R206" s="320"/>
      <c r="S206" s="320"/>
      <c r="T206" s="320"/>
      <c r="U206" s="320"/>
      <c r="V206" s="320"/>
      <c r="W206" s="339"/>
      <c r="X206" s="339"/>
      <c r="Y206" s="339"/>
      <c r="Z206" s="340"/>
      <c r="AA206" s="318"/>
      <c r="AB206" s="13"/>
      <c r="AC206" s="13"/>
      <c r="AD206" s="13"/>
      <c r="AE206" s="13"/>
      <c r="AF206" s="13"/>
      <c r="AG206" s="13"/>
    </row>
    <row r="207" spans="1:33" ht="15.75" customHeight="1" x14ac:dyDescent="0.25">
      <c r="A207" s="13"/>
      <c r="B207" s="14"/>
      <c r="C207" s="318"/>
      <c r="D207" s="319"/>
      <c r="E207" s="320"/>
      <c r="F207" s="320"/>
      <c r="G207" s="320"/>
      <c r="H207" s="320"/>
      <c r="I207" s="320"/>
      <c r="J207" s="320"/>
      <c r="K207" s="320"/>
      <c r="L207" s="320"/>
      <c r="M207" s="320"/>
      <c r="N207" s="320"/>
      <c r="O207" s="320"/>
      <c r="P207" s="320"/>
      <c r="Q207" s="320"/>
      <c r="R207" s="320"/>
      <c r="S207" s="320"/>
      <c r="T207" s="320"/>
      <c r="U207" s="320"/>
      <c r="V207" s="320"/>
      <c r="W207" s="339"/>
      <c r="X207" s="339"/>
      <c r="Y207" s="339"/>
      <c r="Z207" s="340"/>
      <c r="AA207" s="318"/>
      <c r="AB207" s="13"/>
      <c r="AC207" s="13"/>
      <c r="AD207" s="13"/>
      <c r="AE207" s="13"/>
      <c r="AF207" s="13"/>
      <c r="AG207" s="13"/>
    </row>
    <row r="208" spans="1:33" ht="15.75" customHeight="1" x14ac:dyDescent="0.25">
      <c r="A208" s="13"/>
      <c r="B208" s="14"/>
      <c r="C208" s="318"/>
      <c r="D208" s="319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39"/>
      <c r="X208" s="339"/>
      <c r="Y208" s="339"/>
      <c r="Z208" s="340"/>
      <c r="AA208" s="318"/>
      <c r="AB208" s="13"/>
      <c r="AC208" s="13"/>
      <c r="AD208" s="13"/>
      <c r="AE208" s="13"/>
      <c r="AF208" s="13"/>
      <c r="AG208" s="13"/>
    </row>
    <row r="209" spans="1:33" ht="15.75" customHeight="1" x14ac:dyDescent="0.25">
      <c r="A209" s="13"/>
      <c r="B209" s="14"/>
      <c r="C209" s="318"/>
      <c r="D209" s="319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39"/>
      <c r="X209" s="339"/>
      <c r="Y209" s="339"/>
      <c r="Z209" s="340"/>
      <c r="AA209" s="318"/>
      <c r="AB209" s="13"/>
      <c r="AC209" s="13"/>
      <c r="AD209" s="13"/>
      <c r="AE209" s="13"/>
      <c r="AF209" s="13"/>
      <c r="AG209" s="13"/>
    </row>
    <row r="210" spans="1:33" ht="15.75" customHeight="1" x14ac:dyDescent="0.25">
      <c r="A210" s="13"/>
      <c r="B210" s="14"/>
      <c r="C210" s="318"/>
      <c r="D210" s="319"/>
      <c r="E210" s="320"/>
      <c r="F210" s="320"/>
      <c r="G210" s="320"/>
      <c r="H210" s="320"/>
      <c r="I210" s="320"/>
      <c r="J210" s="320"/>
      <c r="K210" s="320"/>
      <c r="L210" s="320"/>
      <c r="M210" s="320"/>
      <c r="N210" s="320"/>
      <c r="O210" s="320"/>
      <c r="P210" s="320"/>
      <c r="Q210" s="320"/>
      <c r="R210" s="320"/>
      <c r="S210" s="320"/>
      <c r="T210" s="320"/>
      <c r="U210" s="320"/>
      <c r="V210" s="320"/>
      <c r="W210" s="339"/>
      <c r="X210" s="339"/>
      <c r="Y210" s="339"/>
      <c r="Z210" s="340"/>
      <c r="AA210" s="318"/>
      <c r="AB210" s="13"/>
      <c r="AC210" s="13"/>
      <c r="AD210" s="13"/>
      <c r="AE210" s="13"/>
      <c r="AF210" s="13"/>
      <c r="AG210" s="13"/>
    </row>
    <row r="211" spans="1:33" ht="15.75" customHeight="1" x14ac:dyDescent="0.25">
      <c r="A211" s="13"/>
      <c r="B211" s="14"/>
      <c r="C211" s="318"/>
      <c r="D211" s="319"/>
      <c r="E211" s="320"/>
      <c r="F211" s="320"/>
      <c r="G211" s="320"/>
      <c r="H211" s="320"/>
      <c r="I211" s="320"/>
      <c r="J211" s="320"/>
      <c r="K211" s="320"/>
      <c r="L211" s="320"/>
      <c r="M211" s="320"/>
      <c r="N211" s="320"/>
      <c r="O211" s="320"/>
      <c r="P211" s="320"/>
      <c r="Q211" s="320"/>
      <c r="R211" s="320"/>
      <c r="S211" s="320"/>
      <c r="T211" s="320"/>
      <c r="U211" s="320"/>
      <c r="V211" s="320"/>
      <c r="W211" s="339"/>
      <c r="X211" s="339"/>
      <c r="Y211" s="339"/>
      <c r="Z211" s="340"/>
      <c r="AA211" s="318"/>
      <c r="AB211" s="13"/>
      <c r="AC211" s="13"/>
      <c r="AD211" s="13"/>
      <c r="AE211" s="13"/>
      <c r="AF211" s="13"/>
      <c r="AG211" s="13"/>
    </row>
    <row r="212" spans="1:33" ht="15.75" customHeight="1" x14ac:dyDescent="0.25">
      <c r="A212" s="13"/>
      <c r="B212" s="14"/>
      <c r="C212" s="318"/>
      <c r="D212" s="319"/>
      <c r="E212" s="320"/>
      <c r="F212" s="320"/>
      <c r="G212" s="320"/>
      <c r="H212" s="320"/>
      <c r="I212" s="320"/>
      <c r="J212" s="320"/>
      <c r="K212" s="320"/>
      <c r="L212" s="320"/>
      <c r="M212" s="320"/>
      <c r="N212" s="320"/>
      <c r="O212" s="320"/>
      <c r="P212" s="320"/>
      <c r="Q212" s="320"/>
      <c r="R212" s="320"/>
      <c r="S212" s="320"/>
      <c r="T212" s="320"/>
      <c r="U212" s="320"/>
      <c r="V212" s="320"/>
      <c r="W212" s="339"/>
      <c r="X212" s="339"/>
      <c r="Y212" s="339"/>
      <c r="Z212" s="340"/>
      <c r="AA212" s="318"/>
      <c r="AB212" s="13"/>
      <c r="AC212" s="13"/>
      <c r="AD212" s="13"/>
      <c r="AE212" s="13"/>
      <c r="AF212" s="13"/>
      <c r="AG212" s="13"/>
    </row>
    <row r="213" spans="1:33" ht="15.75" customHeight="1" x14ac:dyDescent="0.25">
      <c r="A213" s="13"/>
      <c r="B213" s="14"/>
      <c r="C213" s="318"/>
      <c r="D213" s="319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  <c r="S213" s="320"/>
      <c r="T213" s="320"/>
      <c r="U213" s="320"/>
      <c r="V213" s="320"/>
      <c r="W213" s="339"/>
      <c r="X213" s="339"/>
      <c r="Y213" s="339"/>
      <c r="Z213" s="340"/>
      <c r="AA213" s="318"/>
      <c r="AB213" s="13"/>
      <c r="AC213" s="13"/>
      <c r="AD213" s="13"/>
      <c r="AE213" s="13"/>
      <c r="AF213" s="13"/>
      <c r="AG213" s="13"/>
    </row>
    <row r="214" spans="1:33" ht="15.75" customHeight="1" x14ac:dyDescent="0.25">
      <c r="A214" s="13"/>
      <c r="B214" s="14"/>
      <c r="C214" s="318"/>
      <c r="D214" s="319"/>
      <c r="E214" s="320"/>
      <c r="F214" s="320"/>
      <c r="G214" s="320"/>
      <c r="H214" s="320"/>
      <c r="I214" s="320"/>
      <c r="J214" s="320"/>
      <c r="K214" s="320"/>
      <c r="L214" s="320"/>
      <c r="M214" s="320"/>
      <c r="N214" s="320"/>
      <c r="O214" s="320"/>
      <c r="P214" s="320"/>
      <c r="Q214" s="320"/>
      <c r="R214" s="320"/>
      <c r="S214" s="320"/>
      <c r="T214" s="320"/>
      <c r="U214" s="320"/>
      <c r="V214" s="320"/>
      <c r="W214" s="339"/>
      <c r="X214" s="339"/>
      <c r="Y214" s="339"/>
      <c r="Z214" s="340"/>
      <c r="AA214" s="318"/>
      <c r="AB214" s="13"/>
      <c r="AC214" s="13"/>
      <c r="AD214" s="13"/>
      <c r="AE214" s="13"/>
      <c r="AF214" s="13"/>
      <c r="AG214" s="13"/>
    </row>
    <row r="215" spans="1:33" ht="15.75" customHeight="1" x14ac:dyDescent="0.25">
      <c r="A215" s="13"/>
      <c r="B215" s="14"/>
      <c r="C215" s="318"/>
      <c r="D215" s="319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  <c r="Q215" s="320"/>
      <c r="R215" s="320"/>
      <c r="S215" s="320"/>
      <c r="T215" s="320"/>
      <c r="U215" s="320"/>
      <c r="V215" s="320"/>
      <c r="W215" s="339"/>
      <c r="X215" s="339"/>
      <c r="Y215" s="339"/>
      <c r="Z215" s="340"/>
      <c r="AA215" s="318"/>
      <c r="AB215" s="13"/>
      <c r="AC215" s="13"/>
      <c r="AD215" s="13"/>
      <c r="AE215" s="13"/>
      <c r="AF215" s="13"/>
      <c r="AG215" s="13"/>
    </row>
    <row r="216" spans="1:33" ht="15.75" customHeight="1" x14ac:dyDescent="0.25">
      <c r="A216" s="13"/>
      <c r="B216" s="14"/>
      <c r="C216" s="318"/>
      <c r="D216" s="319"/>
      <c r="E216" s="320"/>
      <c r="F216" s="320"/>
      <c r="G216" s="320"/>
      <c r="H216" s="320"/>
      <c r="I216" s="320"/>
      <c r="J216" s="320"/>
      <c r="K216" s="320"/>
      <c r="L216" s="320"/>
      <c r="M216" s="320"/>
      <c r="N216" s="320"/>
      <c r="O216" s="320"/>
      <c r="P216" s="320"/>
      <c r="Q216" s="320"/>
      <c r="R216" s="320"/>
      <c r="S216" s="320"/>
      <c r="T216" s="320"/>
      <c r="U216" s="320"/>
      <c r="V216" s="320"/>
      <c r="W216" s="339"/>
      <c r="X216" s="339"/>
      <c r="Y216" s="339"/>
      <c r="Z216" s="340"/>
      <c r="AA216" s="318"/>
      <c r="AB216" s="13"/>
      <c r="AC216" s="13"/>
      <c r="AD216" s="13"/>
      <c r="AE216" s="13"/>
      <c r="AF216" s="13"/>
      <c r="AG216" s="13"/>
    </row>
    <row r="217" spans="1:33" ht="15.75" customHeight="1" x14ac:dyDescent="0.25">
      <c r="A217" s="13"/>
      <c r="B217" s="14"/>
      <c r="C217" s="318"/>
      <c r="D217" s="319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0"/>
      <c r="P217" s="320"/>
      <c r="Q217" s="320"/>
      <c r="R217" s="320"/>
      <c r="S217" s="320"/>
      <c r="T217" s="320"/>
      <c r="U217" s="320"/>
      <c r="V217" s="320"/>
      <c r="W217" s="339"/>
      <c r="X217" s="339"/>
      <c r="Y217" s="339"/>
      <c r="Z217" s="340"/>
      <c r="AA217" s="318"/>
      <c r="AB217" s="13"/>
      <c r="AC217" s="13"/>
      <c r="AD217" s="13"/>
      <c r="AE217" s="13"/>
      <c r="AF217" s="13"/>
      <c r="AG217" s="13"/>
    </row>
    <row r="218" spans="1:33" ht="15.75" customHeight="1" x14ac:dyDescent="0.25">
      <c r="A218" s="13"/>
      <c r="B218" s="14"/>
      <c r="C218" s="318"/>
      <c r="D218" s="319"/>
      <c r="E218" s="320"/>
      <c r="F218" s="320"/>
      <c r="G218" s="320"/>
      <c r="H218" s="320"/>
      <c r="I218" s="320"/>
      <c r="J218" s="320"/>
      <c r="K218" s="320"/>
      <c r="L218" s="320"/>
      <c r="M218" s="320"/>
      <c r="N218" s="320"/>
      <c r="O218" s="320"/>
      <c r="P218" s="320"/>
      <c r="Q218" s="320"/>
      <c r="R218" s="320"/>
      <c r="S218" s="320"/>
      <c r="T218" s="320"/>
      <c r="U218" s="320"/>
      <c r="V218" s="320"/>
      <c r="W218" s="339"/>
      <c r="X218" s="339"/>
      <c r="Y218" s="339"/>
      <c r="Z218" s="340"/>
      <c r="AA218" s="318"/>
      <c r="AB218" s="13"/>
      <c r="AC218" s="13"/>
      <c r="AD218" s="13"/>
      <c r="AE218" s="13"/>
      <c r="AF218" s="13"/>
      <c r="AG218" s="13"/>
    </row>
    <row r="219" spans="1:33" ht="15.75" customHeight="1" x14ac:dyDescent="0.25">
      <c r="A219" s="13"/>
      <c r="B219" s="14"/>
      <c r="C219" s="318"/>
      <c r="D219" s="319"/>
      <c r="E219" s="320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  <c r="T219" s="320"/>
      <c r="U219" s="320"/>
      <c r="V219" s="320"/>
      <c r="W219" s="339"/>
      <c r="X219" s="339"/>
      <c r="Y219" s="339"/>
      <c r="Z219" s="340"/>
      <c r="AA219" s="318"/>
      <c r="AB219" s="13"/>
      <c r="AC219" s="13"/>
      <c r="AD219" s="13"/>
      <c r="AE219" s="13"/>
      <c r="AF219" s="13"/>
      <c r="AG219" s="13"/>
    </row>
    <row r="220" spans="1:33" ht="15.75" customHeight="1" x14ac:dyDescent="0.25">
      <c r="A220" s="13"/>
      <c r="B220" s="14"/>
      <c r="C220" s="318"/>
      <c r="D220" s="319"/>
      <c r="E220" s="320"/>
      <c r="F220" s="320"/>
      <c r="G220" s="320"/>
      <c r="H220" s="320"/>
      <c r="I220" s="320"/>
      <c r="J220" s="320"/>
      <c r="K220" s="320"/>
      <c r="L220" s="320"/>
      <c r="M220" s="320"/>
      <c r="N220" s="320"/>
      <c r="O220" s="320"/>
      <c r="P220" s="320"/>
      <c r="Q220" s="320"/>
      <c r="R220" s="320"/>
      <c r="S220" s="320"/>
      <c r="T220" s="320"/>
      <c r="U220" s="320"/>
      <c r="V220" s="320"/>
      <c r="W220" s="339"/>
      <c r="X220" s="339"/>
      <c r="Y220" s="339"/>
      <c r="Z220" s="340"/>
      <c r="AA220" s="318"/>
      <c r="AB220" s="13"/>
      <c r="AC220" s="13"/>
      <c r="AD220" s="13"/>
      <c r="AE220" s="13"/>
      <c r="AF220" s="13"/>
      <c r="AG220" s="13"/>
    </row>
    <row r="221" spans="1:33" ht="15.75" customHeight="1" x14ac:dyDescent="0.25">
      <c r="A221" s="13"/>
      <c r="B221" s="14"/>
      <c r="C221" s="318"/>
      <c r="D221" s="319"/>
      <c r="E221" s="320"/>
      <c r="F221" s="320"/>
      <c r="G221" s="320"/>
      <c r="H221" s="320"/>
      <c r="I221" s="320"/>
      <c r="J221" s="320"/>
      <c r="K221" s="320"/>
      <c r="L221" s="320"/>
      <c r="M221" s="320"/>
      <c r="N221" s="320"/>
      <c r="O221" s="320"/>
      <c r="P221" s="320"/>
      <c r="Q221" s="320"/>
      <c r="R221" s="320"/>
      <c r="S221" s="320"/>
      <c r="T221" s="320"/>
      <c r="U221" s="320"/>
      <c r="V221" s="320"/>
      <c r="W221" s="339"/>
      <c r="X221" s="339"/>
      <c r="Y221" s="339"/>
      <c r="Z221" s="340"/>
      <c r="AA221" s="318"/>
      <c r="AB221" s="13"/>
      <c r="AC221" s="13"/>
      <c r="AD221" s="13"/>
      <c r="AE221" s="13"/>
      <c r="AF221" s="13"/>
      <c r="AG221" s="13"/>
    </row>
    <row r="222" spans="1:33" ht="15.75" customHeight="1" x14ac:dyDescent="0.25">
      <c r="A222" s="13"/>
      <c r="B222" s="14"/>
      <c r="C222" s="318"/>
      <c r="D222" s="319"/>
      <c r="E222" s="320"/>
      <c r="F222" s="320"/>
      <c r="G222" s="320"/>
      <c r="H222" s="320"/>
      <c r="I222" s="320"/>
      <c r="J222" s="320"/>
      <c r="K222" s="320"/>
      <c r="L222" s="320"/>
      <c r="M222" s="320"/>
      <c r="N222" s="320"/>
      <c r="O222" s="320"/>
      <c r="P222" s="320"/>
      <c r="Q222" s="320"/>
      <c r="R222" s="320"/>
      <c r="S222" s="320"/>
      <c r="T222" s="320"/>
      <c r="U222" s="320"/>
      <c r="V222" s="320"/>
      <c r="W222" s="339"/>
      <c r="X222" s="339"/>
      <c r="Y222" s="339"/>
      <c r="Z222" s="340"/>
      <c r="AA222" s="318"/>
      <c r="AB222" s="13"/>
      <c r="AC222" s="13"/>
      <c r="AD222" s="13"/>
      <c r="AE222" s="13"/>
      <c r="AF222" s="13"/>
      <c r="AG222" s="13"/>
    </row>
    <row r="223" spans="1:33" ht="15.75" customHeight="1" x14ac:dyDescent="0.25">
      <c r="A223" s="13"/>
      <c r="B223" s="14"/>
      <c r="C223" s="318"/>
      <c r="D223" s="319"/>
      <c r="E223" s="320"/>
      <c r="F223" s="320"/>
      <c r="G223" s="320"/>
      <c r="H223" s="320"/>
      <c r="I223" s="320"/>
      <c r="J223" s="320"/>
      <c r="K223" s="320"/>
      <c r="L223" s="320"/>
      <c r="M223" s="320"/>
      <c r="N223" s="320"/>
      <c r="O223" s="320"/>
      <c r="P223" s="320"/>
      <c r="Q223" s="320"/>
      <c r="R223" s="320"/>
      <c r="S223" s="320"/>
      <c r="T223" s="320"/>
      <c r="U223" s="320"/>
      <c r="V223" s="320"/>
      <c r="W223" s="339"/>
      <c r="X223" s="339"/>
      <c r="Y223" s="339"/>
      <c r="Z223" s="340"/>
      <c r="AA223" s="318"/>
      <c r="AB223" s="13"/>
      <c r="AC223" s="13"/>
      <c r="AD223" s="13"/>
      <c r="AE223" s="13"/>
      <c r="AF223" s="13"/>
      <c r="AG223" s="13"/>
    </row>
    <row r="224" spans="1:33" ht="15.75" customHeight="1" x14ac:dyDescent="0.25">
      <c r="A224" s="13"/>
      <c r="B224" s="14"/>
      <c r="C224" s="318"/>
      <c r="D224" s="319"/>
      <c r="E224" s="320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  <c r="T224" s="320"/>
      <c r="U224" s="320"/>
      <c r="V224" s="320"/>
      <c r="W224" s="339"/>
      <c r="X224" s="339"/>
      <c r="Y224" s="339"/>
      <c r="Z224" s="340"/>
      <c r="AA224" s="318"/>
      <c r="AB224" s="13"/>
      <c r="AC224" s="13"/>
      <c r="AD224" s="13"/>
      <c r="AE224" s="13"/>
      <c r="AF224" s="13"/>
      <c r="AG224" s="13"/>
    </row>
    <row r="225" spans="1:33" ht="15.75" customHeight="1" x14ac:dyDescent="0.25">
      <c r="A225" s="13"/>
      <c r="B225" s="14"/>
      <c r="C225" s="318"/>
      <c r="D225" s="319"/>
      <c r="E225" s="320"/>
      <c r="F225" s="320"/>
      <c r="G225" s="320"/>
      <c r="H225" s="320"/>
      <c r="I225" s="320"/>
      <c r="J225" s="320"/>
      <c r="K225" s="320"/>
      <c r="L225" s="320"/>
      <c r="M225" s="320"/>
      <c r="N225" s="320"/>
      <c r="O225" s="320"/>
      <c r="P225" s="320"/>
      <c r="Q225" s="320"/>
      <c r="R225" s="320"/>
      <c r="S225" s="320"/>
      <c r="T225" s="320"/>
      <c r="U225" s="320"/>
      <c r="V225" s="320"/>
      <c r="W225" s="339"/>
      <c r="X225" s="339"/>
      <c r="Y225" s="339"/>
      <c r="Z225" s="340"/>
      <c r="AA225" s="318"/>
      <c r="AB225" s="13"/>
      <c r="AC225" s="13"/>
      <c r="AD225" s="13"/>
      <c r="AE225" s="13"/>
      <c r="AF225" s="13"/>
      <c r="AG225" s="13"/>
    </row>
    <row r="226" spans="1:33" ht="15.75" customHeight="1" x14ac:dyDescent="0.25">
      <c r="A226" s="13"/>
      <c r="B226" s="14"/>
      <c r="C226" s="318"/>
      <c r="D226" s="319"/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320"/>
      <c r="R226" s="320"/>
      <c r="S226" s="320"/>
      <c r="T226" s="320"/>
      <c r="U226" s="320"/>
      <c r="V226" s="320"/>
      <c r="W226" s="339"/>
      <c r="X226" s="339"/>
      <c r="Y226" s="339"/>
      <c r="Z226" s="340"/>
      <c r="AA226" s="318"/>
      <c r="AB226" s="13"/>
      <c r="AC226" s="13"/>
      <c r="AD226" s="13"/>
      <c r="AE226" s="13"/>
      <c r="AF226" s="13"/>
      <c r="AG226" s="13"/>
    </row>
    <row r="227" spans="1:33" ht="15.75" customHeight="1" x14ac:dyDescent="0.25">
      <c r="A227" s="13"/>
      <c r="B227" s="14"/>
      <c r="C227" s="318"/>
      <c r="D227" s="319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39"/>
      <c r="X227" s="339"/>
      <c r="Y227" s="339"/>
      <c r="Z227" s="340"/>
      <c r="AA227" s="318"/>
      <c r="AB227" s="13"/>
      <c r="AC227" s="13"/>
      <c r="AD227" s="13"/>
      <c r="AE227" s="13"/>
      <c r="AF227" s="13"/>
      <c r="AG227" s="13"/>
    </row>
    <row r="228" spans="1:33" ht="15.75" customHeight="1" x14ac:dyDescent="0.25">
      <c r="A228" s="13"/>
      <c r="B228" s="14"/>
      <c r="C228" s="318"/>
      <c r="D228" s="319"/>
      <c r="E228" s="320"/>
      <c r="F228" s="320"/>
      <c r="G228" s="320"/>
      <c r="H228" s="320"/>
      <c r="I228" s="320"/>
      <c r="J228" s="320"/>
      <c r="K228" s="320"/>
      <c r="L228" s="320"/>
      <c r="M228" s="320"/>
      <c r="N228" s="320"/>
      <c r="O228" s="320"/>
      <c r="P228" s="320"/>
      <c r="Q228" s="320"/>
      <c r="R228" s="320"/>
      <c r="S228" s="320"/>
      <c r="T228" s="320"/>
      <c r="U228" s="320"/>
      <c r="V228" s="320"/>
      <c r="W228" s="339"/>
      <c r="X228" s="339"/>
      <c r="Y228" s="339"/>
      <c r="Z228" s="340"/>
      <c r="AA228" s="318"/>
      <c r="AB228" s="13"/>
      <c r="AC228" s="13"/>
      <c r="AD228" s="13"/>
      <c r="AE228" s="13"/>
      <c r="AF228" s="13"/>
      <c r="AG228" s="13"/>
    </row>
    <row r="229" spans="1:33" ht="15.75" customHeight="1" x14ac:dyDescent="0.25">
      <c r="A229" s="13"/>
      <c r="B229" s="14"/>
      <c r="C229" s="318"/>
      <c r="D229" s="319"/>
      <c r="E229" s="320"/>
      <c r="F229" s="320"/>
      <c r="G229" s="320"/>
      <c r="H229" s="320"/>
      <c r="I229" s="320"/>
      <c r="J229" s="320"/>
      <c r="K229" s="320"/>
      <c r="L229" s="320"/>
      <c r="M229" s="320"/>
      <c r="N229" s="320"/>
      <c r="O229" s="320"/>
      <c r="P229" s="320"/>
      <c r="Q229" s="320"/>
      <c r="R229" s="320"/>
      <c r="S229" s="320"/>
      <c r="T229" s="320"/>
      <c r="U229" s="320"/>
      <c r="V229" s="320"/>
      <c r="W229" s="339"/>
      <c r="X229" s="339"/>
      <c r="Y229" s="339"/>
      <c r="Z229" s="340"/>
      <c r="AA229" s="318"/>
      <c r="AB229" s="13"/>
      <c r="AC229" s="13"/>
      <c r="AD229" s="13"/>
      <c r="AE229" s="13"/>
      <c r="AF229" s="13"/>
      <c r="AG229" s="13"/>
    </row>
    <row r="230" spans="1:33" ht="15.75" customHeight="1" x14ac:dyDescent="0.25">
      <c r="A230" s="13"/>
      <c r="B230" s="14"/>
      <c r="C230" s="318"/>
      <c r="D230" s="319"/>
      <c r="E230" s="320"/>
      <c r="F230" s="320"/>
      <c r="G230" s="320"/>
      <c r="H230" s="320"/>
      <c r="I230" s="320"/>
      <c r="J230" s="320"/>
      <c r="K230" s="320"/>
      <c r="L230" s="320"/>
      <c r="M230" s="320"/>
      <c r="N230" s="320"/>
      <c r="O230" s="320"/>
      <c r="P230" s="320"/>
      <c r="Q230" s="320"/>
      <c r="R230" s="320"/>
      <c r="S230" s="320"/>
      <c r="T230" s="320"/>
      <c r="U230" s="320"/>
      <c r="V230" s="320"/>
      <c r="W230" s="339"/>
      <c r="X230" s="339"/>
      <c r="Y230" s="339"/>
      <c r="Z230" s="340"/>
      <c r="AA230" s="318"/>
      <c r="AB230" s="13"/>
      <c r="AC230" s="13"/>
      <c r="AD230" s="13"/>
      <c r="AE230" s="13"/>
      <c r="AF230" s="13"/>
      <c r="AG230" s="13"/>
    </row>
    <row r="231" spans="1:33" ht="15.75" customHeight="1" x14ac:dyDescent="0.25">
      <c r="A231" s="13"/>
      <c r="B231" s="14"/>
      <c r="C231" s="318"/>
      <c r="D231" s="319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  <c r="T231" s="320"/>
      <c r="U231" s="320"/>
      <c r="V231" s="320"/>
      <c r="W231" s="339"/>
      <c r="X231" s="339"/>
      <c r="Y231" s="339"/>
      <c r="Z231" s="340"/>
      <c r="AA231" s="318"/>
      <c r="AB231" s="13"/>
      <c r="AC231" s="13"/>
      <c r="AD231" s="13"/>
      <c r="AE231" s="13"/>
      <c r="AF231" s="13"/>
      <c r="AG231" s="13"/>
    </row>
    <row r="232" spans="1:33" ht="15.75" customHeight="1" x14ac:dyDescent="0.25">
      <c r="A232" s="13"/>
      <c r="B232" s="14"/>
      <c r="C232" s="318"/>
      <c r="D232" s="319"/>
      <c r="E232" s="320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39"/>
      <c r="X232" s="339"/>
      <c r="Y232" s="339"/>
      <c r="Z232" s="340"/>
      <c r="AA232" s="318"/>
      <c r="AB232" s="13"/>
      <c r="AC232" s="13"/>
      <c r="AD232" s="13"/>
      <c r="AE232" s="13"/>
      <c r="AF232" s="13"/>
      <c r="AG232" s="13"/>
    </row>
    <row r="233" spans="1:33" ht="15.75" customHeight="1" x14ac:dyDescent="0.25">
      <c r="A233" s="13"/>
      <c r="B233" s="14"/>
      <c r="C233" s="318"/>
      <c r="D233" s="319"/>
      <c r="E233" s="320"/>
      <c r="F233" s="320"/>
      <c r="G233" s="320"/>
      <c r="H233" s="320"/>
      <c r="I233" s="320"/>
      <c r="J233" s="320"/>
      <c r="K233" s="320"/>
      <c r="L233" s="320"/>
      <c r="M233" s="320"/>
      <c r="N233" s="320"/>
      <c r="O233" s="320"/>
      <c r="P233" s="320"/>
      <c r="Q233" s="320"/>
      <c r="R233" s="320"/>
      <c r="S233" s="320"/>
      <c r="T233" s="320"/>
      <c r="U233" s="320"/>
      <c r="V233" s="320"/>
      <c r="W233" s="339"/>
      <c r="X233" s="339"/>
      <c r="Y233" s="339"/>
      <c r="Z233" s="340"/>
      <c r="AA233" s="318"/>
      <c r="AB233" s="13"/>
      <c r="AC233" s="13"/>
      <c r="AD233" s="13"/>
      <c r="AE233" s="13"/>
      <c r="AF233" s="13"/>
      <c r="AG233" s="13"/>
    </row>
    <row r="234" spans="1:33" ht="15.75" customHeight="1" x14ac:dyDescent="0.25">
      <c r="A234" s="13"/>
      <c r="B234" s="14"/>
      <c r="C234" s="318"/>
      <c r="D234" s="319"/>
      <c r="E234" s="320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0"/>
      <c r="R234" s="320"/>
      <c r="S234" s="320"/>
      <c r="T234" s="320"/>
      <c r="U234" s="320"/>
      <c r="V234" s="320"/>
      <c r="W234" s="339"/>
      <c r="X234" s="339"/>
      <c r="Y234" s="339"/>
      <c r="Z234" s="340"/>
      <c r="AA234" s="318"/>
      <c r="AB234" s="13"/>
      <c r="AC234" s="13"/>
      <c r="AD234" s="13"/>
      <c r="AE234" s="13"/>
      <c r="AF234" s="13"/>
      <c r="AG234" s="13"/>
    </row>
    <row r="235" spans="1:33" ht="15.75" customHeight="1" x14ac:dyDescent="0.25">
      <c r="A235" s="13"/>
      <c r="B235" s="14"/>
      <c r="C235" s="318"/>
      <c r="D235" s="319"/>
      <c r="E235" s="320"/>
      <c r="F235" s="320"/>
      <c r="G235" s="320"/>
      <c r="H235" s="320"/>
      <c r="I235" s="320"/>
      <c r="J235" s="320"/>
      <c r="K235" s="320"/>
      <c r="L235" s="320"/>
      <c r="M235" s="320"/>
      <c r="N235" s="320"/>
      <c r="O235" s="320"/>
      <c r="P235" s="320"/>
      <c r="Q235" s="320"/>
      <c r="R235" s="320"/>
      <c r="S235" s="320"/>
      <c r="T235" s="320"/>
      <c r="U235" s="320"/>
      <c r="V235" s="320"/>
      <c r="W235" s="339"/>
      <c r="X235" s="339"/>
      <c r="Y235" s="339"/>
      <c r="Z235" s="340"/>
      <c r="AA235" s="318"/>
      <c r="AB235" s="13"/>
      <c r="AC235" s="13"/>
      <c r="AD235" s="13"/>
      <c r="AE235" s="13"/>
      <c r="AF235" s="13"/>
      <c r="AG235" s="13"/>
    </row>
    <row r="236" spans="1:33" ht="15.75" customHeight="1" x14ac:dyDescent="0.25">
      <c r="A236" s="13"/>
      <c r="B236" s="14"/>
      <c r="C236" s="318"/>
      <c r="D236" s="319"/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39"/>
      <c r="X236" s="339"/>
      <c r="Y236" s="339"/>
      <c r="Z236" s="340"/>
      <c r="AA236" s="318"/>
      <c r="AB236" s="13"/>
      <c r="AC236" s="13"/>
      <c r="AD236" s="13"/>
      <c r="AE236" s="13"/>
      <c r="AF236" s="13"/>
      <c r="AG236" s="13"/>
    </row>
    <row r="237" spans="1:33" ht="15.75" customHeight="1" x14ac:dyDescent="0.25">
      <c r="A237" s="13"/>
      <c r="B237" s="14"/>
      <c r="C237" s="318"/>
      <c r="D237" s="319"/>
      <c r="E237" s="320"/>
      <c r="F237" s="320"/>
      <c r="G237" s="320"/>
      <c r="H237" s="320"/>
      <c r="I237" s="320"/>
      <c r="J237" s="320"/>
      <c r="K237" s="320"/>
      <c r="L237" s="320"/>
      <c r="M237" s="320"/>
      <c r="N237" s="320"/>
      <c r="O237" s="320"/>
      <c r="P237" s="320"/>
      <c r="Q237" s="320"/>
      <c r="R237" s="320"/>
      <c r="S237" s="320"/>
      <c r="T237" s="320"/>
      <c r="U237" s="320"/>
      <c r="V237" s="320"/>
      <c r="W237" s="339"/>
      <c r="X237" s="339"/>
      <c r="Y237" s="339"/>
      <c r="Z237" s="340"/>
      <c r="AA237" s="318"/>
      <c r="AB237" s="13"/>
      <c r="AC237" s="13"/>
      <c r="AD237" s="13"/>
      <c r="AE237" s="13"/>
      <c r="AF237" s="13"/>
      <c r="AG237" s="13"/>
    </row>
    <row r="238" spans="1:33" ht="15.75" customHeight="1" x14ac:dyDescent="0.25">
      <c r="A238" s="13"/>
      <c r="B238" s="14"/>
      <c r="C238" s="318"/>
      <c r="D238" s="319"/>
      <c r="E238" s="320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0"/>
      <c r="Q238" s="320"/>
      <c r="R238" s="320"/>
      <c r="S238" s="320"/>
      <c r="T238" s="320"/>
      <c r="U238" s="320"/>
      <c r="V238" s="320"/>
      <c r="W238" s="339"/>
      <c r="X238" s="339"/>
      <c r="Y238" s="339"/>
      <c r="Z238" s="340"/>
      <c r="AA238" s="318"/>
      <c r="AB238" s="13"/>
      <c r="AC238" s="13"/>
      <c r="AD238" s="13"/>
      <c r="AE238" s="13"/>
      <c r="AF238" s="13"/>
      <c r="AG238" s="13"/>
    </row>
    <row r="239" spans="1:33" ht="15.75" customHeight="1" x14ac:dyDescent="0.25">
      <c r="A239" s="13"/>
      <c r="B239" s="14"/>
      <c r="C239" s="318"/>
      <c r="D239" s="319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0"/>
      <c r="T239" s="320"/>
      <c r="U239" s="320"/>
      <c r="V239" s="320"/>
      <c r="W239" s="339"/>
      <c r="X239" s="339"/>
      <c r="Y239" s="339"/>
      <c r="Z239" s="340"/>
      <c r="AA239" s="318"/>
      <c r="AB239" s="13"/>
      <c r="AC239" s="13"/>
      <c r="AD239" s="13"/>
      <c r="AE239" s="13"/>
      <c r="AF239" s="13"/>
      <c r="AG239" s="13"/>
    </row>
    <row r="240" spans="1:33" ht="15.75" customHeight="1" x14ac:dyDescent="0.25">
      <c r="A240" s="13"/>
      <c r="B240" s="14"/>
      <c r="C240" s="318"/>
      <c r="D240" s="319"/>
      <c r="E240" s="320"/>
      <c r="F240" s="320"/>
      <c r="G240" s="320"/>
      <c r="H240" s="320"/>
      <c r="I240" s="320"/>
      <c r="J240" s="320"/>
      <c r="K240" s="320"/>
      <c r="L240" s="320"/>
      <c r="M240" s="320"/>
      <c r="N240" s="320"/>
      <c r="O240" s="320"/>
      <c r="P240" s="320"/>
      <c r="Q240" s="320"/>
      <c r="R240" s="320"/>
      <c r="S240" s="320"/>
      <c r="T240" s="320"/>
      <c r="U240" s="320"/>
      <c r="V240" s="320"/>
      <c r="W240" s="339"/>
      <c r="X240" s="339"/>
      <c r="Y240" s="339"/>
      <c r="Z240" s="340"/>
      <c r="AA240" s="318"/>
      <c r="AB240" s="13"/>
      <c r="AC240" s="13"/>
      <c r="AD240" s="13"/>
      <c r="AE240" s="13"/>
      <c r="AF240" s="13"/>
      <c r="AG240" s="13"/>
    </row>
    <row r="241" spans="1:33" ht="15.75" customHeight="1" x14ac:dyDescent="0.25">
      <c r="A241" s="13"/>
      <c r="B241" s="14"/>
      <c r="C241" s="318"/>
      <c r="D241" s="319"/>
      <c r="E241" s="320"/>
      <c r="F241" s="320"/>
      <c r="G241" s="320"/>
      <c r="H241" s="320"/>
      <c r="I241" s="320"/>
      <c r="J241" s="320"/>
      <c r="K241" s="320"/>
      <c r="L241" s="320"/>
      <c r="M241" s="320"/>
      <c r="N241" s="320"/>
      <c r="O241" s="320"/>
      <c r="P241" s="320"/>
      <c r="Q241" s="320"/>
      <c r="R241" s="320"/>
      <c r="S241" s="320"/>
      <c r="T241" s="320"/>
      <c r="U241" s="320"/>
      <c r="V241" s="320"/>
      <c r="W241" s="339"/>
      <c r="X241" s="339"/>
      <c r="Y241" s="339"/>
      <c r="Z241" s="340"/>
      <c r="AA241" s="318"/>
      <c r="AB241" s="13"/>
      <c r="AC241" s="13"/>
      <c r="AD241" s="13"/>
      <c r="AE241" s="13"/>
      <c r="AF241" s="13"/>
      <c r="AG241" s="13"/>
    </row>
    <row r="242" spans="1:33" ht="15.75" customHeight="1" x14ac:dyDescent="0.25">
      <c r="A242" s="13"/>
      <c r="B242" s="14"/>
      <c r="C242" s="318"/>
      <c r="D242" s="319"/>
      <c r="E242" s="320"/>
      <c r="F242" s="320"/>
      <c r="G242" s="320"/>
      <c r="H242" s="320"/>
      <c r="I242" s="320"/>
      <c r="J242" s="320"/>
      <c r="K242" s="320"/>
      <c r="L242" s="320"/>
      <c r="M242" s="320"/>
      <c r="N242" s="320"/>
      <c r="O242" s="320"/>
      <c r="P242" s="320"/>
      <c r="Q242" s="320"/>
      <c r="R242" s="320"/>
      <c r="S242" s="320"/>
      <c r="T242" s="320"/>
      <c r="U242" s="320"/>
      <c r="V242" s="320"/>
      <c r="W242" s="339"/>
      <c r="X242" s="339"/>
      <c r="Y242" s="339"/>
      <c r="Z242" s="340"/>
      <c r="AA242" s="318"/>
      <c r="AB242" s="13"/>
      <c r="AC242" s="13"/>
      <c r="AD242" s="13"/>
      <c r="AE242" s="13"/>
      <c r="AF242" s="13"/>
      <c r="AG242" s="13"/>
    </row>
    <row r="243" spans="1:33" ht="15.75" customHeight="1" x14ac:dyDescent="0.25">
      <c r="A243" s="13"/>
      <c r="B243" s="14"/>
      <c r="C243" s="318"/>
      <c r="D243" s="319"/>
      <c r="E243" s="320"/>
      <c r="F243" s="320"/>
      <c r="G243" s="320"/>
      <c r="H243" s="320"/>
      <c r="I243" s="320"/>
      <c r="J243" s="320"/>
      <c r="K243" s="320"/>
      <c r="L243" s="320"/>
      <c r="M243" s="320"/>
      <c r="N243" s="320"/>
      <c r="O243" s="320"/>
      <c r="P243" s="320"/>
      <c r="Q243" s="320"/>
      <c r="R243" s="320"/>
      <c r="S243" s="320"/>
      <c r="T243" s="320"/>
      <c r="U243" s="320"/>
      <c r="V243" s="320"/>
      <c r="W243" s="339"/>
      <c r="X243" s="339"/>
      <c r="Y243" s="339"/>
      <c r="Z243" s="340"/>
      <c r="AA243" s="318"/>
      <c r="AB243" s="13"/>
      <c r="AC243" s="13"/>
      <c r="AD243" s="13"/>
      <c r="AE243" s="13"/>
      <c r="AF243" s="13"/>
      <c r="AG243" s="13"/>
    </row>
    <row r="244" spans="1:33" ht="15.75" customHeight="1" x14ac:dyDescent="0.25">
      <c r="A244" s="13"/>
      <c r="B244" s="14"/>
      <c r="C244" s="318"/>
      <c r="D244" s="319"/>
      <c r="E244" s="320"/>
      <c r="F244" s="320"/>
      <c r="G244" s="320"/>
      <c r="H244" s="320"/>
      <c r="I244" s="320"/>
      <c r="J244" s="320"/>
      <c r="K244" s="320"/>
      <c r="L244" s="320"/>
      <c r="M244" s="320"/>
      <c r="N244" s="320"/>
      <c r="O244" s="320"/>
      <c r="P244" s="320"/>
      <c r="Q244" s="320"/>
      <c r="R244" s="320"/>
      <c r="S244" s="320"/>
      <c r="T244" s="320"/>
      <c r="U244" s="320"/>
      <c r="V244" s="320"/>
      <c r="W244" s="339"/>
      <c r="X244" s="339"/>
      <c r="Y244" s="339"/>
      <c r="Z244" s="340"/>
      <c r="AA244" s="318"/>
      <c r="AB244" s="13"/>
      <c r="AC244" s="13"/>
      <c r="AD244" s="13"/>
      <c r="AE244" s="13"/>
      <c r="AF244" s="13"/>
      <c r="AG244" s="13"/>
    </row>
    <row r="245" spans="1:33" ht="15.75" customHeight="1" x14ac:dyDescent="0.25">
      <c r="A245" s="13"/>
      <c r="B245" s="14"/>
      <c r="C245" s="318"/>
      <c r="D245" s="319"/>
      <c r="E245" s="320"/>
      <c r="F245" s="320"/>
      <c r="G245" s="320"/>
      <c r="H245" s="320"/>
      <c r="I245" s="320"/>
      <c r="J245" s="320"/>
      <c r="K245" s="320"/>
      <c r="L245" s="320"/>
      <c r="M245" s="320"/>
      <c r="N245" s="320"/>
      <c r="O245" s="320"/>
      <c r="P245" s="320"/>
      <c r="Q245" s="320"/>
      <c r="R245" s="320"/>
      <c r="S245" s="320"/>
      <c r="T245" s="320"/>
      <c r="U245" s="320"/>
      <c r="V245" s="320"/>
      <c r="W245" s="339"/>
      <c r="X245" s="339"/>
      <c r="Y245" s="339"/>
      <c r="Z245" s="340"/>
      <c r="AA245" s="318"/>
      <c r="AB245" s="13"/>
      <c r="AC245" s="13"/>
      <c r="AD245" s="13"/>
      <c r="AE245" s="13"/>
      <c r="AF245" s="13"/>
      <c r="AG245" s="13"/>
    </row>
    <row r="246" spans="1:33" ht="15.75" customHeight="1" x14ac:dyDescent="0.25">
      <c r="A246" s="13"/>
      <c r="B246" s="14"/>
      <c r="C246" s="318"/>
      <c r="D246" s="319"/>
      <c r="E246" s="320"/>
      <c r="F246" s="320"/>
      <c r="G246" s="320"/>
      <c r="H246" s="320"/>
      <c r="I246" s="320"/>
      <c r="J246" s="320"/>
      <c r="K246" s="320"/>
      <c r="L246" s="320"/>
      <c r="M246" s="320"/>
      <c r="N246" s="320"/>
      <c r="O246" s="320"/>
      <c r="P246" s="320"/>
      <c r="Q246" s="320"/>
      <c r="R246" s="320"/>
      <c r="S246" s="320"/>
      <c r="T246" s="320"/>
      <c r="U246" s="320"/>
      <c r="V246" s="320"/>
      <c r="W246" s="339"/>
      <c r="X246" s="339"/>
      <c r="Y246" s="339"/>
      <c r="Z246" s="340"/>
      <c r="AA246" s="318"/>
      <c r="AB246" s="13"/>
      <c r="AC246" s="13"/>
      <c r="AD246" s="13"/>
      <c r="AE246" s="13"/>
      <c r="AF246" s="13"/>
      <c r="AG246" s="13"/>
    </row>
    <row r="247" spans="1:33" ht="15.75" customHeight="1" x14ac:dyDescent="0.25">
      <c r="A247" s="13"/>
      <c r="B247" s="14"/>
      <c r="C247" s="318"/>
      <c r="D247" s="319"/>
      <c r="E247" s="320"/>
      <c r="F247" s="320"/>
      <c r="G247" s="320"/>
      <c r="H247" s="320"/>
      <c r="I247" s="320"/>
      <c r="J247" s="320"/>
      <c r="K247" s="320"/>
      <c r="L247" s="320"/>
      <c r="M247" s="320"/>
      <c r="N247" s="320"/>
      <c r="O247" s="320"/>
      <c r="P247" s="320"/>
      <c r="Q247" s="320"/>
      <c r="R247" s="320"/>
      <c r="S247" s="320"/>
      <c r="T247" s="320"/>
      <c r="U247" s="320"/>
      <c r="V247" s="320"/>
      <c r="W247" s="339"/>
      <c r="X247" s="339"/>
      <c r="Y247" s="339"/>
      <c r="Z247" s="340"/>
      <c r="AA247" s="318"/>
      <c r="AB247" s="13"/>
      <c r="AC247" s="13"/>
      <c r="AD247" s="13"/>
      <c r="AE247" s="13"/>
      <c r="AF247" s="13"/>
      <c r="AG247" s="13"/>
    </row>
    <row r="248" spans="1:33" ht="15.75" customHeight="1" x14ac:dyDescent="0.25">
      <c r="A248" s="13"/>
      <c r="B248" s="14"/>
      <c r="C248" s="318"/>
      <c r="D248" s="319"/>
      <c r="E248" s="320"/>
      <c r="F248" s="320"/>
      <c r="G248" s="320"/>
      <c r="H248" s="320"/>
      <c r="I248" s="320"/>
      <c r="J248" s="320"/>
      <c r="K248" s="320"/>
      <c r="L248" s="320"/>
      <c r="M248" s="320"/>
      <c r="N248" s="320"/>
      <c r="O248" s="320"/>
      <c r="P248" s="320"/>
      <c r="Q248" s="320"/>
      <c r="R248" s="320"/>
      <c r="S248" s="320"/>
      <c r="T248" s="320"/>
      <c r="U248" s="320"/>
      <c r="V248" s="320"/>
      <c r="W248" s="339"/>
      <c r="X248" s="339"/>
      <c r="Y248" s="339"/>
      <c r="Z248" s="340"/>
      <c r="AA248" s="318"/>
      <c r="AB248" s="13"/>
      <c r="AC248" s="13"/>
      <c r="AD248" s="13"/>
      <c r="AE248" s="13"/>
      <c r="AF248" s="13"/>
      <c r="AG248" s="13"/>
    </row>
    <row r="249" spans="1:33" ht="15.75" customHeight="1" x14ac:dyDescent="0.25">
      <c r="A249" s="13"/>
      <c r="B249" s="14"/>
      <c r="C249" s="318"/>
      <c r="D249" s="319"/>
      <c r="E249" s="320"/>
      <c r="F249" s="320"/>
      <c r="G249" s="320"/>
      <c r="H249" s="320"/>
      <c r="I249" s="320"/>
      <c r="J249" s="320"/>
      <c r="K249" s="320"/>
      <c r="L249" s="320"/>
      <c r="M249" s="320"/>
      <c r="N249" s="320"/>
      <c r="O249" s="320"/>
      <c r="P249" s="320"/>
      <c r="Q249" s="320"/>
      <c r="R249" s="320"/>
      <c r="S249" s="320"/>
      <c r="T249" s="320"/>
      <c r="U249" s="320"/>
      <c r="V249" s="320"/>
      <c r="W249" s="339"/>
      <c r="X249" s="339"/>
      <c r="Y249" s="339"/>
      <c r="Z249" s="340"/>
      <c r="AA249" s="318"/>
      <c r="AB249" s="13"/>
      <c r="AC249" s="13"/>
      <c r="AD249" s="13"/>
      <c r="AE249" s="13"/>
      <c r="AF249" s="13"/>
      <c r="AG249" s="13"/>
    </row>
    <row r="250" spans="1:33" ht="15.75" customHeight="1" x14ac:dyDescent="0.25">
      <c r="A250" s="13"/>
      <c r="B250" s="14"/>
      <c r="C250" s="318"/>
      <c r="D250" s="319"/>
      <c r="E250" s="320"/>
      <c r="F250" s="320"/>
      <c r="G250" s="320"/>
      <c r="H250" s="320"/>
      <c r="I250" s="320"/>
      <c r="J250" s="320"/>
      <c r="K250" s="320"/>
      <c r="L250" s="320"/>
      <c r="M250" s="320"/>
      <c r="N250" s="320"/>
      <c r="O250" s="320"/>
      <c r="P250" s="320"/>
      <c r="Q250" s="320"/>
      <c r="R250" s="320"/>
      <c r="S250" s="320"/>
      <c r="T250" s="320"/>
      <c r="U250" s="320"/>
      <c r="V250" s="320"/>
      <c r="W250" s="339"/>
      <c r="X250" s="339"/>
      <c r="Y250" s="339"/>
      <c r="Z250" s="340"/>
      <c r="AA250" s="318"/>
      <c r="AB250" s="13"/>
      <c r="AC250" s="13"/>
      <c r="AD250" s="13"/>
      <c r="AE250" s="13"/>
      <c r="AF250" s="13"/>
      <c r="AG250" s="13"/>
    </row>
    <row r="251" spans="1:33" ht="15.75" customHeight="1" x14ac:dyDescent="0.25">
      <c r="A251" s="13"/>
      <c r="B251" s="14"/>
      <c r="C251" s="318"/>
      <c r="D251" s="319"/>
      <c r="E251" s="320"/>
      <c r="F251" s="320"/>
      <c r="G251" s="320"/>
      <c r="H251" s="320"/>
      <c r="I251" s="320"/>
      <c r="J251" s="320"/>
      <c r="K251" s="320"/>
      <c r="L251" s="320"/>
      <c r="M251" s="320"/>
      <c r="N251" s="320"/>
      <c r="O251" s="320"/>
      <c r="P251" s="320"/>
      <c r="Q251" s="320"/>
      <c r="R251" s="320"/>
      <c r="S251" s="320"/>
      <c r="T251" s="320"/>
      <c r="U251" s="320"/>
      <c r="V251" s="320"/>
      <c r="W251" s="339"/>
      <c r="X251" s="339"/>
      <c r="Y251" s="339"/>
      <c r="Z251" s="340"/>
      <c r="AA251" s="318"/>
      <c r="AB251" s="13"/>
      <c r="AC251" s="13"/>
      <c r="AD251" s="13"/>
      <c r="AE251" s="13"/>
      <c r="AF251" s="13"/>
      <c r="AG251" s="13"/>
    </row>
    <row r="252" spans="1:33" ht="15.75" customHeight="1" x14ac:dyDescent="0.25">
      <c r="A252" s="13"/>
      <c r="B252" s="14"/>
      <c r="C252" s="318"/>
      <c r="D252" s="319"/>
      <c r="E252" s="320"/>
      <c r="F252" s="320"/>
      <c r="G252" s="320"/>
      <c r="H252" s="320"/>
      <c r="I252" s="320"/>
      <c r="J252" s="320"/>
      <c r="K252" s="320"/>
      <c r="L252" s="320"/>
      <c r="M252" s="320"/>
      <c r="N252" s="320"/>
      <c r="O252" s="320"/>
      <c r="P252" s="320"/>
      <c r="Q252" s="320"/>
      <c r="R252" s="320"/>
      <c r="S252" s="320"/>
      <c r="T252" s="320"/>
      <c r="U252" s="320"/>
      <c r="V252" s="320"/>
      <c r="W252" s="339"/>
      <c r="X252" s="339"/>
      <c r="Y252" s="339"/>
      <c r="Z252" s="340"/>
      <c r="AA252" s="318"/>
      <c r="AB252" s="13"/>
      <c r="AC252" s="13"/>
      <c r="AD252" s="13"/>
      <c r="AE252" s="13"/>
      <c r="AF252" s="13"/>
      <c r="AG252" s="13"/>
    </row>
    <row r="253" spans="1:33" ht="15.75" customHeight="1" x14ac:dyDescent="0.25">
      <c r="A253" s="13"/>
      <c r="B253" s="14"/>
      <c r="C253" s="318"/>
      <c r="D253" s="319"/>
      <c r="E253" s="320"/>
      <c r="F253" s="320"/>
      <c r="G253" s="320"/>
      <c r="H253" s="320"/>
      <c r="I253" s="320"/>
      <c r="J253" s="320"/>
      <c r="K253" s="320"/>
      <c r="L253" s="320"/>
      <c r="M253" s="320"/>
      <c r="N253" s="320"/>
      <c r="O253" s="320"/>
      <c r="P253" s="320"/>
      <c r="Q253" s="320"/>
      <c r="R253" s="320"/>
      <c r="S253" s="320"/>
      <c r="T253" s="320"/>
      <c r="U253" s="320"/>
      <c r="V253" s="320"/>
      <c r="W253" s="339"/>
      <c r="X253" s="339"/>
      <c r="Y253" s="339"/>
      <c r="Z253" s="340"/>
      <c r="AA253" s="318"/>
      <c r="AB253" s="13"/>
      <c r="AC253" s="13"/>
      <c r="AD253" s="13"/>
      <c r="AE253" s="13"/>
      <c r="AF253" s="13"/>
      <c r="AG253" s="13"/>
    </row>
    <row r="254" spans="1:33" ht="15.75" customHeight="1" x14ac:dyDescent="0.25">
      <c r="A254" s="13"/>
      <c r="B254" s="14"/>
      <c r="C254" s="318"/>
      <c r="D254" s="319"/>
      <c r="E254" s="320"/>
      <c r="F254" s="320"/>
      <c r="G254" s="320"/>
      <c r="H254" s="320"/>
      <c r="I254" s="320"/>
      <c r="J254" s="320"/>
      <c r="K254" s="320"/>
      <c r="L254" s="320"/>
      <c r="M254" s="320"/>
      <c r="N254" s="320"/>
      <c r="O254" s="320"/>
      <c r="P254" s="320"/>
      <c r="Q254" s="320"/>
      <c r="R254" s="320"/>
      <c r="S254" s="320"/>
      <c r="T254" s="320"/>
      <c r="U254" s="320"/>
      <c r="V254" s="320"/>
      <c r="W254" s="339"/>
      <c r="X254" s="339"/>
      <c r="Y254" s="339"/>
      <c r="Z254" s="340"/>
      <c r="AA254" s="318"/>
      <c r="AB254" s="13"/>
      <c r="AC254" s="13"/>
      <c r="AD254" s="13"/>
      <c r="AE254" s="13"/>
      <c r="AF254" s="13"/>
      <c r="AG254" s="13"/>
    </row>
    <row r="255" spans="1:33" ht="15.75" customHeight="1" x14ac:dyDescent="0.25">
      <c r="A255" s="13"/>
      <c r="B255" s="14"/>
      <c r="C255" s="318"/>
      <c r="D255" s="319"/>
      <c r="E255" s="320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39"/>
      <c r="X255" s="339"/>
      <c r="Y255" s="339"/>
      <c r="Z255" s="340"/>
      <c r="AA255" s="318"/>
      <c r="AB255" s="13"/>
      <c r="AC255" s="13"/>
      <c r="AD255" s="13"/>
      <c r="AE255" s="13"/>
      <c r="AF255" s="13"/>
      <c r="AG255" s="13"/>
    </row>
    <row r="256" spans="1:33" ht="15.75" customHeight="1" x14ac:dyDescent="0.25">
      <c r="A256" s="13"/>
      <c r="B256" s="14"/>
      <c r="C256" s="318"/>
      <c r="D256" s="319"/>
      <c r="E256" s="320"/>
      <c r="F256" s="320"/>
      <c r="G256" s="320"/>
      <c r="H256" s="320"/>
      <c r="I256" s="320"/>
      <c r="J256" s="320"/>
      <c r="K256" s="320"/>
      <c r="L256" s="320"/>
      <c r="M256" s="320"/>
      <c r="N256" s="320"/>
      <c r="O256" s="320"/>
      <c r="P256" s="320"/>
      <c r="Q256" s="320"/>
      <c r="R256" s="320"/>
      <c r="S256" s="320"/>
      <c r="T256" s="320"/>
      <c r="U256" s="320"/>
      <c r="V256" s="320"/>
      <c r="W256" s="339"/>
      <c r="X256" s="339"/>
      <c r="Y256" s="339"/>
      <c r="Z256" s="340"/>
      <c r="AA256" s="318"/>
      <c r="AB256" s="13"/>
      <c r="AC256" s="13"/>
      <c r="AD256" s="13"/>
      <c r="AE256" s="13"/>
      <c r="AF256" s="13"/>
      <c r="AG256" s="13"/>
    </row>
    <row r="257" spans="1:33" ht="15.75" customHeight="1" x14ac:dyDescent="0.25">
      <c r="A257" s="13"/>
      <c r="B257" s="14"/>
      <c r="C257" s="318"/>
      <c r="D257" s="319"/>
      <c r="E257" s="320"/>
      <c r="F257" s="320"/>
      <c r="G257" s="320"/>
      <c r="H257" s="320"/>
      <c r="I257" s="320"/>
      <c r="J257" s="320"/>
      <c r="K257" s="320"/>
      <c r="L257" s="320"/>
      <c r="M257" s="320"/>
      <c r="N257" s="320"/>
      <c r="O257" s="320"/>
      <c r="P257" s="320"/>
      <c r="Q257" s="320"/>
      <c r="R257" s="320"/>
      <c r="S257" s="320"/>
      <c r="T257" s="320"/>
      <c r="U257" s="320"/>
      <c r="V257" s="320"/>
      <c r="W257" s="339"/>
      <c r="X257" s="339"/>
      <c r="Y257" s="339"/>
      <c r="Z257" s="340"/>
      <c r="AA257" s="318"/>
      <c r="AB257" s="13"/>
      <c r="AC257" s="13"/>
      <c r="AD257" s="13"/>
      <c r="AE257" s="13"/>
      <c r="AF257" s="13"/>
      <c r="AG257" s="13"/>
    </row>
    <row r="258" spans="1:33" ht="15.75" customHeight="1" x14ac:dyDescent="0.25">
      <c r="A258" s="13"/>
      <c r="B258" s="14"/>
      <c r="C258" s="318"/>
      <c r="D258" s="319"/>
      <c r="E258" s="320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39"/>
      <c r="X258" s="339"/>
      <c r="Y258" s="339"/>
      <c r="Z258" s="340"/>
      <c r="AA258" s="318"/>
      <c r="AB258" s="13"/>
      <c r="AC258" s="13"/>
      <c r="AD258" s="13"/>
      <c r="AE258" s="13"/>
      <c r="AF258" s="13"/>
      <c r="AG258" s="13"/>
    </row>
    <row r="259" spans="1:33" ht="15.75" customHeight="1" x14ac:dyDescent="0.25">
      <c r="A259" s="13"/>
      <c r="B259" s="14"/>
      <c r="C259" s="318"/>
      <c r="D259" s="319"/>
      <c r="E259" s="320"/>
      <c r="F259" s="320"/>
      <c r="G259" s="320"/>
      <c r="H259" s="320"/>
      <c r="I259" s="320"/>
      <c r="J259" s="320"/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39"/>
      <c r="X259" s="339"/>
      <c r="Y259" s="339"/>
      <c r="Z259" s="340"/>
      <c r="AA259" s="318"/>
      <c r="AB259" s="13"/>
      <c r="AC259" s="13"/>
      <c r="AD259" s="13"/>
      <c r="AE259" s="13"/>
      <c r="AF259" s="13"/>
      <c r="AG259" s="13"/>
    </row>
    <row r="260" spans="1:33" ht="15.75" customHeight="1" x14ac:dyDescent="0.25">
      <c r="A260" s="13"/>
      <c r="B260" s="14"/>
      <c r="C260" s="318"/>
      <c r="D260" s="319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  <c r="W260" s="339"/>
      <c r="X260" s="339"/>
      <c r="Y260" s="339"/>
      <c r="Z260" s="340"/>
      <c r="AA260" s="318"/>
      <c r="AB260" s="13"/>
      <c r="AC260" s="13"/>
      <c r="AD260" s="13"/>
      <c r="AE260" s="13"/>
      <c r="AF260" s="13"/>
      <c r="AG260" s="13"/>
    </row>
    <row r="261" spans="1:33" ht="15.75" customHeight="1" x14ac:dyDescent="0.25">
      <c r="A261" s="13"/>
      <c r="B261" s="14"/>
      <c r="C261" s="318"/>
      <c r="D261" s="319"/>
      <c r="E261" s="320"/>
      <c r="F261" s="320"/>
      <c r="G261" s="320"/>
      <c r="H261" s="320"/>
      <c r="I261" s="320"/>
      <c r="J261" s="320"/>
      <c r="K261" s="320"/>
      <c r="L261" s="320"/>
      <c r="M261" s="320"/>
      <c r="N261" s="320"/>
      <c r="O261" s="320"/>
      <c r="P261" s="320"/>
      <c r="Q261" s="320"/>
      <c r="R261" s="320"/>
      <c r="S261" s="320"/>
      <c r="T261" s="320"/>
      <c r="U261" s="320"/>
      <c r="V261" s="320"/>
      <c r="W261" s="339"/>
      <c r="X261" s="339"/>
      <c r="Y261" s="339"/>
      <c r="Z261" s="340"/>
      <c r="AA261" s="318"/>
      <c r="AB261" s="13"/>
      <c r="AC261" s="13"/>
      <c r="AD261" s="13"/>
      <c r="AE261" s="13"/>
      <c r="AF261" s="13"/>
      <c r="AG261" s="13"/>
    </row>
    <row r="262" spans="1:33" ht="15.75" customHeight="1" x14ac:dyDescent="0.25">
      <c r="A262" s="13"/>
      <c r="B262" s="14"/>
      <c r="C262" s="318"/>
      <c r="D262" s="319"/>
      <c r="E262" s="320"/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0"/>
      <c r="Q262" s="320"/>
      <c r="R262" s="320"/>
      <c r="S262" s="320"/>
      <c r="T262" s="320"/>
      <c r="U262" s="320"/>
      <c r="V262" s="320"/>
      <c r="W262" s="339"/>
      <c r="X262" s="339"/>
      <c r="Y262" s="339"/>
      <c r="Z262" s="340"/>
      <c r="AA262" s="318"/>
      <c r="AB262" s="13"/>
      <c r="AC262" s="13"/>
      <c r="AD262" s="13"/>
      <c r="AE262" s="13"/>
      <c r="AF262" s="13"/>
      <c r="AG262" s="13"/>
    </row>
    <row r="263" spans="1:33" ht="15.75" customHeight="1" x14ac:dyDescent="0.25">
      <c r="A263" s="13"/>
      <c r="B263" s="14"/>
      <c r="C263" s="318"/>
      <c r="D263" s="319"/>
      <c r="E263" s="320"/>
      <c r="F263" s="320"/>
      <c r="G263" s="320"/>
      <c r="H263" s="320"/>
      <c r="I263" s="320"/>
      <c r="J263" s="320"/>
      <c r="K263" s="320"/>
      <c r="L263" s="320"/>
      <c r="M263" s="320"/>
      <c r="N263" s="320"/>
      <c r="O263" s="320"/>
      <c r="P263" s="320"/>
      <c r="Q263" s="320"/>
      <c r="R263" s="320"/>
      <c r="S263" s="320"/>
      <c r="T263" s="320"/>
      <c r="U263" s="320"/>
      <c r="V263" s="320"/>
      <c r="W263" s="339"/>
      <c r="X263" s="339"/>
      <c r="Y263" s="339"/>
      <c r="Z263" s="340"/>
      <c r="AA263" s="318"/>
      <c r="AB263" s="13"/>
      <c r="AC263" s="13"/>
      <c r="AD263" s="13"/>
      <c r="AE263" s="13"/>
      <c r="AF263" s="13"/>
      <c r="AG263" s="13"/>
    </row>
    <row r="264" spans="1:33" ht="15.75" customHeight="1" x14ac:dyDescent="0.25">
      <c r="A264" s="13"/>
      <c r="B264" s="14"/>
      <c r="C264" s="318"/>
      <c r="D264" s="319"/>
      <c r="E264" s="320"/>
      <c r="F264" s="320"/>
      <c r="G264" s="320"/>
      <c r="H264" s="320"/>
      <c r="I264" s="320"/>
      <c r="J264" s="320"/>
      <c r="K264" s="320"/>
      <c r="L264" s="320"/>
      <c r="M264" s="320"/>
      <c r="N264" s="320"/>
      <c r="O264" s="320"/>
      <c r="P264" s="320"/>
      <c r="Q264" s="320"/>
      <c r="R264" s="320"/>
      <c r="S264" s="320"/>
      <c r="T264" s="320"/>
      <c r="U264" s="320"/>
      <c r="V264" s="320"/>
      <c r="W264" s="339"/>
      <c r="X264" s="339"/>
      <c r="Y264" s="339"/>
      <c r="Z264" s="340"/>
      <c r="AA264" s="318"/>
      <c r="AB264" s="13"/>
      <c r="AC264" s="13"/>
      <c r="AD264" s="13"/>
      <c r="AE264" s="13"/>
      <c r="AF264" s="13"/>
      <c r="AG264" s="13"/>
    </row>
    <row r="265" spans="1:33" ht="15.75" customHeight="1" x14ac:dyDescent="0.25">
      <c r="A265" s="13"/>
      <c r="B265" s="14"/>
      <c r="C265" s="318"/>
      <c r="D265" s="319"/>
      <c r="E265" s="320"/>
      <c r="F265" s="320"/>
      <c r="G265" s="320"/>
      <c r="H265" s="320"/>
      <c r="I265" s="320"/>
      <c r="J265" s="320"/>
      <c r="K265" s="320"/>
      <c r="L265" s="320"/>
      <c r="M265" s="320"/>
      <c r="N265" s="320"/>
      <c r="O265" s="320"/>
      <c r="P265" s="320"/>
      <c r="Q265" s="320"/>
      <c r="R265" s="320"/>
      <c r="S265" s="320"/>
      <c r="T265" s="320"/>
      <c r="U265" s="320"/>
      <c r="V265" s="320"/>
      <c r="W265" s="339"/>
      <c r="X265" s="339"/>
      <c r="Y265" s="339"/>
      <c r="Z265" s="340"/>
      <c r="AA265" s="318"/>
      <c r="AB265" s="13"/>
      <c r="AC265" s="13"/>
      <c r="AD265" s="13"/>
      <c r="AE265" s="13"/>
      <c r="AF265" s="13"/>
      <c r="AG265" s="13"/>
    </row>
    <row r="266" spans="1:33" ht="15.75" customHeight="1" x14ac:dyDescent="0.25">
      <c r="A266" s="13"/>
      <c r="B266" s="14"/>
      <c r="C266" s="318"/>
      <c r="D266" s="319"/>
      <c r="E266" s="320"/>
      <c r="F266" s="320"/>
      <c r="G266" s="320"/>
      <c r="H266" s="320"/>
      <c r="I266" s="320"/>
      <c r="J266" s="320"/>
      <c r="K266" s="320"/>
      <c r="L266" s="320"/>
      <c r="M266" s="320"/>
      <c r="N266" s="320"/>
      <c r="O266" s="320"/>
      <c r="P266" s="320"/>
      <c r="Q266" s="320"/>
      <c r="R266" s="320"/>
      <c r="S266" s="320"/>
      <c r="T266" s="320"/>
      <c r="U266" s="320"/>
      <c r="V266" s="320"/>
      <c r="W266" s="339"/>
      <c r="X266" s="339"/>
      <c r="Y266" s="339"/>
      <c r="Z266" s="340"/>
      <c r="AA266" s="318"/>
      <c r="AB266" s="13"/>
      <c r="AC266" s="13"/>
      <c r="AD266" s="13"/>
      <c r="AE266" s="13"/>
      <c r="AF266" s="13"/>
      <c r="AG266" s="13"/>
    </row>
    <row r="267" spans="1:33" ht="15.75" customHeight="1" x14ac:dyDescent="0.25">
      <c r="A267" s="13"/>
      <c r="B267" s="14"/>
      <c r="C267" s="318"/>
      <c r="D267" s="319"/>
      <c r="E267" s="320"/>
      <c r="F267" s="320"/>
      <c r="G267" s="320"/>
      <c r="H267" s="320"/>
      <c r="I267" s="320"/>
      <c r="J267" s="320"/>
      <c r="K267" s="320"/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39"/>
      <c r="X267" s="339"/>
      <c r="Y267" s="339"/>
      <c r="Z267" s="340"/>
      <c r="AA267" s="318"/>
      <c r="AB267" s="13"/>
      <c r="AC267" s="13"/>
      <c r="AD267" s="13"/>
      <c r="AE267" s="13"/>
      <c r="AF267" s="13"/>
      <c r="AG267" s="13"/>
    </row>
    <row r="268" spans="1:33" ht="15.75" customHeight="1" x14ac:dyDescent="0.25">
      <c r="A268" s="13"/>
      <c r="B268" s="14"/>
      <c r="C268" s="318"/>
      <c r="D268" s="319"/>
      <c r="E268" s="320"/>
      <c r="F268" s="320"/>
      <c r="G268" s="320"/>
      <c r="H268" s="320"/>
      <c r="I268" s="320"/>
      <c r="J268" s="320"/>
      <c r="K268" s="320"/>
      <c r="L268" s="320"/>
      <c r="M268" s="320"/>
      <c r="N268" s="320"/>
      <c r="O268" s="320"/>
      <c r="P268" s="320"/>
      <c r="Q268" s="320"/>
      <c r="R268" s="320"/>
      <c r="S268" s="320"/>
      <c r="T268" s="320"/>
      <c r="U268" s="320"/>
      <c r="V268" s="320"/>
      <c r="W268" s="339"/>
      <c r="X268" s="339"/>
      <c r="Y268" s="339"/>
      <c r="Z268" s="340"/>
      <c r="AA268" s="318"/>
      <c r="AB268" s="13"/>
      <c r="AC268" s="13"/>
      <c r="AD268" s="13"/>
      <c r="AE268" s="13"/>
      <c r="AF268" s="13"/>
      <c r="AG268" s="13"/>
    </row>
    <row r="269" spans="1:33" ht="15.75" customHeight="1" x14ac:dyDescent="0.25">
      <c r="A269" s="13"/>
      <c r="B269" s="14"/>
      <c r="C269" s="318"/>
      <c r="D269" s="319"/>
      <c r="E269" s="320"/>
      <c r="F269" s="320"/>
      <c r="G269" s="320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39"/>
      <c r="X269" s="339"/>
      <c r="Y269" s="339"/>
      <c r="Z269" s="340"/>
      <c r="AA269" s="318"/>
      <c r="AB269" s="13"/>
      <c r="AC269" s="13"/>
      <c r="AD269" s="13"/>
      <c r="AE269" s="13"/>
      <c r="AF269" s="13"/>
      <c r="AG269" s="13"/>
    </row>
    <row r="270" spans="1:33" ht="15.75" customHeight="1" x14ac:dyDescent="0.25">
      <c r="A270" s="13"/>
      <c r="B270" s="14"/>
      <c r="C270" s="318"/>
      <c r="D270" s="319"/>
      <c r="E270" s="320"/>
      <c r="F270" s="320"/>
      <c r="G270" s="320"/>
      <c r="H270" s="320"/>
      <c r="I270" s="320"/>
      <c r="J270" s="320"/>
      <c r="K270" s="320"/>
      <c r="L270" s="320"/>
      <c r="M270" s="320"/>
      <c r="N270" s="320"/>
      <c r="O270" s="320"/>
      <c r="P270" s="320"/>
      <c r="Q270" s="320"/>
      <c r="R270" s="320"/>
      <c r="S270" s="320"/>
      <c r="T270" s="320"/>
      <c r="U270" s="320"/>
      <c r="V270" s="320"/>
      <c r="W270" s="339"/>
      <c r="X270" s="339"/>
      <c r="Y270" s="339"/>
      <c r="Z270" s="340"/>
      <c r="AA270" s="318"/>
      <c r="AB270" s="13"/>
      <c r="AC270" s="13"/>
      <c r="AD270" s="13"/>
      <c r="AE270" s="13"/>
      <c r="AF270" s="13"/>
      <c r="AG270" s="13"/>
    </row>
    <row r="271" spans="1:33" ht="15.75" customHeight="1" x14ac:dyDescent="0.25">
      <c r="A271" s="13"/>
      <c r="B271" s="14"/>
      <c r="C271" s="318"/>
      <c r="D271" s="319"/>
      <c r="E271" s="320"/>
      <c r="F271" s="320"/>
      <c r="G271" s="320"/>
      <c r="H271" s="320"/>
      <c r="I271" s="320"/>
      <c r="J271" s="320"/>
      <c r="K271" s="320"/>
      <c r="L271" s="320"/>
      <c r="M271" s="320"/>
      <c r="N271" s="320"/>
      <c r="O271" s="320"/>
      <c r="P271" s="320"/>
      <c r="Q271" s="320"/>
      <c r="R271" s="320"/>
      <c r="S271" s="320"/>
      <c r="T271" s="320"/>
      <c r="U271" s="320"/>
      <c r="V271" s="320"/>
      <c r="W271" s="339"/>
      <c r="X271" s="339"/>
      <c r="Y271" s="339"/>
      <c r="Z271" s="340"/>
      <c r="AA271" s="318"/>
      <c r="AB271" s="13"/>
      <c r="AC271" s="13"/>
      <c r="AD271" s="13"/>
      <c r="AE271" s="13"/>
      <c r="AF271" s="13"/>
      <c r="AG271" s="13"/>
    </row>
    <row r="272" spans="1:33" ht="15.75" customHeight="1" x14ac:dyDescent="0.25">
      <c r="A272" s="13"/>
      <c r="B272" s="14"/>
      <c r="C272" s="318"/>
      <c r="D272" s="319"/>
      <c r="E272" s="320"/>
      <c r="F272" s="320"/>
      <c r="G272" s="320"/>
      <c r="H272" s="320"/>
      <c r="I272" s="320"/>
      <c r="J272" s="320"/>
      <c r="K272" s="320"/>
      <c r="L272" s="320"/>
      <c r="M272" s="320"/>
      <c r="N272" s="320"/>
      <c r="O272" s="320"/>
      <c r="P272" s="320"/>
      <c r="Q272" s="320"/>
      <c r="R272" s="320"/>
      <c r="S272" s="320"/>
      <c r="T272" s="320"/>
      <c r="U272" s="320"/>
      <c r="V272" s="320"/>
      <c r="W272" s="339"/>
      <c r="X272" s="339"/>
      <c r="Y272" s="339"/>
      <c r="Z272" s="340"/>
      <c r="AA272" s="318"/>
      <c r="AB272" s="13"/>
      <c r="AC272" s="13"/>
      <c r="AD272" s="13"/>
      <c r="AE272" s="13"/>
      <c r="AF272" s="13"/>
      <c r="AG272" s="13"/>
    </row>
    <row r="273" spans="1:33" ht="15.75" customHeight="1" x14ac:dyDescent="0.25">
      <c r="A273" s="13"/>
      <c r="B273" s="14"/>
      <c r="C273" s="318"/>
      <c r="D273" s="319"/>
      <c r="E273" s="320"/>
      <c r="F273" s="320"/>
      <c r="G273" s="320"/>
      <c r="H273" s="320"/>
      <c r="I273" s="320"/>
      <c r="J273" s="320"/>
      <c r="K273" s="320"/>
      <c r="L273" s="320"/>
      <c r="M273" s="320"/>
      <c r="N273" s="320"/>
      <c r="O273" s="320"/>
      <c r="P273" s="320"/>
      <c r="Q273" s="320"/>
      <c r="R273" s="320"/>
      <c r="S273" s="320"/>
      <c r="T273" s="320"/>
      <c r="U273" s="320"/>
      <c r="V273" s="320"/>
      <c r="W273" s="339"/>
      <c r="X273" s="339"/>
      <c r="Y273" s="339"/>
      <c r="Z273" s="340"/>
      <c r="AA273" s="318"/>
      <c r="AB273" s="13"/>
      <c r="AC273" s="13"/>
      <c r="AD273" s="13"/>
      <c r="AE273" s="13"/>
      <c r="AF273" s="13"/>
      <c r="AG273" s="13"/>
    </row>
    <row r="274" spans="1:33" ht="15.75" customHeight="1" x14ac:dyDescent="0.25">
      <c r="A274" s="13"/>
      <c r="B274" s="14"/>
      <c r="C274" s="318"/>
      <c r="D274" s="319"/>
      <c r="E274" s="320"/>
      <c r="F274" s="320"/>
      <c r="G274" s="320"/>
      <c r="H274" s="320"/>
      <c r="I274" s="320"/>
      <c r="J274" s="320"/>
      <c r="K274" s="320"/>
      <c r="L274" s="320"/>
      <c r="M274" s="320"/>
      <c r="N274" s="320"/>
      <c r="O274" s="320"/>
      <c r="P274" s="320"/>
      <c r="Q274" s="320"/>
      <c r="R274" s="320"/>
      <c r="S274" s="320"/>
      <c r="T274" s="320"/>
      <c r="U274" s="320"/>
      <c r="V274" s="320"/>
      <c r="W274" s="339"/>
      <c r="X274" s="339"/>
      <c r="Y274" s="339"/>
      <c r="Z274" s="340"/>
      <c r="AA274" s="318"/>
      <c r="AB274" s="13"/>
      <c r="AC274" s="13"/>
      <c r="AD274" s="13"/>
      <c r="AE274" s="13"/>
      <c r="AF274" s="13"/>
      <c r="AG274" s="13"/>
    </row>
    <row r="275" spans="1:33" ht="15.75" customHeight="1" x14ac:dyDescent="0.25">
      <c r="A275" s="13"/>
      <c r="B275" s="14"/>
      <c r="C275" s="318"/>
      <c r="D275" s="319"/>
      <c r="E275" s="320"/>
      <c r="F275" s="320"/>
      <c r="G275" s="320"/>
      <c r="H275" s="320"/>
      <c r="I275" s="320"/>
      <c r="J275" s="320"/>
      <c r="K275" s="320"/>
      <c r="L275" s="320"/>
      <c r="M275" s="320"/>
      <c r="N275" s="320"/>
      <c r="O275" s="320"/>
      <c r="P275" s="320"/>
      <c r="Q275" s="320"/>
      <c r="R275" s="320"/>
      <c r="S275" s="320"/>
      <c r="T275" s="320"/>
      <c r="U275" s="320"/>
      <c r="V275" s="320"/>
      <c r="W275" s="339"/>
      <c r="X275" s="339"/>
      <c r="Y275" s="339"/>
      <c r="Z275" s="340"/>
      <c r="AA275" s="318"/>
      <c r="AB275" s="13"/>
      <c r="AC275" s="13"/>
      <c r="AD275" s="13"/>
      <c r="AE275" s="13"/>
      <c r="AF275" s="13"/>
      <c r="AG275" s="13"/>
    </row>
    <row r="276" spans="1:33" ht="15.75" customHeight="1" x14ac:dyDescent="0.25">
      <c r="A276" s="13"/>
      <c r="B276" s="14"/>
      <c r="C276" s="318"/>
      <c r="D276" s="319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20"/>
      <c r="W276" s="339"/>
      <c r="X276" s="339"/>
      <c r="Y276" s="339"/>
      <c r="Z276" s="340"/>
      <c r="AA276" s="318"/>
      <c r="AB276" s="13"/>
      <c r="AC276" s="13"/>
      <c r="AD276" s="13"/>
      <c r="AE276" s="13"/>
      <c r="AF276" s="13"/>
      <c r="AG276" s="13"/>
    </row>
    <row r="277" spans="1:33" ht="15.75" customHeight="1" x14ac:dyDescent="0.25">
      <c r="A277" s="13"/>
      <c r="B277" s="14"/>
      <c r="C277" s="318"/>
      <c r="D277" s="319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  <c r="O277" s="320"/>
      <c r="P277" s="320"/>
      <c r="Q277" s="320"/>
      <c r="R277" s="320"/>
      <c r="S277" s="320"/>
      <c r="T277" s="320"/>
      <c r="U277" s="320"/>
      <c r="V277" s="320"/>
      <c r="W277" s="339"/>
      <c r="X277" s="339"/>
      <c r="Y277" s="339"/>
      <c r="Z277" s="340"/>
      <c r="AA277" s="318"/>
      <c r="AB277" s="13"/>
      <c r="AC277" s="13"/>
      <c r="AD277" s="13"/>
      <c r="AE277" s="13"/>
      <c r="AF277" s="13"/>
      <c r="AG277" s="13"/>
    </row>
    <row r="278" spans="1:33" ht="15.75" customHeight="1" x14ac:dyDescent="0.25">
      <c r="A278" s="13"/>
      <c r="B278" s="14"/>
      <c r="C278" s="318"/>
      <c r="D278" s="319"/>
      <c r="E278" s="320"/>
      <c r="F278" s="320"/>
      <c r="G278" s="320"/>
      <c r="H278" s="320"/>
      <c r="I278" s="320"/>
      <c r="J278" s="320"/>
      <c r="K278" s="320"/>
      <c r="L278" s="320"/>
      <c r="M278" s="320"/>
      <c r="N278" s="320"/>
      <c r="O278" s="320"/>
      <c r="P278" s="320"/>
      <c r="Q278" s="320"/>
      <c r="R278" s="320"/>
      <c r="S278" s="320"/>
      <c r="T278" s="320"/>
      <c r="U278" s="320"/>
      <c r="V278" s="320"/>
      <c r="W278" s="339"/>
      <c r="X278" s="339"/>
      <c r="Y278" s="339"/>
      <c r="Z278" s="340"/>
      <c r="AA278" s="318"/>
      <c r="AB278" s="13"/>
      <c r="AC278" s="13"/>
      <c r="AD278" s="13"/>
      <c r="AE278" s="13"/>
      <c r="AF278" s="13"/>
      <c r="AG278" s="13"/>
    </row>
    <row r="279" spans="1:33" ht="15.75" customHeight="1" x14ac:dyDescent="0.25">
      <c r="A279" s="13"/>
      <c r="B279" s="14"/>
      <c r="C279" s="318"/>
      <c r="D279" s="319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0"/>
      <c r="P279" s="320"/>
      <c r="Q279" s="320"/>
      <c r="R279" s="320"/>
      <c r="S279" s="320"/>
      <c r="T279" s="320"/>
      <c r="U279" s="320"/>
      <c r="V279" s="320"/>
      <c r="W279" s="339"/>
      <c r="X279" s="339"/>
      <c r="Y279" s="339"/>
      <c r="Z279" s="340"/>
      <c r="AA279" s="318"/>
      <c r="AB279" s="13"/>
      <c r="AC279" s="13"/>
      <c r="AD279" s="13"/>
      <c r="AE279" s="13"/>
      <c r="AF279" s="13"/>
      <c r="AG279" s="13"/>
    </row>
    <row r="280" spans="1:33" ht="15.75" customHeight="1" x14ac:dyDescent="0.25">
      <c r="A280" s="13"/>
      <c r="B280" s="14"/>
      <c r="C280" s="318"/>
      <c r="D280" s="319"/>
      <c r="E280" s="320"/>
      <c r="F280" s="320"/>
      <c r="G280" s="320"/>
      <c r="H280" s="320"/>
      <c r="I280" s="320"/>
      <c r="J280" s="320"/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39"/>
      <c r="X280" s="339"/>
      <c r="Y280" s="339"/>
      <c r="Z280" s="340"/>
      <c r="AA280" s="318"/>
      <c r="AB280" s="13"/>
      <c r="AC280" s="13"/>
      <c r="AD280" s="13"/>
      <c r="AE280" s="13"/>
      <c r="AF280" s="13"/>
      <c r="AG280" s="13"/>
    </row>
    <row r="281" spans="1:33" ht="15.75" customHeight="1" x14ac:dyDescent="0.25">
      <c r="A281" s="13"/>
      <c r="B281" s="14"/>
      <c r="C281" s="318"/>
      <c r="D281" s="319"/>
      <c r="E281" s="320"/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39"/>
      <c r="X281" s="339"/>
      <c r="Y281" s="339"/>
      <c r="Z281" s="340"/>
      <c r="AA281" s="318"/>
      <c r="AB281" s="13"/>
      <c r="AC281" s="13"/>
      <c r="AD281" s="13"/>
      <c r="AE281" s="13"/>
      <c r="AF281" s="13"/>
      <c r="AG281" s="13"/>
    </row>
    <row r="282" spans="1:33" ht="15.75" customHeight="1" x14ac:dyDescent="0.25">
      <c r="A282" s="13"/>
      <c r="B282" s="14"/>
      <c r="C282" s="318"/>
      <c r="D282" s="319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39"/>
      <c r="X282" s="339"/>
      <c r="Y282" s="339"/>
      <c r="Z282" s="340"/>
      <c r="AA282" s="318"/>
      <c r="AB282" s="13"/>
      <c r="AC282" s="13"/>
      <c r="AD282" s="13"/>
      <c r="AE282" s="13"/>
      <c r="AF282" s="13"/>
      <c r="AG282" s="13"/>
    </row>
    <row r="283" spans="1:33" ht="15.75" customHeight="1" x14ac:dyDescent="0.25">
      <c r="A283" s="13"/>
      <c r="B283" s="14"/>
      <c r="C283" s="318"/>
      <c r="D283" s="319"/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39"/>
      <c r="X283" s="339"/>
      <c r="Y283" s="339"/>
      <c r="Z283" s="340"/>
      <c r="AA283" s="318"/>
      <c r="AB283" s="13"/>
      <c r="AC283" s="13"/>
      <c r="AD283" s="13"/>
      <c r="AE283" s="13"/>
      <c r="AF283" s="13"/>
      <c r="AG283" s="13"/>
    </row>
    <row r="284" spans="1:33" ht="15.75" customHeight="1" x14ac:dyDescent="0.25">
      <c r="A284" s="13"/>
      <c r="B284" s="14"/>
      <c r="C284" s="318"/>
      <c r="D284" s="319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39"/>
      <c r="X284" s="339"/>
      <c r="Y284" s="339"/>
      <c r="Z284" s="340"/>
      <c r="AA284" s="318"/>
      <c r="AB284" s="13"/>
      <c r="AC284" s="13"/>
      <c r="AD284" s="13"/>
      <c r="AE284" s="13"/>
      <c r="AF284" s="13"/>
      <c r="AG284" s="13"/>
    </row>
    <row r="285" spans="1:33" ht="15.75" customHeight="1" x14ac:dyDescent="0.25">
      <c r="A285" s="13"/>
      <c r="B285" s="14"/>
      <c r="C285" s="318"/>
      <c r="D285" s="319"/>
      <c r="E285" s="320"/>
      <c r="F285" s="320"/>
      <c r="G285" s="320"/>
      <c r="H285" s="320"/>
      <c r="I285" s="320"/>
      <c r="J285" s="320"/>
      <c r="K285" s="320"/>
      <c r="L285" s="320"/>
      <c r="M285" s="320"/>
      <c r="N285" s="320"/>
      <c r="O285" s="320"/>
      <c r="P285" s="320"/>
      <c r="Q285" s="320"/>
      <c r="R285" s="320"/>
      <c r="S285" s="320"/>
      <c r="T285" s="320"/>
      <c r="U285" s="320"/>
      <c r="V285" s="320"/>
      <c r="W285" s="339"/>
      <c r="X285" s="339"/>
      <c r="Y285" s="339"/>
      <c r="Z285" s="340"/>
      <c r="AA285" s="318"/>
      <c r="AB285" s="13"/>
      <c r="AC285" s="13"/>
      <c r="AD285" s="13"/>
      <c r="AE285" s="13"/>
      <c r="AF285" s="13"/>
      <c r="AG285" s="13"/>
    </row>
    <row r="286" spans="1:33" ht="15.75" customHeight="1" x14ac:dyDescent="0.25">
      <c r="A286" s="13"/>
      <c r="B286" s="14"/>
      <c r="C286" s="318"/>
      <c r="D286" s="319"/>
      <c r="E286" s="320"/>
      <c r="F286" s="320"/>
      <c r="G286" s="320"/>
      <c r="H286" s="320"/>
      <c r="I286" s="320"/>
      <c r="J286" s="320"/>
      <c r="K286" s="320"/>
      <c r="L286" s="320"/>
      <c r="M286" s="320"/>
      <c r="N286" s="320"/>
      <c r="O286" s="320"/>
      <c r="P286" s="320"/>
      <c r="Q286" s="320"/>
      <c r="R286" s="320"/>
      <c r="S286" s="320"/>
      <c r="T286" s="320"/>
      <c r="U286" s="320"/>
      <c r="V286" s="320"/>
      <c r="W286" s="339"/>
      <c r="X286" s="339"/>
      <c r="Y286" s="339"/>
      <c r="Z286" s="340"/>
      <c r="AA286" s="318"/>
      <c r="AB286" s="13"/>
      <c r="AC286" s="13"/>
      <c r="AD286" s="13"/>
      <c r="AE286" s="13"/>
      <c r="AF286" s="13"/>
      <c r="AG286" s="13"/>
    </row>
    <row r="287" spans="1:33" ht="15.75" customHeight="1" x14ac:dyDescent="0.25">
      <c r="A287" s="13"/>
      <c r="B287" s="14"/>
      <c r="C287" s="318"/>
      <c r="D287" s="319"/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320"/>
      <c r="U287" s="320"/>
      <c r="V287" s="320"/>
      <c r="W287" s="339"/>
      <c r="X287" s="339"/>
      <c r="Y287" s="339"/>
      <c r="Z287" s="340"/>
      <c r="AA287" s="318"/>
      <c r="AB287" s="13"/>
      <c r="AC287" s="13"/>
      <c r="AD287" s="13"/>
      <c r="AE287" s="13"/>
      <c r="AF287" s="13"/>
      <c r="AG287" s="13"/>
    </row>
    <row r="288" spans="1:33" ht="15.75" customHeight="1" x14ac:dyDescent="0.25">
      <c r="A288" s="13"/>
      <c r="B288" s="14"/>
      <c r="C288" s="318"/>
      <c r="D288" s="319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39"/>
      <c r="X288" s="339"/>
      <c r="Y288" s="339"/>
      <c r="Z288" s="340"/>
      <c r="AA288" s="318"/>
      <c r="AB288" s="13"/>
      <c r="AC288" s="13"/>
      <c r="AD288" s="13"/>
      <c r="AE288" s="13"/>
      <c r="AF288" s="13"/>
      <c r="AG288" s="13"/>
    </row>
    <row r="289" spans="1:33" ht="15.75" customHeight="1" x14ac:dyDescent="0.25">
      <c r="A289" s="13"/>
      <c r="B289" s="14"/>
      <c r="C289" s="318"/>
      <c r="D289" s="319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39"/>
      <c r="X289" s="339"/>
      <c r="Y289" s="339"/>
      <c r="Z289" s="340"/>
      <c r="AA289" s="318"/>
      <c r="AB289" s="13"/>
      <c r="AC289" s="13"/>
      <c r="AD289" s="13"/>
      <c r="AE289" s="13"/>
      <c r="AF289" s="13"/>
      <c r="AG289" s="13"/>
    </row>
    <row r="290" spans="1:33" ht="15.75" customHeight="1" x14ac:dyDescent="0.25">
      <c r="A290" s="13"/>
      <c r="B290" s="14"/>
      <c r="C290" s="318"/>
      <c r="D290" s="319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39"/>
      <c r="X290" s="339"/>
      <c r="Y290" s="339"/>
      <c r="Z290" s="340"/>
      <c r="AA290" s="318"/>
      <c r="AB290" s="13"/>
      <c r="AC290" s="13"/>
      <c r="AD290" s="13"/>
      <c r="AE290" s="13"/>
      <c r="AF290" s="13"/>
      <c r="AG290" s="13"/>
    </row>
    <row r="291" spans="1:33" ht="15.75" customHeight="1" x14ac:dyDescent="0.25">
      <c r="A291" s="13"/>
      <c r="B291" s="14"/>
      <c r="C291" s="318"/>
      <c r="D291" s="319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39"/>
      <c r="X291" s="339"/>
      <c r="Y291" s="339"/>
      <c r="Z291" s="340"/>
      <c r="AA291" s="318"/>
      <c r="AB291" s="13"/>
      <c r="AC291" s="13"/>
      <c r="AD291" s="13"/>
      <c r="AE291" s="13"/>
      <c r="AF291" s="13"/>
      <c r="AG291" s="13"/>
    </row>
    <row r="292" spans="1:33" ht="15.75" customHeight="1" x14ac:dyDescent="0.25">
      <c r="A292" s="13"/>
      <c r="B292" s="14"/>
      <c r="C292" s="318"/>
      <c r="D292" s="319"/>
      <c r="E292" s="320"/>
      <c r="F292" s="320"/>
      <c r="G292" s="320"/>
      <c r="H292" s="320"/>
      <c r="I292" s="320"/>
      <c r="J292" s="320"/>
      <c r="K292" s="320"/>
      <c r="L292" s="320"/>
      <c r="M292" s="320"/>
      <c r="N292" s="320"/>
      <c r="O292" s="320"/>
      <c r="P292" s="320"/>
      <c r="Q292" s="320"/>
      <c r="R292" s="320"/>
      <c r="S292" s="320"/>
      <c r="T292" s="320"/>
      <c r="U292" s="320"/>
      <c r="V292" s="320"/>
      <c r="W292" s="339"/>
      <c r="X292" s="339"/>
      <c r="Y292" s="339"/>
      <c r="Z292" s="340"/>
      <c r="AA292" s="318"/>
      <c r="AB292" s="13"/>
      <c r="AC292" s="13"/>
      <c r="AD292" s="13"/>
      <c r="AE292" s="13"/>
      <c r="AF292" s="13"/>
      <c r="AG292" s="13"/>
    </row>
    <row r="293" spans="1:33" ht="15.75" customHeight="1" x14ac:dyDescent="0.25">
      <c r="A293" s="13"/>
      <c r="B293" s="14"/>
      <c r="C293" s="318"/>
      <c r="D293" s="319"/>
      <c r="E293" s="320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39"/>
      <c r="X293" s="339"/>
      <c r="Y293" s="339"/>
      <c r="Z293" s="340"/>
      <c r="AA293" s="318"/>
      <c r="AB293" s="13"/>
      <c r="AC293" s="13"/>
      <c r="AD293" s="13"/>
      <c r="AE293" s="13"/>
      <c r="AF293" s="13"/>
      <c r="AG293" s="13"/>
    </row>
    <row r="294" spans="1:33" ht="15.75" customHeight="1" x14ac:dyDescent="0.25">
      <c r="A294" s="13"/>
      <c r="B294" s="14"/>
      <c r="C294" s="318"/>
      <c r="D294" s="319"/>
      <c r="E294" s="320"/>
      <c r="F294" s="320"/>
      <c r="G294" s="320"/>
      <c r="H294" s="320"/>
      <c r="I294" s="320"/>
      <c r="J294" s="320"/>
      <c r="K294" s="320"/>
      <c r="L294" s="320"/>
      <c r="M294" s="320"/>
      <c r="N294" s="320"/>
      <c r="O294" s="320"/>
      <c r="P294" s="320"/>
      <c r="Q294" s="320"/>
      <c r="R294" s="320"/>
      <c r="S294" s="320"/>
      <c r="T294" s="320"/>
      <c r="U294" s="320"/>
      <c r="V294" s="320"/>
      <c r="W294" s="339"/>
      <c r="X294" s="339"/>
      <c r="Y294" s="339"/>
      <c r="Z294" s="340"/>
      <c r="AA294" s="318"/>
      <c r="AB294" s="13"/>
      <c r="AC294" s="13"/>
      <c r="AD294" s="13"/>
      <c r="AE294" s="13"/>
      <c r="AF294" s="13"/>
      <c r="AG294" s="13"/>
    </row>
    <row r="295" spans="1:33" ht="15.75" customHeight="1" x14ac:dyDescent="0.25">
      <c r="A295" s="13"/>
      <c r="B295" s="14"/>
      <c r="C295" s="318"/>
      <c r="D295" s="319"/>
      <c r="E295" s="320"/>
      <c r="F295" s="320"/>
      <c r="G295" s="320"/>
      <c r="H295" s="320"/>
      <c r="I295" s="320"/>
      <c r="J295" s="320"/>
      <c r="K295" s="320"/>
      <c r="L295" s="320"/>
      <c r="M295" s="320"/>
      <c r="N295" s="320"/>
      <c r="O295" s="320"/>
      <c r="P295" s="320"/>
      <c r="Q295" s="320"/>
      <c r="R295" s="320"/>
      <c r="S295" s="320"/>
      <c r="T295" s="320"/>
      <c r="U295" s="320"/>
      <c r="V295" s="320"/>
      <c r="W295" s="339"/>
      <c r="X295" s="339"/>
      <c r="Y295" s="339"/>
      <c r="Z295" s="340"/>
      <c r="AA295" s="318"/>
      <c r="AB295" s="13"/>
      <c r="AC295" s="13"/>
      <c r="AD295" s="13"/>
      <c r="AE295" s="13"/>
      <c r="AF295" s="13"/>
      <c r="AG295" s="13"/>
    </row>
    <row r="296" spans="1:33" ht="15.75" customHeight="1" x14ac:dyDescent="0.25">
      <c r="A296" s="13"/>
      <c r="B296" s="14"/>
      <c r="C296" s="318"/>
      <c r="D296" s="319"/>
      <c r="E296" s="320"/>
      <c r="F296" s="320"/>
      <c r="G296" s="320"/>
      <c r="H296" s="320"/>
      <c r="I296" s="320"/>
      <c r="J296" s="320"/>
      <c r="K296" s="320"/>
      <c r="L296" s="320"/>
      <c r="M296" s="320"/>
      <c r="N296" s="320"/>
      <c r="O296" s="320"/>
      <c r="P296" s="320"/>
      <c r="Q296" s="320"/>
      <c r="R296" s="320"/>
      <c r="S296" s="320"/>
      <c r="T296" s="320"/>
      <c r="U296" s="320"/>
      <c r="V296" s="320"/>
      <c r="W296" s="339"/>
      <c r="X296" s="339"/>
      <c r="Y296" s="339"/>
      <c r="Z296" s="340"/>
      <c r="AA296" s="318"/>
      <c r="AB296" s="13"/>
      <c r="AC296" s="13"/>
      <c r="AD296" s="13"/>
      <c r="AE296" s="13"/>
      <c r="AF296" s="13"/>
      <c r="AG296" s="13"/>
    </row>
    <row r="297" spans="1:33" ht="15.75" customHeight="1" x14ac:dyDescent="0.25">
      <c r="A297" s="13"/>
      <c r="B297" s="14"/>
      <c r="C297" s="318"/>
      <c r="D297" s="319"/>
      <c r="E297" s="320"/>
      <c r="F297" s="320"/>
      <c r="G297" s="320"/>
      <c r="H297" s="320"/>
      <c r="I297" s="320"/>
      <c r="J297" s="320"/>
      <c r="K297" s="320"/>
      <c r="L297" s="320"/>
      <c r="M297" s="320"/>
      <c r="N297" s="320"/>
      <c r="O297" s="320"/>
      <c r="P297" s="320"/>
      <c r="Q297" s="320"/>
      <c r="R297" s="320"/>
      <c r="S297" s="320"/>
      <c r="T297" s="320"/>
      <c r="U297" s="320"/>
      <c r="V297" s="320"/>
      <c r="W297" s="339"/>
      <c r="X297" s="339"/>
      <c r="Y297" s="339"/>
      <c r="Z297" s="340"/>
      <c r="AA297" s="318"/>
      <c r="AB297" s="13"/>
      <c r="AC297" s="13"/>
      <c r="AD297" s="13"/>
      <c r="AE297" s="13"/>
      <c r="AF297" s="13"/>
      <c r="AG297" s="13"/>
    </row>
    <row r="298" spans="1:33" ht="15.75" customHeight="1" x14ac:dyDescent="0.25">
      <c r="A298" s="13"/>
      <c r="B298" s="14"/>
      <c r="C298" s="318"/>
      <c r="D298" s="319"/>
      <c r="E298" s="320"/>
      <c r="F298" s="320"/>
      <c r="G298" s="320"/>
      <c r="H298" s="320"/>
      <c r="I298" s="320"/>
      <c r="J298" s="320"/>
      <c r="K298" s="320"/>
      <c r="L298" s="320"/>
      <c r="M298" s="320"/>
      <c r="N298" s="320"/>
      <c r="O298" s="320"/>
      <c r="P298" s="320"/>
      <c r="Q298" s="320"/>
      <c r="R298" s="320"/>
      <c r="S298" s="320"/>
      <c r="T298" s="320"/>
      <c r="U298" s="320"/>
      <c r="V298" s="320"/>
      <c r="W298" s="339"/>
      <c r="X298" s="339"/>
      <c r="Y298" s="339"/>
      <c r="Z298" s="340"/>
      <c r="AA298" s="318"/>
      <c r="AB298" s="13"/>
      <c r="AC298" s="13"/>
      <c r="AD298" s="13"/>
      <c r="AE298" s="13"/>
      <c r="AF298" s="13"/>
      <c r="AG298" s="13"/>
    </row>
    <row r="299" spans="1:33" ht="15.75" customHeight="1" x14ac:dyDescent="0.25">
      <c r="A299" s="13"/>
      <c r="B299" s="14"/>
      <c r="C299" s="318"/>
      <c r="D299" s="319"/>
      <c r="E299" s="320"/>
      <c r="F299" s="320"/>
      <c r="G299" s="320"/>
      <c r="H299" s="320"/>
      <c r="I299" s="320"/>
      <c r="J299" s="320"/>
      <c r="K299" s="320"/>
      <c r="L299" s="320"/>
      <c r="M299" s="320"/>
      <c r="N299" s="320"/>
      <c r="O299" s="320"/>
      <c r="P299" s="320"/>
      <c r="Q299" s="320"/>
      <c r="R299" s="320"/>
      <c r="S299" s="320"/>
      <c r="T299" s="320"/>
      <c r="U299" s="320"/>
      <c r="V299" s="320"/>
      <c r="W299" s="339"/>
      <c r="X299" s="339"/>
      <c r="Y299" s="339"/>
      <c r="Z299" s="340"/>
      <c r="AA299" s="318"/>
      <c r="AB299" s="13"/>
      <c r="AC299" s="13"/>
      <c r="AD299" s="13"/>
      <c r="AE299" s="13"/>
      <c r="AF299" s="13"/>
      <c r="AG299" s="13"/>
    </row>
    <row r="300" spans="1:33" ht="15.75" customHeight="1" x14ac:dyDescent="0.25">
      <c r="A300" s="13"/>
      <c r="B300" s="14"/>
      <c r="C300" s="318"/>
      <c r="D300" s="319"/>
      <c r="E300" s="320"/>
      <c r="F300" s="320"/>
      <c r="G300" s="320"/>
      <c r="H300" s="320"/>
      <c r="I300" s="320"/>
      <c r="J300" s="320"/>
      <c r="K300" s="320"/>
      <c r="L300" s="320"/>
      <c r="M300" s="320"/>
      <c r="N300" s="320"/>
      <c r="O300" s="320"/>
      <c r="P300" s="320"/>
      <c r="Q300" s="320"/>
      <c r="R300" s="320"/>
      <c r="S300" s="320"/>
      <c r="T300" s="320"/>
      <c r="U300" s="320"/>
      <c r="V300" s="320"/>
      <c r="W300" s="339"/>
      <c r="X300" s="339"/>
      <c r="Y300" s="339"/>
      <c r="Z300" s="340"/>
      <c r="AA300" s="318"/>
      <c r="AB300" s="13"/>
      <c r="AC300" s="13"/>
      <c r="AD300" s="13"/>
      <c r="AE300" s="13"/>
      <c r="AF300" s="13"/>
      <c r="AG300" s="13"/>
    </row>
    <row r="301" spans="1:33" ht="15.75" customHeight="1" x14ac:dyDescent="0.25">
      <c r="A301" s="13"/>
      <c r="B301" s="14"/>
      <c r="C301" s="318"/>
      <c r="D301" s="319"/>
      <c r="E301" s="320"/>
      <c r="F301" s="320"/>
      <c r="G301" s="320"/>
      <c r="H301" s="320"/>
      <c r="I301" s="320"/>
      <c r="J301" s="320"/>
      <c r="K301" s="320"/>
      <c r="L301" s="320"/>
      <c r="M301" s="320"/>
      <c r="N301" s="320"/>
      <c r="O301" s="320"/>
      <c r="P301" s="320"/>
      <c r="Q301" s="320"/>
      <c r="R301" s="320"/>
      <c r="S301" s="320"/>
      <c r="T301" s="320"/>
      <c r="U301" s="320"/>
      <c r="V301" s="320"/>
      <c r="W301" s="339"/>
      <c r="X301" s="339"/>
      <c r="Y301" s="339"/>
      <c r="Z301" s="340"/>
      <c r="AA301" s="318"/>
      <c r="AB301" s="13"/>
      <c r="AC301" s="13"/>
      <c r="AD301" s="13"/>
      <c r="AE301" s="13"/>
      <c r="AF301" s="13"/>
      <c r="AG301" s="13"/>
    </row>
    <row r="302" spans="1:33" ht="15.75" customHeight="1" x14ac:dyDescent="0.25">
      <c r="A302" s="13"/>
      <c r="B302" s="14"/>
      <c r="C302" s="318"/>
      <c r="D302" s="319"/>
      <c r="E302" s="320"/>
      <c r="F302" s="320"/>
      <c r="G302" s="320"/>
      <c r="H302" s="320"/>
      <c r="I302" s="320"/>
      <c r="J302" s="320"/>
      <c r="K302" s="320"/>
      <c r="L302" s="320"/>
      <c r="M302" s="320"/>
      <c r="N302" s="320"/>
      <c r="O302" s="320"/>
      <c r="P302" s="320"/>
      <c r="Q302" s="320"/>
      <c r="R302" s="320"/>
      <c r="S302" s="320"/>
      <c r="T302" s="320"/>
      <c r="U302" s="320"/>
      <c r="V302" s="320"/>
      <c r="W302" s="339"/>
      <c r="X302" s="339"/>
      <c r="Y302" s="339"/>
      <c r="Z302" s="340"/>
      <c r="AA302" s="318"/>
      <c r="AB302" s="13"/>
      <c r="AC302" s="13"/>
      <c r="AD302" s="13"/>
      <c r="AE302" s="13"/>
      <c r="AF302" s="13"/>
      <c r="AG302" s="13"/>
    </row>
    <row r="303" spans="1:33" ht="15.75" customHeight="1" x14ac:dyDescent="0.25">
      <c r="A303" s="13"/>
      <c r="B303" s="14"/>
      <c r="C303" s="318"/>
      <c r="D303" s="319"/>
      <c r="E303" s="320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39"/>
      <c r="X303" s="339"/>
      <c r="Y303" s="339"/>
      <c r="Z303" s="340"/>
      <c r="AA303" s="318"/>
      <c r="AB303" s="13"/>
      <c r="AC303" s="13"/>
      <c r="AD303" s="13"/>
      <c r="AE303" s="13"/>
      <c r="AF303" s="13"/>
      <c r="AG303" s="13"/>
    </row>
    <row r="304" spans="1:33" ht="15.75" customHeight="1" x14ac:dyDescent="0.25">
      <c r="A304" s="13"/>
      <c r="B304" s="14"/>
      <c r="C304" s="318"/>
      <c r="D304" s="319"/>
      <c r="E304" s="320"/>
      <c r="F304" s="320"/>
      <c r="G304" s="320"/>
      <c r="H304" s="320"/>
      <c r="I304" s="320"/>
      <c r="J304" s="320"/>
      <c r="K304" s="320"/>
      <c r="L304" s="320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39"/>
      <c r="X304" s="339"/>
      <c r="Y304" s="339"/>
      <c r="Z304" s="340"/>
      <c r="AA304" s="318"/>
      <c r="AB304" s="13"/>
      <c r="AC304" s="13"/>
      <c r="AD304" s="13"/>
      <c r="AE304" s="13"/>
      <c r="AF304" s="13"/>
      <c r="AG304" s="13"/>
    </row>
    <row r="305" spans="1:33" ht="15.75" customHeight="1" x14ac:dyDescent="0.25">
      <c r="A305" s="13"/>
      <c r="B305" s="14"/>
      <c r="C305" s="318"/>
      <c r="D305" s="319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0"/>
      <c r="P305" s="320"/>
      <c r="Q305" s="320"/>
      <c r="R305" s="320"/>
      <c r="S305" s="320"/>
      <c r="T305" s="320"/>
      <c r="U305" s="320"/>
      <c r="V305" s="320"/>
      <c r="W305" s="339"/>
      <c r="X305" s="339"/>
      <c r="Y305" s="339"/>
      <c r="Z305" s="340"/>
      <c r="AA305" s="318"/>
      <c r="AB305" s="13"/>
      <c r="AC305" s="13"/>
      <c r="AD305" s="13"/>
      <c r="AE305" s="13"/>
      <c r="AF305" s="13"/>
      <c r="AG305" s="13"/>
    </row>
    <row r="306" spans="1:33" ht="15.75" customHeight="1" x14ac:dyDescent="0.25">
      <c r="A306" s="13"/>
      <c r="B306" s="14"/>
      <c r="C306" s="318"/>
      <c r="D306" s="319"/>
      <c r="E306" s="320"/>
      <c r="F306" s="320"/>
      <c r="G306" s="320"/>
      <c r="H306" s="320"/>
      <c r="I306" s="320"/>
      <c r="J306" s="320"/>
      <c r="K306" s="320"/>
      <c r="L306" s="320"/>
      <c r="M306" s="320"/>
      <c r="N306" s="320"/>
      <c r="O306" s="320"/>
      <c r="P306" s="320"/>
      <c r="Q306" s="320"/>
      <c r="R306" s="320"/>
      <c r="S306" s="320"/>
      <c r="T306" s="320"/>
      <c r="U306" s="320"/>
      <c r="V306" s="320"/>
      <c r="W306" s="339"/>
      <c r="X306" s="339"/>
      <c r="Y306" s="339"/>
      <c r="Z306" s="340"/>
      <c r="AA306" s="318"/>
      <c r="AB306" s="13"/>
      <c r="AC306" s="13"/>
      <c r="AD306" s="13"/>
      <c r="AE306" s="13"/>
      <c r="AF306" s="13"/>
      <c r="AG306" s="13"/>
    </row>
    <row r="307" spans="1:33" ht="15.75" customHeight="1" x14ac:dyDescent="0.25">
      <c r="A307" s="13"/>
      <c r="B307" s="14"/>
      <c r="C307" s="318"/>
      <c r="D307" s="319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39"/>
      <c r="X307" s="339"/>
      <c r="Y307" s="339"/>
      <c r="Z307" s="340"/>
      <c r="AA307" s="318"/>
      <c r="AB307" s="13"/>
      <c r="AC307" s="13"/>
      <c r="AD307" s="13"/>
      <c r="AE307" s="13"/>
      <c r="AF307" s="13"/>
      <c r="AG307" s="13"/>
    </row>
    <row r="308" spans="1:33" ht="15.75" customHeight="1" x14ac:dyDescent="0.25">
      <c r="A308" s="13"/>
      <c r="B308" s="14"/>
      <c r="C308" s="318"/>
      <c r="D308" s="319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39"/>
      <c r="X308" s="339"/>
      <c r="Y308" s="339"/>
      <c r="Z308" s="340"/>
      <c r="AA308" s="318"/>
      <c r="AB308" s="13"/>
      <c r="AC308" s="13"/>
      <c r="AD308" s="13"/>
      <c r="AE308" s="13"/>
      <c r="AF308" s="13"/>
      <c r="AG308" s="13"/>
    </row>
    <row r="309" spans="1:33" ht="15.75" customHeight="1" x14ac:dyDescent="0.25">
      <c r="A309" s="13"/>
      <c r="B309" s="14"/>
      <c r="C309" s="318"/>
      <c r="D309" s="319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39"/>
      <c r="X309" s="339"/>
      <c r="Y309" s="339"/>
      <c r="Z309" s="340"/>
      <c r="AA309" s="318"/>
      <c r="AB309" s="13"/>
      <c r="AC309" s="13"/>
      <c r="AD309" s="13"/>
      <c r="AE309" s="13"/>
      <c r="AF309" s="13"/>
      <c r="AG309" s="13"/>
    </row>
    <row r="310" spans="1:33" ht="15.75" customHeight="1" x14ac:dyDescent="0.25">
      <c r="A310" s="13"/>
      <c r="B310" s="14"/>
      <c r="C310" s="318"/>
      <c r="D310" s="319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39"/>
      <c r="X310" s="339"/>
      <c r="Y310" s="339"/>
      <c r="Z310" s="340"/>
      <c r="AA310" s="318"/>
      <c r="AB310" s="13"/>
      <c r="AC310" s="13"/>
      <c r="AD310" s="13"/>
      <c r="AE310" s="13"/>
      <c r="AF310" s="13"/>
      <c r="AG310" s="13"/>
    </row>
    <row r="311" spans="1:33" ht="15.75" customHeight="1" x14ac:dyDescent="0.25">
      <c r="A311" s="13"/>
      <c r="B311" s="14"/>
      <c r="C311" s="318"/>
      <c r="D311" s="319"/>
      <c r="E311" s="320"/>
      <c r="F311" s="320"/>
      <c r="G311" s="320"/>
      <c r="H311" s="320"/>
      <c r="I311" s="320"/>
      <c r="J311" s="320"/>
      <c r="K311" s="320"/>
      <c r="L311" s="320"/>
      <c r="M311" s="320"/>
      <c r="N311" s="320"/>
      <c r="O311" s="320"/>
      <c r="P311" s="320"/>
      <c r="Q311" s="320"/>
      <c r="R311" s="320"/>
      <c r="S311" s="320"/>
      <c r="T311" s="320"/>
      <c r="U311" s="320"/>
      <c r="V311" s="320"/>
      <c r="W311" s="339"/>
      <c r="X311" s="339"/>
      <c r="Y311" s="339"/>
      <c r="Z311" s="340"/>
      <c r="AA311" s="318"/>
      <c r="AB311" s="13"/>
      <c r="AC311" s="13"/>
      <c r="AD311" s="13"/>
      <c r="AE311" s="13"/>
      <c r="AF311" s="13"/>
      <c r="AG311" s="13"/>
    </row>
    <row r="312" spans="1:33" ht="15.75" customHeight="1" x14ac:dyDescent="0.25">
      <c r="A312" s="13"/>
      <c r="B312" s="14"/>
      <c r="C312" s="318"/>
      <c r="D312" s="319"/>
      <c r="E312" s="320"/>
      <c r="F312" s="320"/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39"/>
      <c r="X312" s="339"/>
      <c r="Y312" s="339"/>
      <c r="Z312" s="340"/>
      <c r="AA312" s="318"/>
      <c r="AB312" s="13"/>
      <c r="AC312" s="13"/>
      <c r="AD312" s="13"/>
      <c r="AE312" s="13"/>
      <c r="AF312" s="13"/>
      <c r="AG312" s="13"/>
    </row>
    <row r="313" spans="1:33" ht="15.75" customHeight="1" x14ac:dyDescent="0.25">
      <c r="A313" s="13"/>
      <c r="B313" s="14"/>
      <c r="C313" s="318"/>
      <c r="D313" s="319"/>
      <c r="E313" s="320"/>
      <c r="F313" s="320"/>
      <c r="G313" s="320"/>
      <c r="H313" s="320"/>
      <c r="I313" s="320"/>
      <c r="J313" s="320"/>
      <c r="K313" s="320"/>
      <c r="L313" s="320"/>
      <c r="M313" s="320"/>
      <c r="N313" s="320"/>
      <c r="O313" s="320"/>
      <c r="P313" s="320"/>
      <c r="Q313" s="320"/>
      <c r="R313" s="320"/>
      <c r="S313" s="320"/>
      <c r="T313" s="320"/>
      <c r="U313" s="320"/>
      <c r="V313" s="320"/>
      <c r="W313" s="339"/>
      <c r="X313" s="339"/>
      <c r="Y313" s="339"/>
      <c r="Z313" s="340"/>
      <c r="AA313" s="318"/>
      <c r="AB313" s="13"/>
      <c r="AC313" s="13"/>
      <c r="AD313" s="13"/>
      <c r="AE313" s="13"/>
      <c r="AF313" s="13"/>
      <c r="AG313" s="13"/>
    </row>
    <row r="314" spans="1:33" ht="15.75" customHeight="1" x14ac:dyDescent="0.25">
      <c r="A314" s="13"/>
      <c r="B314" s="14"/>
      <c r="C314" s="318"/>
      <c r="D314" s="319"/>
      <c r="E314" s="320"/>
      <c r="F314" s="320"/>
      <c r="G314" s="320"/>
      <c r="H314" s="320"/>
      <c r="I314" s="320"/>
      <c r="J314" s="320"/>
      <c r="K314" s="320"/>
      <c r="L314" s="320"/>
      <c r="M314" s="320"/>
      <c r="N314" s="320"/>
      <c r="O314" s="320"/>
      <c r="P314" s="320"/>
      <c r="Q314" s="320"/>
      <c r="R314" s="320"/>
      <c r="S314" s="320"/>
      <c r="T314" s="320"/>
      <c r="U314" s="320"/>
      <c r="V314" s="320"/>
      <c r="W314" s="339"/>
      <c r="X314" s="339"/>
      <c r="Y314" s="339"/>
      <c r="Z314" s="340"/>
      <c r="AA314" s="318"/>
      <c r="AB314" s="13"/>
      <c r="AC314" s="13"/>
      <c r="AD314" s="13"/>
      <c r="AE314" s="13"/>
      <c r="AF314" s="13"/>
      <c r="AG314" s="13"/>
    </row>
    <row r="315" spans="1:33" ht="15.75" customHeight="1" x14ac:dyDescent="0.25">
      <c r="A315" s="13"/>
      <c r="B315" s="14"/>
      <c r="C315" s="318"/>
      <c r="D315" s="319"/>
      <c r="E315" s="320"/>
      <c r="F315" s="320"/>
      <c r="G315" s="320"/>
      <c r="H315" s="320"/>
      <c r="I315" s="320"/>
      <c r="J315" s="320"/>
      <c r="K315" s="320"/>
      <c r="L315" s="320"/>
      <c r="M315" s="320"/>
      <c r="N315" s="320"/>
      <c r="O315" s="320"/>
      <c r="P315" s="320"/>
      <c r="Q315" s="320"/>
      <c r="R315" s="320"/>
      <c r="S315" s="320"/>
      <c r="T315" s="320"/>
      <c r="U315" s="320"/>
      <c r="V315" s="320"/>
      <c r="W315" s="339"/>
      <c r="X315" s="339"/>
      <c r="Y315" s="339"/>
      <c r="Z315" s="340"/>
      <c r="AA315" s="318"/>
      <c r="AB315" s="13"/>
      <c r="AC315" s="13"/>
      <c r="AD315" s="13"/>
      <c r="AE315" s="13"/>
      <c r="AF315" s="13"/>
      <c r="AG315" s="13"/>
    </row>
    <row r="316" spans="1:33" ht="15.75" customHeight="1" x14ac:dyDescent="0.25">
      <c r="A316" s="13"/>
      <c r="B316" s="14"/>
      <c r="C316" s="318"/>
      <c r="D316" s="319"/>
      <c r="E316" s="320"/>
      <c r="F316" s="320"/>
      <c r="G316" s="320"/>
      <c r="H316" s="320"/>
      <c r="I316" s="320"/>
      <c r="J316" s="320"/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39"/>
      <c r="X316" s="339"/>
      <c r="Y316" s="339"/>
      <c r="Z316" s="340"/>
      <c r="AA316" s="318"/>
      <c r="AB316" s="13"/>
      <c r="AC316" s="13"/>
      <c r="AD316" s="13"/>
      <c r="AE316" s="13"/>
      <c r="AF316" s="13"/>
      <c r="AG316" s="13"/>
    </row>
    <row r="317" spans="1:33" ht="15.75" customHeight="1" x14ac:dyDescent="0.25">
      <c r="A317" s="13"/>
      <c r="B317" s="14"/>
      <c r="C317" s="318"/>
      <c r="D317" s="319"/>
      <c r="E317" s="320"/>
      <c r="F317" s="320"/>
      <c r="G317" s="320"/>
      <c r="H317" s="320"/>
      <c r="I317" s="320"/>
      <c r="J317" s="320"/>
      <c r="K317" s="320"/>
      <c r="L317" s="320"/>
      <c r="M317" s="320"/>
      <c r="N317" s="320"/>
      <c r="O317" s="320"/>
      <c r="P317" s="320"/>
      <c r="Q317" s="320"/>
      <c r="R317" s="320"/>
      <c r="S317" s="320"/>
      <c r="T317" s="320"/>
      <c r="U317" s="320"/>
      <c r="V317" s="320"/>
      <c r="W317" s="339"/>
      <c r="X317" s="339"/>
      <c r="Y317" s="339"/>
      <c r="Z317" s="340"/>
      <c r="AA317" s="318"/>
      <c r="AB317" s="13"/>
      <c r="AC317" s="13"/>
      <c r="AD317" s="13"/>
      <c r="AE317" s="13"/>
      <c r="AF317" s="13"/>
      <c r="AG317" s="13"/>
    </row>
    <row r="318" spans="1:33" ht="15.75" customHeight="1" x14ac:dyDescent="0.25">
      <c r="A318" s="13"/>
      <c r="B318" s="14"/>
      <c r="C318" s="318"/>
      <c r="D318" s="319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39"/>
      <c r="X318" s="339"/>
      <c r="Y318" s="339"/>
      <c r="Z318" s="340"/>
      <c r="AA318" s="318"/>
      <c r="AB318" s="13"/>
      <c r="AC318" s="13"/>
      <c r="AD318" s="13"/>
      <c r="AE318" s="13"/>
      <c r="AF318" s="13"/>
      <c r="AG318" s="13"/>
    </row>
    <row r="319" spans="1:33" ht="15.75" customHeight="1" x14ac:dyDescent="0.25">
      <c r="A319" s="13"/>
      <c r="B319" s="14"/>
      <c r="C319" s="318"/>
      <c r="D319" s="319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39"/>
      <c r="X319" s="339"/>
      <c r="Y319" s="339"/>
      <c r="Z319" s="340"/>
      <c r="AA319" s="318"/>
      <c r="AB319" s="13"/>
      <c r="AC319" s="13"/>
      <c r="AD319" s="13"/>
      <c r="AE319" s="13"/>
      <c r="AF319" s="13"/>
      <c r="AG319" s="13"/>
    </row>
    <row r="320" spans="1:33" ht="15.75" customHeight="1" x14ac:dyDescent="0.25">
      <c r="A320" s="13"/>
      <c r="B320" s="14"/>
      <c r="C320" s="318"/>
      <c r="D320" s="319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39"/>
      <c r="X320" s="339"/>
      <c r="Y320" s="339"/>
      <c r="Z320" s="340"/>
      <c r="AA320" s="318"/>
      <c r="AB320" s="13"/>
      <c r="AC320" s="13"/>
      <c r="AD320" s="13"/>
      <c r="AE320" s="13"/>
      <c r="AF320" s="13"/>
      <c r="AG320" s="13"/>
    </row>
    <row r="321" spans="1:33" ht="15.75" customHeight="1" x14ac:dyDescent="0.25">
      <c r="A321" s="13"/>
      <c r="B321" s="14"/>
      <c r="C321" s="318"/>
      <c r="D321" s="319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39"/>
      <c r="X321" s="339"/>
      <c r="Y321" s="339"/>
      <c r="Z321" s="340"/>
      <c r="AA321" s="318"/>
      <c r="AB321" s="13"/>
      <c r="AC321" s="13"/>
      <c r="AD321" s="13"/>
      <c r="AE321" s="13"/>
      <c r="AF321" s="13"/>
      <c r="AG321" s="13"/>
    </row>
    <row r="322" spans="1:33" ht="15.75" customHeight="1" x14ac:dyDescent="0.25">
      <c r="A322" s="13"/>
      <c r="B322" s="14"/>
      <c r="C322" s="318"/>
      <c r="D322" s="319"/>
      <c r="E322" s="320"/>
      <c r="F322" s="320"/>
      <c r="G322" s="320"/>
      <c r="H322" s="320"/>
      <c r="I322" s="320"/>
      <c r="J322" s="320"/>
      <c r="K322" s="320"/>
      <c r="L322" s="320"/>
      <c r="M322" s="320"/>
      <c r="N322" s="320"/>
      <c r="O322" s="320"/>
      <c r="P322" s="320"/>
      <c r="Q322" s="320"/>
      <c r="R322" s="320"/>
      <c r="S322" s="320"/>
      <c r="T322" s="320"/>
      <c r="U322" s="320"/>
      <c r="V322" s="320"/>
      <c r="W322" s="339"/>
      <c r="X322" s="339"/>
      <c r="Y322" s="339"/>
      <c r="Z322" s="340"/>
      <c r="AA322" s="318"/>
      <c r="AB322" s="13"/>
      <c r="AC322" s="13"/>
      <c r="AD322" s="13"/>
      <c r="AE322" s="13"/>
      <c r="AF322" s="13"/>
      <c r="AG322" s="13"/>
    </row>
    <row r="323" spans="1:33" ht="15.75" customHeight="1" x14ac:dyDescent="0.25">
      <c r="A323" s="13"/>
      <c r="B323" s="14"/>
      <c r="C323" s="318"/>
      <c r="D323" s="319"/>
      <c r="E323" s="320"/>
      <c r="F323" s="320"/>
      <c r="G323" s="320"/>
      <c r="H323" s="320"/>
      <c r="I323" s="320"/>
      <c r="J323" s="320"/>
      <c r="K323" s="320"/>
      <c r="L323" s="320"/>
      <c r="M323" s="320"/>
      <c r="N323" s="320"/>
      <c r="O323" s="320"/>
      <c r="P323" s="320"/>
      <c r="Q323" s="320"/>
      <c r="R323" s="320"/>
      <c r="S323" s="320"/>
      <c r="T323" s="320"/>
      <c r="U323" s="320"/>
      <c r="V323" s="320"/>
      <c r="W323" s="339"/>
      <c r="X323" s="339"/>
      <c r="Y323" s="339"/>
      <c r="Z323" s="340"/>
      <c r="AA323" s="318"/>
      <c r="AB323" s="13"/>
      <c r="AC323" s="13"/>
      <c r="AD323" s="13"/>
      <c r="AE323" s="13"/>
      <c r="AF323" s="13"/>
      <c r="AG323" s="13"/>
    </row>
    <row r="324" spans="1:33" ht="15.75" customHeight="1" x14ac:dyDescent="0.25">
      <c r="A324" s="13"/>
      <c r="B324" s="14"/>
      <c r="C324" s="318"/>
      <c r="D324" s="319"/>
      <c r="E324" s="320"/>
      <c r="F324" s="320"/>
      <c r="G324" s="320"/>
      <c r="H324" s="320"/>
      <c r="I324" s="320"/>
      <c r="J324" s="320"/>
      <c r="K324" s="320"/>
      <c r="L324" s="320"/>
      <c r="M324" s="320"/>
      <c r="N324" s="320"/>
      <c r="O324" s="320"/>
      <c r="P324" s="320"/>
      <c r="Q324" s="320"/>
      <c r="R324" s="320"/>
      <c r="S324" s="320"/>
      <c r="T324" s="320"/>
      <c r="U324" s="320"/>
      <c r="V324" s="320"/>
      <c r="W324" s="339"/>
      <c r="X324" s="339"/>
      <c r="Y324" s="339"/>
      <c r="Z324" s="340"/>
      <c r="AA324" s="318"/>
      <c r="AB324" s="13"/>
      <c r="AC324" s="13"/>
      <c r="AD324" s="13"/>
      <c r="AE324" s="13"/>
      <c r="AF324" s="13"/>
      <c r="AG324" s="13"/>
    </row>
    <row r="325" spans="1:33" ht="15.75" customHeight="1" x14ac:dyDescent="0.25">
      <c r="A325" s="13"/>
      <c r="B325" s="14"/>
      <c r="C325" s="318"/>
      <c r="D325" s="319"/>
      <c r="E325" s="320"/>
      <c r="F325" s="320"/>
      <c r="G325" s="320"/>
      <c r="H325" s="320"/>
      <c r="I325" s="320"/>
      <c r="J325" s="320"/>
      <c r="K325" s="320"/>
      <c r="L325" s="320"/>
      <c r="M325" s="320"/>
      <c r="N325" s="320"/>
      <c r="O325" s="320"/>
      <c r="P325" s="320"/>
      <c r="Q325" s="320"/>
      <c r="R325" s="320"/>
      <c r="S325" s="320"/>
      <c r="T325" s="320"/>
      <c r="U325" s="320"/>
      <c r="V325" s="320"/>
      <c r="W325" s="339"/>
      <c r="X325" s="339"/>
      <c r="Y325" s="339"/>
      <c r="Z325" s="340"/>
      <c r="AA325" s="318"/>
      <c r="AB325" s="13"/>
      <c r="AC325" s="13"/>
      <c r="AD325" s="13"/>
      <c r="AE325" s="13"/>
      <c r="AF325" s="13"/>
      <c r="AG325" s="13"/>
    </row>
    <row r="326" spans="1:33" ht="15.75" customHeight="1" x14ac:dyDescent="0.25">
      <c r="A326" s="13"/>
      <c r="B326" s="14"/>
      <c r="C326" s="318"/>
      <c r="D326" s="319"/>
      <c r="E326" s="320"/>
      <c r="F326" s="320"/>
      <c r="G326" s="320"/>
      <c r="H326" s="320"/>
      <c r="I326" s="320"/>
      <c r="J326" s="320"/>
      <c r="K326" s="320"/>
      <c r="L326" s="320"/>
      <c r="M326" s="320"/>
      <c r="N326" s="320"/>
      <c r="O326" s="320"/>
      <c r="P326" s="320"/>
      <c r="Q326" s="320"/>
      <c r="R326" s="320"/>
      <c r="S326" s="320"/>
      <c r="T326" s="320"/>
      <c r="U326" s="320"/>
      <c r="V326" s="320"/>
      <c r="W326" s="339"/>
      <c r="X326" s="339"/>
      <c r="Y326" s="339"/>
      <c r="Z326" s="340"/>
      <c r="AA326" s="318"/>
      <c r="AB326" s="13"/>
      <c r="AC326" s="13"/>
      <c r="AD326" s="13"/>
      <c r="AE326" s="13"/>
      <c r="AF326" s="13"/>
      <c r="AG326" s="13"/>
    </row>
    <row r="327" spans="1:33" ht="15.75" customHeight="1" x14ac:dyDescent="0.25">
      <c r="A327" s="13"/>
      <c r="B327" s="14"/>
      <c r="C327" s="318"/>
      <c r="D327" s="319"/>
      <c r="E327" s="320"/>
      <c r="F327" s="320"/>
      <c r="G327" s="320"/>
      <c r="H327" s="320"/>
      <c r="I327" s="320"/>
      <c r="J327" s="320"/>
      <c r="K327" s="320"/>
      <c r="L327" s="320"/>
      <c r="M327" s="320"/>
      <c r="N327" s="320"/>
      <c r="O327" s="320"/>
      <c r="P327" s="320"/>
      <c r="Q327" s="320"/>
      <c r="R327" s="320"/>
      <c r="S327" s="320"/>
      <c r="T327" s="320"/>
      <c r="U327" s="320"/>
      <c r="V327" s="320"/>
      <c r="W327" s="339"/>
      <c r="X327" s="339"/>
      <c r="Y327" s="339"/>
      <c r="Z327" s="340"/>
      <c r="AA327" s="318"/>
      <c r="AB327" s="13"/>
      <c r="AC327" s="13"/>
      <c r="AD327" s="13"/>
      <c r="AE327" s="13"/>
      <c r="AF327" s="13"/>
      <c r="AG327" s="13"/>
    </row>
    <row r="328" spans="1:33" ht="15.75" customHeight="1" x14ac:dyDescent="0.25">
      <c r="A328" s="13"/>
      <c r="B328" s="14"/>
      <c r="C328" s="318"/>
      <c r="D328" s="319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39"/>
      <c r="X328" s="339"/>
      <c r="Y328" s="339"/>
      <c r="Z328" s="340"/>
      <c r="AA328" s="318"/>
      <c r="AB328" s="13"/>
      <c r="AC328" s="13"/>
      <c r="AD328" s="13"/>
      <c r="AE328" s="13"/>
      <c r="AF328" s="13"/>
      <c r="AG328" s="13"/>
    </row>
    <row r="329" spans="1:33" ht="15.75" customHeight="1" x14ac:dyDescent="0.25">
      <c r="A329" s="13"/>
      <c r="B329" s="14"/>
      <c r="C329" s="318"/>
      <c r="D329" s="319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39"/>
      <c r="X329" s="339"/>
      <c r="Y329" s="339"/>
      <c r="Z329" s="340"/>
      <c r="AA329" s="318"/>
      <c r="AB329" s="13"/>
      <c r="AC329" s="13"/>
      <c r="AD329" s="13"/>
      <c r="AE329" s="13"/>
      <c r="AF329" s="13"/>
      <c r="AG329" s="13"/>
    </row>
    <row r="330" spans="1:33" ht="15.75" customHeight="1" x14ac:dyDescent="0.25">
      <c r="A330" s="13"/>
      <c r="B330" s="14"/>
      <c r="C330" s="318"/>
      <c r="D330" s="319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39"/>
      <c r="X330" s="339"/>
      <c r="Y330" s="339"/>
      <c r="Z330" s="340"/>
      <c r="AA330" s="318"/>
      <c r="AB330" s="13"/>
      <c r="AC330" s="13"/>
      <c r="AD330" s="13"/>
      <c r="AE330" s="13"/>
      <c r="AF330" s="13"/>
      <c r="AG330" s="13"/>
    </row>
    <row r="331" spans="1:33" ht="15.75" customHeight="1" x14ac:dyDescent="0.25">
      <c r="A331" s="13"/>
      <c r="B331" s="14"/>
      <c r="C331" s="318"/>
      <c r="D331" s="319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39"/>
      <c r="X331" s="339"/>
      <c r="Y331" s="339"/>
      <c r="Z331" s="340"/>
      <c r="AA331" s="318"/>
      <c r="AB331" s="13"/>
      <c r="AC331" s="13"/>
      <c r="AD331" s="13"/>
      <c r="AE331" s="13"/>
      <c r="AF331" s="13"/>
      <c r="AG331" s="13"/>
    </row>
    <row r="332" spans="1:33" ht="15.75" customHeight="1" x14ac:dyDescent="0.25">
      <c r="A332" s="13"/>
      <c r="B332" s="14"/>
      <c r="C332" s="318"/>
      <c r="D332" s="319"/>
      <c r="E332" s="320"/>
      <c r="F332" s="320"/>
      <c r="G332" s="320"/>
      <c r="H332" s="320"/>
      <c r="I332" s="320"/>
      <c r="J332" s="320"/>
      <c r="K332" s="320"/>
      <c r="L332" s="320"/>
      <c r="M332" s="320"/>
      <c r="N332" s="320"/>
      <c r="O332" s="320"/>
      <c r="P332" s="320"/>
      <c r="Q332" s="320"/>
      <c r="R332" s="320"/>
      <c r="S332" s="320"/>
      <c r="T332" s="320"/>
      <c r="U332" s="320"/>
      <c r="V332" s="320"/>
      <c r="W332" s="339"/>
      <c r="X332" s="339"/>
      <c r="Y332" s="339"/>
      <c r="Z332" s="340"/>
      <c r="AA332" s="318"/>
      <c r="AB332" s="13"/>
      <c r="AC332" s="13"/>
      <c r="AD332" s="13"/>
      <c r="AE332" s="13"/>
      <c r="AF332" s="13"/>
      <c r="AG332" s="13"/>
    </row>
    <row r="333" spans="1:33" ht="15.75" customHeight="1" x14ac:dyDescent="0.25">
      <c r="A333" s="13"/>
      <c r="B333" s="14"/>
      <c r="C333" s="318"/>
      <c r="D333" s="319"/>
      <c r="E333" s="320"/>
      <c r="F333" s="320"/>
      <c r="G333" s="320"/>
      <c r="H333" s="320"/>
      <c r="I333" s="320"/>
      <c r="J333" s="320"/>
      <c r="K333" s="320"/>
      <c r="L333" s="320"/>
      <c r="M333" s="320"/>
      <c r="N333" s="320"/>
      <c r="O333" s="320"/>
      <c r="P333" s="320"/>
      <c r="Q333" s="320"/>
      <c r="R333" s="320"/>
      <c r="S333" s="320"/>
      <c r="T333" s="320"/>
      <c r="U333" s="320"/>
      <c r="V333" s="320"/>
      <c r="W333" s="339"/>
      <c r="X333" s="339"/>
      <c r="Y333" s="339"/>
      <c r="Z333" s="340"/>
      <c r="AA333" s="318"/>
      <c r="AB333" s="13"/>
      <c r="AC333" s="13"/>
      <c r="AD333" s="13"/>
      <c r="AE333" s="13"/>
      <c r="AF333" s="13"/>
      <c r="AG333" s="13"/>
    </row>
    <row r="334" spans="1:33" ht="15.75" customHeight="1" x14ac:dyDescent="0.25">
      <c r="A334" s="13"/>
      <c r="B334" s="14"/>
      <c r="C334" s="318"/>
      <c r="D334" s="319"/>
      <c r="E334" s="320"/>
      <c r="F334" s="320"/>
      <c r="G334" s="320"/>
      <c r="H334" s="320"/>
      <c r="I334" s="320"/>
      <c r="J334" s="320"/>
      <c r="K334" s="320"/>
      <c r="L334" s="320"/>
      <c r="M334" s="320"/>
      <c r="N334" s="320"/>
      <c r="O334" s="320"/>
      <c r="P334" s="320"/>
      <c r="Q334" s="320"/>
      <c r="R334" s="320"/>
      <c r="S334" s="320"/>
      <c r="T334" s="320"/>
      <c r="U334" s="320"/>
      <c r="V334" s="320"/>
      <c r="W334" s="339"/>
      <c r="X334" s="339"/>
      <c r="Y334" s="339"/>
      <c r="Z334" s="340"/>
      <c r="AA334" s="318"/>
      <c r="AB334" s="13"/>
      <c r="AC334" s="13"/>
      <c r="AD334" s="13"/>
      <c r="AE334" s="13"/>
      <c r="AF334" s="13"/>
      <c r="AG334" s="13"/>
    </row>
    <row r="335" spans="1:33" ht="15.75" customHeight="1" x14ac:dyDescent="0.25">
      <c r="A335" s="13"/>
      <c r="B335" s="14"/>
      <c r="C335" s="318"/>
      <c r="D335" s="319"/>
      <c r="E335" s="320"/>
      <c r="F335" s="320"/>
      <c r="G335" s="320"/>
      <c r="H335" s="320"/>
      <c r="I335" s="320"/>
      <c r="J335" s="320"/>
      <c r="K335" s="320"/>
      <c r="L335" s="320"/>
      <c r="M335" s="320"/>
      <c r="N335" s="320"/>
      <c r="O335" s="320"/>
      <c r="P335" s="320"/>
      <c r="Q335" s="320"/>
      <c r="R335" s="320"/>
      <c r="S335" s="320"/>
      <c r="T335" s="320"/>
      <c r="U335" s="320"/>
      <c r="V335" s="320"/>
      <c r="W335" s="339"/>
      <c r="X335" s="339"/>
      <c r="Y335" s="339"/>
      <c r="Z335" s="340"/>
      <c r="AA335" s="318"/>
      <c r="AB335" s="13"/>
      <c r="AC335" s="13"/>
      <c r="AD335" s="13"/>
      <c r="AE335" s="13"/>
      <c r="AF335" s="13"/>
      <c r="AG335" s="13"/>
    </row>
    <row r="336" spans="1:33" ht="15.75" customHeight="1" x14ac:dyDescent="0.25">
      <c r="A336" s="13"/>
      <c r="B336" s="14"/>
      <c r="C336" s="318"/>
      <c r="D336" s="319"/>
      <c r="E336" s="320"/>
      <c r="F336" s="320"/>
      <c r="G336" s="320"/>
      <c r="H336" s="320"/>
      <c r="I336" s="320"/>
      <c r="J336" s="320"/>
      <c r="K336" s="320"/>
      <c r="L336" s="320"/>
      <c r="M336" s="320"/>
      <c r="N336" s="320"/>
      <c r="O336" s="320"/>
      <c r="P336" s="320"/>
      <c r="Q336" s="320"/>
      <c r="R336" s="320"/>
      <c r="S336" s="320"/>
      <c r="T336" s="320"/>
      <c r="U336" s="320"/>
      <c r="V336" s="320"/>
      <c r="W336" s="339"/>
      <c r="X336" s="339"/>
      <c r="Y336" s="339"/>
      <c r="Z336" s="340"/>
      <c r="AA336" s="318"/>
      <c r="AB336" s="13"/>
      <c r="AC336" s="13"/>
      <c r="AD336" s="13"/>
      <c r="AE336" s="13"/>
      <c r="AF336" s="13"/>
      <c r="AG336" s="13"/>
    </row>
    <row r="337" spans="1:33" ht="15.75" customHeight="1" x14ac:dyDescent="0.25">
      <c r="A337" s="13"/>
      <c r="B337" s="14"/>
      <c r="C337" s="318"/>
      <c r="D337" s="319"/>
      <c r="E337" s="320"/>
      <c r="F337" s="320"/>
      <c r="G337" s="320"/>
      <c r="H337" s="320"/>
      <c r="I337" s="320"/>
      <c r="J337" s="320"/>
      <c r="K337" s="320"/>
      <c r="L337" s="320"/>
      <c r="M337" s="320"/>
      <c r="N337" s="320"/>
      <c r="O337" s="320"/>
      <c r="P337" s="320"/>
      <c r="Q337" s="320"/>
      <c r="R337" s="320"/>
      <c r="S337" s="320"/>
      <c r="T337" s="320"/>
      <c r="U337" s="320"/>
      <c r="V337" s="320"/>
      <c r="W337" s="339"/>
      <c r="X337" s="339"/>
      <c r="Y337" s="339"/>
      <c r="Z337" s="340"/>
      <c r="AA337" s="318"/>
      <c r="AB337" s="13"/>
      <c r="AC337" s="13"/>
      <c r="AD337" s="13"/>
      <c r="AE337" s="13"/>
      <c r="AF337" s="13"/>
      <c r="AG337" s="13"/>
    </row>
    <row r="338" spans="1:33" ht="15.75" customHeight="1" x14ac:dyDescent="0.25">
      <c r="A338" s="13"/>
      <c r="B338" s="14"/>
      <c r="C338" s="318"/>
      <c r="D338" s="319"/>
      <c r="E338" s="320"/>
      <c r="F338" s="320"/>
      <c r="G338" s="320"/>
      <c r="H338" s="320"/>
      <c r="I338" s="320"/>
      <c r="J338" s="320"/>
      <c r="K338" s="320"/>
      <c r="L338" s="320"/>
      <c r="M338" s="320"/>
      <c r="N338" s="320"/>
      <c r="O338" s="320"/>
      <c r="P338" s="320"/>
      <c r="Q338" s="320"/>
      <c r="R338" s="320"/>
      <c r="S338" s="320"/>
      <c r="T338" s="320"/>
      <c r="U338" s="320"/>
      <c r="V338" s="320"/>
      <c r="W338" s="339"/>
      <c r="X338" s="339"/>
      <c r="Y338" s="339"/>
      <c r="Z338" s="340"/>
      <c r="AA338" s="318"/>
      <c r="AB338" s="13"/>
      <c r="AC338" s="13"/>
      <c r="AD338" s="13"/>
      <c r="AE338" s="13"/>
      <c r="AF338" s="13"/>
      <c r="AG338" s="13"/>
    </row>
    <row r="339" spans="1:33" ht="15.75" customHeight="1" x14ac:dyDescent="0.25">
      <c r="A339" s="13"/>
      <c r="B339" s="14"/>
      <c r="C339" s="318"/>
      <c r="D339" s="319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39"/>
      <c r="X339" s="339"/>
      <c r="Y339" s="339"/>
      <c r="Z339" s="340"/>
      <c r="AA339" s="318"/>
      <c r="AB339" s="13"/>
      <c r="AC339" s="13"/>
      <c r="AD339" s="13"/>
      <c r="AE339" s="13"/>
      <c r="AF339" s="13"/>
      <c r="AG339" s="13"/>
    </row>
    <row r="340" spans="1:33" ht="15.75" customHeight="1" x14ac:dyDescent="0.25">
      <c r="A340" s="13"/>
      <c r="B340" s="14"/>
      <c r="C340" s="318"/>
      <c r="D340" s="319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39"/>
      <c r="X340" s="339"/>
      <c r="Y340" s="339"/>
      <c r="Z340" s="340"/>
      <c r="AA340" s="318"/>
      <c r="AB340" s="13"/>
      <c r="AC340" s="13"/>
      <c r="AD340" s="13"/>
      <c r="AE340" s="13"/>
      <c r="AF340" s="13"/>
      <c r="AG340" s="13"/>
    </row>
    <row r="341" spans="1:33" ht="15.75" customHeight="1" x14ac:dyDescent="0.25">
      <c r="A341" s="13"/>
      <c r="B341" s="14"/>
      <c r="C341" s="318"/>
      <c r="D341" s="319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39"/>
      <c r="X341" s="339"/>
      <c r="Y341" s="339"/>
      <c r="Z341" s="340"/>
      <c r="AA341" s="318"/>
      <c r="AB341" s="13"/>
      <c r="AC341" s="13"/>
      <c r="AD341" s="13"/>
      <c r="AE341" s="13"/>
      <c r="AF341" s="13"/>
      <c r="AG341" s="13"/>
    </row>
    <row r="342" spans="1:33" ht="15.75" customHeight="1" x14ac:dyDescent="0.25">
      <c r="A342" s="13"/>
      <c r="B342" s="14"/>
      <c r="C342" s="318"/>
      <c r="D342" s="319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39"/>
      <c r="X342" s="339"/>
      <c r="Y342" s="339"/>
      <c r="Z342" s="340"/>
      <c r="AA342" s="318"/>
      <c r="AB342" s="13"/>
      <c r="AC342" s="13"/>
      <c r="AD342" s="13"/>
      <c r="AE342" s="13"/>
      <c r="AF342" s="13"/>
      <c r="AG342" s="13"/>
    </row>
    <row r="343" spans="1:33" ht="15.75" customHeight="1" x14ac:dyDescent="0.25">
      <c r="A343" s="13"/>
      <c r="B343" s="14"/>
      <c r="C343" s="318"/>
      <c r="D343" s="319"/>
      <c r="E343" s="320"/>
      <c r="F343" s="320"/>
      <c r="G343" s="320"/>
      <c r="H343" s="320"/>
      <c r="I343" s="320"/>
      <c r="J343" s="320"/>
      <c r="K343" s="320"/>
      <c r="L343" s="320"/>
      <c r="M343" s="320"/>
      <c r="N343" s="320"/>
      <c r="O343" s="320"/>
      <c r="P343" s="320"/>
      <c r="Q343" s="320"/>
      <c r="R343" s="320"/>
      <c r="S343" s="320"/>
      <c r="T343" s="320"/>
      <c r="U343" s="320"/>
      <c r="V343" s="320"/>
      <c r="W343" s="339"/>
      <c r="X343" s="339"/>
      <c r="Y343" s="339"/>
      <c r="Z343" s="340"/>
      <c r="AA343" s="318"/>
      <c r="AB343" s="13"/>
      <c r="AC343" s="13"/>
      <c r="AD343" s="13"/>
      <c r="AE343" s="13"/>
      <c r="AF343" s="13"/>
      <c r="AG343" s="13"/>
    </row>
    <row r="344" spans="1:33" ht="15.75" customHeight="1" x14ac:dyDescent="0.25">
      <c r="A344" s="13"/>
      <c r="B344" s="14"/>
      <c r="C344" s="318"/>
      <c r="D344" s="319"/>
      <c r="E344" s="320"/>
      <c r="F344" s="320"/>
      <c r="G344" s="320"/>
      <c r="H344" s="320"/>
      <c r="I344" s="320"/>
      <c r="J344" s="320"/>
      <c r="K344" s="320"/>
      <c r="L344" s="320"/>
      <c r="M344" s="320"/>
      <c r="N344" s="320"/>
      <c r="O344" s="320"/>
      <c r="P344" s="320"/>
      <c r="Q344" s="320"/>
      <c r="R344" s="320"/>
      <c r="S344" s="320"/>
      <c r="T344" s="320"/>
      <c r="U344" s="320"/>
      <c r="V344" s="320"/>
      <c r="W344" s="339"/>
      <c r="X344" s="339"/>
      <c r="Y344" s="339"/>
      <c r="Z344" s="340"/>
      <c r="AA344" s="318"/>
      <c r="AB344" s="13"/>
      <c r="AC344" s="13"/>
      <c r="AD344" s="13"/>
      <c r="AE344" s="13"/>
      <c r="AF344" s="13"/>
      <c r="AG344" s="13"/>
    </row>
    <row r="345" spans="1:33" ht="15.75" customHeight="1" x14ac:dyDescent="0.25">
      <c r="A345" s="13"/>
      <c r="B345" s="14"/>
      <c r="C345" s="318"/>
      <c r="D345" s="319"/>
      <c r="E345" s="320"/>
      <c r="F345" s="320"/>
      <c r="G345" s="320"/>
      <c r="H345" s="320"/>
      <c r="I345" s="320"/>
      <c r="J345" s="320"/>
      <c r="K345" s="320"/>
      <c r="L345" s="320"/>
      <c r="M345" s="320"/>
      <c r="N345" s="320"/>
      <c r="O345" s="320"/>
      <c r="P345" s="320"/>
      <c r="Q345" s="320"/>
      <c r="R345" s="320"/>
      <c r="S345" s="320"/>
      <c r="T345" s="320"/>
      <c r="U345" s="320"/>
      <c r="V345" s="320"/>
      <c r="W345" s="339"/>
      <c r="X345" s="339"/>
      <c r="Y345" s="339"/>
      <c r="Z345" s="340"/>
      <c r="AA345" s="318"/>
      <c r="AB345" s="13"/>
      <c r="AC345" s="13"/>
      <c r="AD345" s="13"/>
      <c r="AE345" s="13"/>
      <c r="AF345" s="13"/>
      <c r="AG345" s="13"/>
    </row>
    <row r="346" spans="1:33" ht="15.75" customHeight="1" x14ac:dyDescent="0.25">
      <c r="A346" s="13"/>
      <c r="B346" s="14"/>
      <c r="C346" s="318"/>
      <c r="D346" s="319"/>
      <c r="E346" s="320"/>
      <c r="F346" s="320"/>
      <c r="G346" s="320"/>
      <c r="H346" s="320"/>
      <c r="I346" s="320"/>
      <c r="J346" s="320"/>
      <c r="K346" s="320"/>
      <c r="L346" s="320"/>
      <c r="M346" s="320"/>
      <c r="N346" s="320"/>
      <c r="O346" s="320"/>
      <c r="P346" s="320"/>
      <c r="Q346" s="320"/>
      <c r="R346" s="320"/>
      <c r="S346" s="320"/>
      <c r="T346" s="320"/>
      <c r="U346" s="320"/>
      <c r="V346" s="320"/>
      <c r="W346" s="339"/>
      <c r="X346" s="339"/>
      <c r="Y346" s="339"/>
      <c r="Z346" s="340"/>
      <c r="AA346" s="318"/>
      <c r="AB346" s="13"/>
      <c r="AC346" s="13"/>
      <c r="AD346" s="13"/>
      <c r="AE346" s="13"/>
      <c r="AF346" s="13"/>
      <c r="AG346" s="13"/>
    </row>
    <row r="347" spans="1:33" ht="15.75" customHeight="1" x14ac:dyDescent="0.25">
      <c r="A347" s="13"/>
      <c r="B347" s="14"/>
      <c r="C347" s="318"/>
      <c r="D347" s="319"/>
      <c r="E347" s="320"/>
      <c r="F347" s="320"/>
      <c r="G347" s="320"/>
      <c r="H347" s="320"/>
      <c r="I347" s="320"/>
      <c r="J347" s="320"/>
      <c r="K347" s="320"/>
      <c r="L347" s="320"/>
      <c r="M347" s="320"/>
      <c r="N347" s="320"/>
      <c r="O347" s="320"/>
      <c r="P347" s="320"/>
      <c r="Q347" s="320"/>
      <c r="R347" s="320"/>
      <c r="S347" s="320"/>
      <c r="T347" s="320"/>
      <c r="U347" s="320"/>
      <c r="V347" s="320"/>
      <c r="W347" s="339"/>
      <c r="X347" s="339"/>
      <c r="Y347" s="339"/>
      <c r="Z347" s="340"/>
      <c r="AA347" s="318"/>
      <c r="AB347" s="13"/>
      <c r="AC347" s="13"/>
      <c r="AD347" s="13"/>
      <c r="AE347" s="13"/>
      <c r="AF347" s="13"/>
      <c r="AG347" s="13"/>
    </row>
    <row r="348" spans="1:33" ht="15.75" customHeight="1" x14ac:dyDescent="0.25">
      <c r="A348" s="13"/>
      <c r="B348" s="14"/>
      <c r="C348" s="318"/>
      <c r="D348" s="319"/>
      <c r="E348" s="320"/>
      <c r="F348" s="320"/>
      <c r="G348" s="320"/>
      <c r="H348" s="320"/>
      <c r="I348" s="320"/>
      <c r="J348" s="320"/>
      <c r="K348" s="320"/>
      <c r="L348" s="320"/>
      <c r="M348" s="320"/>
      <c r="N348" s="320"/>
      <c r="O348" s="320"/>
      <c r="P348" s="320"/>
      <c r="Q348" s="320"/>
      <c r="R348" s="320"/>
      <c r="S348" s="320"/>
      <c r="T348" s="320"/>
      <c r="U348" s="320"/>
      <c r="V348" s="320"/>
      <c r="W348" s="339"/>
      <c r="X348" s="339"/>
      <c r="Y348" s="339"/>
      <c r="Z348" s="340"/>
      <c r="AA348" s="318"/>
      <c r="AB348" s="13"/>
      <c r="AC348" s="13"/>
      <c r="AD348" s="13"/>
      <c r="AE348" s="13"/>
      <c r="AF348" s="13"/>
      <c r="AG348" s="13"/>
    </row>
    <row r="349" spans="1:33" ht="15.75" customHeight="1" x14ac:dyDescent="0.25">
      <c r="A349" s="13"/>
      <c r="B349" s="14"/>
      <c r="C349" s="318"/>
      <c r="D349" s="319"/>
      <c r="E349" s="320"/>
      <c r="F349" s="320"/>
      <c r="G349" s="320"/>
      <c r="H349" s="320"/>
      <c r="I349" s="320"/>
      <c r="J349" s="320"/>
      <c r="K349" s="320"/>
      <c r="L349" s="320"/>
      <c r="M349" s="320"/>
      <c r="N349" s="320"/>
      <c r="O349" s="320"/>
      <c r="P349" s="320"/>
      <c r="Q349" s="320"/>
      <c r="R349" s="320"/>
      <c r="S349" s="320"/>
      <c r="T349" s="320"/>
      <c r="U349" s="320"/>
      <c r="V349" s="320"/>
      <c r="W349" s="339"/>
      <c r="X349" s="339"/>
      <c r="Y349" s="339"/>
      <c r="Z349" s="340"/>
      <c r="AA349" s="318"/>
      <c r="AB349" s="13"/>
      <c r="AC349" s="13"/>
      <c r="AD349" s="13"/>
      <c r="AE349" s="13"/>
      <c r="AF349" s="13"/>
      <c r="AG349" s="13"/>
    </row>
    <row r="350" spans="1:33" ht="15.75" customHeight="1" x14ac:dyDescent="0.25">
      <c r="A350" s="13"/>
      <c r="B350" s="14"/>
      <c r="C350" s="318"/>
      <c r="D350" s="319"/>
      <c r="E350" s="320"/>
      <c r="F350" s="320"/>
      <c r="G350" s="320"/>
      <c r="H350" s="320"/>
      <c r="I350" s="320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39"/>
      <c r="X350" s="339"/>
      <c r="Y350" s="339"/>
      <c r="Z350" s="340"/>
      <c r="AA350" s="318"/>
      <c r="AB350" s="13"/>
      <c r="AC350" s="13"/>
      <c r="AD350" s="13"/>
      <c r="AE350" s="13"/>
      <c r="AF350" s="13"/>
      <c r="AG350" s="13"/>
    </row>
    <row r="351" spans="1:33" ht="15.75" customHeight="1" x14ac:dyDescent="0.25">
      <c r="A351" s="13"/>
      <c r="B351" s="14"/>
      <c r="C351" s="318"/>
      <c r="D351" s="319"/>
      <c r="E351" s="320"/>
      <c r="F351" s="320"/>
      <c r="G351" s="320"/>
      <c r="H351" s="320"/>
      <c r="I351" s="320"/>
      <c r="J351" s="320"/>
      <c r="K351" s="320"/>
      <c r="L351" s="320"/>
      <c r="M351" s="320"/>
      <c r="N351" s="320"/>
      <c r="O351" s="320"/>
      <c r="P351" s="320"/>
      <c r="Q351" s="320"/>
      <c r="R351" s="320"/>
      <c r="S351" s="320"/>
      <c r="T351" s="320"/>
      <c r="U351" s="320"/>
      <c r="V351" s="320"/>
      <c r="W351" s="339"/>
      <c r="X351" s="339"/>
      <c r="Y351" s="339"/>
      <c r="Z351" s="340"/>
      <c r="AA351" s="318"/>
      <c r="AB351" s="13"/>
      <c r="AC351" s="13"/>
      <c r="AD351" s="13"/>
      <c r="AE351" s="13"/>
      <c r="AF351" s="13"/>
      <c r="AG351" s="13"/>
    </row>
    <row r="352" spans="1:33" ht="15.75" customHeight="1" x14ac:dyDescent="0.25">
      <c r="A352" s="13"/>
      <c r="B352" s="14"/>
      <c r="C352" s="318"/>
      <c r="D352" s="319"/>
      <c r="E352" s="320"/>
      <c r="F352" s="320"/>
      <c r="G352" s="320"/>
      <c r="H352" s="320"/>
      <c r="I352" s="320"/>
      <c r="J352" s="320"/>
      <c r="K352" s="320"/>
      <c r="L352" s="320"/>
      <c r="M352" s="320"/>
      <c r="N352" s="320"/>
      <c r="O352" s="320"/>
      <c r="P352" s="320"/>
      <c r="Q352" s="320"/>
      <c r="R352" s="320"/>
      <c r="S352" s="320"/>
      <c r="T352" s="320"/>
      <c r="U352" s="320"/>
      <c r="V352" s="320"/>
      <c r="W352" s="339"/>
      <c r="X352" s="339"/>
      <c r="Y352" s="339"/>
      <c r="Z352" s="340"/>
      <c r="AA352" s="318"/>
      <c r="AB352" s="13"/>
      <c r="AC352" s="13"/>
      <c r="AD352" s="13"/>
      <c r="AE352" s="13"/>
      <c r="AF352" s="13"/>
      <c r="AG352" s="13"/>
    </row>
    <row r="353" spans="1:33" ht="15.75" customHeight="1" x14ac:dyDescent="0.25">
      <c r="A353" s="13"/>
      <c r="B353" s="14"/>
      <c r="C353" s="318"/>
      <c r="D353" s="319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39"/>
      <c r="X353" s="339"/>
      <c r="Y353" s="339"/>
      <c r="Z353" s="340"/>
      <c r="AA353" s="318"/>
      <c r="AB353" s="13"/>
      <c r="AC353" s="13"/>
      <c r="AD353" s="13"/>
      <c r="AE353" s="13"/>
      <c r="AF353" s="13"/>
      <c r="AG353" s="13"/>
    </row>
    <row r="354" spans="1:33" ht="15.75" customHeight="1" x14ac:dyDescent="0.25">
      <c r="A354" s="13"/>
      <c r="B354" s="14"/>
      <c r="C354" s="318"/>
      <c r="D354" s="319"/>
      <c r="E354" s="320"/>
      <c r="F354" s="320"/>
      <c r="G354" s="320"/>
      <c r="H354" s="320"/>
      <c r="I354" s="320"/>
      <c r="J354" s="320"/>
      <c r="K354" s="320"/>
      <c r="L354" s="320"/>
      <c r="M354" s="320"/>
      <c r="N354" s="320"/>
      <c r="O354" s="320"/>
      <c r="P354" s="320"/>
      <c r="Q354" s="320"/>
      <c r="R354" s="320"/>
      <c r="S354" s="320"/>
      <c r="T354" s="320"/>
      <c r="U354" s="320"/>
      <c r="V354" s="320"/>
      <c r="W354" s="339"/>
      <c r="X354" s="339"/>
      <c r="Y354" s="339"/>
      <c r="Z354" s="340"/>
      <c r="AA354" s="318"/>
      <c r="AB354" s="13"/>
      <c r="AC354" s="13"/>
      <c r="AD354" s="13"/>
      <c r="AE354" s="13"/>
      <c r="AF354" s="13"/>
      <c r="AG354" s="13"/>
    </row>
    <row r="355" spans="1:33" ht="15.75" customHeight="1" x14ac:dyDescent="0.25">
      <c r="A355" s="13"/>
      <c r="B355" s="14"/>
      <c r="C355" s="318"/>
      <c r="D355" s="319"/>
      <c r="E355" s="320"/>
      <c r="F355" s="320"/>
      <c r="G355" s="320"/>
      <c r="H355" s="320"/>
      <c r="I355" s="320"/>
      <c r="J355" s="320"/>
      <c r="K355" s="320"/>
      <c r="L355" s="320"/>
      <c r="M355" s="320"/>
      <c r="N355" s="320"/>
      <c r="O355" s="320"/>
      <c r="P355" s="320"/>
      <c r="Q355" s="320"/>
      <c r="R355" s="320"/>
      <c r="S355" s="320"/>
      <c r="T355" s="320"/>
      <c r="U355" s="320"/>
      <c r="V355" s="320"/>
      <c r="W355" s="339"/>
      <c r="X355" s="339"/>
      <c r="Y355" s="339"/>
      <c r="Z355" s="340"/>
      <c r="AA355" s="318"/>
      <c r="AB355" s="13"/>
      <c r="AC355" s="13"/>
      <c r="AD355" s="13"/>
      <c r="AE355" s="13"/>
      <c r="AF355" s="13"/>
      <c r="AG355" s="13"/>
    </row>
    <row r="356" spans="1:33" ht="15.75" customHeight="1" x14ac:dyDescent="0.25">
      <c r="A356" s="13"/>
      <c r="B356" s="14"/>
      <c r="C356" s="318"/>
      <c r="D356" s="319"/>
      <c r="E356" s="320"/>
      <c r="F356" s="320"/>
      <c r="G356" s="320"/>
      <c r="H356" s="320"/>
      <c r="I356" s="320"/>
      <c r="J356" s="320"/>
      <c r="K356" s="320"/>
      <c r="L356" s="320"/>
      <c r="M356" s="320"/>
      <c r="N356" s="320"/>
      <c r="O356" s="320"/>
      <c r="P356" s="320"/>
      <c r="Q356" s="320"/>
      <c r="R356" s="320"/>
      <c r="S356" s="320"/>
      <c r="T356" s="320"/>
      <c r="U356" s="320"/>
      <c r="V356" s="320"/>
      <c r="W356" s="339"/>
      <c r="X356" s="339"/>
      <c r="Y356" s="339"/>
      <c r="Z356" s="340"/>
      <c r="AA356" s="318"/>
      <c r="AB356" s="13"/>
      <c r="AC356" s="13"/>
      <c r="AD356" s="13"/>
      <c r="AE356" s="13"/>
      <c r="AF356" s="13"/>
      <c r="AG356" s="13"/>
    </row>
    <row r="357" spans="1:33" ht="15.75" customHeight="1" x14ac:dyDescent="0.25">
      <c r="A357" s="13"/>
      <c r="B357" s="14"/>
      <c r="C357" s="318"/>
      <c r="D357" s="319"/>
      <c r="E357" s="320"/>
      <c r="F357" s="320"/>
      <c r="G357" s="320"/>
      <c r="H357" s="320"/>
      <c r="I357" s="320"/>
      <c r="J357" s="320"/>
      <c r="K357" s="320"/>
      <c r="L357" s="320"/>
      <c r="M357" s="320"/>
      <c r="N357" s="320"/>
      <c r="O357" s="320"/>
      <c r="P357" s="320"/>
      <c r="Q357" s="320"/>
      <c r="R357" s="320"/>
      <c r="S357" s="320"/>
      <c r="T357" s="320"/>
      <c r="U357" s="320"/>
      <c r="V357" s="320"/>
      <c r="W357" s="339"/>
      <c r="X357" s="339"/>
      <c r="Y357" s="339"/>
      <c r="Z357" s="340"/>
      <c r="AA357" s="318"/>
      <c r="AB357" s="13"/>
      <c r="AC357" s="13"/>
      <c r="AD357" s="13"/>
      <c r="AE357" s="13"/>
      <c r="AF357" s="13"/>
      <c r="AG357" s="13"/>
    </row>
    <row r="358" spans="1:33" ht="15.75" customHeight="1" x14ac:dyDescent="0.25">
      <c r="A358" s="13"/>
      <c r="B358" s="14"/>
      <c r="C358" s="318"/>
      <c r="D358" s="319"/>
      <c r="E358" s="320"/>
      <c r="F358" s="320"/>
      <c r="G358" s="320"/>
      <c r="H358" s="320"/>
      <c r="I358" s="320"/>
      <c r="J358" s="320"/>
      <c r="K358" s="320"/>
      <c r="L358" s="320"/>
      <c r="M358" s="320"/>
      <c r="N358" s="320"/>
      <c r="O358" s="320"/>
      <c r="P358" s="320"/>
      <c r="Q358" s="320"/>
      <c r="R358" s="320"/>
      <c r="S358" s="320"/>
      <c r="T358" s="320"/>
      <c r="U358" s="320"/>
      <c r="V358" s="320"/>
      <c r="W358" s="339"/>
      <c r="X358" s="339"/>
      <c r="Y358" s="339"/>
      <c r="Z358" s="340"/>
      <c r="AA358" s="318"/>
      <c r="AB358" s="13"/>
      <c r="AC358" s="13"/>
      <c r="AD358" s="13"/>
      <c r="AE358" s="13"/>
      <c r="AF358" s="13"/>
      <c r="AG358" s="13"/>
    </row>
    <row r="359" spans="1:33" ht="15.75" customHeight="1" x14ac:dyDescent="0.25">
      <c r="A359" s="13"/>
      <c r="B359" s="14"/>
      <c r="C359" s="318"/>
      <c r="D359" s="319"/>
      <c r="E359" s="320"/>
      <c r="F359" s="320"/>
      <c r="G359" s="320"/>
      <c r="H359" s="320"/>
      <c r="I359" s="320"/>
      <c r="J359" s="320"/>
      <c r="K359" s="320"/>
      <c r="L359" s="320"/>
      <c r="M359" s="320"/>
      <c r="N359" s="320"/>
      <c r="O359" s="320"/>
      <c r="P359" s="320"/>
      <c r="Q359" s="320"/>
      <c r="R359" s="320"/>
      <c r="S359" s="320"/>
      <c r="T359" s="320"/>
      <c r="U359" s="320"/>
      <c r="V359" s="320"/>
      <c r="W359" s="339"/>
      <c r="X359" s="339"/>
      <c r="Y359" s="339"/>
      <c r="Z359" s="340"/>
      <c r="AA359" s="318"/>
      <c r="AB359" s="13"/>
      <c r="AC359" s="13"/>
      <c r="AD359" s="13"/>
      <c r="AE359" s="13"/>
      <c r="AF359" s="13"/>
      <c r="AG359" s="13"/>
    </row>
    <row r="360" spans="1:33" ht="15.75" customHeight="1" x14ac:dyDescent="0.25">
      <c r="A360" s="13"/>
      <c r="B360" s="14"/>
      <c r="C360" s="318"/>
      <c r="D360" s="319"/>
      <c r="E360" s="320"/>
      <c r="F360" s="320"/>
      <c r="G360" s="320"/>
      <c r="H360" s="320"/>
      <c r="I360" s="320"/>
      <c r="J360" s="320"/>
      <c r="K360" s="320"/>
      <c r="L360" s="320"/>
      <c r="M360" s="320"/>
      <c r="N360" s="320"/>
      <c r="O360" s="320"/>
      <c r="P360" s="320"/>
      <c r="Q360" s="320"/>
      <c r="R360" s="320"/>
      <c r="S360" s="320"/>
      <c r="T360" s="320"/>
      <c r="U360" s="320"/>
      <c r="V360" s="320"/>
      <c r="W360" s="339"/>
      <c r="X360" s="339"/>
      <c r="Y360" s="339"/>
      <c r="Z360" s="340"/>
      <c r="AA360" s="318"/>
      <c r="AB360" s="13"/>
      <c r="AC360" s="13"/>
      <c r="AD360" s="13"/>
      <c r="AE360" s="13"/>
      <c r="AF360" s="13"/>
      <c r="AG360" s="13"/>
    </row>
    <row r="361" spans="1:33" ht="15.75" customHeight="1" x14ac:dyDescent="0.25">
      <c r="A361" s="13"/>
      <c r="B361" s="14"/>
      <c r="C361" s="318"/>
      <c r="D361" s="319"/>
      <c r="E361" s="320"/>
      <c r="F361" s="320"/>
      <c r="G361" s="320"/>
      <c r="H361" s="320"/>
      <c r="I361" s="320"/>
      <c r="J361" s="320"/>
      <c r="K361" s="320"/>
      <c r="L361" s="320"/>
      <c r="M361" s="320"/>
      <c r="N361" s="320"/>
      <c r="O361" s="320"/>
      <c r="P361" s="320"/>
      <c r="Q361" s="320"/>
      <c r="R361" s="320"/>
      <c r="S361" s="320"/>
      <c r="T361" s="320"/>
      <c r="U361" s="320"/>
      <c r="V361" s="320"/>
      <c r="W361" s="339"/>
      <c r="X361" s="339"/>
      <c r="Y361" s="339"/>
      <c r="Z361" s="340"/>
      <c r="AA361" s="318"/>
      <c r="AB361" s="13"/>
      <c r="AC361" s="13"/>
      <c r="AD361" s="13"/>
      <c r="AE361" s="13"/>
      <c r="AF361" s="13"/>
      <c r="AG361" s="13"/>
    </row>
    <row r="362" spans="1:33" ht="15.75" customHeight="1" x14ac:dyDescent="0.25">
      <c r="A362" s="13"/>
      <c r="B362" s="14"/>
      <c r="C362" s="318"/>
      <c r="D362" s="319"/>
      <c r="E362" s="320"/>
      <c r="F362" s="320"/>
      <c r="G362" s="320"/>
      <c r="H362" s="320"/>
      <c r="I362" s="320"/>
      <c r="J362" s="320"/>
      <c r="K362" s="320"/>
      <c r="L362" s="320"/>
      <c r="M362" s="320"/>
      <c r="N362" s="320"/>
      <c r="O362" s="320"/>
      <c r="P362" s="320"/>
      <c r="Q362" s="320"/>
      <c r="R362" s="320"/>
      <c r="S362" s="320"/>
      <c r="T362" s="320"/>
      <c r="U362" s="320"/>
      <c r="V362" s="320"/>
      <c r="W362" s="339"/>
      <c r="X362" s="339"/>
      <c r="Y362" s="339"/>
      <c r="Z362" s="340"/>
      <c r="AA362" s="318"/>
      <c r="AB362" s="13"/>
      <c r="AC362" s="13"/>
      <c r="AD362" s="13"/>
      <c r="AE362" s="13"/>
      <c r="AF362" s="13"/>
      <c r="AG362" s="13"/>
    </row>
    <row r="363" spans="1:33" ht="15.75" customHeight="1" x14ac:dyDescent="0.25">
      <c r="A363" s="13"/>
      <c r="B363" s="14"/>
      <c r="C363" s="318"/>
      <c r="D363" s="319"/>
      <c r="E363" s="320"/>
      <c r="F363" s="320"/>
      <c r="G363" s="320"/>
      <c r="H363" s="320"/>
      <c r="I363" s="320"/>
      <c r="J363" s="320"/>
      <c r="K363" s="320"/>
      <c r="L363" s="320"/>
      <c r="M363" s="320"/>
      <c r="N363" s="320"/>
      <c r="O363" s="320"/>
      <c r="P363" s="320"/>
      <c r="Q363" s="320"/>
      <c r="R363" s="320"/>
      <c r="S363" s="320"/>
      <c r="T363" s="320"/>
      <c r="U363" s="320"/>
      <c r="V363" s="320"/>
      <c r="W363" s="339"/>
      <c r="X363" s="339"/>
      <c r="Y363" s="339"/>
      <c r="Z363" s="340"/>
      <c r="AA363" s="318"/>
      <c r="AB363" s="13"/>
      <c r="AC363" s="13"/>
      <c r="AD363" s="13"/>
      <c r="AE363" s="13"/>
      <c r="AF363" s="13"/>
      <c r="AG363" s="13"/>
    </row>
    <row r="364" spans="1:33" ht="15.75" customHeight="1" x14ac:dyDescent="0.25">
      <c r="A364" s="13"/>
      <c r="B364" s="14"/>
      <c r="C364" s="318"/>
      <c r="D364" s="319"/>
      <c r="E364" s="320"/>
      <c r="F364" s="320"/>
      <c r="G364" s="320"/>
      <c r="H364" s="320"/>
      <c r="I364" s="320"/>
      <c r="J364" s="320"/>
      <c r="K364" s="320"/>
      <c r="L364" s="320"/>
      <c r="M364" s="320"/>
      <c r="N364" s="320"/>
      <c r="O364" s="320"/>
      <c r="P364" s="320"/>
      <c r="Q364" s="320"/>
      <c r="R364" s="320"/>
      <c r="S364" s="320"/>
      <c r="T364" s="320"/>
      <c r="U364" s="320"/>
      <c r="V364" s="320"/>
      <c r="W364" s="339"/>
      <c r="X364" s="339"/>
      <c r="Y364" s="339"/>
      <c r="Z364" s="340"/>
      <c r="AA364" s="318"/>
      <c r="AB364" s="13"/>
      <c r="AC364" s="13"/>
      <c r="AD364" s="13"/>
      <c r="AE364" s="13"/>
      <c r="AF364" s="13"/>
      <c r="AG364" s="13"/>
    </row>
    <row r="365" spans="1:33" ht="15.75" customHeight="1" x14ac:dyDescent="0.25">
      <c r="A365" s="13"/>
      <c r="B365" s="14"/>
      <c r="C365" s="318"/>
      <c r="D365" s="319"/>
      <c r="E365" s="320"/>
      <c r="F365" s="320"/>
      <c r="G365" s="320"/>
      <c r="H365" s="320"/>
      <c r="I365" s="320"/>
      <c r="J365" s="320"/>
      <c r="K365" s="320"/>
      <c r="L365" s="320"/>
      <c r="M365" s="320"/>
      <c r="N365" s="320"/>
      <c r="O365" s="320"/>
      <c r="P365" s="320"/>
      <c r="Q365" s="320"/>
      <c r="R365" s="320"/>
      <c r="S365" s="320"/>
      <c r="T365" s="320"/>
      <c r="U365" s="320"/>
      <c r="V365" s="320"/>
      <c r="W365" s="339"/>
      <c r="X365" s="339"/>
      <c r="Y365" s="339"/>
      <c r="Z365" s="340"/>
      <c r="AA365" s="318"/>
      <c r="AB365" s="13"/>
      <c r="AC365" s="13"/>
      <c r="AD365" s="13"/>
      <c r="AE365" s="13"/>
      <c r="AF365" s="13"/>
      <c r="AG365" s="13"/>
    </row>
    <row r="366" spans="1:33" ht="15.75" customHeight="1" x14ac:dyDescent="0.25">
      <c r="A366" s="13"/>
      <c r="B366" s="14"/>
      <c r="C366" s="318"/>
      <c r="D366" s="319"/>
      <c r="E366" s="320"/>
      <c r="F366" s="320"/>
      <c r="G366" s="320"/>
      <c r="H366" s="320"/>
      <c r="I366" s="320"/>
      <c r="J366" s="320"/>
      <c r="K366" s="320"/>
      <c r="L366" s="320"/>
      <c r="M366" s="320"/>
      <c r="N366" s="320"/>
      <c r="O366" s="320"/>
      <c r="P366" s="320"/>
      <c r="Q366" s="320"/>
      <c r="R366" s="320"/>
      <c r="S366" s="320"/>
      <c r="T366" s="320"/>
      <c r="U366" s="320"/>
      <c r="V366" s="320"/>
      <c r="W366" s="339"/>
      <c r="X366" s="339"/>
      <c r="Y366" s="339"/>
      <c r="Z366" s="340"/>
      <c r="AA366" s="318"/>
      <c r="AB366" s="13"/>
      <c r="AC366" s="13"/>
      <c r="AD366" s="13"/>
      <c r="AE366" s="13"/>
      <c r="AF366" s="13"/>
      <c r="AG366" s="13"/>
    </row>
    <row r="367" spans="1:33" ht="15.75" customHeight="1" x14ac:dyDescent="0.25">
      <c r="A367" s="13"/>
      <c r="B367" s="14"/>
      <c r="C367" s="318"/>
      <c r="D367" s="319"/>
      <c r="E367" s="320"/>
      <c r="F367" s="320"/>
      <c r="G367" s="320"/>
      <c r="H367" s="320"/>
      <c r="I367" s="320"/>
      <c r="J367" s="320"/>
      <c r="K367" s="320"/>
      <c r="L367" s="320"/>
      <c r="M367" s="320"/>
      <c r="N367" s="320"/>
      <c r="O367" s="320"/>
      <c r="P367" s="320"/>
      <c r="Q367" s="320"/>
      <c r="R367" s="320"/>
      <c r="S367" s="320"/>
      <c r="T367" s="320"/>
      <c r="U367" s="320"/>
      <c r="V367" s="320"/>
      <c r="W367" s="339"/>
      <c r="X367" s="339"/>
      <c r="Y367" s="339"/>
      <c r="Z367" s="340"/>
      <c r="AA367" s="318"/>
      <c r="AB367" s="13"/>
      <c r="AC367" s="13"/>
      <c r="AD367" s="13"/>
      <c r="AE367" s="13"/>
      <c r="AF367" s="13"/>
      <c r="AG367" s="13"/>
    </row>
    <row r="368" spans="1:33" ht="15.75" customHeight="1" x14ac:dyDescent="0.25">
      <c r="A368" s="13"/>
      <c r="B368" s="14"/>
      <c r="C368" s="318"/>
      <c r="D368" s="319"/>
      <c r="E368" s="320"/>
      <c r="F368" s="320"/>
      <c r="G368" s="320"/>
      <c r="H368" s="320"/>
      <c r="I368" s="320"/>
      <c r="J368" s="320"/>
      <c r="K368" s="320"/>
      <c r="L368" s="320"/>
      <c r="M368" s="320"/>
      <c r="N368" s="320"/>
      <c r="O368" s="320"/>
      <c r="P368" s="320"/>
      <c r="Q368" s="320"/>
      <c r="R368" s="320"/>
      <c r="S368" s="320"/>
      <c r="T368" s="320"/>
      <c r="U368" s="320"/>
      <c r="V368" s="320"/>
      <c r="W368" s="339"/>
      <c r="X368" s="339"/>
      <c r="Y368" s="339"/>
      <c r="Z368" s="340"/>
      <c r="AA368" s="318"/>
      <c r="AB368" s="13"/>
      <c r="AC368" s="13"/>
      <c r="AD368" s="13"/>
      <c r="AE368" s="13"/>
      <c r="AF368" s="13"/>
      <c r="AG368" s="13"/>
    </row>
    <row r="369" spans="1:33" ht="15.75" customHeight="1" x14ac:dyDescent="0.25">
      <c r="A369" s="13"/>
      <c r="B369" s="14"/>
      <c r="C369" s="318"/>
      <c r="D369" s="319"/>
      <c r="E369" s="320"/>
      <c r="F369" s="320"/>
      <c r="G369" s="320"/>
      <c r="H369" s="320"/>
      <c r="I369" s="320"/>
      <c r="J369" s="320"/>
      <c r="K369" s="320"/>
      <c r="L369" s="320"/>
      <c r="M369" s="320"/>
      <c r="N369" s="320"/>
      <c r="O369" s="320"/>
      <c r="P369" s="320"/>
      <c r="Q369" s="320"/>
      <c r="R369" s="320"/>
      <c r="S369" s="320"/>
      <c r="T369" s="320"/>
      <c r="U369" s="320"/>
      <c r="V369" s="320"/>
      <c r="W369" s="339"/>
      <c r="X369" s="339"/>
      <c r="Y369" s="339"/>
      <c r="Z369" s="340"/>
      <c r="AA369" s="318"/>
      <c r="AB369" s="13"/>
      <c r="AC369" s="13"/>
      <c r="AD369" s="13"/>
      <c r="AE369" s="13"/>
      <c r="AF369" s="13"/>
      <c r="AG369" s="13"/>
    </row>
    <row r="370" spans="1:33" ht="15.75" customHeight="1" x14ac:dyDescent="0.25">
      <c r="A370" s="13"/>
      <c r="B370" s="14"/>
      <c r="C370" s="318"/>
      <c r="D370" s="319"/>
      <c r="E370" s="320"/>
      <c r="F370" s="320"/>
      <c r="G370" s="320"/>
      <c r="H370" s="320"/>
      <c r="I370" s="320"/>
      <c r="J370" s="320"/>
      <c r="K370" s="320"/>
      <c r="L370" s="320"/>
      <c r="M370" s="320"/>
      <c r="N370" s="320"/>
      <c r="O370" s="320"/>
      <c r="P370" s="320"/>
      <c r="Q370" s="320"/>
      <c r="R370" s="320"/>
      <c r="S370" s="320"/>
      <c r="T370" s="320"/>
      <c r="U370" s="320"/>
      <c r="V370" s="320"/>
      <c r="W370" s="339"/>
      <c r="X370" s="339"/>
      <c r="Y370" s="339"/>
      <c r="Z370" s="340"/>
      <c r="AA370" s="318"/>
      <c r="AB370" s="13"/>
      <c r="AC370" s="13"/>
      <c r="AD370" s="13"/>
      <c r="AE370" s="13"/>
      <c r="AF370" s="13"/>
      <c r="AG370" s="13"/>
    </row>
    <row r="371" spans="1:33" ht="15.75" customHeight="1" x14ac:dyDescent="0.25">
      <c r="A371" s="13"/>
      <c r="B371" s="14"/>
      <c r="C371" s="318"/>
      <c r="D371" s="319"/>
      <c r="E371" s="320"/>
      <c r="F371" s="320"/>
      <c r="G371" s="320"/>
      <c r="H371" s="320"/>
      <c r="I371" s="320"/>
      <c r="J371" s="320"/>
      <c r="K371" s="320"/>
      <c r="L371" s="320"/>
      <c r="M371" s="320"/>
      <c r="N371" s="320"/>
      <c r="O371" s="320"/>
      <c r="P371" s="320"/>
      <c r="Q371" s="320"/>
      <c r="R371" s="320"/>
      <c r="S371" s="320"/>
      <c r="T371" s="320"/>
      <c r="U371" s="320"/>
      <c r="V371" s="320"/>
      <c r="W371" s="339"/>
      <c r="X371" s="339"/>
      <c r="Y371" s="339"/>
      <c r="Z371" s="340"/>
      <c r="AA371" s="318"/>
      <c r="AB371" s="13"/>
      <c r="AC371" s="13"/>
      <c r="AD371" s="13"/>
      <c r="AE371" s="13"/>
      <c r="AF371" s="13"/>
      <c r="AG371" s="13"/>
    </row>
    <row r="372" spans="1:33" ht="15.75" customHeight="1" x14ac:dyDescent="0.25">
      <c r="A372" s="13"/>
      <c r="B372" s="14"/>
      <c r="C372" s="318"/>
      <c r="D372" s="319"/>
      <c r="E372" s="320"/>
      <c r="F372" s="320"/>
      <c r="G372" s="320"/>
      <c r="H372" s="320"/>
      <c r="I372" s="320"/>
      <c r="J372" s="320"/>
      <c r="K372" s="320"/>
      <c r="L372" s="320"/>
      <c r="M372" s="320"/>
      <c r="N372" s="320"/>
      <c r="O372" s="320"/>
      <c r="P372" s="320"/>
      <c r="Q372" s="320"/>
      <c r="R372" s="320"/>
      <c r="S372" s="320"/>
      <c r="T372" s="320"/>
      <c r="U372" s="320"/>
      <c r="V372" s="320"/>
      <c r="W372" s="339"/>
      <c r="X372" s="339"/>
      <c r="Y372" s="339"/>
      <c r="Z372" s="340"/>
      <c r="AA372" s="318"/>
      <c r="AB372" s="13"/>
      <c r="AC372" s="13"/>
      <c r="AD372" s="13"/>
      <c r="AE372" s="13"/>
      <c r="AF372" s="13"/>
      <c r="AG372" s="13"/>
    </row>
    <row r="373" spans="1:33" ht="15.75" customHeight="1" x14ac:dyDescent="0.25">
      <c r="A373" s="13"/>
      <c r="B373" s="14"/>
      <c r="C373" s="318"/>
      <c r="D373" s="319"/>
      <c r="E373" s="320"/>
      <c r="F373" s="320"/>
      <c r="G373" s="320"/>
      <c r="H373" s="320"/>
      <c r="I373" s="320"/>
      <c r="J373" s="320"/>
      <c r="K373" s="320"/>
      <c r="L373" s="320"/>
      <c r="M373" s="320"/>
      <c r="N373" s="320"/>
      <c r="O373" s="320"/>
      <c r="P373" s="320"/>
      <c r="Q373" s="320"/>
      <c r="R373" s="320"/>
      <c r="S373" s="320"/>
      <c r="T373" s="320"/>
      <c r="U373" s="320"/>
      <c r="V373" s="320"/>
      <c r="W373" s="339"/>
      <c r="X373" s="339"/>
      <c r="Y373" s="339"/>
      <c r="Z373" s="340"/>
      <c r="AA373" s="318"/>
      <c r="AB373" s="13"/>
      <c r="AC373" s="13"/>
      <c r="AD373" s="13"/>
      <c r="AE373" s="13"/>
      <c r="AF373" s="13"/>
      <c r="AG373" s="13"/>
    </row>
    <row r="374" spans="1:33" ht="15.75" customHeight="1" x14ac:dyDescent="0.25">
      <c r="A374" s="13"/>
      <c r="B374" s="14"/>
      <c r="C374" s="318"/>
      <c r="D374" s="319"/>
      <c r="E374" s="320"/>
      <c r="F374" s="320"/>
      <c r="G374" s="320"/>
      <c r="H374" s="320"/>
      <c r="I374" s="320"/>
      <c r="J374" s="320"/>
      <c r="K374" s="320"/>
      <c r="L374" s="320"/>
      <c r="M374" s="320"/>
      <c r="N374" s="320"/>
      <c r="O374" s="320"/>
      <c r="P374" s="320"/>
      <c r="Q374" s="320"/>
      <c r="R374" s="320"/>
      <c r="S374" s="320"/>
      <c r="T374" s="320"/>
      <c r="U374" s="320"/>
      <c r="V374" s="320"/>
      <c r="W374" s="339"/>
      <c r="X374" s="339"/>
      <c r="Y374" s="339"/>
      <c r="Z374" s="340"/>
      <c r="AA374" s="318"/>
      <c r="AB374" s="13"/>
      <c r="AC374" s="13"/>
      <c r="AD374" s="13"/>
      <c r="AE374" s="13"/>
      <c r="AF374" s="13"/>
      <c r="AG374" s="13"/>
    </row>
    <row r="375" spans="1:33" ht="15.75" customHeight="1" x14ac:dyDescent="0.25">
      <c r="A375" s="13"/>
      <c r="B375" s="14"/>
      <c r="C375" s="318"/>
      <c r="D375" s="319"/>
      <c r="E375" s="320"/>
      <c r="F375" s="320"/>
      <c r="G375" s="320"/>
      <c r="H375" s="320"/>
      <c r="I375" s="320"/>
      <c r="J375" s="320"/>
      <c r="K375" s="320"/>
      <c r="L375" s="320"/>
      <c r="M375" s="320"/>
      <c r="N375" s="320"/>
      <c r="O375" s="320"/>
      <c r="P375" s="320"/>
      <c r="Q375" s="320"/>
      <c r="R375" s="320"/>
      <c r="S375" s="320"/>
      <c r="T375" s="320"/>
      <c r="U375" s="320"/>
      <c r="V375" s="320"/>
      <c r="W375" s="339"/>
      <c r="X375" s="339"/>
      <c r="Y375" s="339"/>
      <c r="Z375" s="340"/>
      <c r="AA375" s="318"/>
      <c r="AB375" s="13"/>
      <c r="AC375" s="13"/>
      <c r="AD375" s="13"/>
      <c r="AE375" s="13"/>
      <c r="AF375" s="13"/>
      <c r="AG375" s="13"/>
    </row>
    <row r="376" spans="1:33" ht="15.75" customHeight="1" x14ac:dyDescent="0.25">
      <c r="A376" s="13"/>
      <c r="B376" s="14"/>
      <c r="C376" s="318"/>
      <c r="D376" s="319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320"/>
      <c r="Q376" s="320"/>
      <c r="R376" s="320"/>
      <c r="S376" s="320"/>
      <c r="T376" s="320"/>
      <c r="U376" s="320"/>
      <c r="V376" s="320"/>
      <c r="W376" s="339"/>
      <c r="X376" s="339"/>
      <c r="Y376" s="339"/>
      <c r="Z376" s="340"/>
      <c r="AA376" s="318"/>
      <c r="AB376" s="13"/>
      <c r="AC376" s="13"/>
      <c r="AD376" s="13"/>
      <c r="AE376" s="13"/>
      <c r="AF376" s="13"/>
      <c r="AG376" s="13"/>
    </row>
    <row r="377" spans="1:33" ht="15.75" customHeight="1" x14ac:dyDescent="0.25">
      <c r="A377" s="13"/>
      <c r="B377" s="14"/>
      <c r="C377" s="318"/>
      <c r="D377" s="319"/>
      <c r="E377" s="320"/>
      <c r="F377" s="320"/>
      <c r="G377" s="320"/>
      <c r="H377" s="320"/>
      <c r="I377" s="320"/>
      <c r="J377" s="320"/>
      <c r="K377" s="320"/>
      <c r="L377" s="320"/>
      <c r="M377" s="320"/>
      <c r="N377" s="320"/>
      <c r="O377" s="320"/>
      <c r="P377" s="320"/>
      <c r="Q377" s="320"/>
      <c r="R377" s="320"/>
      <c r="S377" s="320"/>
      <c r="T377" s="320"/>
      <c r="U377" s="320"/>
      <c r="V377" s="320"/>
      <c r="W377" s="339"/>
      <c r="X377" s="339"/>
      <c r="Y377" s="339"/>
      <c r="Z377" s="340"/>
      <c r="AA377" s="318"/>
      <c r="AB377" s="13"/>
      <c r="AC377" s="13"/>
      <c r="AD377" s="13"/>
      <c r="AE377" s="13"/>
      <c r="AF377" s="13"/>
      <c r="AG377" s="13"/>
    </row>
    <row r="378" spans="1:33" ht="15.75" customHeight="1" x14ac:dyDescent="0.25">
      <c r="A378" s="13"/>
      <c r="B378" s="14"/>
      <c r="C378" s="318"/>
      <c r="D378" s="319"/>
      <c r="E378" s="320"/>
      <c r="F378" s="320"/>
      <c r="G378" s="320"/>
      <c r="H378" s="320"/>
      <c r="I378" s="320"/>
      <c r="J378" s="320"/>
      <c r="K378" s="320"/>
      <c r="L378" s="320"/>
      <c r="M378" s="320"/>
      <c r="N378" s="320"/>
      <c r="O378" s="320"/>
      <c r="P378" s="320"/>
      <c r="Q378" s="320"/>
      <c r="R378" s="320"/>
      <c r="S378" s="320"/>
      <c r="T378" s="320"/>
      <c r="U378" s="320"/>
      <c r="V378" s="320"/>
      <c r="W378" s="339"/>
      <c r="X378" s="339"/>
      <c r="Y378" s="339"/>
      <c r="Z378" s="340"/>
      <c r="AA378" s="318"/>
      <c r="AB378" s="13"/>
      <c r="AC378" s="13"/>
      <c r="AD378" s="13"/>
      <c r="AE378" s="13"/>
      <c r="AF378" s="13"/>
      <c r="AG378" s="13"/>
    </row>
    <row r="379" spans="1:33" ht="15.75" customHeight="1" x14ac:dyDescent="0.25">
      <c r="A379" s="13"/>
      <c r="B379" s="14"/>
      <c r="C379" s="318"/>
      <c r="D379" s="319"/>
      <c r="E379" s="320"/>
      <c r="F379" s="320"/>
      <c r="G379" s="320"/>
      <c r="H379" s="320"/>
      <c r="I379" s="320"/>
      <c r="J379" s="320"/>
      <c r="K379" s="320"/>
      <c r="L379" s="320"/>
      <c r="M379" s="320"/>
      <c r="N379" s="320"/>
      <c r="O379" s="320"/>
      <c r="P379" s="320"/>
      <c r="Q379" s="320"/>
      <c r="R379" s="320"/>
      <c r="S379" s="320"/>
      <c r="T379" s="320"/>
      <c r="U379" s="320"/>
      <c r="V379" s="320"/>
      <c r="W379" s="339"/>
      <c r="X379" s="339"/>
      <c r="Y379" s="339"/>
      <c r="Z379" s="340"/>
      <c r="AA379" s="318"/>
      <c r="AB379" s="13"/>
      <c r="AC379" s="13"/>
      <c r="AD379" s="13"/>
      <c r="AE379" s="13"/>
      <c r="AF379" s="13"/>
      <c r="AG379" s="13"/>
    </row>
    <row r="380" spans="1:33" ht="15.75" customHeight="1" x14ac:dyDescent="0.25">
      <c r="A380" s="13"/>
      <c r="B380" s="14"/>
      <c r="C380" s="318"/>
      <c r="D380" s="319"/>
      <c r="E380" s="320"/>
      <c r="F380" s="320"/>
      <c r="G380" s="320"/>
      <c r="H380" s="320"/>
      <c r="I380" s="320"/>
      <c r="J380" s="320"/>
      <c r="K380" s="320"/>
      <c r="L380" s="320"/>
      <c r="M380" s="320"/>
      <c r="N380" s="320"/>
      <c r="O380" s="320"/>
      <c r="P380" s="320"/>
      <c r="Q380" s="320"/>
      <c r="R380" s="320"/>
      <c r="S380" s="320"/>
      <c r="T380" s="320"/>
      <c r="U380" s="320"/>
      <c r="V380" s="320"/>
      <c r="W380" s="339"/>
      <c r="X380" s="339"/>
      <c r="Y380" s="339"/>
      <c r="Z380" s="340"/>
      <c r="AA380" s="318"/>
      <c r="AB380" s="13"/>
      <c r="AC380" s="13"/>
      <c r="AD380" s="13"/>
      <c r="AE380" s="13"/>
      <c r="AF380" s="13"/>
      <c r="AG380" s="13"/>
    </row>
    <row r="381" spans="1:33" ht="15.75" customHeight="1" x14ac:dyDescent="0.25">
      <c r="A381" s="13"/>
      <c r="B381" s="14"/>
      <c r="C381" s="318"/>
      <c r="D381" s="319"/>
      <c r="E381" s="320"/>
      <c r="F381" s="320"/>
      <c r="G381" s="320"/>
      <c r="H381" s="320"/>
      <c r="I381" s="320"/>
      <c r="J381" s="320"/>
      <c r="K381" s="320"/>
      <c r="L381" s="320"/>
      <c r="M381" s="320"/>
      <c r="N381" s="320"/>
      <c r="O381" s="320"/>
      <c r="P381" s="320"/>
      <c r="Q381" s="320"/>
      <c r="R381" s="320"/>
      <c r="S381" s="320"/>
      <c r="T381" s="320"/>
      <c r="U381" s="320"/>
      <c r="V381" s="320"/>
      <c r="W381" s="339"/>
      <c r="X381" s="339"/>
      <c r="Y381" s="339"/>
      <c r="Z381" s="340"/>
      <c r="AA381" s="318"/>
      <c r="AB381" s="13"/>
      <c r="AC381" s="13"/>
      <c r="AD381" s="13"/>
      <c r="AE381" s="13"/>
      <c r="AF381" s="13"/>
      <c r="AG381" s="13"/>
    </row>
    <row r="382" spans="1:33" ht="15.75" customHeight="1" x14ac:dyDescent="0.25">
      <c r="A382" s="13"/>
      <c r="B382" s="14"/>
      <c r="C382" s="318"/>
      <c r="D382" s="319"/>
      <c r="E382" s="320"/>
      <c r="F382" s="320"/>
      <c r="G382" s="320"/>
      <c r="H382" s="320"/>
      <c r="I382" s="320"/>
      <c r="J382" s="320"/>
      <c r="K382" s="320"/>
      <c r="L382" s="320"/>
      <c r="M382" s="320"/>
      <c r="N382" s="320"/>
      <c r="O382" s="320"/>
      <c r="P382" s="320"/>
      <c r="Q382" s="320"/>
      <c r="R382" s="320"/>
      <c r="S382" s="320"/>
      <c r="T382" s="320"/>
      <c r="U382" s="320"/>
      <c r="V382" s="320"/>
      <c r="W382" s="339"/>
      <c r="X382" s="339"/>
      <c r="Y382" s="339"/>
      <c r="Z382" s="340"/>
      <c r="AA382" s="318"/>
      <c r="AB382" s="13"/>
      <c r="AC382" s="13"/>
      <c r="AD382" s="13"/>
      <c r="AE382" s="13"/>
      <c r="AF382" s="13"/>
      <c r="AG382" s="13"/>
    </row>
    <row r="383" spans="1:33" ht="15.75" customHeight="1" x14ac:dyDescent="0.25">
      <c r="A383" s="13"/>
      <c r="B383" s="14"/>
      <c r="C383" s="318"/>
      <c r="D383" s="319"/>
      <c r="E383" s="320"/>
      <c r="F383" s="320"/>
      <c r="G383" s="320"/>
      <c r="H383" s="320"/>
      <c r="I383" s="320"/>
      <c r="J383" s="320"/>
      <c r="K383" s="320"/>
      <c r="L383" s="320"/>
      <c r="M383" s="320"/>
      <c r="N383" s="320"/>
      <c r="O383" s="320"/>
      <c r="P383" s="320"/>
      <c r="Q383" s="320"/>
      <c r="R383" s="320"/>
      <c r="S383" s="320"/>
      <c r="T383" s="320"/>
      <c r="U383" s="320"/>
      <c r="V383" s="320"/>
      <c r="W383" s="339"/>
      <c r="X383" s="339"/>
      <c r="Y383" s="339"/>
      <c r="Z383" s="340"/>
      <c r="AA383" s="318"/>
      <c r="AB383" s="13"/>
      <c r="AC383" s="13"/>
      <c r="AD383" s="13"/>
      <c r="AE383" s="13"/>
      <c r="AF383" s="13"/>
      <c r="AG383" s="13"/>
    </row>
    <row r="384" spans="1:33" ht="15.75" customHeight="1" x14ac:dyDescent="0.25">
      <c r="A384" s="13"/>
      <c r="B384" s="14"/>
      <c r="C384" s="318"/>
      <c r="D384" s="319"/>
      <c r="E384" s="320"/>
      <c r="F384" s="320"/>
      <c r="G384" s="320"/>
      <c r="H384" s="320"/>
      <c r="I384" s="320"/>
      <c r="J384" s="320"/>
      <c r="K384" s="320"/>
      <c r="L384" s="320"/>
      <c r="M384" s="320"/>
      <c r="N384" s="320"/>
      <c r="O384" s="320"/>
      <c r="P384" s="320"/>
      <c r="Q384" s="320"/>
      <c r="R384" s="320"/>
      <c r="S384" s="320"/>
      <c r="T384" s="320"/>
      <c r="U384" s="320"/>
      <c r="V384" s="320"/>
      <c r="W384" s="339"/>
      <c r="X384" s="339"/>
      <c r="Y384" s="339"/>
      <c r="Z384" s="340"/>
      <c r="AA384" s="318"/>
      <c r="AB384" s="13"/>
      <c r="AC384" s="13"/>
      <c r="AD384" s="13"/>
      <c r="AE384" s="13"/>
      <c r="AF384" s="13"/>
      <c r="AG384" s="13"/>
    </row>
    <row r="385" spans="1:33" ht="15.75" customHeight="1" x14ac:dyDescent="0.25">
      <c r="A385" s="13"/>
      <c r="B385" s="13"/>
      <c r="C385" s="318"/>
      <c r="D385" s="319"/>
      <c r="E385" s="320"/>
      <c r="F385" s="320"/>
      <c r="G385" s="320"/>
      <c r="H385" s="320"/>
      <c r="I385" s="320"/>
      <c r="J385" s="320"/>
      <c r="K385" s="320"/>
      <c r="L385" s="320"/>
      <c r="M385" s="320"/>
      <c r="N385" s="320"/>
      <c r="O385" s="320"/>
      <c r="P385" s="320"/>
      <c r="Q385" s="320"/>
      <c r="R385" s="320"/>
      <c r="S385" s="320"/>
      <c r="T385" s="320"/>
      <c r="U385" s="320"/>
      <c r="V385" s="320"/>
      <c r="W385" s="339"/>
      <c r="X385" s="339"/>
      <c r="Y385" s="339"/>
      <c r="Z385" s="340"/>
      <c r="AA385" s="318"/>
      <c r="AB385" s="13"/>
      <c r="AC385" s="13"/>
      <c r="AD385" s="13"/>
      <c r="AE385" s="13"/>
      <c r="AF385" s="13"/>
      <c r="AG385" s="13"/>
    </row>
    <row r="386" spans="1:33" ht="15.75" customHeight="1" x14ac:dyDescent="0.25">
      <c r="A386" s="13"/>
      <c r="B386" s="13"/>
      <c r="C386" s="318"/>
      <c r="D386" s="319"/>
      <c r="E386" s="320"/>
      <c r="F386" s="320"/>
      <c r="G386" s="320"/>
      <c r="H386" s="320"/>
      <c r="I386" s="320"/>
      <c r="J386" s="320"/>
      <c r="K386" s="320"/>
      <c r="L386" s="320"/>
      <c r="M386" s="320"/>
      <c r="N386" s="320"/>
      <c r="O386" s="320"/>
      <c r="P386" s="320"/>
      <c r="Q386" s="320"/>
      <c r="R386" s="320"/>
      <c r="S386" s="320"/>
      <c r="T386" s="320"/>
      <c r="U386" s="320"/>
      <c r="V386" s="320"/>
      <c r="W386" s="339"/>
      <c r="X386" s="339"/>
      <c r="Y386" s="339"/>
      <c r="Z386" s="340"/>
      <c r="AA386" s="318"/>
      <c r="AB386" s="13"/>
      <c r="AC386" s="13"/>
      <c r="AD386" s="13"/>
      <c r="AE386" s="13"/>
      <c r="AF386" s="13"/>
      <c r="AG386" s="13"/>
    </row>
    <row r="387" spans="1:33" ht="15.75" customHeight="1" x14ac:dyDescent="0.25">
      <c r="A387" s="13"/>
      <c r="B387" s="13"/>
      <c r="C387" s="318"/>
      <c r="D387" s="319"/>
      <c r="E387" s="320"/>
      <c r="F387" s="320"/>
      <c r="G387" s="320"/>
      <c r="H387" s="320"/>
      <c r="I387" s="320"/>
      <c r="J387" s="320"/>
      <c r="K387" s="320"/>
      <c r="L387" s="320"/>
      <c r="M387" s="320"/>
      <c r="N387" s="320"/>
      <c r="O387" s="320"/>
      <c r="P387" s="320"/>
      <c r="Q387" s="320"/>
      <c r="R387" s="320"/>
      <c r="S387" s="320"/>
      <c r="T387" s="320"/>
      <c r="U387" s="320"/>
      <c r="V387" s="320"/>
      <c r="W387" s="339"/>
      <c r="X387" s="339"/>
      <c r="Y387" s="339"/>
      <c r="Z387" s="340"/>
      <c r="AA387" s="318"/>
      <c r="AB387" s="13"/>
      <c r="AC387" s="13"/>
      <c r="AD387" s="13"/>
      <c r="AE387" s="13"/>
      <c r="AF387" s="13"/>
      <c r="AG387" s="13"/>
    </row>
    <row r="388" spans="1:33" ht="15.75" customHeight="1" x14ac:dyDescent="0.25">
      <c r="A388" s="13"/>
      <c r="B388" s="13"/>
      <c r="C388" s="318"/>
      <c r="D388" s="319"/>
      <c r="E388" s="320"/>
      <c r="F388" s="320"/>
      <c r="G388" s="320"/>
      <c r="H388" s="320"/>
      <c r="I388" s="320"/>
      <c r="J388" s="320"/>
      <c r="K388" s="320"/>
      <c r="L388" s="320"/>
      <c r="M388" s="320"/>
      <c r="N388" s="320"/>
      <c r="O388" s="320"/>
      <c r="P388" s="320"/>
      <c r="Q388" s="320"/>
      <c r="R388" s="320"/>
      <c r="S388" s="320"/>
      <c r="T388" s="320"/>
      <c r="U388" s="320"/>
      <c r="V388" s="320"/>
      <c r="W388" s="339"/>
      <c r="X388" s="339"/>
      <c r="Y388" s="339"/>
      <c r="Z388" s="340"/>
      <c r="AA388" s="318"/>
      <c r="AB388" s="13"/>
      <c r="AC388" s="13"/>
      <c r="AD388" s="13"/>
      <c r="AE388" s="13"/>
      <c r="AF388" s="13"/>
      <c r="AG388" s="13"/>
    </row>
    <row r="389" spans="1:33" ht="15.75" customHeight="1" x14ac:dyDescent="0.25">
      <c r="A389" s="13"/>
      <c r="B389" s="13"/>
      <c r="C389" s="318"/>
      <c r="D389" s="319"/>
      <c r="E389" s="320"/>
      <c r="F389" s="320"/>
      <c r="G389" s="320"/>
      <c r="H389" s="320"/>
      <c r="I389" s="320"/>
      <c r="J389" s="320"/>
      <c r="K389" s="320"/>
      <c r="L389" s="320"/>
      <c r="M389" s="320"/>
      <c r="N389" s="320"/>
      <c r="O389" s="320"/>
      <c r="P389" s="320"/>
      <c r="Q389" s="320"/>
      <c r="R389" s="320"/>
      <c r="S389" s="320"/>
      <c r="T389" s="320"/>
      <c r="U389" s="320"/>
      <c r="V389" s="320"/>
      <c r="W389" s="339"/>
      <c r="X389" s="339"/>
      <c r="Y389" s="339"/>
      <c r="Z389" s="340"/>
      <c r="AA389" s="318"/>
      <c r="AB389" s="13"/>
      <c r="AC389" s="13"/>
      <c r="AD389" s="13"/>
      <c r="AE389" s="13"/>
      <c r="AF389" s="13"/>
      <c r="AG389" s="13"/>
    </row>
    <row r="390" spans="1:33" ht="15.75" customHeight="1" x14ac:dyDescent="0.25"/>
    <row r="391" spans="1:33" ht="15.75" customHeight="1" x14ac:dyDescent="0.25"/>
    <row r="392" spans="1:33" ht="15.75" customHeight="1" x14ac:dyDescent="0.25"/>
    <row r="393" spans="1:33" ht="15.75" customHeight="1" x14ac:dyDescent="0.25"/>
    <row r="394" spans="1:33" ht="15.75" customHeight="1" x14ac:dyDescent="0.25"/>
    <row r="395" spans="1:33" ht="15.75" customHeight="1" x14ac:dyDescent="0.25"/>
    <row r="396" spans="1:33" ht="15.75" customHeight="1" x14ac:dyDescent="0.25"/>
    <row r="397" spans="1:33" ht="15.75" customHeight="1" x14ac:dyDescent="0.25"/>
    <row r="398" spans="1:33" ht="15.75" customHeight="1" x14ac:dyDescent="0.25"/>
    <row r="399" spans="1:33" ht="15.75" customHeight="1" x14ac:dyDescent="0.25"/>
    <row r="400" spans="1:33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149:D149"/>
    <mergeCell ref="A183:C183"/>
    <mergeCell ref="A184:C184"/>
    <mergeCell ref="K8:M8"/>
    <mergeCell ref="N8:P8"/>
    <mergeCell ref="E8:G8"/>
    <mergeCell ref="H8:J8"/>
    <mergeCell ref="E54:G56"/>
    <mergeCell ref="H54:J56"/>
    <mergeCell ref="A94:C94"/>
    <mergeCell ref="W7:Z7"/>
    <mergeCell ref="AA7:AA9"/>
    <mergeCell ref="W8:W9"/>
    <mergeCell ref="X8:X9"/>
    <mergeCell ref="Y8:Z8"/>
  </mergeCells>
  <hyperlinks>
    <hyperlink ref="AA67" r:id="rId1"/>
  </hyperlink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59765625" defaultRowHeight="15" customHeight="1" x14ac:dyDescent="0.25"/>
  <cols>
    <col min="1" max="1" width="12.8984375" hidden="1" customWidth="1"/>
    <col min="2" max="2" width="7.3984375" customWidth="1"/>
    <col min="3" max="3" width="22.8984375" customWidth="1"/>
    <col min="4" max="4" width="11.69921875" customWidth="1"/>
    <col min="5" max="5" width="13.59765625" customWidth="1"/>
    <col min="6" max="6" width="10" customWidth="1"/>
    <col min="7" max="7" width="16.5" customWidth="1"/>
    <col min="8" max="8" width="15.59765625" customWidth="1"/>
    <col min="9" max="9" width="10.59765625" customWidth="1"/>
    <col min="10" max="10" width="18.19921875" customWidth="1"/>
    <col min="11" max="26" width="6.59765625" customWidth="1"/>
  </cols>
  <sheetData>
    <row r="1" spans="1:26" ht="14.25" customHeight="1" x14ac:dyDescent="0.3">
      <c r="A1" s="341"/>
      <c r="B1" s="341"/>
      <c r="C1" s="341"/>
      <c r="D1" s="4"/>
      <c r="E1" s="341"/>
      <c r="F1" s="4"/>
      <c r="G1" s="341"/>
      <c r="H1" s="341"/>
      <c r="I1" s="1"/>
      <c r="J1" s="342" t="s">
        <v>410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341"/>
      <c r="B2" s="341"/>
      <c r="C2" s="341"/>
      <c r="D2" s="4"/>
      <c r="E2" s="341"/>
      <c r="F2" s="4"/>
      <c r="G2" s="341"/>
      <c r="H2" s="429" t="s">
        <v>411</v>
      </c>
      <c r="I2" s="384"/>
      <c r="J2" s="3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341"/>
      <c r="B3" s="341"/>
      <c r="C3" s="341"/>
      <c r="D3" s="4"/>
      <c r="E3" s="341"/>
      <c r="F3" s="4"/>
      <c r="G3" s="341"/>
      <c r="H3" s="341"/>
      <c r="I3" s="1"/>
      <c r="J3" s="3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341"/>
      <c r="B4" s="430" t="s">
        <v>412</v>
      </c>
      <c r="C4" s="384"/>
      <c r="D4" s="384"/>
      <c r="E4" s="384"/>
      <c r="F4" s="384"/>
      <c r="G4" s="384"/>
      <c r="H4" s="384"/>
      <c r="I4" s="384"/>
      <c r="J4" s="38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341"/>
      <c r="B5" s="430" t="s">
        <v>413</v>
      </c>
      <c r="C5" s="384"/>
      <c r="D5" s="384"/>
      <c r="E5" s="384"/>
      <c r="F5" s="384"/>
      <c r="G5" s="384"/>
      <c r="H5" s="384"/>
      <c r="I5" s="384"/>
      <c r="J5" s="38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 x14ac:dyDescent="0.35">
      <c r="A6" s="341"/>
      <c r="B6" s="431" t="s">
        <v>414</v>
      </c>
      <c r="C6" s="384"/>
      <c r="D6" s="384"/>
      <c r="E6" s="384"/>
      <c r="F6" s="384"/>
      <c r="G6" s="384"/>
      <c r="H6" s="384"/>
      <c r="I6" s="384"/>
      <c r="J6" s="38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341"/>
      <c r="B7" s="430" t="s">
        <v>415</v>
      </c>
      <c r="C7" s="384"/>
      <c r="D7" s="384"/>
      <c r="E7" s="384"/>
      <c r="F7" s="384"/>
      <c r="G7" s="384"/>
      <c r="H7" s="384"/>
      <c r="I7" s="384"/>
      <c r="J7" s="38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341"/>
      <c r="B8" s="341"/>
      <c r="C8" s="341"/>
      <c r="D8" s="4"/>
      <c r="E8" s="341"/>
      <c r="F8" s="4"/>
      <c r="G8" s="341"/>
      <c r="H8" s="341"/>
      <c r="I8" s="1"/>
      <c r="J8" s="3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 x14ac:dyDescent="0.25">
      <c r="A9" s="344"/>
      <c r="B9" s="432" t="s">
        <v>416</v>
      </c>
      <c r="C9" s="433"/>
      <c r="D9" s="434"/>
      <c r="E9" s="435" t="s">
        <v>417</v>
      </c>
      <c r="F9" s="433"/>
      <c r="G9" s="433"/>
      <c r="H9" s="433"/>
      <c r="I9" s="433"/>
      <c r="J9" s="43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</row>
    <row r="10" spans="1:26" ht="98.25" customHeight="1" x14ac:dyDescent="0.25">
      <c r="A10" s="345" t="s">
        <v>418</v>
      </c>
      <c r="B10" s="345" t="s">
        <v>419</v>
      </c>
      <c r="C10" s="345" t="s">
        <v>58</v>
      </c>
      <c r="D10" s="346" t="s">
        <v>420</v>
      </c>
      <c r="E10" s="345" t="s">
        <v>421</v>
      </c>
      <c r="F10" s="346" t="s">
        <v>420</v>
      </c>
      <c r="G10" s="345" t="s">
        <v>422</v>
      </c>
      <c r="H10" s="345" t="s">
        <v>423</v>
      </c>
      <c r="I10" s="345" t="s">
        <v>424</v>
      </c>
      <c r="J10" s="347" t="s">
        <v>425</v>
      </c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</row>
    <row r="11" spans="1:26" ht="365.25" customHeight="1" x14ac:dyDescent="0.25">
      <c r="A11" s="348"/>
      <c r="B11" s="349" t="s">
        <v>102</v>
      </c>
      <c r="C11" s="350" t="s">
        <v>426</v>
      </c>
      <c r="D11" s="351">
        <v>60000</v>
      </c>
      <c r="E11" s="352" t="s">
        <v>427</v>
      </c>
      <c r="F11" s="352">
        <f>5000+10000+10000+17500+17500</f>
        <v>60000</v>
      </c>
      <c r="G11" s="353" t="s">
        <v>428</v>
      </c>
      <c r="H11" s="350" t="s">
        <v>429</v>
      </c>
      <c r="I11" s="353">
        <v>60000</v>
      </c>
      <c r="J11" s="350" t="s">
        <v>430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09.5" customHeight="1" x14ac:dyDescent="0.25">
      <c r="A12" s="354"/>
      <c r="B12" s="427" t="s">
        <v>105</v>
      </c>
      <c r="C12" s="436" t="s">
        <v>431</v>
      </c>
      <c r="D12" s="428">
        <v>50000</v>
      </c>
      <c r="E12" s="425" t="s">
        <v>432</v>
      </c>
      <c r="F12" s="426">
        <f>5000+10000+10000+12500+12500</f>
        <v>50000</v>
      </c>
      <c r="G12" s="426" t="s">
        <v>433</v>
      </c>
      <c r="H12" s="425" t="s">
        <v>434</v>
      </c>
      <c r="I12" s="426">
        <v>50000</v>
      </c>
      <c r="J12" s="425" t="s">
        <v>435</v>
      </c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</row>
    <row r="13" spans="1:26" ht="159" customHeight="1" x14ac:dyDescent="0.25">
      <c r="A13" s="354"/>
      <c r="B13" s="424"/>
      <c r="C13" s="424"/>
      <c r="D13" s="424"/>
      <c r="E13" s="424"/>
      <c r="F13" s="424"/>
      <c r="G13" s="424"/>
      <c r="H13" s="424"/>
      <c r="I13" s="424"/>
      <c r="J13" s="424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</row>
    <row r="14" spans="1:26" ht="273.75" customHeight="1" x14ac:dyDescent="0.25">
      <c r="A14" s="354"/>
      <c r="B14" s="356" t="s">
        <v>108</v>
      </c>
      <c r="C14" s="357" t="s">
        <v>436</v>
      </c>
      <c r="D14" s="351">
        <v>32000</v>
      </c>
      <c r="E14" s="350" t="s">
        <v>437</v>
      </c>
      <c r="F14" s="353">
        <f>4000+8000+10000+10000</f>
        <v>32000</v>
      </c>
      <c r="G14" s="353" t="s">
        <v>438</v>
      </c>
      <c r="H14" s="350" t="s">
        <v>439</v>
      </c>
      <c r="I14" s="353">
        <v>32000</v>
      </c>
      <c r="J14" s="350" t="s">
        <v>440</v>
      </c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</row>
    <row r="15" spans="1:26" ht="265.5" customHeight="1" x14ac:dyDescent="0.25">
      <c r="A15" s="354"/>
      <c r="B15" s="427" t="s">
        <v>441</v>
      </c>
      <c r="C15" s="436" t="s">
        <v>442</v>
      </c>
      <c r="D15" s="428">
        <v>31240</v>
      </c>
      <c r="E15" s="425" t="s">
        <v>443</v>
      </c>
      <c r="F15" s="426">
        <v>31240</v>
      </c>
      <c r="G15" s="426" t="s">
        <v>444</v>
      </c>
      <c r="H15" s="425" t="s">
        <v>445</v>
      </c>
      <c r="I15" s="426">
        <f>F15</f>
        <v>31240</v>
      </c>
      <c r="J15" s="425" t="s">
        <v>446</v>
      </c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</row>
    <row r="16" spans="1:26" ht="27" hidden="1" customHeight="1" x14ac:dyDescent="0.25">
      <c r="A16" s="354"/>
      <c r="B16" s="424"/>
      <c r="C16" s="424"/>
      <c r="D16" s="424"/>
      <c r="E16" s="424"/>
      <c r="F16" s="424"/>
      <c r="G16" s="424"/>
      <c r="H16" s="424"/>
      <c r="I16" s="424"/>
      <c r="J16" s="424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</row>
    <row r="17" spans="1:26" ht="115.5" customHeight="1" x14ac:dyDescent="0.25">
      <c r="A17" s="354"/>
      <c r="B17" s="356" t="s">
        <v>119</v>
      </c>
      <c r="C17" s="357" t="s">
        <v>447</v>
      </c>
      <c r="D17" s="351">
        <v>90000</v>
      </c>
      <c r="E17" s="350" t="s">
        <v>448</v>
      </c>
      <c r="F17" s="353">
        <v>90000</v>
      </c>
      <c r="G17" s="353" t="s">
        <v>449</v>
      </c>
      <c r="H17" s="350" t="s">
        <v>450</v>
      </c>
      <c r="I17" s="353">
        <v>90000</v>
      </c>
      <c r="J17" s="350" t="s">
        <v>451</v>
      </c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</row>
    <row r="18" spans="1:26" ht="114" customHeight="1" x14ac:dyDescent="0.25">
      <c r="A18" s="354"/>
      <c r="B18" s="356" t="s">
        <v>122</v>
      </c>
      <c r="C18" s="357" t="s">
        <v>452</v>
      </c>
      <c r="D18" s="351">
        <v>60000</v>
      </c>
      <c r="E18" s="350" t="s">
        <v>453</v>
      </c>
      <c r="F18" s="353">
        <v>60000</v>
      </c>
      <c r="G18" s="353" t="s">
        <v>454</v>
      </c>
      <c r="H18" s="350" t="s">
        <v>450</v>
      </c>
      <c r="I18" s="353">
        <f t="shared" ref="I18:I20" si="0">F18</f>
        <v>60000</v>
      </c>
      <c r="J18" s="350" t="s">
        <v>455</v>
      </c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</row>
    <row r="19" spans="1:26" ht="342" customHeight="1" x14ac:dyDescent="0.25">
      <c r="A19" s="354"/>
      <c r="B19" s="356" t="s">
        <v>174</v>
      </c>
      <c r="C19" s="357" t="s">
        <v>456</v>
      </c>
      <c r="D19" s="351">
        <v>10500</v>
      </c>
      <c r="E19" s="350" t="s">
        <v>457</v>
      </c>
      <c r="F19" s="353">
        <f>5250+5250</f>
        <v>10500</v>
      </c>
      <c r="G19" s="353" t="s">
        <v>458</v>
      </c>
      <c r="H19" s="350" t="s">
        <v>459</v>
      </c>
      <c r="I19" s="353">
        <f t="shared" si="0"/>
        <v>10500</v>
      </c>
      <c r="J19" s="350" t="s">
        <v>460</v>
      </c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</row>
    <row r="20" spans="1:26" ht="131.25" customHeight="1" x14ac:dyDescent="0.25">
      <c r="A20" s="344"/>
      <c r="B20" s="356" t="s">
        <v>184</v>
      </c>
      <c r="C20" s="350" t="s">
        <v>461</v>
      </c>
      <c r="D20" s="351">
        <v>42000</v>
      </c>
      <c r="E20" s="426" t="s">
        <v>462</v>
      </c>
      <c r="F20" s="426">
        <f>D20+D21+D22</f>
        <v>144000</v>
      </c>
      <c r="G20" s="426" t="s">
        <v>463</v>
      </c>
      <c r="H20" s="425" t="s">
        <v>464</v>
      </c>
      <c r="I20" s="426">
        <f t="shared" si="0"/>
        <v>144000</v>
      </c>
      <c r="J20" s="438" t="s">
        <v>465</v>
      </c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26" ht="159" customHeight="1" x14ac:dyDescent="0.25">
      <c r="A21" s="359"/>
      <c r="B21" s="356" t="s">
        <v>187</v>
      </c>
      <c r="C21" s="350" t="s">
        <v>466</v>
      </c>
      <c r="D21" s="351">
        <v>24000</v>
      </c>
      <c r="E21" s="437"/>
      <c r="F21" s="437"/>
      <c r="G21" s="437"/>
      <c r="H21" s="437"/>
      <c r="I21" s="437"/>
      <c r="J21" s="437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</row>
    <row r="22" spans="1:26" ht="167.25" customHeight="1" x14ac:dyDescent="0.25">
      <c r="A22" s="344"/>
      <c r="B22" s="356" t="s">
        <v>190</v>
      </c>
      <c r="C22" s="350" t="s">
        <v>467</v>
      </c>
      <c r="D22" s="351">
        <v>78000</v>
      </c>
      <c r="E22" s="424"/>
      <c r="F22" s="424"/>
      <c r="G22" s="424"/>
      <c r="H22" s="424"/>
      <c r="I22" s="424"/>
      <c r="J22" s="42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</row>
    <row r="23" spans="1:26" ht="133.5" customHeight="1" x14ac:dyDescent="0.25">
      <c r="A23" s="345" t="s">
        <v>418</v>
      </c>
      <c r="B23" s="427" t="s">
        <v>193</v>
      </c>
      <c r="C23" s="354" t="s">
        <v>468</v>
      </c>
      <c r="D23" s="351">
        <v>3000</v>
      </c>
      <c r="E23" s="350" t="s">
        <v>469</v>
      </c>
      <c r="F23" s="353">
        <f t="shared" ref="F23:F24" si="1">D23</f>
        <v>3000</v>
      </c>
      <c r="G23" s="353" t="s">
        <v>470</v>
      </c>
      <c r="H23" s="350" t="s">
        <v>471</v>
      </c>
      <c r="I23" s="353">
        <f t="shared" ref="I23:I25" si="2">F23</f>
        <v>3000</v>
      </c>
      <c r="J23" s="360" t="s">
        <v>472</v>
      </c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</row>
    <row r="24" spans="1:26" ht="123.75" customHeight="1" x14ac:dyDescent="0.25">
      <c r="A24" s="354"/>
      <c r="B24" s="424"/>
      <c r="C24" s="354" t="s">
        <v>473</v>
      </c>
      <c r="D24" s="351">
        <v>6000</v>
      </c>
      <c r="E24" s="353" t="s">
        <v>474</v>
      </c>
      <c r="F24" s="353">
        <f t="shared" si="1"/>
        <v>6000</v>
      </c>
      <c r="G24" s="353" t="s">
        <v>475</v>
      </c>
      <c r="H24" s="350" t="s">
        <v>476</v>
      </c>
      <c r="I24" s="353">
        <f t="shared" si="2"/>
        <v>6000</v>
      </c>
      <c r="J24" s="360" t="s">
        <v>477</v>
      </c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</row>
    <row r="25" spans="1:26" ht="82.5" customHeight="1" x14ac:dyDescent="0.25">
      <c r="A25" s="354"/>
      <c r="B25" s="356" t="s">
        <v>248</v>
      </c>
      <c r="C25" s="350" t="s">
        <v>249</v>
      </c>
      <c r="D25" s="351">
        <v>2419</v>
      </c>
      <c r="E25" s="426" t="s">
        <v>478</v>
      </c>
      <c r="F25" s="426">
        <f>D25+D26</f>
        <v>3237</v>
      </c>
      <c r="G25" s="426" t="s">
        <v>479</v>
      </c>
      <c r="H25" s="425" t="s">
        <v>480</v>
      </c>
      <c r="I25" s="426">
        <f t="shared" si="2"/>
        <v>3237</v>
      </c>
      <c r="J25" s="423" t="s">
        <v>481</v>
      </c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</row>
    <row r="26" spans="1:26" ht="77.25" customHeight="1" x14ac:dyDescent="0.25">
      <c r="A26" s="354"/>
      <c r="B26" s="356" t="s">
        <v>251</v>
      </c>
      <c r="C26" s="350" t="s">
        <v>252</v>
      </c>
      <c r="D26" s="351">
        <v>818</v>
      </c>
      <c r="E26" s="424"/>
      <c r="F26" s="424"/>
      <c r="G26" s="424"/>
      <c r="H26" s="424"/>
      <c r="I26" s="424"/>
      <c r="J26" s="424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</row>
    <row r="27" spans="1:26" ht="142.5" customHeight="1" x14ac:dyDescent="0.25">
      <c r="A27" s="354"/>
      <c r="B27" s="356" t="s">
        <v>262</v>
      </c>
      <c r="C27" s="350" t="s">
        <v>482</v>
      </c>
      <c r="D27" s="351">
        <v>30000</v>
      </c>
      <c r="E27" s="353" t="s">
        <v>483</v>
      </c>
      <c r="F27" s="353">
        <f t="shared" ref="F27:F48" si="3">D27</f>
        <v>30000</v>
      </c>
      <c r="G27" s="353" t="s">
        <v>484</v>
      </c>
      <c r="H27" s="350" t="s">
        <v>485</v>
      </c>
      <c r="I27" s="353">
        <f t="shared" ref="I27:I29" si="4">F27</f>
        <v>30000</v>
      </c>
      <c r="J27" s="350" t="s">
        <v>486</v>
      </c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</row>
    <row r="28" spans="1:26" ht="83.25" customHeight="1" x14ac:dyDescent="0.25">
      <c r="A28" s="354"/>
      <c r="B28" s="356" t="s">
        <v>265</v>
      </c>
      <c r="C28" s="350" t="s">
        <v>487</v>
      </c>
      <c r="D28" s="351">
        <v>60000</v>
      </c>
      <c r="E28" s="426" t="s">
        <v>488</v>
      </c>
      <c r="F28" s="353">
        <f t="shared" si="3"/>
        <v>60000</v>
      </c>
      <c r="G28" s="426" t="s">
        <v>489</v>
      </c>
      <c r="H28" s="350" t="s">
        <v>490</v>
      </c>
      <c r="I28" s="353">
        <f t="shared" si="4"/>
        <v>60000</v>
      </c>
      <c r="J28" s="425" t="s">
        <v>491</v>
      </c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</row>
    <row r="29" spans="1:26" ht="81.75" customHeight="1" x14ac:dyDescent="0.25">
      <c r="A29" s="354"/>
      <c r="B29" s="356" t="s">
        <v>268</v>
      </c>
      <c r="C29" s="350" t="s">
        <v>269</v>
      </c>
      <c r="D29" s="351">
        <v>24900</v>
      </c>
      <c r="E29" s="424"/>
      <c r="F29" s="353">
        <f t="shared" si="3"/>
        <v>24900</v>
      </c>
      <c r="G29" s="424"/>
      <c r="H29" s="350" t="s">
        <v>492</v>
      </c>
      <c r="I29" s="353">
        <f t="shared" si="4"/>
        <v>24900</v>
      </c>
      <c r="J29" s="424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</row>
    <row r="30" spans="1:26" ht="253.5" customHeight="1" x14ac:dyDescent="0.25">
      <c r="A30" s="344"/>
      <c r="B30" s="356" t="s">
        <v>271</v>
      </c>
      <c r="C30" s="350" t="s">
        <v>272</v>
      </c>
      <c r="D30" s="351">
        <v>28000</v>
      </c>
      <c r="E30" s="350" t="s">
        <v>493</v>
      </c>
      <c r="F30" s="353">
        <f t="shared" si="3"/>
        <v>28000</v>
      </c>
      <c r="G30" s="353" t="s">
        <v>494</v>
      </c>
      <c r="H30" s="350" t="s">
        <v>495</v>
      </c>
      <c r="I30" s="353">
        <f>6000+6000+3000+3000+10000</f>
        <v>28000</v>
      </c>
      <c r="J30" s="350" t="s">
        <v>496</v>
      </c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26" ht="81" customHeight="1" x14ac:dyDescent="0.25">
      <c r="A31" s="359"/>
      <c r="B31" s="356" t="s">
        <v>289</v>
      </c>
      <c r="C31" s="350" t="s">
        <v>290</v>
      </c>
      <c r="D31" s="351">
        <v>15000</v>
      </c>
      <c r="E31" s="353" t="s">
        <v>497</v>
      </c>
      <c r="F31" s="353">
        <f t="shared" si="3"/>
        <v>15000</v>
      </c>
      <c r="G31" s="353" t="s">
        <v>498</v>
      </c>
      <c r="H31" s="350" t="s">
        <v>464</v>
      </c>
      <c r="I31" s="353">
        <f t="shared" ref="I31:I43" si="5">F31</f>
        <v>15000</v>
      </c>
      <c r="J31" s="361" t="s">
        <v>499</v>
      </c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</row>
    <row r="32" spans="1:26" ht="87.75" customHeight="1" x14ac:dyDescent="0.25">
      <c r="A32" s="344"/>
      <c r="B32" s="356" t="s">
        <v>296</v>
      </c>
      <c r="C32" s="350" t="s">
        <v>297</v>
      </c>
      <c r="D32" s="351">
        <v>3500</v>
      </c>
      <c r="E32" s="353" t="s">
        <v>488</v>
      </c>
      <c r="F32" s="353">
        <f t="shared" si="3"/>
        <v>3500</v>
      </c>
      <c r="G32" s="353" t="s">
        <v>500</v>
      </c>
      <c r="H32" s="350" t="s">
        <v>501</v>
      </c>
      <c r="I32" s="353">
        <f t="shared" si="5"/>
        <v>3500</v>
      </c>
      <c r="J32" s="362" t="s">
        <v>502</v>
      </c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</row>
    <row r="33" spans="1:26" ht="92.25" customHeight="1" x14ac:dyDescent="0.25">
      <c r="A33" s="345" t="s">
        <v>418</v>
      </c>
      <c r="B33" s="356" t="s">
        <v>503</v>
      </c>
      <c r="C33" s="350" t="s">
        <v>504</v>
      </c>
      <c r="D33" s="351">
        <v>24000</v>
      </c>
      <c r="E33" s="353" t="s">
        <v>505</v>
      </c>
      <c r="F33" s="353">
        <f t="shared" si="3"/>
        <v>24000</v>
      </c>
      <c r="G33" s="353" t="s">
        <v>506</v>
      </c>
      <c r="H33" s="350" t="s">
        <v>464</v>
      </c>
      <c r="I33" s="353">
        <f t="shared" si="5"/>
        <v>24000</v>
      </c>
      <c r="J33" s="350" t="s">
        <v>507</v>
      </c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</row>
    <row r="34" spans="1:26" ht="87.75" customHeight="1" x14ac:dyDescent="0.25">
      <c r="A34" s="354"/>
      <c r="B34" s="356" t="s">
        <v>508</v>
      </c>
      <c r="C34" s="350" t="s">
        <v>509</v>
      </c>
      <c r="D34" s="351">
        <v>24000</v>
      </c>
      <c r="E34" s="353" t="s">
        <v>510</v>
      </c>
      <c r="F34" s="353">
        <f t="shared" si="3"/>
        <v>24000</v>
      </c>
      <c r="G34" s="353" t="s">
        <v>511</v>
      </c>
      <c r="H34" s="350" t="s">
        <v>464</v>
      </c>
      <c r="I34" s="353">
        <f t="shared" si="5"/>
        <v>24000</v>
      </c>
      <c r="J34" s="350" t="s">
        <v>512</v>
      </c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</row>
    <row r="35" spans="1:26" ht="132.75" customHeight="1" x14ac:dyDescent="0.25">
      <c r="A35" s="354"/>
      <c r="B35" s="356" t="s">
        <v>513</v>
      </c>
      <c r="C35" s="350" t="s">
        <v>514</v>
      </c>
      <c r="D35" s="351">
        <v>39000</v>
      </c>
      <c r="E35" s="353" t="s">
        <v>515</v>
      </c>
      <c r="F35" s="353">
        <f t="shared" si="3"/>
        <v>39000</v>
      </c>
      <c r="G35" s="353" t="s">
        <v>516</v>
      </c>
      <c r="H35" s="350" t="s">
        <v>464</v>
      </c>
      <c r="I35" s="353">
        <f t="shared" si="5"/>
        <v>39000</v>
      </c>
      <c r="J35" s="350" t="s">
        <v>517</v>
      </c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</row>
    <row r="36" spans="1:26" ht="123" customHeight="1" x14ac:dyDescent="0.25">
      <c r="A36" s="354"/>
      <c r="B36" s="356" t="s">
        <v>518</v>
      </c>
      <c r="C36" s="350" t="s">
        <v>314</v>
      </c>
      <c r="D36" s="351">
        <v>16000</v>
      </c>
      <c r="E36" s="353" t="s">
        <v>519</v>
      </c>
      <c r="F36" s="353">
        <f t="shared" si="3"/>
        <v>16000</v>
      </c>
      <c r="G36" s="353" t="s">
        <v>520</v>
      </c>
      <c r="H36" s="350" t="s">
        <v>464</v>
      </c>
      <c r="I36" s="353">
        <f t="shared" si="5"/>
        <v>16000</v>
      </c>
      <c r="J36" s="362" t="s">
        <v>521</v>
      </c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</row>
    <row r="37" spans="1:26" ht="96" customHeight="1" x14ac:dyDescent="0.25">
      <c r="A37" s="354"/>
      <c r="B37" s="356" t="s">
        <v>522</v>
      </c>
      <c r="C37" s="350" t="s">
        <v>316</v>
      </c>
      <c r="D37" s="351">
        <v>28000</v>
      </c>
      <c r="E37" s="353" t="s">
        <v>523</v>
      </c>
      <c r="F37" s="353">
        <f t="shared" si="3"/>
        <v>28000</v>
      </c>
      <c r="G37" s="353" t="s">
        <v>524</v>
      </c>
      <c r="H37" s="350" t="s">
        <v>525</v>
      </c>
      <c r="I37" s="353">
        <f t="shared" si="5"/>
        <v>28000</v>
      </c>
      <c r="J37" s="350" t="s">
        <v>526</v>
      </c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</row>
    <row r="38" spans="1:26" ht="111" customHeight="1" x14ac:dyDescent="0.25">
      <c r="A38" s="354"/>
      <c r="B38" s="356" t="s">
        <v>527</v>
      </c>
      <c r="C38" s="350" t="s">
        <v>318</v>
      </c>
      <c r="D38" s="351">
        <v>18000</v>
      </c>
      <c r="E38" s="353" t="s">
        <v>528</v>
      </c>
      <c r="F38" s="353">
        <f t="shared" si="3"/>
        <v>18000</v>
      </c>
      <c r="G38" s="353" t="s">
        <v>529</v>
      </c>
      <c r="H38" s="350" t="s">
        <v>464</v>
      </c>
      <c r="I38" s="353">
        <f t="shared" si="5"/>
        <v>18000</v>
      </c>
      <c r="J38" s="350" t="s">
        <v>530</v>
      </c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</row>
    <row r="39" spans="1:26" ht="87" customHeight="1" x14ac:dyDescent="0.25">
      <c r="A39" s="354"/>
      <c r="B39" s="356" t="s">
        <v>531</v>
      </c>
      <c r="C39" s="350" t="s">
        <v>320</v>
      </c>
      <c r="D39" s="351">
        <v>9000</v>
      </c>
      <c r="E39" s="353" t="s">
        <v>532</v>
      </c>
      <c r="F39" s="353">
        <f t="shared" si="3"/>
        <v>9000</v>
      </c>
      <c r="G39" s="353" t="s">
        <v>533</v>
      </c>
      <c r="H39" s="350" t="s">
        <v>534</v>
      </c>
      <c r="I39" s="353">
        <f t="shared" si="5"/>
        <v>9000</v>
      </c>
      <c r="J39" s="363" t="s">
        <v>535</v>
      </c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</row>
    <row r="40" spans="1:26" ht="98.25" customHeight="1" x14ac:dyDescent="0.25">
      <c r="A40" s="344"/>
      <c r="B40" s="364">
        <v>43840</v>
      </c>
      <c r="C40" s="350" t="s">
        <v>536</v>
      </c>
      <c r="D40" s="351">
        <v>20000</v>
      </c>
      <c r="E40" s="350" t="s">
        <v>537</v>
      </c>
      <c r="F40" s="353">
        <f t="shared" si="3"/>
        <v>20000</v>
      </c>
      <c r="G40" s="353" t="s">
        <v>538</v>
      </c>
      <c r="H40" s="350" t="s">
        <v>539</v>
      </c>
      <c r="I40" s="353">
        <f t="shared" si="5"/>
        <v>20000</v>
      </c>
      <c r="J40" s="350" t="s">
        <v>540</v>
      </c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ht="87" customHeight="1" x14ac:dyDescent="0.25">
      <c r="A41" s="359"/>
      <c r="B41" s="364">
        <v>43871</v>
      </c>
      <c r="C41" s="350" t="s">
        <v>326</v>
      </c>
      <c r="D41" s="351">
        <v>49000</v>
      </c>
      <c r="E41" s="353" t="s">
        <v>541</v>
      </c>
      <c r="F41" s="353">
        <f t="shared" si="3"/>
        <v>49000</v>
      </c>
      <c r="G41" s="353" t="s">
        <v>542</v>
      </c>
      <c r="H41" s="350" t="s">
        <v>543</v>
      </c>
      <c r="I41" s="353">
        <f t="shared" si="5"/>
        <v>49000</v>
      </c>
      <c r="J41" s="360" t="s">
        <v>544</v>
      </c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</row>
    <row r="42" spans="1:26" ht="86.25" customHeight="1" x14ac:dyDescent="0.25">
      <c r="A42" s="365"/>
      <c r="B42" s="364">
        <v>43900</v>
      </c>
      <c r="C42" s="350" t="s">
        <v>328</v>
      </c>
      <c r="D42" s="351">
        <v>21000</v>
      </c>
      <c r="E42" s="350" t="s">
        <v>537</v>
      </c>
      <c r="F42" s="353">
        <f t="shared" si="3"/>
        <v>21000</v>
      </c>
      <c r="G42" s="353" t="s">
        <v>545</v>
      </c>
      <c r="H42" s="350" t="s">
        <v>546</v>
      </c>
      <c r="I42" s="353">
        <f t="shared" si="5"/>
        <v>21000</v>
      </c>
      <c r="J42" s="350" t="s">
        <v>547</v>
      </c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</row>
    <row r="43" spans="1:26" ht="88.5" customHeight="1" x14ac:dyDescent="0.25">
      <c r="A43" s="359"/>
      <c r="B43" s="364">
        <v>43842</v>
      </c>
      <c r="C43" s="350" t="s">
        <v>548</v>
      </c>
      <c r="D43" s="351">
        <v>24000</v>
      </c>
      <c r="E43" s="353" t="s">
        <v>549</v>
      </c>
      <c r="F43" s="353">
        <f t="shared" si="3"/>
        <v>24000</v>
      </c>
      <c r="G43" s="353" t="s">
        <v>550</v>
      </c>
      <c r="H43" s="350" t="s">
        <v>534</v>
      </c>
      <c r="I43" s="353">
        <f t="shared" si="5"/>
        <v>24000</v>
      </c>
      <c r="J43" s="350" t="s">
        <v>551</v>
      </c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</row>
    <row r="44" spans="1:26" ht="144" customHeight="1" x14ac:dyDescent="0.25">
      <c r="A44" s="359"/>
      <c r="B44" s="364">
        <v>43873</v>
      </c>
      <c r="C44" s="350" t="s">
        <v>340</v>
      </c>
      <c r="D44" s="351">
        <v>22000</v>
      </c>
      <c r="E44" s="353" t="s">
        <v>552</v>
      </c>
      <c r="F44" s="353">
        <f t="shared" si="3"/>
        <v>22000</v>
      </c>
      <c r="G44" s="353" t="s">
        <v>553</v>
      </c>
      <c r="H44" s="350" t="s">
        <v>554</v>
      </c>
      <c r="I44" s="353">
        <f>9000+7000+6000</f>
        <v>22000</v>
      </c>
      <c r="J44" s="361" t="s">
        <v>555</v>
      </c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</row>
    <row r="45" spans="1:26" ht="93.75" customHeight="1" x14ac:dyDescent="0.25">
      <c r="A45" s="359"/>
      <c r="B45" s="356" t="s">
        <v>349</v>
      </c>
      <c r="C45" s="350" t="s">
        <v>350</v>
      </c>
      <c r="D45" s="351">
        <v>60000</v>
      </c>
      <c r="E45" s="353" t="s">
        <v>556</v>
      </c>
      <c r="F45" s="353">
        <f t="shared" si="3"/>
        <v>60000</v>
      </c>
      <c r="G45" s="353" t="s">
        <v>557</v>
      </c>
      <c r="H45" s="350" t="s">
        <v>450</v>
      </c>
      <c r="I45" s="353">
        <f t="shared" ref="I45:I48" si="6">F45</f>
        <v>60000</v>
      </c>
      <c r="J45" s="350" t="s">
        <v>558</v>
      </c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</row>
    <row r="46" spans="1:26" ht="71.25" customHeight="1" x14ac:dyDescent="0.25">
      <c r="A46" s="359"/>
      <c r="B46" s="356" t="s">
        <v>352</v>
      </c>
      <c r="C46" s="350" t="s">
        <v>559</v>
      </c>
      <c r="D46" s="351">
        <v>20000</v>
      </c>
      <c r="E46" s="353" t="s">
        <v>560</v>
      </c>
      <c r="F46" s="353">
        <f t="shared" si="3"/>
        <v>20000</v>
      </c>
      <c r="G46" s="353" t="s">
        <v>561</v>
      </c>
      <c r="H46" s="350" t="s">
        <v>562</v>
      </c>
      <c r="I46" s="353">
        <f t="shared" si="6"/>
        <v>20000</v>
      </c>
      <c r="J46" s="362" t="s">
        <v>563</v>
      </c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</row>
    <row r="47" spans="1:26" ht="68.25" customHeight="1" x14ac:dyDescent="0.25">
      <c r="A47" s="359"/>
      <c r="B47" s="356" t="s">
        <v>355</v>
      </c>
      <c r="C47" s="350" t="s">
        <v>564</v>
      </c>
      <c r="D47" s="351">
        <v>35000</v>
      </c>
      <c r="E47" s="353" t="s">
        <v>565</v>
      </c>
      <c r="F47" s="353">
        <f t="shared" si="3"/>
        <v>35000</v>
      </c>
      <c r="G47" s="353" t="s">
        <v>566</v>
      </c>
      <c r="H47" s="350" t="s">
        <v>567</v>
      </c>
      <c r="I47" s="351">
        <f t="shared" si="6"/>
        <v>35000</v>
      </c>
      <c r="J47" s="362" t="s">
        <v>568</v>
      </c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</row>
    <row r="48" spans="1:26" ht="409.5" customHeight="1" x14ac:dyDescent="0.25">
      <c r="A48" s="359"/>
      <c r="B48" s="427" t="s">
        <v>358</v>
      </c>
      <c r="C48" s="425" t="s">
        <v>359</v>
      </c>
      <c r="D48" s="428">
        <v>48000</v>
      </c>
      <c r="E48" s="426" t="s">
        <v>569</v>
      </c>
      <c r="F48" s="426">
        <f t="shared" si="3"/>
        <v>48000</v>
      </c>
      <c r="G48" s="426" t="s">
        <v>570</v>
      </c>
      <c r="H48" s="425" t="s">
        <v>571</v>
      </c>
      <c r="I48" s="426">
        <f t="shared" si="6"/>
        <v>48000</v>
      </c>
      <c r="J48" s="425" t="s">
        <v>572</v>
      </c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</row>
    <row r="49" spans="1:26" ht="12" customHeight="1" x14ac:dyDescent="0.25">
      <c r="A49" s="359"/>
      <c r="B49" s="424"/>
      <c r="C49" s="424"/>
      <c r="D49" s="424"/>
      <c r="E49" s="424"/>
      <c r="F49" s="424"/>
      <c r="G49" s="424"/>
      <c r="H49" s="424"/>
      <c r="I49" s="424"/>
      <c r="J49" s="424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</row>
    <row r="50" spans="1:26" ht="152.25" customHeight="1" x14ac:dyDescent="0.25">
      <c r="A50" s="359"/>
      <c r="B50" s="366" t="s">
        <v>573</v>
      </c>
      <c r="C50" s="367" t="s">
        <v>363</v>
      </c>
      <c r="D50" s="368">
        <v>10560</v>
      </c>
      <c r="E50" s="369" t="s">
        <v>443</v>
      </c>
      <c r="F50" s="369">
        <f t="shared" ref="F50:F52" si="7">D50</f>
        <v>10560</v>
      </c>
      <c r="G50" s="369" t="s">
        <v>574</v>
      </c>
      <c r="H50" s="367" t="s">
        <v>575</v>
      </c>
      <c r="I50" s="369"/>
      <c r="J50" s="367" t="s">
        <v>576</v>
      </c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</row>
    <row r="51" spans="1:26" ht="93" customHeight="1" x14ac:dyDescent="0.25">
      <c r="A51" s="359"/>
      <c r="B51" s="356" t="s">
        <v>365</v>
      </c>
      <c r="C51" s="350" t="s">
        <v>366</v>
      </c>
      <c r="D51" s="351">
        <v>20000</v>
      </c>
      <c r="E51" s="353" t="s">
        <v>577</v>
      </c>
      <c r="F51" s="353">
        <f t="shared" si="7"/>
        <v>20000</v>
      </c>
      <c r="G51" s="353" t="s">
        <v>578</v>
      </c>
      <c r="H51" s="350" t="s">
        <v>464</v>
      </c>
      <c r="I51" s="353">
        <f t="shared" ref="I51:I52" si="8">F51</f>
        <v>20000</v>
      </c>
      <c r="J51" s="350" t="s">
        <v>579</v>
      </c>
      <c r="K51" s="355"/>
      <c r="L51" s="355"/>
      <c r="M51" s="355"/>
      <c r="N51" s="355"/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</row>
    <row r="52" spans="1:26" ht="72" customHeight="1" x14ac:dyDescent="0.25">
      <c r="A52" s="359"/>
      <c r="B52" s="356" t="s">
        <v>368</v>
      </c>
      <c r="C52" s="350" t="s">
        <v>369</v>
      </c>
      <c r="D52" s="351">
        <v>10800</v>
      </c>
      <c r="E52" s="353" t="s">
        <v>580</v>
      </c>
      <c r="F52" s="353">
        <f t="shared" si="7"/>
        <v>10800</v>
      </c>
      <c r="G52" s="353" t="s">
        <v>581</v>
      </c>
      <c r="H52" s="350" t="s">
        <v>464</v>
      </c>
      <c r="I52" s="353">
        <f t="shared" si="8"/>
        <v>10800</v>
      </c>
      <c r="J52" s="350" t="s">
        <v>582</v>
      </c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</row>
    <row r="53" spans="1:26" ht="82.5" customHeight="1" x14ac:dyDescent="0.25">
      <c r="A53" s="359"/>
      <c r="B53" s="427" t="s">
        <v>382</v>
      </c>
      <c r="C53" s="425" t="s">
        <v>383</v>
      </c>
      <c r="D53" s="428">
        <v>10400</v>
      </c>
      <c r="E53" s="353" t="s">
        <v>583</v>
      </c>
      <c r="F53" s="353">
        <v>7500</v>
      </c>
      <c r="G53" s="353" t="s">
        <v>584</v>
      </c>
      <c r="H53" s="350" t="s">
        <v>585</v>
      </c>
      <c r="I53" s="426">
        <f>F53+F54</f>
        <v>10400</v>
      </c>
      <c r="J53" s="370" t="s">
        <v>586</v>
      </c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</row>
    <row r="54" spans="1:26" ht="90.75" customHeight="1" x14ac:dyDescent="0.25">
      <c r="A54" s="341"/>
      <c r="B54" s="424"/>
      <c r="C54" s="424"/>
      <c r="D54" s="424"/>
      <c r="E54" s="353" t="s">
        <v>587</v>
      </c>
      <c r="F54" s="353">
        <v>2900</v>
      </c>
      <c r="G54" s="353" t="s">
        <v>588</v>
      </c>
      <c r="H54" s="350" t="s">
        <v>589</v>
      </c>
      <c r="I54" s="424"/>
      <c r="J54" s="360" t="s">
        <v>590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83.25" customHeight="1" x14ac:dyDescent="0.25">
      <c r="A55" s="359"/>
      <c r="B55" s="356" t="s">
        <v>385</v>
      </c>
      <c r="C55" s="350" t="s">
        <v>386</v>
      </c>
      <c r="D55" s="351">
        <v>19000</v>
      </c>
      <c r="E55" s="353" t="s">
        <v>591</v>
      </c>
      <c r="F55" s="353">
        <f>D55</f>
        <v>19000</v>
      </c>
      <c r="G55" s="353" t="s">
        <v>592</v>
      </c>
      <c r="H55" s="350" t="s">
        <v>534</v>
      </c>
      <c r="I55" s="353">
        <f>F55</f>
        <v>19000</v>
      </c>
      <c r="J55" s="361" t="s">
        <v>593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</row>
    <row r="56" spans="1:26" ht="195" customHeight="1" x14ac:dyDescent="0.25">
      <c r="A56" s="359"/>
      <c r="B56" s="427" t="s">
        <v>388</v>
      </c>
      <c r="C56" s="357" t="s">
        <v>594</v>
      </c>
      <c r="D56" s="428">
        <v>12000</v>
      </c>
      <c r="E56" s="353" t="s">
        <v>595</v>
      </c>
      <c r="F56" s="353">
        <f>1000+3000+2000</f>
        <v>6000</v>
      </c>
      <c r="G56" s="353" t="s">
        <v>596</v>
      </c>
      <c r="H56" s="350" t="s">
        <v>597</v>
      </c>
      <c r="I56" s="426">
        <f>F56+F57+F58</f>
        <v>12000</v>
      </c>
      <c r="J56" s="350" t="s">
        <v>598</v>
      </c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</row>
    <row r="57" spans="1:26" ht="153.75" customHeight="1" x14ac:dyDescent="0.25">
      <c r="A57" s="359"/>
      <c r="B57" s="437"/>
      <c r="C57" s="357" t="s">
        <v>599</v>
      </c>
      <c r="D57" s="437"/>
      <c r="E57" s="353" t="s">
        <v>600</v>
      </c>
      <c r="F57" s="353">
        <f t="shared" ref="F57:F58" si="9">1000+1000+1000</f>
        <v>3000</v>
      </c>
      <c r="G57" s="353" t="s">
        <v>601</v>
      </c>
      <c r="H57" s="350" t="s">
        <v>597</v>
      </c>
      <c r="I57" s="437"/>
      <c r="J57" s="350" t="s">
        <v>602</v>
      </c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</row>
    <row r="58" spans="1:26" ht="178.5" customHeight="1" x14ac:dyDescent="0.25">
      <c r="A58" s="359"/>
      <c r="B58" s="424"/>
      <c r="C58" s="357" t="s">
        <v>599</v>
      </c>
      <c r="D58" s="424"/>
      <c r="E58" s="353" t="s">
        <v>603</v>
      </c>
      <c r="F58" s="353">
        <f t="shared" si="9"/>
        <v>3000</v>
      </c>
      <c r="G58" s="353" t="s">
        <v>604</v>
      </c>
      <c r="H58" s="350" t="s">
        <v>597</v>
      </c>
      <c r="I58" s="424"/>
      <c r="J58" s="350" t="s">
        <v>605</v>
      </c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</row>
    <row r="59" spans="1:26" ht="138.75" customHeight="1" x14ac:dyDescent="0.25">
      <c r="A59" s="359"/>
      <c r="B59" s="366" t="s">
        <v>606</v>
      </c>
      <c r="C59" s="357" t="s">
        <v>404</v>
      </c>
      <c r="D59" s="368">
        <v>2640</v>
      </c>
      <c r="E59" s="353" t="s">
        <v>443</v>
      </c>
      <c r="F59" s="353">
        <v>2640</v>
      </c>
      <c r="G59" s="369" t="s">
        <v>574</v>
      </c>
      <c r="H59" s="367" t="s">
        <v>575</v>
      </c>
      <c r="I59" s="367"/>
      <c r="J59" s="350" t="s">
        <v>607</v>
      </c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</row>
    <row r="60" spans="1:26" ht="112.5" customHeight="1" x14ac:dyDescent="0.25">
      <c r="A60" s="359"/>
      <c r="B60" s="356" t="s">
        <v>392</v>
      </c>
      <c r="C60" s="350" t="s">
        <v>393</v>
      </c>
      <c r="D60" s="351">
        <v>24300</v>
      </c>
      <c r="E60" s="353" t="s">
        <v>608</v>
      </c>
      <c r="F60" s="353">
        <f t="shared" ref="F60:F62" si="10">D60</f>
        <v>24300</v>
      </c>
      <c r="G60" s="353" t="s">
        <v>609</v>
      </c>
      <c r="H60" s="350" t="s">
        <v>534</v>
      </c>
      <c r="I60" s="353">
        <f t="shared" ref="I60:I62" si="11">F60</f>
        <v>24300</v>
      </c>
      <c r="J60" s="360" t="s">
        <v>610</v>
      </c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</row>
    <row r="61" spans="1:26" ht="101.25" customHeight="1" x14ac:dyDescent="0.25">
      <c r="A61" s="359"/>
      <c r="B61" s="356" t="s">
        <v>395</v>
      </c>
      <c r="C61" s="350" t="s">
        <v>396</v>
      </c>
      <c r="D61" s="351">
        <v>22500</v>
      </c>
      <c r="E61" s="353" t="s">
        <v>611</v>
      </c>
      <c r="F61" s="353">
        <f t="shared" si="10"/>
        <v>22500</v>
      </c>
      <c r="G61" s="353" t="s">
        <v>612</v>
      </c>
      <c r="H61" s="350" t="s">
        <v>534</v>
      </c>
      <c r="I61" s="353">
        <f t="shared" si="11"/>
        <v>22500</v>
      </c>
      <c r="J61" s="362" t="s">
        <v>613</v>
      </c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</row>
    <row r="62" spans="1:26" ht="163.5" customHeight="1" x14ac:dyDescent="0.25">
      <c r="A62" s="359"/>
      <c r="B62" s="356" t="s">
        <v>398</v>
      </c>
      <c r="C62" s="350" t="s">
        <v>399</v>
      </c>
      <c r="D62" s="351">
        <v>1500</v>
      </c>
      <c r="E62" s="353" t="s">
        <v>614</v>
      </c>
      <c r="F62" s="371">
        <f t="shared" si="10"/>
        <v>1500</v>
      </c>
      <c r="G62" s="353" t="s">
        <v>615</v>
      </c>
      <c r="H62" s="350" t="s">
        <v>616</v>
      </c>
      <c r="I62" s="353">
        <f t="shared" si="11"/>
        <v>1500</v>
      </c>
      <c r="J62" s="350" t="s">
        <v>617</v>
      </c>
      <c r="K62" s="355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</row>
    <row r="63" spans="1:26" ht="14.25" customHeight="1" x14ac:dyDescent="0.3">
      <c r="A63" s="341"/>
      <c r="B63" s="372"/>
      <c r="C63" s="373"/>
      <c r="D63" s="374"/>
      <c r="E63" s="373"/>
      <c r="F63" s="374"/>
      <c r="G63" s="374"/>
      <c r="H63" s="373"/>
      <c r="I63" s="373"/>
      <c r="J63" s="37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341"/>
      <c r="B64" s="439" t="s">
        <v>618</v>
      </c>
      <c r="C64" s="434"/>
      <c r="D64" s="376">
        <f>SUM(D11:D62)</f>
        <v>1242077</v>
      </c>
      <c r="E64" s="373"/>
      <c r="F64" s="374"/>
      <c r="G64" s="376">
        <f>SUM(G11:G62)</f>
        <v>0</v>
      </c>
      <c r="H64" s="373"/>
      <c r="I64" s="373"/>
      <c r="J64" s="37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341"/>
      <c r="B65" s="341"/>
      <c r="C65" s="341"/>
      <c r="D65" s="4"/>
      <c r="E65" s="341"/>
      <c r="F65" s="4"/>
      <c r="G65" s="341"/>
      <c r="H65" s="341"/>
      <c r="I65" s="1"/>
      <c r="J65" s="34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341"/>
      <c r="B66" s="341"/>
      <c r="C66" s="341"/>
      <c r="D66" s="4"/>
      <c r="E66" s="341"/>
      <c r="F66" s="4"/>
      <c r="G66" s="341"/>
      <c r="H66" s="341"/>
      <c r="I66" s="1"/>
      <c r="J66" s="34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341"/>
      <c r="B67" s="341"/>
      <c r="C67" s="341"/>
      <c r="D67" s="4"/>
      <c r="E67" s="341"/>
      <c r="F67" s="4"/>
      <c r="G67" s="341"/>
      <c r="H67" s="341"/>
      <c r="I67" s="1"/>
      <c r="J67" s="34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341"/>
      <c r="B68" s="341"/>
      <c r="C68" s="341"/>
      <c r="D68" s="4"/>
      <c r="E68" s="341"/>
      <c r="F68" s="4"/>
      <c r="G68" s="341"/>
      <c r="H68" s="341"/>
      <c r="I68" s="1"/>
      <c r="J68" s="34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341"/>
      <c r="B69" s="341"/>
      <c r="C69" s="341"/>
      <c r="D69" s="4"/>
      <c r="E69" s="341"/>
      <c r="F69" s="4"/>
      <c r="G69" s="341"/>
      <c r="H69" s="341"/>
      <c r="I69" s="1"/>
      <c r="J69" s="34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341"/>
      <c r="B70" s="341"/>
      <c r="C70" s="341"/>
      <c r="D70" s="4"/>
      <c r="E70" s="341"/>
      <c r="F70" s="4"/>
      <c r="G70" s="341"/>
      <c r="H70" s="341"/>
      <c r="I70" s="1"/>
      <c r="J70" s="34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341"/>
      <c r="B71" s="341"/>
      <c r="C71" s="341"/>
      <c r="D71" s="4"/>
      <c r="E71" s="341"/>
      <c r="F71" s="4"/>
      <c r="G71" s="341"/>
      <c r="H71" s="341"/>
      <c r="I71" s="1"/>
      <c r="J71" s="34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341"/>
      <c r="B72" s="341"/>
      <c r="C72" s="341"/>
      <c r="D72" s="4"/>
      <c r="E72" s="341"/>
      <c r="F72" s="4"/>
      <c r="G72" s="341"/>
      <c r="H72" s="341"/>
      <c r="I72" s="1"/>
      <c r="J72" s="34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341"/>
      <c r="B73" s="341"/>
      <c r="C73" s="341"/>
      <c r="D73" s="4"/>
      <c r="E73" s="341"/>
      <c r="F73" s="4"/>
      <c r="G73" s="341"/>
      <c r="H73" s="341"/>
      <c r="I73" s="1"/>
      <c r="J73" s="34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341"/>
      <c r="B74" s="341"/>
      <c r="C74" s="341"/>
      <c r="D74" s="4"/>
      <c r="E74" s="341"/>
      <c r="F74" s="4"/>
      <c r="G74" s="341"/>
      <c r="H74" s="341"/>
      <c r="I74" s="1"/>
      <c r="J74" s="34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341"/>
      <c r="B75" s="341"/>
      <c r="C75" s="341"/>
      <c r="D75" s="4"/>
      <c r="E75" s="341"/>
      <c r="F75" s="4"/>
      <c r="G75" s="341"/>
      <c r="H75" s="341"/>
      <c r="I75" s="1"/>
      <c r="J75" s="34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341"/>
      <c r="B76" s="341"/>
      <c r="C76" s="341"/>
      <c r="D76" s="4"/>
      <c r="E76" s="341"/>
      <c r="F76" s="4"/>
      <c r="G76" s="341"/>
      <c r="H76" s="341"/>
      <c r="I76" s="1"/>
      <c r="J76" s="34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341"/>
      <c r="B77" s="341"/>
      <c r="C77" s="341"/>
      <c r="D77" s="4"/>
      <c r="E77" s="341"/>
      <c r="F77" s="4"/>
      <c r="G77" s="341"/>
      <c r="H77" s="341"/>
      <c r="I77" s="1"/>
      <c r="J77" s="34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341"/>
      <c r="B78" s="341"/>
      <c r="C78" s="341"/>
      <c r="D78" s="4"/>
      <c r="E78" s="341"/>
      <c r="F78" s="4"/>
      <c r="G78" s="341"/>
      <c r="H78" s="341"/>
      <c r="I78" s="1"/>
      <c r="J78" s="34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341"/>
      <c r="B79" s="341"/>
      <c r="C79" s="341"/>
      <c r="D79" s="4"/>
      <c r="E79" s="341"/>
      <c r="F79" s="4"/>
      <c r="G79" s="341"/>
      <c r="H79" s="341"/>
      <c r="I79" s="1"/>
      <c r="J79" s="34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341"/>
      <c r="B80" s="341"/>
      <c r="C80" s="341"/>
      <c r="D80" s="4"/>
      <c r="E80" s="341"/>
      <c r="F80" s="4"/>
      <c r="G80" s="341"/>
      <c r="H80" s="341"/>
      <c r="I80" s="1"/>
      <c r="J80" s="34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341"/>
      <c r="B81" s="341"/>
      <c r="C81" s="341"/>
      <c r="D81" s="4"/>
      <c r="E81" s="341"/>
      <c r="F81" s="4"/>
      <c r="G81" s="341"/>
      <c r="H81" s="341"/>
      <c r="I81" s="1"/>
      <c r="J81" s="34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341"/>
      <c r="B82" s="341"/>
      <c r="C82" s="341"/>
      <c r="D82" s="4"/>
      <c r="E82" s="341"/>
      <c r="F82" s="4"/>
      <c r="G82" s="341"/>
      <c r="H82" s="341"/>
      <c r="I82" s="1"/>
      <c r="J82" s="34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341"/>
      <c r="B83" s="341"/>
      <c r="C83" s="341"/>
      <c r="D83" s="4"/>
      <c r="E83" s="341"/>
      <c r="F83" s="4"/>
      <c r="G83" s="341"/>
      <c r="H83" s="341"/>
      <c r="I83" s="1"/>
      <c r="J83" s="34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341"/>
      <c r="B84" s="341"/>
      <c r="C84" s="341"/>
      <c r="D84" s="4"/>
      <c r="E84" s="341"/>
      <c r="F84" s="4"/>
      <c r="G84" s="341"/>
      <c r="H84" s="341"/>
      <c r="I84" s="1"/>
      <c r="J84" s="34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341"/>
      <c r="B85" s="341"/>
      <c r="C85" s="341"/>
      <c r="D85" s="4"/>
      <c r="E85" s="341"/>
      <c r="F85" s="4"/>
      <c r="G85" s="341"/>
      <c r="H85" s="341"/>
      <c r="I85" s="1"/>
      <c r="J85" s="34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341"/>
      <c r="B86" s="341"/>
      <c r="C86" s="341"/>
      <c r="D86" s="4"/>
      <c r="E86" s="341"/>
      <c r="F86" s="4"/>
      <c r="G86" s="341"/>
      <c r="H86" s="341"/>
      <c r="I86" s="1"/>
      <c r="J86" s="34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341"/>
      <c r="B87" s="341"/>
      <c r="C87" s="341"/>
      <c r="D87" s="4"/>
      <c r="E87" s="341"/>
      <c r="F87" s="4"/>
      <c r="G87" s="341"/>
      <c r="H87" s="341"/>
      <c r="I87" s="1"/>
      <c r="J87" s="34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341"/>
      <c r="B88" s="341"/>
      <c r="C88" s="341"/>
      <c r="D88" s="4"/>
      <c r="E88" s="341"/>
      <c r="F88" s="4"/>
      <c r="G88" s="341"/>
      <c r="H88" s="341"/>
      <c r="I88" s="1"/>
      <c r="J88" s="34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341"/>
      <c r="B89" s="341"/>
      <c r="C89" s="341"/>
      <c r="D89" s="4"/>
      <c r="E89" s="341"/>
      <c r="F89" s="4"/>
      <c r="G89" s="341"/>
      <c r="H89" s="341"/>
      <c r="I89" s="1"/>
      <c r="J89" s="34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341"/>
      <c r="B90" s="341"/>
      <c r="C90" s="341"/>
      <c r="D90" s="4"/>
      <c r="E90" s="341"/>
      <c r="F90" s="4"/>
      <c r="G90" s="341"/>
      <c r="H90" s="341"/>
      <c r="I90" s="1"/>
      <c r="J90" s="34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341"/>
      <c r="B91" s="341"/>
      <c r="C91" s="341"/>
      <c r="D91" s="4"/>
      <c r="E91" s="341"/>
      <c r="F91" s="4"/>
      <c r="G91" s="341"/>
      <c r="H91" s="341"/>
      <c r="I91" s="1"/>
      <c r="J91" s="34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341"/>
      <c r="B92" s="341"/>
      <c r="C92" s="341"/>
      <c r="D92" s="4"/>
      <c r="E92" s="341"/>
      <c r="F92" s="4"/>
      <c r="G92" s="341"/>
      <c r="H92" s="341"/>
      <c r="I92" s="1"/>
      <c r="J92" s="34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341"/>
      <c r="B93" s="341"/>
      <c r="C93" s="341"/>
      <c r="D93" s="4"/>
      <c r="E93" s="341"/>
      <c r="F93" s="4"/>
      <c r="G93" s="341"/>
      <c r="H93" s="341"/>
      <c r="I93" s="1"/>
      <c r="J93" s="34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341"/>
      <c r="B94" s="341"/>
      <c r="C94" s="341"/>
      <c r="D94" s="4"/>
      <c r="E94" s="341"/>
      <c r="F94" s="4"/>
      <c r="G94" s="341"/>
      <c r="H94" s="341"/>
      <c r="I94" s="1"/>
      <c r="J94" s="34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341"/>
      <c r="B95" s="341"/>
      <c r="C95" s="341"/>
      <c r="D95" s="4"/>
      <c r="E95" s="341"/>
      <c r="F95" s="4"/>
      <c r="G95" s="341"/>
      <c r="H95" s="341"/>
      <c r="I95" s="1"/>
      <c r="J95" s="34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341"/>
      <c r="B96" s="341"/>
      <c r="C96" s="341"/>
      <c r="D96" s="4"/>
      <c r="E96" s="341"/>
      <c r="F96" s="4"/>
      <c r="G96" s="341"/>
      <c r="H96" s="341"/>
      <c r="I96" s="1"/>
      <c r="J96" s="34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341"/>
      <c r="B97" s="341"/>
      <c r="C97" s="341"/>
      <c r="D97" s="4"/>
      <c r="E97" s="341"/>
      <c r="F97" s="4"/>
      <c r="G97" s="341"/>
      <c r="H97" s="341"/>
      <c r="I97" s="1"/>
      <c r="J97" s="34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341"/>
      <c r="B98" s="341"/>
      <c r="C98" s="341"/>
      <c r="D98" s="4"/>
      <c r="E98" s="341"/>
      <c r="F98" s="4"/>
      <c r="G98" s="341"/>
      <c r="H98" s="341"/>
      <c r="I98" s="1"/>
      <c r="J98" s="34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341"/>
      <c r="B99" s="341"/>
      <c r="C99" s="341"/>
      <c r="D99" s="4"/>
      <c r="E99" s="341"/>
      <c r="F99" s="4"/>
      <c r="G99" s="341"/>
      <c r="H99" s="341"/>
      <c r="I99" s="1"/>
      <c r="J99" s="34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341"/>
      <c r="B100" s="341"/>
      <c r="C100" s="341"/>
      <c r="D100" s="4"/>
      <c r="E100" s="341"/>
      <c r="F100" s="4"/>
      <c r="G100" s="341"/>
      <c r="H100" s="341"/>
      <c r="I100" s="1"/>
      <c r="J100" s="34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341"/>
      <c r="B101" s="341"/>
      <c r="C101" s="341"/>
      <c r="D101" s="4"/>
      <c r="E101" s="341"/>
      <c r="F101" s="4"/>
      <c r="G101" s="341"/>
      <c r="H101" s="341"/>
      <c r="I101" s="1"/>
      <c r="J101" s="34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341"/>
      <c r="B102" s="341"/>
      <c r="C102" s="341"/>
      <c r="D102" s="4"/>
      <c r="E102" s="341"/>
      <c r="F102" s="4"/>
      <c r="G102" s="341"/>
      <c r="H102" s="341"/>
      <c r="I102" s="1"/>
      <c r="J102" s="34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341"/>
      <c r="B103" s="341"/>
      <c r="C103" s="341"/>
      <c r="D103" s="4"/>
      <c r="E103" s="341"/>
      <c r="F103" s="4"/>
      <c r="G103" s="341"/>
      <c r="H103" s="341"/>
      <c r="I103" s="1"/>
      <c r="J103" s="34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341"/>
      <c r="B104" s="341"/>
      <c r="C104" s="341"/>
      <c r="D104" s="4"/>
      <c r="E104" s="341"/>
      <c r="F104" s="4"/>
      <c r="G104" s="341"/>
      <c r="H104" s="341"/>
      <c r="I104" s="1"/>
      <c r="J104" s="34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341"/>
      <c r="B105" s="341"/>
      <c r="C105" s="341"/>
      <c r="D105" s="4"/>
      <c r="E105" s="341"/>
      <c r="F105" s="4"/>
      <c r="G105" s="341"/>
      <c r="H105" s="341"/>
      <c r="I105" s="1"/>
      <c r="J105" s="34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341"/>
      <c r="B106" s="341"/>
      <c r="C106" s="341"/>
      <c r="D106" s="4"/>
      <c r="E106" s="341"/>
      <c r="F106" s="4"/>
      <c r="G106" s="341"/>
      <c r="H106" s="341"/>
      <c r="I106" s="1"/>
      <c r="J106" s="34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341"/>
      <c r="B107" s="341"/>
      <c r="C107" s="341"/>
      <c r="D107" s="4"/>
      <c r="E107" s="341"/>
      <c r="F107" s="4"/>
      <c r="G107" s="341"/>
      <c r="H107" s="341"/>
      <c r="I107" s="1"/>
      <c r="J107" s="34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341"/>
      <c r="B108" s="341"/>
      <c r="C108" s="341"/>
      <c r="D108" s="4"/>
      <c r="E108" s="341"/>
      <c r="F108" s="4"/>
      <c r="G108" s="341"/>
      <c r="H108" s="341"/>
      <c r="I108" s="1"/>
      <c r="J108" s="34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341"/>
      <c r="B109" s="341"/>
      <c r="C109" s="341"/>
      <c r="D109" s="4"/>
      <c r="E109" s="341"/>
      <c r="F109" s="4"/>
      <c r="G109" s="341"/>
      <c r="H109" s="341"/>
      <c r="I109" s="1"/>
      <c r="J109" s="34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341"/>
      <c r="B110" s="341"/>
      <c r="C110" s="341"/>
      <c r="D110" s="4"/>
      <c r="E110" s="341"/>
      <c r="F110" s="4"/>
      <c r="G110" s="341"/>
      <c r="H110" s="341"/>
      <c r="I110" s="1"/>
      <c r="J110" s="34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341"/>
      <c r="B111" s="341"/>
      <c r="C111" s="341"/>
      <c r="D111" s="4"/>
      <c r="E111" s="341"/>
      <c r="F111" s="4"/>
      <c r="G111" s="341"/>
      <c r="H111" s="341"/>
      <c r="I111" s="1"/>
      <c r="J111" s="34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341"/>
      <c r="B112" s="341"/>
      <c r="C112" s="341"/>
      <c r="D112" s="4"/>
      <c r="E112" s="341"/>
      <c r="F112" s="4"/>
      <c r="G112" s="341"/>
      <c r="H112" s="341"/>
      <c r="I112" s="1"/>
      <c r="J112" s="34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341"/>
      <c r="B113" s="341"/>
      <c r="C113" s="341"/>
      <c r="D113" s="4"/>
      <c r="E113" s="341"/>
      <c r="F113" s="4"/>
      <c r="G113" s="341"/>
      <c r="H113" s="341"/>
      <c r="I113" s="1"/>
      <c r="J113" s="34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341"/>
      <c r="B114" s="341"/>
      <c r="C114" s="341"/>
      <c r="D114" s="4"/>
      <c r="E114" s="341"/>
      <c r="F114" s="4"/>
      <c r="G114" s="341"/>
      <c r="H114" s="341"/>
      <c r="I114" s="1"/>
      <c r="J114" s="34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341"/>
      <c r="B115" s="341"/>
      <c r="C115" s="341"/>
      <c r="D115" s="4"/>
      <c r="E115" s="341"/>
      <c r="F115" s="4"/>
      <c r="G115" s="341"/>
      <c r="H115" s="341"/>
      <c r="I115" s="1"/>
      <c r="J115" s="34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341"/>
      <c r="B116" s="341"/>
      <c r="C116" s="341"/>
      <c r="D116" s="4"/>
      <c r="E116" s="341"/>
      <c r="F116" s="4"/>
      <c r="G116" s="341"/>
      <c r="H116" s="341"/>
      <c r="I116" s="1"/>
      <c r="J116" s="34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341"/>
      <c r="B117" s="341"/>
      <c r="C117" s="341"/>
      <c r="D117" s="4"/>
      <c r="E117" s="341"/>
      <c r="F117" s="4"/>
      <c r="G117" s="341"/>
      <c r="H117" s="341"/>
      <c r="I117" s="1"/>
      <c r="J117" s="34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341"/>
      <c r="B118" s="341"/>
      <c r="C118" s="341"/>
      <c r="D118" s="4"/>
      <c r="E118" s="341"/>
      <c r="F118" s="4"/>
      <c r="G118" s="341"/>
      <c r="H118" s="341"/>
      <c r="I118" s="1"/>
      <c r="J118" s="34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341"/>
      <c r="B119" s="341"/>
      <c r="C119" s="341"/>
      <c r="D119" s="4"/>
      <c r="E119" s="341"/>
      <c r="F119" s="4"/>
      <c r="G119" s="341"/>
      <c r="H119" s="341"/>
      <c r="I119" s="1"/>
      <c r="J119" s="34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341"/>
      <c r="B120" s="341"/>
      <c r="C120" s="341"/>
      <c r="D120" s="4"/>
      <c r="E120" s="341"/>
      <c r="F120" s="4"/>
      <c r="G120" s="341"/>
      <c r="H120" s="341"/>
      <c r="I120" s="1"/>
      <c r="J120" s="34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341"/>
      <c r="B121" s="341"/>
      <c r="C121" s="341"/>
      <c r="D121" s="4"/>
      <c r="E121" s="341"/>
      <c r="F121" s="4"/>
      <c r="G121" s="341"/>
      <c r="H121" s="341"/>
      <c r="I121" s="1"/>
      <c r="J121" s="34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341"/>
      <c r="B122" s="341"/>
      <c r="C122" s="341"/>
      <c r="D122" s="4"/>
      <c r="E122" s="341"/>
      <c r="F122" s="4"/>
      <c r="G122" s="341"/>
      <c r="H122" s="341"/>
      <c r="I122" s="1"/>
      <c r="J122" s="34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341"/>
      <c r="B123" s="341"/>
      <c r="C123" s="341"/>
      <c r="D123" s="4"/>
      <c r="E123" s="341"/>
      <c r="F123" s="4"/>
      <c r="G123" s="341"/>
      <c r="H123" s="341"/>
      <c r="I123" s="1"/>
      <c r="J123" s="34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341"/>
      <c r="B124" s="341"/>
      <c r="C124" s="341"/>
      <c r="D124" s="4"/>
      <c r="E124" s="341"/>
      <c r="F124" s="4"/>
      <c r="G124" s="341"/>
      <c r="H124" s="341"/>
      <c r="I124" s="1"/>
      <c r="J124" s="34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341"/>
      <c r="B125" s="341"/>
      <c r="C125" s="341"/>
      <c r="D125" s="4"/>
      <c r="E125" s="341"/>
      <c r="F125" s="4"/>
      <c r="G125" s="341"/>
      <c r="H125" s="341"/>
      <c r="I125" s="1"/>
      <c r="J125" s="34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341"/>
      <c r="B126" s="341"/>
      <c r="C126" s="341"/>
      <c r="D126" s="4"/>
      <c r="E126" s="341"/>
      <c r="F126" s="4"/>
      <c r="G126" s="341"/>
      <c r="H126" s="341"/>
      <c r="I126" s="1"/>
      <c r="J126" s="34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341"/>
      <c r="B127" s="341"/>
      <c r="C127" s="341"/>
      <c r="D127" s="4"/>
      <c r="E127" s="341"/>
      <c r="F127" s="4"/>
      <c r="G127" s="341"/>
      <c r="H127" s="341"/>
      <c r="I127" s="1"/>
      <c r="J127" s="34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341"/>
      <c r="B128" s="341"/>
      <c r="C128" s="341"/>
      <c r="D128" s="4"/>
      <c r="E128" s="341"/>
      <c r="F128" s="4"/>
      <c r="G128" s="341"/>
      <c r="H128" s="341"/>
      <c r="I128" s="1"/>
      <c r="J128" s="34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341"/>
      <c r="B129" s="341"/>
      <c r="C129" s="341"/>
      <c r="D129" s="4"/>
      <c r="E129" s="341"/>
      <c r="F129" s="4"/>
      <c r="G129" s="341"/>
      <c r="H129" s="341"/>
      <c r="I129" s="1"/>
      <c r="J129" s="34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341"/>
      <c r="B130" s="341"/>
      <c r="C130" s="341"/>
      <c r="D130" s="4"/>
      <c r="E130" s="341"/>
      <c r="F130" s="4"/>
      <c r="G130" s="341"/>
      <c r="H130" s="341"/>
      <c r="I130" s="1"/>
      <c r="J130" s="34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341"/>
      <c r="B131" s="341"/>
      <c r="C131" s="341"/>
      <c r="D131" s="4"/>
      <c r="E131" s="341"/>
      <c r="F131" s="4"/>
      <c r="G131" s="341"/>
      <c r="H131" s="341"/>
      <c r="I131" s="1"/>
      <c r="J131" s="34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341"/>
      <c r="B132" s="341"/>
      <c r="C132" s="341"/>
      <c r="D132" s="4"/>
      <c r="E132" s="341"/>
      <c r="F132" s="4"/>
      <c r="G132" s="341"/>
      <c r="H132" s="341"/>
      <c r="I132" s="1"/>
      <c r="J132" s="34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341"/>
      <c r="B133" s="341"/>
      <c r="C133" s="341"/>
      <c r="D133" s="4"/>
      <c r="E133" s="341"/>
      <c r="F133" s="4"/>
      <c r="G133" s="341"/>
      <c r="H133" s="341"/>
      <c r="I133" s="1"/>
      <c r="J133" s="34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341"/>
      <c r="B134" s="341"/>
      <c r="C134" s="341"/>
      <c r="D134" s="4"/>
      <c r="E134" s="341"/>
      <c r="F134" s="4"/>
      <c r="G134" s="341"/>
      <c r="H134" s="341"/>
      <c r="I134" s="1"/>
      <c r="J134" s="34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341"/>
      <c r="B135" s="341"/>
      <c r="C135" s="341"/>
      <c r="D135" s="4"/>
      <c r="E135" s="341"/>
      <c r="F135" s="4"/>
      <c r="G135" s="341"/>
      <c r="H135" s="341"/>
      <c r="I135" s="1"/>
      <c r="J135" s="34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341"/>
      <c r="B136" s="341"/>
      <c r="C136" s="341"/>
      <c r="D136" s="4"/>
      <c r="E136" s="341"/>
      <c r="F136" s="4"/>
      <c r="G136" s="341"/>
      <c r="H136" s="341"/>
      <c r="I136" s="1"/>
      <c r="J136" s="34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341"/>
      <c r="B137" s="341"/>
      <c r="C137" s="341"/>
      <c r="D137" s="4"/>
      <c r="E137" s="341"/>
      <c r="F137" s="4"/>
      <c r="G137" s="341"/>
      <c r="H137" s="341"/>
      <c r="I137" s="1"/>
      <c r="J137" s="34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341"/>
      <c r="B138" s="341"/>
      <c r="C138" s="341"/>
      <c r="D138" s="4"/>
      <c r="E138" s="341"/>
      <c r="F138" s="4"/>
      <c r="G138" s="341"/>
      <c r="H138" s="341"/>
      <c r="I138" s="1"/>
      <c r="J138" s="34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341"/>
      <c r="B139" s="341"/>
      <c r="C139" s="341"/>
      <c r="D139" s="4"/>
      <c r="E139" s="341"/>
      <c r="F139" s="4"/>
      <c r="G139" s="341"/>
      <c r="H139" s="341"/>
      <c r="I139" s="1"/>
      <c r="J139" s="34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341"/>
      <c r="B140" s="341"/>
      <c r="C140" s="341"/>
      <c r="D140" s="4"/>
      <c r="E140" s="341"/>
      <c r="F140" s="4"/>
      <c r="G140" s="341"/>
      <c r="H140" s="341"/>
      <c r="I140" s="1"/>
      <c r="J140" s="34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341"/>
      <c r="B141" s="341"/>
      <c r="C141" s="341"/>
      <c r="D141" s="4"/>
      <c r="E141" s="341"/>
      <c r="F141" s="4"/>
      <c r="G141" s="341"/>
      <c r="H141" s="341"/>
      <c r="I141" s="1"/>
      <c r="J141" s="34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341"/>
      <c r="B142" s="341"/>
      <c r="C142" s="341"/>
      <c r="D142" s="4"/>
      <c r="E142" s="341"/>
      <c r="F142" s="4"/>
      <c r="G142" s="341"/>
      <c r="H142" s="341"/>
      <c r="I142" s="1"/>
      <c r="J142" s="34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341"/>
      <c r="B143" s="341"/>
      <c r="C143" s="341"/>
      <c r="D143" s="4"/>
      <c r="E143" s="341"/>
      <c r="F143" s="4"/>
      <c r="G143" s="341"/>
      <c r="H143" s="341"/>
      <c r="I143" s="1"/>
      <c r="J143" s="34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341"/>
      <c r="B144" s="341"/>
      <c r="C144" s="341"/>
      <c r="D144" s="4"/>
      <c r="E144" s="341"/>
      <c r="F144" s="4"/>
      <c r="G144" s="341"/>
      <c r="H144" s="341"/>
      <c r="I144" s="1"/>
      <c r="J144" s="34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341"/>
      <c r="B145" s="341"/>
      <c r="C145" s="341"/>
      <c r="D145" s="4"/>
      <c r="E145" s="341"/>
      <c r="F145" s="4"/>
      <c r="G145" s="341"/>
      <c r="H145" s="341"/>
      <c r="I145" s="1"/>
      <c r="J145" s="34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341"/>
      <c r="B146" s="341"/>
      <c r="C146" s="341"/>
      <c r="D146" s="4"/>
      <c r="E146" s="341"/>
      <c r="F146" s="4"/>
      <c r="G146" s="341"/>
      <c r="H146" s="341"/>
      <c r="I146" s="1"/>
      <c r="J146" s="34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341"/>
      <c r="B147" s="341"/>
      <c r="C147" s="341"/>
      <c r="D147" s="4"/>
      <c r="E147" s="341"/>
      <c r="F147" s="4"/>
      <c r="G147" s="341"/>
      <c r="H147" s="341"/>
      <c r="I147" s="1"/>
      <c r="J147" s="34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341"/>
      <c r="B148" s="341"/>
      <c r="C148" s="341"/>
      <c r="D148" s="4"/>
      <c r="E148" s="341"/>
      <c r="F148" s="4"/>
      <c r="G148" s="341"/>
      <c r="H148" s="341"/>
      <c r="I148" s="1"/>
      <c r="J148" s="34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341"/>
      <c r="B149" s="341"/>
      <c r="C149" s="341"/>
      <c r="D149" s="4"/>
      <c r="E149" s="341"/>
      <c r="F149" s="4"/>
      <c r="G149" s="341"/>
      <c r="H149" s="341"/>
      <c r="I149" s="1"/>
      <c r="J149" s="34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341"/>
      <c r="B150" s="341"/>
      <c r="C150" s="341"/>
      <c r="D150" s="4"/>
      <c r="E150" s="341"/>
      <c r="F150" s="4"/>
      <c r="G150" s="341"/>
      <c r="H150" s="341"/>
      <c r="I150" s="1"/>
      <c r="J150" s="34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341"/>
      <c r="B151" s="341"/>
      <c r="C151" s="341"/>
      <c r="D151" s="4"/>
      <c r="E151" s="341"/>
      <c r="F151" s="4"/>
      <c r="G151" s="341"/>
      <c r="H151" s="341"/>
      <c r="I151" s="1"/>
      <c r="J151" s="34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341"/>
      <c r="B152" s="341"/>
      <c r="C152" s="341"/>
      <c r="D152" s="4"/>
      <c r="E152" s="341"/>
      <c r="F152" s="4"/>
      <c r="G152" s="341"/>
      <c r="H152" s="341"/>
      <c r="I152" s="1"/>
      <c r="J152" s="34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341"/>
      <c r="B153" s="341"/>
      <c r="C153" s="341"/>
      <c r="D153" s="4"/>
      <c r="E153" s="341"/>
      <c r="F153" s="4"/>
      <c r="G153" s="341"/>
      <c r="H153" s="341"/>
      <c r="I153" s="1"/>
      <c r="J153" s="34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341"/>
      <c r="B154" s="341"/>
      <c r="C154" s="341"/>
      <c r="D154" s="4"/>
      <c r="E154" s="341"/>
      <c r="F154" s="4"/>
      <c r="G154" s="341"/>
      <c r="H154" s="341"/>
      <c r="I154" s="1"/>
      <c r="J154" s="34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341"/>
      <c r="B155" s="341"/>
      <c r="C155" s="341"/>
      <c r="D155" s="4"/>
      <c r="E155" s="341"/>
      <c r="F155" s="4"/>
      <c r="G155" s="341"/>
      <c r="H155" s="341"/>
      <c r="I155" s="1"/>
      <c r="J155" s="34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341"/>
      <c r="B156" s="341"/>
      <c r="C156" s="341"/>
      <c r="D156" s="4"/>
      <c r="E156" s="341"/>
      <c r="F156" s="4"/>
      <c r="G156" s="341"/>
      <c r="H156" s="341"/>
      <c r="I156" s="1"/>
      <c r="J156" s="34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341"/>
      <c r="B157" s="341"/>
      <c r="C157" s="341"/>
      <c r="D157" s="4"/>
      <c r="E157" s="341"/>
      <c r="F157" s="4"/>
      <c r="G157" s="341"/>
      <c r="H157" s="341"/>
      <c r="I157" s="1"/>
      <c r="J157" s="34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341"/>
      <c r="B158" s="341"/>
      <c r="C158" s="341"/>
      <c r="D158" s="4"/>
      <c r="E158" s="341"/>
      <c r="F158" s="4"/>
      <c r="G158" s="341"/>
      <c r="H158" s="341"/>
      <c r="I158" s="1"/>
      <c r="J158" s="34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341"/>
      <c r="B159" s="341"/>
      <c r="C159" s="341"/>
      <c r="D159" s="4"/>
      <c r="E159" s="341"/>
      <c r="F159" s="4"/>
      <c r="G159" s="341"/>
      <c r="H159" s="341"/>
      <c r="I159" s="1"/>
      <c r="J159" s="34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341"/>
      <c r="B160" s="341"/>
      <c r="C160" s="341"/>
      <c r="D160" s="4"/>
      <c r="E160" s="341"/>
      <c r="F160" s="4"/>
      <c r="G160" s="341"/>
      <c r="H160" s="341"/>
      <c r="I160" s="1"/>
      <c r="J160" s="34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341"/>
      <c r="B161" s="341"/>
      <c r="C161" s="341"/>
      <c r="D161" s="4"/>
      <c r="E161" s="341"/>
      <c r="F161" s="4"/>
      <c r="G161" s="341"/>
      <c r="H161" s="341"/>
      <c r="I161" s="1"/>
      <c r="J161" s="34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341"/>
      <c r="B162" s="341"/>
      <c r="C162" s="341"/>
      <c r="D162" s="4"/>
      <c r="E162" s="341"/>
      <c r="F162" s="4"/>
      <c r="G162" s="341"/>
      <c r="H162" s="341"/>
      <c r="I162" s="1"/>
      <c r="J162" s="34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341"/>
      <c r="B163" s="341"/>
      <c r="C163" s="341"/>
      <c r="D163" s="4"/>
      <c r="E163" s="341"/>
      <c r="F163" s="4"/>
      <c r="G163" s="341"/>
      <c r="H163" s="341"/>
      <c r="I163" s="1"/>
      <c r="J163" s="34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341"/>
      <c r="B164" s="341"/>
      <c r="C164" s="341"/>
      <c r="D164" s="4"/>
      <c r="E164" s="341"/>
      <c r="F164" s="4"/>
      <c r="G164" s="341"/>
      <c r="H164" s="341"/>
      <c r="I164" s="1"/>
      <c r="J164" s="34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341"/>
      <c r="B165" s="341"/>
      <c r="C165" s="341"/>
      <c r="D165" s="4"/>
      <c r="E165" s="341"/>
      <c r="F165" s="4"/>
      <c r="G165" s="341"/>
      <c r="H165" s="341"/>
      <c r="I165" s="1"/>
      <c r="J165" s="34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341"/>
      <c r="B166" s="341"/>
      <c r="C166" s="341"/>
      <c r="D166" s="4"/>
      <c r="E166" s="341"/>
      <c r="F166" s="4"/>
      <c r="G166" s="341"/>
      <c r="H166" s="341"/>
      <c r="I166" s="1"/>
      <c r="J166" s="34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341"/>
      <c r="B167" s="341"/>
      <c r="C167" s="341"/>
      <c r="D167" s="4"/>
      <c r="E167" s="341"/>
      <c r="F167" s="4"/>
      <c r="G167" s="341"/>
      <c r="H167" s="341"/>
      <c r="I167" s="1"/>
      <c r="J167" s="34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341"/>
      <c r="B168" s="341"/>
      <c r="C168" s="341"/>
      <c r="D168" s="4"/>
      <c r="E168" s="341"/>
      <c r="F168" s="4"/>
      <c r="G168" s="341"/>
      <c r="H168" s="341"/>
      <c r="I168" s="1"/>
      <c r="J168" s="34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341"/>
      <c r="B169" s="341"/>
      <c r="C169" s="341"/>
      <c r="D169" s="4"/>
      <c r="E169" s="341"/>
      <c r="F169" s="4"/>
      <c r="G169" s="341"/>
      <c r="H169" s="341"/>
      <c r="I169" s="1"/>
      <c r="J169" s="34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341"/>
      <c r="B170" s="341"/>
      <c r="C170" s="341"/>
      <c r="D170" s="4"/>
      <c r="E170" s="341"/>
      <c r="F170" s="4"/>
      <c r="G170" s="341"/>
      <c r="H170" s="341"/>
      <c r="I170" s="1"/>
      <c r="J170" s="34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341"/>
      <c r="B171" s="341"/>
      <c r="C171" s="341"/>
      <c r="D171" s="4"/>
      <c r="E171" s="341"/>
      <c r="F171" s="4"/>
      <c r="G171" s="341"/>
      <c r="H171" s="341"/>
      <c r="I171" s="1"/>
      <c r="J171" s="34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341"/>
      <c r="B172" s="341"/>
      <c r="C172" s="341"/>
      <c r="D172" s="4"/>
      <c r="E172" s="341"/>
      <c r="F172" s="4"/>
      <c r="G172" s="341"/>
      <c r="H172" s="341"/>
      <c r="I172" s="1"/>
      <c r="J172" s="34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341"/>
      <c r="B173" s="341"/>
      <c r="C173" s="341"/>
      <c r="D173" s="4"/>
      <c r="E173" s="341"/>
      <c r="F173" s="4"/>
      <c r="G173" s="341"/>
      <c r="H173" s="341"/>
      <c r="I173" s="1"/>
      <c r="J173" s="34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341"/>
      <c r="B174" s="341"/>
      <c r="C174" s="341"/>
      <c r="D174" s="4"/>
      <c r="E174" s="341"/>
      <c r="F174" s="4"/>
      <c r="G174" s="341"/>
      <c r="H174" s="341"/>
      <c r="I174" s="1"/>
      <c r="J174" s="34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341"/>
      <c r="B175" s="341"/>
      <c r="C175" s="341"/>
      <c r="D175" s="4"/>
      <c r="E175" s="341"/>
      <c r="F175" s="4"/>
      <c r="G175" s="341"/>
      <c r="H175" s="341"/>
      <c r="I175" s="1"/>
      <c r="J175" s="34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341"/>
      <c r="B176" s="341"/>
      <c r="C176" s="341"/>
      <c r="D176" s="4"/>
      <c r="E176" s="341"/>
      <c r="F176" s="4"/>
      <c r="G176" s="341"/>
      <c r="H176" s="341"/>
      <c r="I176" s="1"/>
      <c r="J176" s="34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341"/>
      <c r="B177" s="341"/>
      <c r="C177" s="341"/>
      <c r="D177" s="4"/>
      <c r="E177" s="341"/>
      <c r="F177" s="4"/>
      <c r="G177" s="341"/>
      <c r="H177" s="341"/>
      <c r="I177" s="1"/>
      <c r="J177" s="34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341"/>
      <c r="B178" s="341"/>
      <c r="C178" s="341"/>
      <c r="D178" s="4"/>
      <c r="E178" s="341"/>
      <c r="F178" s="4"/>
      <c r="G178" s="341"/>
      <c r="H178" s="341"/>
      <c r="I178" s="1"/>
      <c r="J178" s="34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341"/>
      <c r="B179" s="341"/>
      <c r="C179" s="341"/>
      <c r="D179" s="4"/>
      <c r="E179" s="341"/>
      <c r="F179" s="4"/>
      <c r="G179" s="341"/>
      <c r="H179" s="341"/>
      <c r="I179" s="1"/>
      <c r="J179" s="34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341"/>
      <c r="B180" s="341"/>
      <c r="C180" s="341"/>
      <c r="D180" s="4"/>
      <c r="E180" s="341"/>
      <c r="F180" s="4"/>
      <c r="G180" s="341"/>
      <c r="H180" s="341"/>
      <c r="I180" s="1"/>
      <c r="J180" s="34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341"/>
      <c r="B181" s="341"/>
      <c r="C181" s="341"/>
      <c r="D181" s="4"/>
      <c r="E181" s="341"/>
      <c r="F181" s="4"/>
      <c r="G181" s="341"/>
      <c r="H181" s="341"/>
      <c r="I181" s="1"/>
      <c r="J181" s="34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341"/>
      <c r="B182" s="341"/>
      <c r="C182" s="341"/>
      <c r="D182" s="4"/>
      <c r="E182" s="341"/>
      <c r="F182" s="4"/>
      <c r="G182" s="341"/>
      <c r="H182" s="341"/>
      <c r="I182" s="1"/>
      <c r="J182" s="34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341"/>
      <c r="B183" s="341"/>
      <c r="C183" s="341"/>
      <c r="D183" s="4"/>
      <c r="E183" s="341"/>
      <c r="F183" s="4"/>
      <c r="G183" s="341"/>
      <c r="H183" s="341"/>
      <c r="I183" s="1"/>
      <c r="J183" s="34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341"/>
      <c r="B184" s="341"/>
      <c r="C184" s="341"/>
      <c r="D184" s="4"/>
      <c r="E184" s="341"/>
      <c r="F184" s="4"/>
      <c r="G184" s="341"/>
      <c r="H184" s="341"/>
      <c r="I184" s="1"/>
      <c r="J184" s="34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341"/>
      <c r="B185" s="341"/>
      <c r="C185" s="341"/>
      <c r="D185" s="4"/>
      <c r="E185" s="341"/>
      <c r="F185" s="4"/>
      <c r="G185" s="341"/>
      <c r="H185" s="341"/>
      <c r="I185" s="1"/>
      <c r="J185" s="34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341"/>
      <c r="B186" s="341"/>
      <c r="C186" s="341"/>
      <c r="D186" s="4"/>
      <c r="E186" s="341"/>
      <c r="F186" s="4"/>
      <c r="G186" s="341"/>
      <c r="H186" s="341"/>
      <c r="I186" s="1"/>
      <c r="J186" s="34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341"/>
      <c r="B187" s="341"/>
      <c r="C187" s="341"/>
      <c r="D187" s="4"/>
      <c r="E187" s="341"/>
      <c r="F187" s="4"/>
      <c r="G187" s="341"/>
      <c r="H187" s="341"/>
      <c r="I187" s="1"/>
      <c r="J187" s="34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341"/>
      <c r="B188" s="341"/>
      <c r="C188" s="341"/>
      <c r="D188" s="4"/>
      <c r="E188" s="341"/>
      <c r="F188" s="4"/>
      <c r="G188" s="341"/>
      <c r="H188" s="341"/>
      <c r="I188" s="1"/>
      <c r="J188" s="34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341"/>
      <c r="B189" s="341"/>
      <c r="C189" s="341"/>
      <c r="D189" s="4"/>
      <c r="E189" s="341"/>
      <c r="F189" s="4"/>
      <c r="G189" s="341"/>
      <c r="H189" s="341"/>
      <c r="I189" s="1"/>
      <c r="J189" s="34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341"/>
      <c r="B190" s="341"/>
      <c r="C190" s="341"/>
      <c r="D190" s="4"/>
      <c r="E190" s="341"/>
      <c r="F190" s="4"/>
      <c r="G190" s="341"/>
      <c r="H190" s="341"/>
      <c r="I190" s="1"/>
      <c r="J190" s="34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341"/>
      <c r="B191" s="341"/>
      <c r="C191" s="341"/>
      <c r="D191" s="4"/>
      <c r="E191" s="341"/>
      <c r="F191" s="4"/>
      <c r="G191" s="341"/>
      <c r="H191" s="341"/>
      <c r="I191" s="1"/>
      <c r="J191" s="34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341"/>
      <c r="B192" s="341"/>
      <c r="C192" s="341"/>
      <c r="D192" s="4"/>
      <c r="E192" s="341"/>
      <c r="F192" s="4"/>
      <c r="G192" s="341"/>
      <c r="H192" s="341"/>
      <c r="I192" s="1"/>
      <c r="J192" s="34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341"/>
      <c r="B193" s="341"/>
      <c r="C193" s="341"/>
      <c r="D193" s="4"/>
      <c r="E193" s="341"/>
      <c r="F193" s="4"/>
      <c r="G193" s="341"/>
      <c r="H193" s="341"/>
      <c r="I193" s="1"/>
      <c r="J193" s="34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341"/>
      <c r="B194" s="341"/>
      <c r="C194" s="341"/>
      <c r="D194" s="4"/>
      <c r="E194" s="341"/>
      <c r="F194" s="4"/>
      <c r="G194" s="341"/>
      <c r="H194" s="341"/>
      <c r="I194" s="1"/>
      <c r="J194" s="34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341"/>
      <c r="B195" s="341"/>
      <c r="C195" s="341"/>
      <c r="D195" s="4"/>
      <c r="E195" s="341"/>
      <c r="F195" s="4"/>
      <c r="G195" s="341"/>
      <c r="H195" s="341"/>
      <c r="I195" s="1"/>
      <c r="J195" s="34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341"/>
      <c r="B196" s="341"/>
      <c r="C196" s="341"/>
      <c r="D196" s="4"/>
      <c r="E196" s="341"/>
      <c r="F196" s="4"/>
      <c r="G196" s="341"/>
      <c r="H196" s="341"/>
      <c r="I196" s="1"/>
      <c r="J196" s="34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341"/>
      <c r="B197" s="341"/>
      <c r="C197" s="341"/>
      <c r="D197" s="4"/>
      <c r="E197" s="341"/>
      <c r="F197" s="4"/>
      <c r="G197" s="341"/>
      <c r="H197" s="341"/>
      <c r="I197" s="1"/>
      <c r="J197" s="34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341"/>
      <c r="B198" s="341"/>
      <c r="C198" s="341"/>
      <c r="D198" s="4"/>
      <c r="E198" s="341"/>
      <c r="F198" s="4"/>
      <c r="G198" s="341"/>
      <c r="H198" s="341"/>
      <c r="I198" s="1"/>
      <c r="J198" s="34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341"/>
      <c r="B199" s="341"/>
      <c r="C199" s="341"/>
      <c r="D199" s="4"/>
      <c r="E199" s="341"/>
      <c r="F199" s="4"/>
      <c r="G199" s="341"/>
      <c r="H199" s="341"/>
      <c r="I199" s="1"/>
      <c r="J199" s="34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341"/>
      <c r="B200" s="341"/>
      <c r="C200" s="341"/>
      <c r="D200" s="4"/>
      <c r="E200" s="341"/>
      <c r="F200" s="4"/>
      <c r="G200" s="341"/>
      <c r="H200" s="341"/>
      <c r="I200" s="1"/>
      <c r="J200" s="34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341"/>
      <c r="B201" s="341"/>
      <c r="C201" s="341"/>
      <c r="D201" s="4"/>
      <c r="E201" s="341"/>
      <c r="F201" s="4"/>
      <c r="G201" s="341"/>
      <c r="H201" s="341"/>
      <c r="I201" s="1"/>
      <c r="J201" s="34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341"/>
      <c r="B202" s="341"/>
      <c r="C202" s="341"/>
      <c r="D202" s="4"/>
      <c r="E202" s="341"/>
      <c r="F202" s="4"/>
      <c r="G202" s="341"/>
      <c r="H202" s="341"/>
      <c r="I202" s="1"/>
      <c r="J202" s="34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341"/>
      <c r="B203" s="341"/>
      <c r="C203" s="341"/>
      <c r="D203" s="4"/>
      <c r="E203" s="341"/>
      <c r="F203" s="4"/>
      <c r="G203" s="341"/>
      <c r="H203" s="341"/>
      <c r="I203" s="1"/>
      <c r="J203" s="34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341"/>
      <c r="B204" s="341"/>
      <c r="C204" s="341"/>
      <c r="D204" s="4"/>
      <c r="E204" s="341"/>
      <c r="F204" s="4"/>
      <c r="G204" s="341"/>
      <c r="H204" s="341"/>
      <c r="I204" s="1"/>
      <c r="J204" s="34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341"/>
      <c r="B205" s="341"/>
      <c r="C205" s="341"/>
      <c r="D205" s="4"/>
      <c r="E205" s="341"/>
      <c r="F205" s="4"/>
      <c r="G205" s="341"/>
      <c r="H205" s="341"/>
      <c r="I205" s="1"/>
      <c r="J205" s="34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341"/>
      <c r="B206" s="341"/>
      <c r="C206" s="341"/>
      <c r="D206" s="4"/>
      <c r="E206" s="341"/>
      <c r="F206" s="4"/>
      <c r="G206" s="341"/>
      <c r="H206" s="341"/>
      <c r="I206" s="1"/>
      <c r="J206" s="34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341"/>
      <c r="B207" s="341"/>
      <c r="C207" s="341"/>
      <c r="D207" s="4"/>
      <c r="E207" s="341"/>
      <c r="F207" s="4"/>
      <c r="G207" s="341"/>
      <c r="H207" s="341"/>
      <c r="I207" s="1"/>
      <c r="J207" s="34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341"/>
      <c r="B208" s="341"/>
      <c r="C208" s="341"/>
      <c r="D208" s="4"/>
      <c r="E208" s="341"/>
      <c r="F208" s="4"/>
      <c r="G208" s="341"/>
      <c r="H208" s="341"/>
      <c r="I208" s="1"/>
      <c r="J208" s="34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341"/>
      <c r="B209" s="341"/>
      <c r="C209" s="341"/>
      <c r="D209" s="4"/>
      <c r="E209" s="341"/>
      <c r="F209" s="4"/>
      <c r="G209" s="341"/>
      <c r="H209" s="341"/>
      <c r="I209" s="1"/>
      <c r="J209" s="34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341"/>
      <c r="B210" s="341"/>
      <c r="C210" s="341"/>
      <c r="D210" s="4"/>
      <c r="E210" s="341"/>
      <c r="F210" s="4"/>
      <c r="G210" s="341"/>
      <c r="H210" s="341"/>
      <c r="I210" s="1"/>
      <c r="J210" s="34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341"/>
      <c r="B211" s="341"/>
      <c r="C211" s="341"/>
      <c r="D211" s="4"/>
      <c r="E211" s="341"/>
      <c r="F211" s="4"/>
      <c r="G211" s="341"/>
      <c r="H211" s="341"/>
      <c r="I211" s="1"/>
      <c r="J211" s="34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341"/>
      <c r="B212" s="341"/>
      <c r="C212" s="341"/>
      <c r="D212" s="4"/>
      <c r="E212" s="341"/>
      <c r="F212" s="4"/>
      <c r="G212" s="341"/>
      <c r="H212" s="341"/>
      <c r="I212" s="1"/>
      <c r="J212" s="34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341"/>
      <c r="B213" s="341"/>
      <c r="C213" s="341"/>
      <c r="D213" s="4"/>
      <c r="E213" s="341"/>
      <c r="F213" s="4"/>
      <c r="G213" s="341"/>
      <c r="H213" s="341"/>
      <c r="I213" s="1"/>
      <c r="J213" s="34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341"/>
      <c r="B214" s="341"/>
      <c r="C214" s="341"/>
      <c r="D214" s="4"/>
      <c r="E214" s="341"/>
      <c r="F214" s="4"/>
      <c r="G214" s="341"/>
      <c r="H214" s="341"/>
      <c r="I214" s="1"/>
      <c r="J214" s="34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341"/>
      <c r="B215" s="341"/>
      <c r="C215" s="341"/>
      <c r="D215" s="4"/>
      <c r="E215" s="341"/>
      <c r="F215" s="4"/>
      <c r="G215" s="341"/>
      <c r="H215" s="341"/>
      <c r="I215" s="1"/>
      <c r="J215" s="34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341"/>
      <c r="B216" s="341"/>
      <c r="C216" s="341"/>
      <c r="D216" s="4"/>
      <c r="E216" s="341"/>
      <c r="F216" s="4"/>
      <c r="G216" s="341"/>
      <c r="H216" s="341"/>
      <c r="I216" s="1"/>
      <c r="J216" s="34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341"/>
      <c r="B217" s="341"/>
      <c r="C217" s="341"/>
      <c r="D217" s="4"/>
      <c r="E217" s="341"/>
      <c r="F217" s="4"/>
      <c r="G217" s="341"/>
      <c r="H217" s="341"/>
      <c r="I217" s="1"/>
      <c r="J217" s="34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341"/>
      <c r="B218" s="341"/>
      <c r="C218" s="341"/>
      <c r="D218" s="4"/>
      <c r="E218" s="341"/>
      <c r="F218" s="4"/>
      <c r="G218" s="341"/>
      <c r="H218" s="341"/>
      <c r="I218" s="1"/>
      <c r="J218" s="34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341"/>
      <c r="B219" s="341"/>
      <c r="C219" s="341"/>
      <c r="D219" s="4"/>
      <c r="E219" s="341"/>
      <c r="F219" s="4"/>
      <c r="G219" s="341"/>
      <c r="H219" s="341"/>
      <c r="I219" s="1"/>
      <c r="J219" s="34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341"/>
      <c r="B220" s="341"/>
      <c r="C220" s="341"/>
      <c r="D220" s="4"/>
      <c r="E220" s="341"/>
      <c r="F220" s="4"/>
      <c r="G220" s="341"/>
      <c r="H220" s="341"/>
      <c r="I220" s="1"/>
      <c r="J220" s="34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341"/>
      <c r="B221" s="341"/>
      <c r="C221" s="341"/>
      <c r="D221" s="4"/>
      <c r="E221" s="341"/>
      <c r="F221" s="4"/>
      <c r="G221" s="341"/>
      <c r="H221" s="341"/>
      <c r="I221" s="1"/>
      <c r="J221" s="34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341"/>
      <c r="B222" s="341"/>
      <c r="C222" s="341"/>
      <c r="D222" s="4"/>
      <c r="E222" s="341"/>
      <c r="F222" s="4"/>
      <c r="G222" s="341"/>
      <c r="H222" s="341"/>
      <c r="I222" s="1"/>
      <c r="J222" s="34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341"/>
      <c r="B223" s="341"/>
      <c r="C223" s="341"/>
      <c r="D223" s="4"/>
      <c r="E223" s="341"/>
      <c r="F223" s="4"/>
      <c r="G223" s="341"/>
      <c r="H223" s="341"/>
      <c r="I223" s="1"/>
      <c r="J223" s="34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341"/>
      <c r="B224" s="341"/>
      <c r="C224" s="341"/>
      <c r="D224" s="4"/>
      <c r="E224" s="341"/>
      <c r="F224" s="4"/>
      <c r="G224" s="341"/>
      <c r="H224" s="341"/>
      <c r="I224" s="1"/>
      <c r="J224" s="34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341"/>
      <c r="B225" s="341"/>
      <c r="C225" s="341"/>
      <c r="D225" s="4"/>
      <c r="E225" s="341"/>
      <c r="F225" s="4"/>
      <c r="G225" s="341"/>
      <c r="H225" s="341"/>
      <c r="I225" s="1"/>
      <c r="J225" s="34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341"/>
      <c r="B226" s="341"/>
      <c r="C226" s="341"/>
      <c r="D226" s="4"/>
      <c r="E226" s="341"/>
      <c r="F226" s="4"/>
      <c r="G226" s="341"/>
      <c r="H226" s="341"/>
      <c r="I226" s="1"/>
      <c r="J226" s="34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341"/>
      <c r="B227" s="341"/>
      <c r="C227" s="341"/>
      <c r="D227" s="4"/>
      <c r="E227" s="341"/>
      <c r="F227" s="4"/>
      <c r="G227" s="341"/>
      <c r="H227" s="341"/>
      <c r="I227" s="1"/>
      <c r="J227" s="34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341"/>
      <c r="B228" s="341"/>
      <c r="C228" s="341"/>
      <c r="D228" s="4"/>
      <c r="E228" s="341"/>
      <c r="F228" s="4"/>
      <c r="G228" s="341"/>
      <c r="H228" s="341"/>
      <c r="I228" s="1"/>
      <c r="J228" s="34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341"/>
      <c r="B229" s="341"/>
      <c r="C229" s="341"/>
      <c r="D229" s="4"/>
      <c r="E229" s="341"/>
      <c r="F229" s="4"/>
      <c r="G229" s="341"/>
      <c r="H229" s="341"/>
      <c r="I229" s="1"/>
      <c r="J229" s="34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341"/>
      <c r="B230" s="341"/>
      <c r="C230" s="341"/>
      <c r="D230" s="4"/>
      <c r="E230" s="341"/>
      <c r="F230" s="4"/>
      <c r="G230" s="341"/>
      <c r="H230" s="341"/>
      <c r="I230" s="1"/>
      <c r="J230" s="34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341"/>
      <c r="B231" s="341"/>
      <c r="C231" s="341"/>
      <c r="D231" s="4"/>
      <c r="E231" s="341"/>
      <c r="F231" s="4"/>
      <c r="G231" s="341"/>
      <c r="H231" s="341"/>
      <c r="I231" s="1"/>
      <c r="J231" s="34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341"/>
      <c r="B232" s="341"/>
      <c r="C232" s="341"/>
      <c r="D232" s="4"/>
      <c r="E232" s="341"/>
      <c r="F232" s="4"/>
      <c r="G232" s="341"/>
      <c r="H232" s="341"/>
      <c r="I232" s="1"/>
      <c r="J232" s="34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341"/>
      <c r="B233" s="341"/>
      <c r="C233" s="341"/>
      <c r="D233" s="4"/>
      <c r="E233" s="341"/>
      <c r="F233" s="4"/>
      <c r="G233" s="341"/>
      <c r="H233" s="341"/>
      <c r="I233" s="1"/>
      <c r="J233" s="34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341"/>
      <c r="B234" s="341"/>
      <c r="C234" s="341"/>
      <c r="D234" s="4"/>
      <c r="E234" s="341"/>
      <c r="F234" s="4"/>
      <c r="G234" s="341"/>
      <c r="H234" s="341"/>
      <c r="I234" s="1"/>
      <c r="J234" s="34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341"/>
      <c r="B235" s="341"/>
      <c r="C235" s="341"/>
      <c r="D235" s="4"/>
      <c r="E235" s="341"/>
      <c r="F235" s="4"/>
      <c r="G235" s="341"/>
      <c r="H235" s="341"/>
      <c r="I235" s="1"/>
      <c r="J235" s="34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341"/>
      <c r="B236" s="341"/>
      <c r="C236" s="341"/>
      <c r="D236" s="4"/>
      <c r="E236" s="341"/>
      <c r="F236" s="4"/>
      <c r="G236" s="341"/>
      <c r="H236" s="341"/>
      <c r="I236" s="1"/>
      <c r="J236" s="34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341"/>
      <c r="B237" s="341"/>
      <c r="C237" s="341"/>
      <c r="D237" s="4"/>
      <c r="E237" s="341"/>
      <c r="F237" s="4"/>
      <c r="G237" s="341"/>
      <c r="H237" s="341"/>
      <c r="I237" s="1"/>
      <c r="J237" s="34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341"/>
      <c r="B238" s="341"/>
      <c r="C238" s="341"/>
      <c r="D238" s="4"/>
      <c r="E238" s="341"/>
      <c r="F238" s="4"/>
      <c r="G238" s="341"/>
      <c r="H238" s="341"/>
      <c r="I238" s="1"/>
      <c r="J238" s="34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341"/>
      <c r="B239" s="341"/>
      <c r="C239" s="341"/>
      <c r="D239" s="4"/>
      <c r="E239" s="341"/>
      <c r="F239" s="4"/>
      <c r="G239" s="341"/>
      <c r="H239" s="341"/>
      <c r="I239" s="1"/>
      <c r="J239" s="34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341"/>
      <c r="B240" s="341"/>
      <c r="C240" s="341"/>
      <c r="D240" s="4"/>
      <c r="E240" s="341"/>
      <c r="F240" s="4"/>
      <c r="G240" s="341"/>
      <c r="H240" s="341"/>
      <c r="I240" s="1"/>
      <c r="J240" s="34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341"/>
      <c r="B241" s="341"/>
      <c r="C241" s="341"/>
      <c r="D241" s="4"/>
      <c r="E241" s="341"/>
      <c r="F241" s="4"/>
      <c r="G241" s="341"/>
      <c r="H241" s="341"/>
      <c r="I241" s="1"/>
      <c r="J241" s="34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341"/>
      <c r="B242" s="341"/>
      <c r="C242" s="341"/>
      <c r="D242" s="4"/>
      <c r="E242" s="341"/>
      <c r="F242" s="4"/>
      <c r="G242" s="341"/>
      <c r="H242" s="341"/>
      <c r="I242" s="1"/>
      <c r="J242" s="34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341"/>
      <c r="B243" s="341"/>
      <c r="C243" s="341"/>
      <c r="D243" s="4"/>
      <c r="E243" s="341"/>
      <c r="F243" s="4"/>
      <c r="G243" s="341"/>
      <c r="H243" s="341"/>
      <c r="I243" s="1"/>
      <c r="J243" s="34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341"/>
      <c r="B244" s="341"/>
      <c r="C244" s="341"/>
      <c r="D244" s="4"/>
      <c r="E244" s="341"/>
      <c r="F244" s="4"/>
      <c r="G244" s="341"/>
      <c r="H244" s="341"/>
      <c r="I244" s="1"/>
      <c r="J244" s="34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341"/>
      <c r="B245" s="341"/>
      <c r="C245" s="341"/>
      <c r="D245" s="4"/>
      <c r="E245" s="341"/>
      <c r="F245" s="4"/>
      <c r="G245" s="341"/>
      <c r="H245" s="341"/>
      <c r="I245" s="1"/>
      <c r="J245" s="34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341"/>
      <c r="B246" s="341"/>
      <c r="C246" s="341"/>
      <c r="D246" s="4"/>
      <c r="E246" s="341"/>
      <c r="F246" s="4"/>
      <c r="G246" s="341"/>
      <c r="H246" s="341"/>
      <c r="I246" s="1"/>
      <c r="J246" s="34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341"/>
      <c r="B247" s="341"/>
      <c r="C247" s="341"/>
      <c r="D247" s="4"/>
      <c r="E247" s="341"/>
      <c r="F247" s="4"/>
      <c r="G247" s="341"/>
      <c r="H247" s="341"/>
      <c r="I247" s="1"/>
      <c r="J247" s="34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341"/>
      <c r="B248" s="341"/>
      <c r="C248" s="341"/>
      <c r="D248" s="4"/>
      <c r="E248" s="341"/>
      <c r="F248" s="4"/>
      <c r="G248" s="341"/>
      <c r="H248" s="341"/>
      <c r="I248" s="1"/>
      <c r="J248" s="34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341"/>
      <c r="B249" s="341"/>
      <c r="C249" s="341"/>
      <c r="D249" s="4"/>
      <c r="E249" s="341"/>
      <c r="F249" s="4"/>
      <c r="G249" s="341"/>
      <c r="H249" s="341"/>
      <c r="I249" s="1"/>
      <c r="J249" s="34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341"/>
      <c r="B250" s="341"/>
      <c r="C250" s="341"/>
      <c r="D250" s="4"/>
      <c r="E250" s="341"/>
      <c r="F250" s="4"/>
      <c r="G250" s="341"/>
      <c r="H250" s="341"/>
      <c r="I250" s="1"/>
      <c r="J250" s="34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341"/>
      <c r="B251" s="341"/>
      <c r="C251" s="341"/>
      <c r="D251" s="4"/>
      <c r="E251" s="341"/>
      <c r="F251" s="4"/>
      <c r="G251" s="341"/>
      <c r="H251" s="341"/>
      <c r="I251" s="1"/>
      <c r="J251" s="34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341"/>
      <c r="B252" s="341"/>
      <c r="C252" s="341"/>
      <c r="D252" s="4"/>
      <c r="E252" s="341"/>
      <c r="F252" s="4"/>
      <c r="G252" s="341"/>
      <c r="H252" s="341"/>
      <c r="I252" s="1"/>
      <c r="J252" s="34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341"/>
      <c r="B253" s="341"/>
      <c r="C253" s="341"/>
      <c r="D253" s="4"/>
      <c r="E253" s="341"/>
      <c r="F253" s="4"/>
      <c r="G253" s="341"/>
      <c r="H253" s="341"/>
      <c r="I253" s="1"/>
      <c r="J253" s="34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341"/>
      <c r="B254" s="341"/>
      <c r="C254" s="341"/>
      <c r="D254" s="4"/>
      <c r="E254" s="341"/>
      <c r="F254" s="4"/>
      <c r="G254" s="341"/>
      <c r="H254" s="341"/>
      <c r="I254" s="1"/>
      <c r="J254" s="34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341"/>
      <c r="B255" s="341"/>
      <c r="C255" s="341"/>
      <c r="D255" s="4"/>
      <c r="E255" s="341"/>
      <c r="F255" s="4"/>
      <c r="G255" s="341"/>
      <c r="H255" s="341"/>
      <c r="I255" s="1"/>
      <c r="J255" s="34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341"/>
      <c r="B256" s="341"/>
      <c r="C256" s="341"/>
      <c r="D256" s="4"/>
      <c r="E256" s="341"/>
      <c r="F256" s="4"/>
      <c r="G256" s="341"/>
      <c r="H256" s="341"/>
      <c r="I256" s="1"/>
      <c r="J256" s="34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341"/>
      <c r="B257" s="341"/>
      <c r="C257" s="341"/>
      <c r="D257" s="4"/>
      <c r="E257" s="341"/>
      <c r="F257" s="4"/>
      <c r="G257" s="341"/>
      <c r="H257" s="341"/>
      <c r="I257" s="1"/>
      <c r="J257" s="34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341"/>
      <c r="B258" s="341"/>
      <c r="C258" s="341"/>
      <c r="D258" s="4"/>
      <c r="E258" s="341"/>
      <c r="F258" s="4"/>
      <c r="G258" s="341"/>
      <c r="H258" s="341"/>
      <c r="I258" s="1"/>
      <c r="J258" s="34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341"/>
      <c r="B259" s="341"/>
      <c r="C259" s="341"/>
      <c r="D259" s="4"/>
      <c r="E259" s="341"/>
      <c r="F259" s="4"/>
      <c r="G259" s="341"/>
      <c r="H259" s="341"/>
      <c r="I259" s="1"/>
      <c r="J259" s="34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341"/>
      <c r="B260" s="341"/>
      <c r="C260" s="341"/>
      <c r="D260" s="4"/>
      <c r="E260" s="341"/>
      <c r="F260" s="4"/>
      <c r="G260" s="341"/>
      <c r="H260" s="341"/>
      <c r="I260" s="1"/>
      <c r="J260" s="34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341"/>
      <c r="B261" s="341"/>
      <c r="C261" s="341"/>
      <c r="D261" s="4"/>
      <c r="E261" s="341"/>
      <c r="F261" s="4"/>
      <c r="G261" s="341"/>
      <c r="H261" s="341"/>
      <c r="I261" s="1"/>
      <c r="J261" s="34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341"/>
      <c r="B262" s="341"/>
      <c r="C262" s="341"/>
      <c r="D262" s="4"/>
      <c r="E262" s="341"/>
      <c r="F262" s="4"/>
      <c r="G262" s="341"/>
      <c r="H262" s="341"/>
      <c r="I262" s="1"/>
      <c r="J262" s="34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341"/>
      <c r="B263" s="341"/>
      <c r="C263" s="341"/>
      <c r="D263" s="4"/>
      <c r="E263" s="341"/>
      <c r="F263" s="4"/>
      <c r="G263" s="341"/>
      <c r="H263" s="341"/>
      <c r="I263" s="1"/>
      <c r="J263" s="34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341"/>
      <c r="B264" s="341"/>
      <c r="C264" s="341"/>
      <c r="D264" s="4"/>
      <c r="E264" s="341"/>
      <c r="F264" s="4"/>
      <c r="G264" s="341"/>
      <c r="H264" s="341"/>
      <c r="I264" s="1"/>
      <c r="J264" s="34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/>
    <row r="266" spans="1:26" ht="15.75" customHeight="1" x14ac:dyDescent="0.25"/>
    <row r="267" spans="1:26" ht="15.75" customHeight="1" x14ac:dyDescent="0.25"/>
    <row r="268" spans="1:26" ht="15.75" customHeight="1" x14ac:dyDescent="0.25"/>
    <row r="269" spans="1:26" ht="15.75" customHeight="1" x14ac:dyDescent="0.25"/>
    <row r="270" spans="1:26" ht="15.75" customHeight="1" x14ac:dyDescent="0.25"/>
    <row r="271" spans="1:26" ht="15.75" customHeight="1" x14ac:dyDescent="0.25"/>
    <row r="272" spans="1:26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8">
    <mergeCell ref="B56:B58"/>
    <mergeCell ref="D56:D58"/>
    <mergeCell ref="I56:I58"/>
    <mergeCell ref="B64:C64"/>
    <mergeCell ref="J20:J22"/>
    <mergeCell ref="B23:B24"/>
    <mergeCell ref="B53:B54"/>
    <mergeCell ref="C53:C54"/>
    <mergeCell ref="D53:D54"/>
    <mergeCell ref="I53:I54"/>
    <mergeCell ref="E20:E22"/>
    <mergeCell ref="F20:F22"/>
    <mergeCell ref="G20:G22"/>
    <mergeCell ref="H20:H22"/>
    <mergeCell ref="I20:I22"/>
    <mergeCell ref="I15:I16"/>
    <mergeCell ref="J15:J16"/>
    <mergeCell ref="B15:B16"/>
    <mergeCell ref="C15:C16"/>
    <mergeCell ref="D15:D16"/>
    <mergeCell ref="E15:E16"/>
    <mergeCell ref="F15:F16"/>
    <mergeCell ref="G15:G16"/>
    <mergeCell ref="H15:H16"/>
    <mergeCell ref="B9:D9"/>
    <mergeCell ref="E9:J9"/>
    <mergeCell ref="I12:I13"/>
    <mergeCell ref="J12:J13"/>
    <mergeCell ref="B12:B13"/>
    <mergeCell ref="C12:C13"/>
    <mergeCell ref="D12:D13"/>
    <mergeCell ref="E12:E13"/>
    <mergeCell ref="F12:F13"/>
    <mergeCell ref="G12:G13"/>
    <mergeCell ref="H12:H13"/>
    <mergeCell ref="H2:J2"/>
    <mergeCell ref="B4:J4"/>
    <mergeCell ref="B5:J5"/>
    <mergeCell ref="B6:J6"/>
    <mergeCell ref="B7:J7"/>
    <mergeCell ref="I48:I49"/>
    <mergeCell ref="J48:J49"/>
    <mergeCell ref="B48:B49"/>
    <mergeCell ref="C48:C49"/>
    <mergeCell ref="D48:D49"/>
    <mergeCell ref="E48:E49"/>
    <mergeCell ref="F48:F49"/>
    <mergeCell ref="G48:G49"/>
    <mergeCell ref="H48:H49"/>
    <mergeCell ref="J25:J26"/>
    <mergeCell ref="J28:J29"/>
    <mergeCell ref="E25:E26"/>
    <mergeCell ref="F25:F26"/>
    <mergeCell ref="G25:G26"/>
    <mergeCell ref="H25:H26"/>
    <mergeCell ref="I25:I26"/>
    <mergeCell ref="E28:E29"/>
    <mergeCell ref="G28:G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Користувач UCF</cp:lastModifiedBy>
  <dcterms:created xsi:type="dcterms:W3CDTF">2020-10-30T14:42:31Z</dcterms:created>
  <dcterms:modified xsi:type="dcterms:W3CDTF">2021-07-14T09:15:37Z</dcterms:modified>
</cp:coreProperties>
</file>