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65" windowHeight="9195"/>
  </bookViews>
  <sheets>
    <sheet name="Table 1" sheetId="1" r:id="rId1"/>
    <sheet name="Table 2" sheetId="2" r:id="rId2"/>
  </sheets>
  <definedNames>
    <definedName name="_xlnm.Print_Area" localSheetId="0">'Table 1'!$A$1:$V$77</definedName>
  </definedNames>
  <calcPr calcId="145621"/>
</workbook>
</file>

<file path=xl/calcChain.xml><?xml version="1.0" encoding="utf-8"?>
<calcChain xmlns="http://schemas.openxmlformats.org/spreadsheetml/2006/main">
  <c r="U30" i="1" l="1"/>
  <c r="T30" i="1"/>
  <c r="R30" i="1"/>
  <c r="L30" i="1"/>
  <c r="I30" i="1"/>
  <c r="U74" i="1"/>
  <c r="U73" i="1"/>
  <c r="U70" i="1"/>
  <c r="U69" i="1"/>
  <c r="U68" i="1"/>
  <c r="U71" i="1" s="1"/>
  <c r="U67" i="1"/>
  <c r="U64" i="1"/>
  <c r="U63" i="1"/>
  <c r="U62" i="1"/>
  <c r="U65" i="1" s="1"/>
  <c r="U59" i="1"/>
  <c r="U58" i="1"/>
  <c r="U57" i="1"/>
  <c r="U54" i="1"/>
  <c r="U53" i="1"/>
  <c r="U52" i="1"/>
  <c r="U55" i="1" s="1"/>
  <c r="U49" i="1"/>
  <c r="U48" i="1"/>
  <c r="U47" i="1"/>
  <c r="U50" i="1" s="1"/>
  <c r="U44" i="1"/>
  <c r="U43" i="1"/>
  <c r="U42" i="1"/>
  <c r="U45" i="1" s="1"/>
  <c r="U41" i="1"/>
  <c r="U38" i="1"/>
  <c r="U37" i="1"/>
  <c r="U36" i="1"/>
  <c r="U39" i="1" s="1"/>
  <c r="U32" i="1"/>
  <c r="U34" i="1" s="1"/>
  <c r="U33" i="1"/>
  <c r="U29" i="1"/>
  <c r="U28" i="1"/>
  <c r="U27" i="1"/>
  <c r="U25" i="1"/>
  <c r="U24" i="1"/>
  <c r="U23" i="1"/>
  <c r="U21" i="1"/>
  <c r="U20" i="1"/>
  <c r="U19" i="1"/>
  <c r="U18" i="1"/>
  <c r="U17" i="1"/>
  <c r="U60" i="1" l="1"/>
  <c r="U75" i="1" s="1"/>
  <c r="R65" i="1"/>
  <c r="S39" i="1" l="1"/>
  <c r="S75" i="2" l="1"/>
  <c r="S75" i="1"/>
  <c r="O71" i="2"/>
  <c r="O71" i="1"/>
  <c r="R71" i="2"/>
  <c r="R71" i="1"/>
  <c r="S71" i="2"/>
  <c r="S71" i="1"/>
  <c r="H65" i="2"/>
  <c r="H65" i="1"/>
  <c r="L65" i="2"/>
  <c r="L65" i="1"/>
  <c r="O65" i="2"/>
  <c r="O65" i="1"/>
  <c r="R65" i="2"/>
  <c r="T65" i="2"/>
  <c r="T65" i="1"/>
  <c r="S65" i="2"/>
  <c r="S65" i="1"/>
  <c r="O60" i="1"/>
  <c r="O60" i="2"/>
  <c r="H60" i="2"/>
  <c r="H60" i="1"/>
  <c r="L60" i="2"/>
  <c r="L60" i="1"/>
  <c r="T60" i="2"/>
  <c r="T60" i="1"/>
  <c r="S60" i="2"/>
  <c r="S60" i="1"/>
  <c r="R60" i="2"/>
  <c r="R60" i="1"/>
  <c r="T45" i="2"/>
  <c r="T45" i="1"/>
  <c r="S45" i="2"/>
  <c r="S45" i="1"/>
  <c r="T39" i="2"/>
  <c r="T39" i="1"/>
  <c r="S39" i="2"/>
  <c r="T34" i="2"/>
  <c r="T34" i="1"/>
  <c r="S16" i="2"/>
  <c r="S16" i="1"/>
  <c r="S30" i="1" s="1"/>
  <c r="O16" i="2"/>
  <c r="O16" i="1"/>
  <c r="O30" i="1" s="1"/>
  <c r="U60" i="2" l="1"/>
  <c r="U45" i="2"/>
  <c r="H16" i="2"/>
  <c r="H16" i="1"/>
  <c r="H30" i="1" s="1"/>
  <c r="S11" i="2" l="1"/>
  <c r="S12" i="2" s="1"/>
  <c r="S11" i="1"/>
  <c r="T11" i="2"/>
  <c r="T11" i="1"/>
  <c r="O12" i="2"/>
  <c r="O12" i="1"/>
  <c r="S12" i="1" l="1"/>
  <c r="U11" i="1"/>
</calcChain>
</file>

<file path=xl/sharedStrings.xml><?xml version="1.0" encoding="utf-8"?>
<sst xmlns="http://schemas.openxmlformats.org/spreadsheetml/2006/main" count="344" uniqueCount="116">
  <si>
    <r>
      <rPr>
        <sz val="4"/>
        <rFont val="Arial"/>
        <family val="2"/>
      </rPr>
      <t>Склав:</t>
    </r>
  </si>
  <si>
    <r>
      <rPr>
        <sz val="4"/>
        <rFont val="Arial"/>
        <family val="2"/>
      </rPr>
      <t>(посада)</t>
    </r>
  </si>
  <si>
    <r>
      <rPr>
        <sz val="4"/>
        <rFont val="Arial"/>
        <family val="2"/>
      </rPr>
      <t>(підпис та печатка)</t>
    </r>
  </si>
  <si>
    <r>
      <rPr>
        <sz val="4"/>
        <rFont val="Arial"/>
        <family val="2"/>
      </rPr>
      <t>(ПІБ)</t>
    </r>
  </si>
  <si>
    <r>
      <rPr>
        <b/>
        <sz val="6.5"/>
        <rFont val="Times New Roman"/>
        <family val="1"/>
      </rPr>
      <t>ФОНД:                                                                                                                                                                                                                                                                                                           ГРАНТООТРИМУВАЧ:</t>
    </r>
  </si>
  <si>
    <t>Зуб В.В., директор</t>
  </si>
  <si>
    <t>Веселовська О.В, ст.адміністратор</t>
  </si>
  <si>
    <t>Раделицька І.І., покоївка</t>
  </si>
  <si>
    <t>Резнік О.С., покоївка</t>
  </si>
  <si>
    <t>Петришин О.Д., ст.адміністратор</t>
  </si>
  <si>
    <t>Манюк В.Б, нічний адміністратор</t>
  </si>
  <si>
    <t>Шквирко І.В.,нічний адміністратор</t>
  </si>
  <si>
    <t>40185,,20</t>
  </si>
  <si>
    <t>Земельна ділянка площею 0,0774га за адресою:Львівська обл., м.Трускавець, вул.Шевченка, 33</t>
  </si>
  <si>
    <t>згідно рах.-акту</t>
  </si>
  <si>
    <t>згідно рахунку</t>
  </si>
  <si>
    <t>ФОП Захарчук С.В., консервація фасаду будівелі готелю</t>
  </si>
  <si>
    <t>ФОП Добрянський І.В., гідроізоляція фундаменту будівлі готелю</t>
  </si>
  <si>
    <t>ТОВ "Герц", сантехнічні роботи</t>
  </si>
  <si>
    <t>Аудиторські послуги</t>
  </si>
  <si>
    <t xml:space="preserve">ФОП Завійський В.Г., прання </t>
  </si>
  <si>
    <t>0,00</t>
  </si>
  <si>
    <t>Розділ:</t>
  </si>
  <si>
    <t>ІІ</t>
  </si>
  <si>
    <t>Витрати:</t>
  </si>
  <si>
    <t>Стаття:</t>
  </si>
  <si>
    <t>Оплата праці</t>
  </si>
  <si>
    <t>Підстаття</t>
  </si>
  <si>
    <t>Штатних працівників</t>
  </si>
  <si>
    <t>Пункт</t>
  </si>
  <si>
    <t>1.1.1</t>
  </si>
  <si>
    <t>місяців</t>
  </si>
  <si>
    <t>1.1.2</t>
  </si>
  <si>
    <t>1.1.3</t>
  </si>
  <si>
    <r>
      <t>1.1.4</t>
    </r>
    <r>
      <rPr>
        <sz val="11"/>
        <color theme="1"/>
        <rFont val="Calibri"/>
        <family val="2"/>
        <charset val="204"/>
        <scheme val="minor"/>
      </rPr>
      <t/>
    </r>
  </si>
  <si>
    <r>
      <t>1.1.5</t>
    </r>
    <r>
      <rPr>
        <sz val="11"/>
        <color theme="1"/>
        <rFont val="Calibri"/>
        <family val="2"/>
        <charset val="204"/>
        <scheme val="minor"/>
      </rPr>
      <t/>
    </r>
  </si>
  <si>
    <t>За договорами ЦПХ</t>
  </si>
  <si>
    <t>1.2.1</t>
  </si>
  <si>
    <t>НЕ ЗАПОВНЮЄТЬСЯ!</t>
  </si>
  <si>
    <t>1.2.2</t>
  </si>
  <si>
    <t>1.2.3</t>
  </si>
  <si>
    <t>Повне ПІБ, посада</t>
  </si>
  <si>
    <t>За договорами з ФОП</t>
  </si>
  <si>
    <t>1.3.1</t>
  </si>
  <si>
    <t>1.3.2</t>
  </si>
  <si>
    <t>1.3.3</t>
  </si>
  <si>
    <t>Всього по статті 1 "Оплата праці "</t>
  </si>
  <si>
    <t>Соціальні внески з оплати праці (нарахування ЄСВ)</t>
  </si>
  <si>
    <t>Штатні працівники</t>
  </si>
  <si>
    <r>
      <rPr>
        <sz val="8"/>
        <color rgb="FFFF0000"/>
        <rFont val="Arial"/>
        <family val="2"/>
        <charset val="204"/>
      </rPr>
      <t>0,22</t>
    </r>
  </si>
  <si>
    <t>Всього по статті 2 "Соціальні внески з оплати праці (нарахування ЄСВ)"</t>
  </si>
  <si>
    <t>Оренда приміщень та земельних ділянок</t>
  </si>
  <si>
    <t>Адреса орендованого приміщення/земельної діляники, із зазначенням метражу</t>
  </si>
  <si>
    <r>
      <rPr>
        <sz val="8"/>
        <rFont val="Arial"/>
        <family val="2"/>
        <charset val="204"/>
      </rPr>
      <t>Адреса орендованого приміщення/земельної
діляники, із зазначенням метражу</t>
    </r>
  </si>
  <si>
    <t>Всього по статті 3 "Оренда приміщень та земельних ділянок"</t>
  </si>
  <si>
    <t>Експлуатаційні витрати на утримання приміщень та комунальні послуги</t>
  </si>
  <si>
    <t>Водопостачання</t>
  </si>
  <si>
    <t>Електроенергія</t>
  </si>
  <si>
    <t>Опалення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</si>
  <si>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</si>
  <si>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</si>
  <si>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Оренда техніки, обладнання та інструменту</t>
  </si>
  <si>
    <t>Найменування техніки (з деталізацією технічних характеристик)</t>
  </si>
  <si>
    <t>Найменування обладнання (з деталізацією технічних характеристик)</t>
  </si>
  <si>
    <r>
      <rPr>
        <sz val="8"/>
        <rFont val="Arial"/>
        <family val="2"/>
        <charset val="204"/>
      </rPr>
      <t>Найменування інструменту (з деталізацією
технічних характеристик)</t>
    </r>
  </si>
  <si>
    <t>Всього по статті 5 "Оренда техніки, обладнання та інструменту"</t>
  </si>
  <si>
    <t>Матеріальні витрати (за винятком капітальних видатків)</t>
  </si>
  <si>
    <t>Найменування</t>
  </si>
  <si>
    <t>шт</t>
  </si>
  <si>
    <t>Всього по статті 6 "Матеріальні витрати (за винятком капітальних видатків)"</t>
  </si>
  <si>
    <t>Витрати на послуги зв'язку, інтернет, обслуговування сайтів та програмного забезпечення;</t>
  </si>
  <si>
    <t>Послуги зв'язку</t>
  </si>
  <si>
    <t>Послуги Internet</t>
  </si>
  <si>
    <r>
      <rPr>
        <sz val="8"/>
        <rFont val="Arial"/>
        <family val="2"/>
        <charset val="204"/>
      </rPr>
      <t>Обслуговування сайтів та програмного
забезпечення (деталізувати назву послуги)</t>
    </r>
  </si>
  <si>
    <t>Всього по статті 7 "Витрати на послуги зв'язку, інтернет, обслуговування програм"</t>
  </si>
  <si>
    <t>Банківські витрати</t>
  </si>
  <si>
    <t>Банківська комісія за переказ</t>
  </si>
  <si>
    <t>Розрахунково-касове обслуговування</t>
  </si>
  <si>
    <t>Інші банківські витрати</t>
  </si>
  <si>
    <t>Всього по статті 8 "Банківські витрати"</t>
  </si>
  <si>
    <r>
      <rPr>
        <b/>
        <sz val="8"/>
        <rFont val="Arial"/>
        <family val="2"/>
        <charset val="204"/>
      </rPr>
      <t>Інші витрати пов'язані з основною
діяльністю організації</t>
    </r>
  </si>
  <si>
    <t>Всього по статті 9 "Інші витрати пов'язані з основною діяльністю організації"</t>
  </si>
  <si>
    <t>Всього по статті 9 "Аудиторські послуги"</t>
  </si>
  <si>
    <t>Всього по розділу ІІ "Витрати":</t>
  </si>
  <si>
    <t>Додаток № 4</t>
  </si>
  <si>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</si>
  <si>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</si>
  <si>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</si>
  <si>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Стаття: Пункт:</t>
  </si>
  <si>
    <t>№</t>
  </si>
  <si>
    <t>Найменування витрат</t>
  </si>
  <si>
    <t>Одиниця виміру</t>
  </si>
  <si>
    <r>
      <rPr>
        <b/>
        <sz val="8"/>
        <rFont val="Arial"/>
        <family val="2"/>
        <charset val="204"/>
      </rPr>
      <t>Планові витрати гранту інституційної підтримки УКФ
(кредиторська заборгованість) з 12.03.2020 року</t>
    </r>
  </si>
  <si>
    <r>
      <rPr>
        <b/>
        <sz val="8"/>
        <rFont val="Arial"/>
        <family val="2"/>
        <charset val="204"/>
      </rPr>
      <t>Фактичні витрати гранту інституційної підтримки УКФ
(кредиторська заборгованість) з 12.03.2020 року</t>
    </r>
  </si>
  <si>
    <r>
      <rPr>
        <b/>
        <sz val="8"/>
        <rFont val="Arial"/>
        <family val="2"/>
        <charset val="204"/>
      </rPr>
      <t>Планові витрати за рахунок інституційної підтримки УКФ
(заплановані витрати)  до 31.12.2020 року включно</t>
    </r>
  </si>
  <si>
    <r>
      <rPr>
        <b/>
        <sz val="8"/>
        <rFont val="Arial"/>
        <family val="2"/>
        <charset val="204"/>
      </rPr>
      <t>Фактичні витрати за рахунок інституційної підтримки УКФ (заплановані витрати)
до 31.12.2020 року включно</t>
    </r>
  </si>
  <si>
    <t>Загальна сума витрат гранту інституційної підтримки УКФ</t>
  </si>
  <si>
    <t>ПРИМІТКИ</t>
  </si>
  <si>
    <t>Кількість/ Період</t>
  </si>
  <si>
    <t>Вартість за одиницю, грн</t>
  </si>
  <si>
    <t>Загальна сума, грн (=4*5)</t>
  </si>
  <si>
    <t>Загальна сума, грн (=5*6)</t>
  </si>
  <si>
    <t>Загальна сума, грн (=8*9)</t>
  </si>
  <si>
    <t>Загальна сума, грн (=11*12)</t>
  </si>
  <si>
    <t>планова сума, грн (=6+10)</t>
  </si>
  <si>
    <t>фактична сума, грн (=7+13)</t>
  </si>
  <si>
    <t>різниця, грн (=14-15)</t>
  </si>
  <si>
    <t>Стовпці:</t>
  </si>
  <si>
    <t>І</t>
  </si>
  <si>
    <t>Надходження:</t>
  </si>
  <si>
    <t>Український культурний фонд</t>
  </si>
  <si>
    <t>грн</t>
  </si>
  <si>
    <t>Всього по розділу І "Надходження":</t>
  </si>
  <si>
    <t>РЕЗУЛЬТАТ ІНСТИТУЦІЙНОЇ ПІДТРИМКИ</t>
  </si>
  <si>
    <r>
      <rPr>
        <sz val="8"/>
        <rFont val="Arial"/>
        <family val="2"/>
        <charset val="204"/>
      </rPr>
      <t xml:space="preserve">№ </t>
    </r>
    <r>
      <rPr>
        <u/>
        <sz val="8"/>
        <rFont val="Arial"/>
        <family val="2"/>
        <charset val="204"/>
      </rPr>
      <t>3ORG91-26652</t>
    </r>
    <r>
      <rPr>
        <sz val="8"/>
        <rFont val="Arial"/>
        <family val="2"/>
        <charset val="204"/>
      </rPr>
      <t xml:space="preserve"> від "</t>
    </r>
    <r>
      <rPr>
        <u/>
        <sz val="8"/>
        <rFont val="Arial"/>
        <family val="2"/>
        <charset val="204"/>
      </rPr>
      <t xml:space="preserve"> 04 </t>
    </r>
    <r>
      <rPr>
        <sz val="8"/>
        <rFont val="Arial"/>
        <family val="2"/>
        <charset val="204"/>
      </rPr>
      <t xml:space="preserve">"  ГРУДНЯ </t>
    </r>
    <r>
      <rPr>
        <u/>
        <sz val="8"/>
        <rFont val="Arial"/>
        <family val="2"/>
        <charset val="204"/>
      </rPr>
      <t> </t>
    </r>
    <r>
      <rPr>
        <sz val="8"/>
        <rFont val="Arial"/>
        <family val="2"/>
        <charset val="204"/>
      </rPr>
      <t>2020 року</t>
    </r>
  </si>
  <si>
    <t>Повна назва організації Заявника: ТзОВ "Пансіонат "Мальви"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</si>
</sst>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4"/>
      <name val="Arial"/>
    </font>
    <font>
      <b/>
      <sz val="6.5"/>
      <name val="Times New Roman"/>
    </font>
    <font>
      <sz val="4"/>
      <name val="Arial"/>
      <family val="2"/>
    </font>
    <font>
      <b/>
      <sz val="6.5"/>
      <name val="Times New Roman"/>
      <family val="1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000000"/>
      <name val="Times New Roman"/>
      <charset val="204"/>
    </font>
    <font>
      <u/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DF1CA"/>
      </patternFill>
    </fill>
    <fill>
      <patternFill patternType="solid">
        <fgColor rgb="FFFFFF00"/>
      </patternFill>
    </fill>
    <fill>
      <patternFill patternType="solid">
        <fgColor rgb="FFE1EED9"/>
      </patternFill>
    </fill>
    <fill>
      <patternFill patternType="solid">
        <fgColor rgb="FFD7D7D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9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5"/>
    </xf>
    <xf numFmtId="0" fontId="2" fillId="0" borderId="0" xfId="0" applyFont="1" applyFill="1" applyBorder="1" applyAlignment="1">
      <alignment horizontal="left" vertical="center" wrapText="1" indent="7"/>
    </xf>
    <xf numFmtId="2" fontId="0" fillId="0" borderId="0" xfId="0" applyNumberForma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10" fillId="4" borderId="8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1" fontId="11" fillId="0" borderId="1" xfId="0" applyNumberFormat="1" applyFont="1" applyFill="1" applyBorder="1" applyAlignment="1">
      <alignment horizontal="center" vertical="center" shrinkToFit="1"/>
    </xf>
    <xf numFmtId="2" fontId="10" fillId="7" borderId="0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 shrinkToFit="1"/>
    </xf>
    <xf numFmtId="165" fontId="11" fillId="5" borderId="1" xfId="0" applyNumberFormat="1" applyFont="1" applyFill="1" applyBorder="1" applyAlignment="1">
      <alignment horizontal="center" vertical="center" shrinkToFit="1"/>
    </xf>
    <xf numFmtId="165" fontId="11" fillId="0" borderId="1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left" vertical="center" wrapText="1"/>
    </xf>
    <xf numFmtId="164" fontId="10" fillId="0" borderId="1" xfId="1" applyFont="1" applyFill="1" applyBorder="1" applyAlignment="1">
      <alignment horizontal="center" vertical="center" wrapText="1"/>
    </xf>
    <xf numFmtId="164" fontId="7" fillId="7" borderId="1" xfId="1" applyFont="1" applyFill="1" applyBorder="1" applyAlignment="1">
      <alignment horizontal="right" vertical="top" wrapText="1"/>
    </xf>
    <xf numFmtId="164" fontId="10" fillId="0" borderId="8" xfId="1" applyFont="1" applyFill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center" vertical="top" wrapText="1"/>
    </xf>
    <xf numFmtId="164" fontId="10" fillId="7" borderId="15" xfId="1" applyFont="1" applyFill="1" applyBorder="1" applyAlignment="1">
      <alignment horizontal="left" vertical="top"/>
    </xf>
    <xf numFmtId="164" fontId="8" fillId="5" borderId="1" xfId="1" applyFont="1" applyFill="1" applyBorder="1" applyAlignment="1">
      <alignment horizontal="right" vertical="center" wrapText="1"/>
    </xf>
    <xf numFmtId="164" fontId="7" fillId="0" borderId="1" xfId="1" applyFont="1" applyFill="1" applyBorder="1" applyAlignment="1">
      <alignment horizontal="right" vertical="top" wrapText="1"/>
    </xf>
    <xf numFmtId="164" fontId="10" fillId="4" borderId="1" xfId="1" applyFont="1" applyFill="1" applyBorder="1" applyAlignment="1">
      <alignment horizontal="left" wrapText="1"/>
    </xf>
    <xf numFmtId="164" fontId="8" fillId="4" borderId="1" xfId="1" applyFont="1" applyFill="1" applyBorder="1" applyAlignment="1">
      <alignment horizontal="right" vertical="top" wrapText="1"/>
    </xf>
    <xf numFmtId="164" fontId="7" fillId="0" borderId="8" xfId="1" applyFont="1" applyFill="1" applyBorder="1" applyAlignment="1">
      <alignment horizontal="right" vertical="top" wrapText="1"/>
    </xf>
    <xf numFmtId="164" fontId="8" fillId="4" borderId="8" xfId="1" applyFont="1" applyFill="1" applyBorder="1" applyAlignment="1">
      <alignment horizontal="right" vertical="top" wrapText="1"/>
    </xf>
    <xf numFmtId="0" fontId="10" fillId="8" borderId="1" xfId="0" applyFont="1" applyFill="1" applyBorder="1" applyAlignment="1">
      <alignment horizontal="left" wrapText="1"/>
    </xf>
    <xf numFmtId="164" fontId="10" fillId="0" borderId="10" xfId="1" applyFont="1" applyFill="1" applyBorder="1" applyAlignment="1">
      <alignment horizontal="left" vertical="center" wrapText="1"/>
    </xf>
    <xf numFmtId="164" fontId="7" fillId="6" borderId="1" xfId="1" applyFont="1" applyFill="1" applyBorder="1" applyAlignment="1">
      <alignment horizontal="right" vertical="top" wrapText="1"/>
    </xf>
    <xf numFmtId="164" fontId="10" fillId="0" borderId="1" xfId="1" applyFont="1" applyFill="1" applyBorder="1" applyAlignment="1">
      <alignment horizontal="right" vertical="center" wrapText="1"/>
    </xf>
    <xf numFmtId="164" fontId="7" fillId="7" borderId="1" xfId="1" applyFont="1" applyFill="1" applyBorder="1" applyAlignment="1">
      <alignment horizontal="right" vertical="center" wrapText="1"/>
    </xf>
    <xf numFmtId="164" fontId="7" fillId="0" borderId="1" xfId="1" applyFont="1" applyFill="1" applyBorder="1" applyAlignment="1">
      <alignment horizontal="right" vertical="center" wrapText="1"/>
    </xf>
    <xf numFmtId="0" fontId="7" fillId="9" borderId="1" xfId="0" applyFont="1" applyFill="1" applyBorder="1" applyAlignment="1">
      <alignment horizontal="right" vertical="top" wrapText="1"/>
    </xf>
    <xf numFmtId="164" fontId="7" fillId="9" borderId="1" xfId="1" applyFont="1" applyFill="1" applyBorder="1" applyAlignment="1">
      <alignment horizontal="right" vertical="top" wrapText="1"/>
    </xf>
    <xf numFmtId="164" fontId="10" fillId="6" borderId="1" xfId="1" applyFont="1" applyFill="1" applyBorder="1" applyAlignment="1">
      <alignment horizontal="left" vertical="center" wrapText="1"/>
    </xf>
    <xf numFmtId="164" fontId="8" fillId="8" borderId="1" xfId="1" applyFont="1" applyFill="1" applyBorder="1" applyAlignment="1">
      <alignment horizontal="right" vertical="top" wrapText="1"/>
    </xf>
    <xf numFmtId="164" fontId="10" fillId="4" borderId="1" xfId="1" applyFont="1" applyFill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wrapText="1"/>
    </xf>
    <xf numFmtId="164" fontId="10" fillId="0" borderId="3" xfId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left" vertical="center" wrapText="1"/>
    </xf>
    <xf numFmtId="164" fontId="7" fillId="7" borderId="3" xfId="1" applyFont="1" applyFill="1" applyBorder="1" applyAlignment="1">
      <alignment horizontal="right" vertical="top" wrapText="1"/>
    </xf>
    <xf numFmtId="164" fontId="7" fillId="0" borderId="3" xfId="1" applyFont="1" applyFill="1" applyBorder="1" applyAlignment="1">
      <alignment horizontal="right" vertical="top" wrapText="1"/>
    </xf>
    <xf numFmtId="164" fontId="10" fillId="6" borderId="1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7" fillId="7" borderId="6" xfId="0" applyFont="1" applyFill="1" applyBorder="1" applyAlignment="1">
      <alignment horizontal="right" vertical="top" wrapText="1"/>
    </xf>
    <xf numFmtId="1" fontId="7" fillId="0" borderId="5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164" fontId="7" fillId="7" borderId="10" xfId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left" vertical="center" wrapText="1"/>
    </xf>
    <xf numFmtId="164" fontId="10" fillId="0" borderId="15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indent="1"/>
    </xf>
    <xf numFmtId="0" fontId="10" fillId="4" borderId="1" xfId="0" applyFont="1" applyFill="1" applyBorder="1" applyAlignment="1">
      <alignment horizontal="left" wrapText="1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left" vertical="center" wrapText="1" indent="1"/>
    </xf>
    <xf numFmtId="0" fontId="10" fillId="6" borderId="1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164" fontId="10" fillId="6" borderId="1" xfId="1" applyFont="1" applyFill="1" applyBorder="1" applyAlignment="1">
      <alignment horizontal="left" vertical="center" wrapText="1" indent="1"/>
    </xf>
    <xf numFmtId="164" fontId="10" fillId="4" borderId="1" xfId="1" applyFont="1" applyFill="1" applyBorder="1" applyAlignment="1">
      <alignment horizontal="left" wrapText="1" inden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wrapText="1" indent="1"/>
    </xf>
    <xf numFmtId="0" fontId="8" fillId="3" borderId="15" xfId="0" applyFont="1" applyFill="1" applyBorder="1" applyAlignment="1">
      <alignment horizontal="center" vertical="center" wrapText="1"/>
    </xf>
    <xf numFmtId="1" fontId="11" fillId="3" borderId="15" xfId="0" applyNumberFormat="1" applyFont="1" applyFill="1" applyBorder="1" applyAlignment="1">
      <alignment horizontal="center" vertical="center" shrinkToFit="1"/>
    </xf>
    <xf numFmtId="1" fontId="11" fillId="3" borderId="15" xfId="0" applyNumberFormat="1" applyFont="1" applyFill="1" applyBorder="1" applyAlignment="1">
      <alignment horizontal="center" vertical="top" shrinkToFit="1"/>
    </xf>
    <xf numFmtId="0" fontId="8" fillId="4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horizontal="right" vertical="top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 indent="4"/>
    </xf>
    <xf numFmtId="0" fontId="7" fillId="0" borderId="11" xfId="0" applyFont="1" applyFill="1" applyBorder="1" applyAlignment="1">
      <alignment horizontal="left" vertical="center" wrapText="1" indent="4"/>
    </xf>
    <xf numFmtId="0" fontId="7" fillId="0" borderId="5" xfId="0" applyFont="1" applyFill="1" applyBorder="1" applyAlignment="1">
      <alignment horizontal="left" vertical="center" wrapText="1" indent="4"/>
    </xf>
    <xf numFmtId="0" fontId="7" fillId="0" borderId="12" xfId="0" applyFont="1" applyFill="1" applyBorder="1" applyAlignment="1">
      <alignment horizontal="left" vertical="center" wrapText="1" indent="4"/>
    </xf>
    <xf numFmtId="0" fontId="7" fillId="0" borderId="0" xfId="0" applyFont="1" applyFill="1" applyBorder="1" applyAlignment="1">
      <alignment horizontal="left" vertical="center" wrapText="1" indent="4"/>
    </xf>
    <xf numFmtId="0" fontId="7" fillId="0" borderId="13" xfId="0" applyFont="1" applyFill="1" applyBorder="1" applyAlignment="1">
      <alignment horizontal="left" vertical="center" wrapText="1" indent="4"/>
    </xf>
    <xf numFmtId="0" fontId="7" fillId="0" borderId="6" xfId="0" applyFont="1" applyFill="1" applyBorder="1" applyAlignment="1">
      <alignment horizontal="left" vertical="center" wrapText="1" indent="4"/>
    </xf>
    <xf numFmtId="0" fontId="7" fillId="0" borderId="14" xfId="0" applyFont="1" applyFill="1" applyBorder="1" applyAlignment="1">
      <alignment horizontal="left" vertical="center" wrapText="1" indent="4"/>
    </xf>
    <xf numFmtId="0" fontId="7" fillId="0" borderId="7" xfId="0" applyFont="1" applyFill="1" applyBorder="1" applyAlignment="1">
      <alignment horizontal="left" vertical="center" wrapText="1" indent="4"/>
    </xf>
    <xf numFmtId="0" fontId="8" fillId="6" borderId="8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left" vertical="top" wrapText="1"/>
    </xf>
    <xf numFmtId="0" fontId="7" fillId="6" borderId="8" xfId="0" applyFont="1" applyFill="1" applyBorder="1" applyAlignment="1">
      <alignment horizontal="right" vertical="top" wrapText="1"/>
    </xf>
    <xf numFmtId="0" fontId="7" fillId="6" borderId="10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left" vertical="center" wrapText="1" indent="4"/>
    </xf>
    <xf numFmtId="0" fontId="7" fillId="0" borderId="9" xfId="0" applyFont="1" applyFill="1" applyBorder="1" applyAlignment="1">
      <alignment horizontal="left" vertical="center" wrapText="1" indent="4"/>
    </xf>
    <xf numFmtId="0" fontId="7" fillId="0" borderId="10" xfId="0" applyFont="1" applyFill="1" applyBorder="1" applyAlignment="1">
      <alignment horizontal="left" vertical="center" wrapText="1" indent="4"/>
    </xf>
    <xf numFmtId="0" fontId="10" fillId="6" borderId="8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164" fontId="7" fillId="6" borderId="8" xfId="1" applyFont="1" applyFill="1" applyBorder="1" applyAlignment="1">
      <alignment horizontal="right" vertical="top" wrapText="1"/>
    </xf>
    <xf numFmtId="164" fontId="7" fillId="6" borderId="10" xfId="1" applyFont="1" applyFill="1" applyBorder="1" applyAlignment="1">
      <alignment horizontal="righ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wrapText="1"/>
    </xf>
    <xf numFmtId="0" fontId="10" fillId="4" borderId="10" xfId="0" applyFont="1" applyFill="1" applyBorder="1" applyAlignment="1">
      <alignment horizontal="left" wrapText="1"/>
    </xf>
    <xf numFmtId="164" fontId="8" fillId="4" borderId="8" xfId="1" applyFont="1" applyFill="1" applyBorder="1" applyAlignment="1">
      <alignment horizontal="right" vertical="top" wrapText="1"/>
    </xf>
    <xf numFmtId="164" fontId="8" fillId="4" borderId="10" xfId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164" fontId="10" fillId="4" borderId="8" xfId="1" applyFont="1" applyFill="1" applyBorder="1" applyAlignment="1">
      <alignment horizontal="left" wrapText="1"/>
    </xf>
    <xf numFmtId="164" fontId="10" fillId="4" borderId="10" xfId="1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right" vertical="top" wrapText="1"/>
    </xf>
    <xf numFmtId="164" fontId="7" fillId="0" borderId="10" xfId="1" applyFont="1" applyFill="1" applyBorder="1" applyAlignment="1">
      <alignment horizontal="right" vertical="top" wrapText="1"/>
    </xf>
    <xf numFmtId="0" fontId="8" fillId="5" borderId="8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horizontal="right" vertical="top" wrapText="1"/>
    </xf>
    <xf numFmtId="164" fontId="7" fillId="0" borderId="7" xfId="1" applyFont="1" applyFill="1" applyBorder="1" applyAlignment="1">
      <alignment horizontal="right" vertical="top" wrapText="1"/>
    </xf>
    <xf numFmtId="164" fontId="7" fillId="0" borderId="8" xfId="1" applyFont="1" applyFill="1" applyBorder="1" applyAlignment="1">
      <alignment horizontal="right" vertical="center" wrapText="1"/>
    </xf>
    <xf numFmtId="164" fontId="7" fillId="0" borderId="10" xfId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/>
    </xf>
    <xf numFmtId="164" fontId="8" fillId="5" borderId="8" xfId="1" applyFont="1" applyFill="1" applyBorder="1" applyAlignment="1">
      <alignment horizontal="right" vertical="center" wrapText="1"/>
    </xf>
    <xf numFmtId="164" fontId="8" fillId="5" borderId="10" xfId="1" applyFont="1" applyFill="1" applyBorder="1" applyAlignment="1">
      <alignment horizontal="right" vertical="center" wrapText="1"/>
    </xf>
    <xf numFmtId="164" fontId="10" fillId="5" borderId="8" xfId="1" applyFont="1" applyFill="1" applyBorder="1" applyAlignment="1">
      <alignment horizontal="left" vertical="center" wrapText="1"/>
    </xf>
    <xf numFmtId="164" fontId="10" fillId="5" borderId="10" xfId="1" applyFont="1" applyFill="1" applyBorder="1" applyAlignment="1">
      <alignment horizontal="left" vertical="center" wrapText="1"/>
    </xf>
    <xf numFmtId="1" fontId="11" fillId="3" borderId="15" xfId="0" applyNumberFormat="1" applyFont="1" applyFill="1" applyBorder="1" applyAlignment="1">
      <alignment horizontal="center" vertical="top" shrinkToFit="1"/>
    </xf>
    <xf numFmtId="0" fontId="10" fillId="4" borderId="6" xfId="0" applyFont="1" applyFill="1" applyBorder="1" applyAlignment="1">
      <alignment horizontal="left" wrapText="1"/>
    </xf>
    <xf numFmtId="0" fontId="10" fillId="4" borderId="7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top" wrapText="1" indent="5"/>
    </xf>
    <xf numFmtId="2" fontId="6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94287</xdr:rowOff>
    </xdr:from>
    <xdr:to>
      <xdr:col>1</xdr:col>
      <xdr:colOff>458470</xdr:colOff>
      <xdr:row>1</xdr:row>
      <xdr:rowOff>94287</xdr:rowOff>
    </xdr:to>
    <xdr:sp macro="" textlink="">
      <xdr:nvSpPr>
        <xdr:cNvPr id="3" name="Shape 3"/>
        <xdr:cNvSpPr/>
      </xdr:nvSpPr>
      <xdr:spPr>
        <a:xfrm>
          <a:off x="0" y="0"/>
          <a:ext cx="1097280" cy="0"/>
        </a:xfrm>
        <a:custGeom>
          <a:avLst/>
          <a:gdLst/>
          <a:ahLst/>
          <a:cxnLst/>
          <a:rect l="0" t="0" r="0" b="0"/>
          <a:pathLst>
            <a:path w="1097280">
              <a:moveTo>
                <a:pt x="0" y="0"/>
              </a:moveTo>
              <a:lnTo>
                <a:pt x="109728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1</xdr:row>
      <xdr:rowOff>107348</xdr:rowOff>
    </xdr:from>
    <xdr:to>
      <xdr:col>1</xdr:col>
      <xdr:colOff>354330</xdr:colOff>
      <xdr:row>1</xdr:row>
      <xdr:rowOff>107348</xdr:rowOff>
    </xdr:to>
    <xdr:sp macro="" textlink="">
      <xdr:nvSpPr>
        <xdr:cNvPr id="4" name="Shape 4"/>
        <xdr:cNvSpPr/>
      </xdr:nvSpPr>
      <xdr:spPr>
        <a:xfrm>
          <a:off x="0" y="0"/>
          <a:ext cx="993140" cy="0"/>
        </a:xfrm>
        <a:custGeom>
          <a:avLst/>
          <a:gdLst/>
          <a:ahLst/>
          <a:cxnLst/>
          <a:rect l="0" t="0" r="0" b="0"/>
          <a:pathLst>
            <a:path w="993140">
              <a:moveTo>
                <a:pt x="0" y="0"/>
              </a:moveTo>
              <a:lnTo>
                <a:pt x="992785" y="0"/>
              </a:lnTo>
            </a:path>
          </a:pathLst>
        </a:custGeom>
        <a:ln w="3648">
          <a:solidFill>
            <a:srgbClr val="000000"/>
          </a:solidFill>
        </a:ln>
      </xdr:spPr>
    </xdr:sp>
    <xdr:clientData/>
  </xdr:twoCellAnchor>
  <xdr:oneCellAnchor>
    <xdr:from>
      <xdr:col>0</xdr:col>
      <xdr:colOff>0</xdr:colOff>
      <xdr:row>4</xdr:row>
      <xdr:rowOff>2285</xdr:rowOff>
    </xdr:from>
    <xdr:ext cx="1233170" cy="0"/>
    <xdr:sp macro="" textlink="">
      <xdr:nvSpPr>
        <xdr:cNvPr id="5" name="Shape 5"/>
        <xdr:cNvSpPr/>
      </xdr:nvSpPr>
      <xdr:spPr>
        <a:xfrm>
          <a:off x="0" y="0"/>
          <a:ext cx="1233170" cy="0"/>
        </a:xfrm>
        <a:custGeom>
          <a:avLst/>
          <a:gdLst/>
          <a:ahLst/>
          <a:cxnLst/>
          <a:rect l="0" t="0" r="0" b="0"/>
          <a:pathLst>
            <a:path w="1233170">
              <a:moveTo>
                <a:pt x="0" y="0"/>
              </a:moveTo>
              <a:lnTo>
                <a:pt x="1232903" y="0"/>
              </a:lnTo>
            </a:path>
          </a:pathLst>
        </a:custGeom>
        <a:ln w="4572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5</xdr:row>
      <xdr:rowOff>2285</xdr:rowOff>
    </xdr:from>
    <xdr:ext cx="858519" cy="0"/>
    <xdr:sp macro="" textlink="">
      <xdr:nvSpPr>
        <xdr:cNvPr id="6" name="Shape 6"/>
        <xdr:cNvSpPr/>
      </xdr:nvSpPr>
      <xdr:spPr>
        <a:xfrm>
          <a:off x="0" y="0"/>
          <a:ext cx="858519" cy="0"/>
        </a:xfrm>
        <a:custGeom>
          <a:avLst/>
          <a:gdLst/>
          <a:ahLst/>
          <a:cxnLst/>
          <a:rect l="0" t="0" r="0" b="0"/>
          <a:pathLst>
            <a:path w="858519">
              <a:moveTo>
                <a:pt x="0" y="0"/>
              </a:moveTo>
              <a:lnTo>
                <a:pt x="857999" y="0"/>
              </a:lnTo>
            </a:path>
          </a:pathLst>
        </a:custGeom>
        <a:ln w="4572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6</xdr:row>
      <xdr:rowOff>2285</xdr:rowOff>
    </xdr:from>
    <xdr:ext cx="1714500" cy="0"/>
    <xdr:sp macro="" textlink="">
      <xdr:nvSpPr>
        <xdr:cNvPr id="7" name="Shape 7"/>
        <xdr:cNvSpPr/>
      </xdr:nvSpPr>
      <xdr:spPr>
        <a:xfrm>
          <a:off x="0" y="0"/>
          <a:ext cx="1714500" cy="0"/>
        </a:xfrm>
        <a:custGeom>
          <a:avLst/>
          <a:gdLst/>
          <a:ahLst/>
          <a:cxnLst/>
          <a:rect l="0" t="0" r="0" b="0"/>
          <a:pathLst>
            <a:path w="1714500">
              <a:moveTo>
                <a:pt x="0" y="0"/>
              </a:moveTo>
              <a:lnTo>
                <a:pt x="1714500" y="0"/>
              </a:lnTo>
            </a:path>
          </a:pathLst>
        </a:custGeom>
        <a:ln w="4572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tabSelected="1" view="pageBreakPreview" topLeftCell="A4" zoomScale="85" zoomScaleNormal="115" zoomScaleSheetLayoutView="85" workbookViewId="0">
      <selection activeCell="A6" sqref="A6:W6"/>
    </sheetView>
  </sheetViews>
  <sheetFormatPr defaultColWidth="8.83203125" defaultRowHeight="11.25" x14ac:dyDescent="0.2"/>
  <cols>
    <col min="1" max="1" width="7.6640625" style="74" customWidth="1"/>
    <col min="2" max="2" width="4.33203125" style="34" customWidth="1"/>
    <col min="3" max="3" width="30.5" style="30" customWidth="1"/>
    <col min="4" max="4" width="0.6640625" style="30" customWidth="1"/>
    <col min="5" max="5" width="6.5" style="34" customWidth="1"/>
    <col min="6" max="6" width="12" style="34" customWidth="1"/>
    <col min="7" max="7" width="10.6640625" style="38" customWidth="1"/>
    <col min="8" max="8" width="1.5" style="30" customWidth="1"/>
    <col min="9" max="9" width="12.1640625" style="30" customWidth="1"/>
    <col min="10" max="10" width="10.5" style="30" bestFit="1" customWidth="1"/>
    <col min="11" max="11" width="9.33203125" style="30" customWidth="1"/>
    <col min="12" max="12" width="12.33203125" style="23" customWidth="1"/>
    <col min="13" max="13" width="12" style="30" customWidth="1"/>
    <col min="14" max="14" width="11.33203125" style="30" customWidth="1"/>
    <col min="15" max="15" width="11.83203125" style="30" customWidth="1"/>
    <col min="16" max="16" width="10.5" style="30" bestFit="1" customWidth="1"/>
    <col min="17" max="17" width="10.33203125" style="30" customWidth="1"/>
    <col min="18" max="18" width="12" style="23" customWidth="1"/>
    <col min="19" max="19" width="12.6640625" style="30" customWidth="1"/>
    <col min="20" max="20" width="13.33203125" style="30" customWidth="1"/>
    <col min="21" max="21" width="9.33203125" style="30" customWidth="1"/>
    <col min="22" max="22" width="12.1640625" style="82" customWidth="1"/>
    <col min="23" max="23" width="2.6640625" style="30" customWidth="1"/>
    <col min="24" max="16384" width="8.83203125" style="30"/>
  </cols>
  <sheetData>
    <row r="1" spans="1:23" ht="15" customHeight="1" x14ac:dyDescent="0.2">
      <c r="A1" s="177" t="s">
        <v>84</v>
      </c>
      <c r="B1" s="177"/>
      <c r="C1" s="177"/>
      <c r="D1" s="177"/>
    </row>
    <row r="2" spans="1:23" ht="9.75" customHeight="1" x14ac:dyDescent="0.2">
      <c r="A2" s="177" t="s">
        <v>85</v>
      </c>
      <c r="B2" s="177"/>
      <c r="C2" s="177"/>
      <c r="D2" s="177"/>
    </row>
    <row r="3" spans="1:23" ht="11.25" customHeight="1" x14ac:dyDescent="0.2">
      <c r="A3" s="177" t="s">
        <v>114</v>
      </c>
      <c r="B3" s="178"/>
      <c r="C3" s="178"/>
      <c r="D3" s="178"/>
    </row>
    <row r="4" spans="1:23" x14ac:dyDescent="0.2">
      <c r="A4" s="179" t="s">
        <v>86</v>
      </c>
      <c r="B4" s="179"/>
      <c r="C4" s="179"/>
      <c r="D4" s="179"/>
      <c r="E4" s="179"/>
      <c r="F4" s="179"/>
      <c r="G4" s="179"/>
      <c r="H4" s="179"/>
    </row>
    <row r="5" spans="1:23" x14ac:dyDescent="0.2">
      <c r="A5" s="179" t="s">
        <v>87</v>
      </c>
      <c r="B5" s="179"/>
      <c r="C5" s="179"/>
      <c r="D5" s="179"/>
      <c r="E5" s="179"/>
      <c r="F5" s="179"/>
      <c r="G5" s="179"/>
      <c r="H5" s="179"/>
    </row>
    <row r="6" spans="1:23" x14ac:dyDescent="0.2">
      <c r="A6" s="180" t="s">
        <v>115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</row>
    <row r="7" spans="1:23" ht="43.9" customHeight="1" x14ac:dyDescent="0.2">
      <c r="A7" s="181" t="s">
        <v>88</v>
      </c>
      <c r="B7" s="181" t="s">
        <v>89</v>
      </c>
      <c r="C7" s="181" t="s">
        <v>90</v>
      </c>
      <c r="D7" s="183" t="s">
        <v>91</v>
      </c>
      <c r="E7" s="184"/>
      <c r="F7" s="187" t="s">
        <v>92</v>
      </c>
      <c r="G7" s="188"/>
      <c r="H7" s="188"/>
      <c r="I7" s="189"/>
      <c r="J7" s="187" t="s">
        <v>93</v>
      </c>
      <c r="K7" s="188"/>
      <c r="L7" s="189"/>
      <c r="M7" s="187" t="s">
        <v>94</v>
      </c>
      <c r="N7" s="188"/>
      <c r="O7" s="189"/>
      <c r="P7" s="187" t="s">
        <v>95</v>
      </c>
      <c r="Q7" s="188"/>
      <c r="R7" s="189"/>
      <c r="S7" s="190" t="s">
        <v>96</v>
      </c>
      <c r="T7" s="191"/>
      <c r="U7" s="192"/>
      <c r="V7" s="193" t="s">
        <v>97</v>
      </c>
    </row>
    <row r="8" spans="1:23" ht="43.9" customHeight="1" x14ac:dyDescent="0.2">
      <c r="A8" s="182"/>
      <c r="B8" s="182"/>
      <c r="C8" s="182"/>
      <c r="D8" s="185"/>
      <c r="E8" s="186"/>
      <c r="F8" s="29" t="s">
        <v>98</v>
      </c>
      <c r="G8" s="29" t="s">
        <v>99</v>
      </c>
      <c r="H8" s="183" t="s">
        <v>100</v>
      </c>
      <c r="I8" s="184"/>
      <c r="J8" s="29" t="s">
        <v>98</v>
      </c>
      <c r="K8" s="29" t="s">
        <v>99</v>
      </c>
      <c r="L8" s="29" t="s">
        <v>101</v>
      </c>
      <c r="M8" s="29" t="s">
        <v>98</v>
      </c>
      <c r="N8" s="29" t="s">
        <v>99</v>
      </c>
      <c r="O8" s="29" t="s">
        <v>102</v>
      </c>
      <c r="P8" s="29" t="s">
        <v>98</v>
      </c>
      <c r="Q8" s="29" t="s">
        <v>99</v>
      </c>
      <c r="R8" s="29" t="s">
        <v>103</v>
      </c>
      <c r="S8" s="29" t="s">
        <v>104</v>
      </c>
      <c r="T8" s="29" t="s">
        <v>105</v>
      </c>
      <c r="U8" s="29" t="s">
        <v>106</v>
      </c>
      <c r="V8" s="194"/>
    </row>
    <row r="9" spans="1:23" s="38" customFormat="1" ht="22.5" x14ac:dyDescent="0.2">
      <c r="A9" s="97" t="s">
        <v>107</v>
      </c>
      <c r="B9" s="98">
        <v>1</v>
      </c>
      <c r="C9" s="99">
        <v>2</v>
      </c>
      <c r="D9" s="174">
        <v>3</v>
      </c>
      <c r="E9" s="174"/>
      <c r="F9" s="98">
        <v>4</v>
      </c>
      <c r="G9" s="99">
        <v>5</v>
      </c>
      <c r="H9" s="174">
        <v>6</v>
      </c>
      <c r="I9" s="174"/>
      <c r="J9" s="99">
        <v>5</v>
      </c>
      <c r="K9" s="99">
        <v>6</v>
      </c>
      <c r="L9" s="99">
        <v>7</v>
      </c>
      <c r="M9" s="99">
        <v>8</v>
      </c>
      <c r="N9" s="99">
        <v>9</v>
      </c>
      <c r="O9" s="99">
        <v>10</v>
      </c>
      <c r="P9" s="99">
        <v>11</v>
      </c>
      <c r="Q9" s="99">
        <v>12</v>
      </c>
      <c r="R9" s="99">
        <v>13</v>
      </c>
      <c r="S9" s="99">
        <v>14</v>
      </c>
      <c r="T9" s="99">
        <v>15</v>
      </c>
      <c r="U9" s="99">
        <v>16</v>
      </c>
      <c r="V9" s="99">
        <v>17</v>
      </c>
    </row>
    <row r="10" spans="1:23" x14ac:dyDescent="0.2">
      <c r="A10" s="100" t="s">
        <v>22</v>
      </c>
      <c r="B10" s="90" t="s">
        <v>108</v>
      </c>
      <c r="C10" s="91" t="s">
        <v>109</v>
      </c>
      <c r="D10" s="175"/>
      <c r="E10" s="176"/>
      <c r="F10" s="92"/>
      <c r="G10" s="93"/>
      <c r="H10" s="175"/>
      <c r="I10" s="176"/>
      <c r="J10" s="94"/>
      <c r="K10" s="94"/>
      <c r="L10" s="95"/>
      <c r="M10" s="94"/>
      <c r="N10" s="94"/>
      <c r="O10" s="94"/>
      <c r="P10" s="94"/>
      <c r="Q10" s="94"/>
      <c r="R10" s="95"/>
      <c r="S10" s="94"/>
      <c r="T10" s="94"/>
      <c r="U10" s="94"/>
      <c r="V10" s="96"/>
    </row>
    <row r="11" spans="1:23" x14ac:dyDescent="0.2">
      <c r="A11" s="101" t="s">
        <v>25</v>
      </c>
      <c r="B11" s="31">
        <v>1</v>
      </c>
      <c r="C11" s="13" t="s">
        <v>110</v>
      </c>
      <c r="D11" s="146" t="s">
        <v>111</v>
      </c>
      <c r="E11" s="147"/>
      <c r="F11" s="41"/>
      <c r="G11" s="41"/>
      <c r="H11" s="148">
        <v>186917.7</v>
      </c>
      <c r="I11" s="149"/>
      <c r="J11" s="45"/>
      <c r="K11" s="45"/>
      <c r="L11" s="55">
        <v>186917.7</v>
      </c>
      <c r="M11" s="45"/>
      <c r="N11" s="45"/>
      <c r="O11" s="52">
        <v>401125.2</v>
      </c>
      <c r="P11" s="45"/>
      <c r="Q11" s="45"/>
      <c r="R11" s="55">
        <v>401125.2</v>
      </c>
      <c r="S11" s="52">
        <f>L11+O11</f>
        <v>588042.9</v>
      </c>
      <c r="T11" s="52">
        <f>L11+R11</f>
        <v>588042.9</v>
      </c>
      <c r="U11" s="52">
        <f>S11-T11</f>
        <v>0</v>
      </c>
      <c r="V11" s="84"/>
    </row>
    <row r="12" spans="1:23" x14ac:dyDescent="0.2">
      <c r="A12" s="131" t="s">
        <v>112</v>
      </c>
      <c r="B12" s="132"/>
      <c r="C12" s="133"/>
      <c r="D12" s="134"/>
      <c r="E12" s="135"/>
      <c r="F12" s="44"/>
      <c r="G12" s="40"/>
      <c r="H12" s="136">
        <v>186917.7</v>
      </c>
      <c r="I12" s="137"/>
      <c r="J12" s="53"/>
      <c r="K12" s="53"/>
      <c r="L12" s="56">
        <v>186917.7</v>
      </c>
      <c r="M12" s="53"/>
      <c r="N12" s="53"/>
      <c r="O12" s="54">
        <f>O11</f>
        <v>401125.2</v>
      </c>
      <c r="P12" s="53"/>
      <c r="Q12" s="53"/>
      <c r="R12" s="56">
        <v>401125.2</v>
      </c>
      <c r="S12" s="54">
        <f>S11</f>
        <v>588042.9</v>
      </c>
      <c r="T12" s="54">
        <v>588042.9</v>
      </c>
      <c r="U12" s="54" t="s">
        <v>21</v>
      </c>
      <c r="V12" s="83"/>
    </row>
    <row r="13" spans="1:23" x14ac:dyDescent="0.2">
      <c r="L13" s="30"/>
      <c r="R13" s="32"/>
    </row>
    <row r="14" spans="1:23" x14ac:dyDescent="0.2">
      <c r="A14" s="102" t="s">
        <v>22</v>
      </c>
      <c r="B14" s="33" t="s">
        <v>23</v>
      </c>
      <c r="C14" s="11" t="s">
        <v>24</v>
      </c>
      <c r="D14" s="134"/>
      <c r="E14" s="135"/>
      <c r="F14" s="44"/>
      <c r="G14" s="40"/>
      <c r="H14" s="134"/>
      <c r="I14" s="135"/>
      <c r="J14" s="21"/>
      <c r="K14" s="21"/>
      <c r="L14" s="20"/>
      <c r="M14" s="21"/>
      <c r="N14" s="21"/>
      <c r="O14" s="21"/>
      <c r="P14" s="21"/>
      <c r="Q14" s="21"/>
      <c r="R14" s="57"/>
      <c r="S14" s="21"/>
      <c r="T14" s="21"/>
      <c r="U14" s="21"/>
      <c r="V14" s="83"/>
    </row>
    <row r="15" spans="1:23" x14ac:dyDescent="0.2">
      <c r="A15" s="103" t="s">
        <v>25</v>
      </c>
      <c r="B15" s="35">
        <v>1</v>
      </c>
      <c r="C15" s="150" t="s">
        <v>26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2"/>
    </row>
    <row r="16" spans="1:23" ht="22.5" x14ac:dyDescent="0.2">
      <c r="A16" s="103" t="s">
        <v>27</v>
      </c>
      <c r="B16" s="36">
        <v>1.1000000000000001</v>
      </c>
      <c r="C16" s="150" t="s">
        <v>28</v>
      </c>
      <c r="D16" s="151"/>
      <c r="E16" s="151"/>
      <c r="F16" s="151"/>
      <c r="G16" s="152"/>
      <c r="H16" s="170">
        <f>H17+H18+H19+H20</f>
        <v>94460</v>
      </c>
      <c r="I16" s="171"/>
      <c r="J16" s="172"/>
      <c r="K16" s="173"/>
      <c r="L16" s="51">
        <v>94460</v>
      </c>
      <c r="M16" s="172"/>
      <c r="N16" s="173"/>
      <c r="O16" s="51">
        <f>O17+O18+O19+O20+O21</f>
        <v>88200</v>
      </c>
      <c r="P16" s="172"/>
      <c r="Q16" s="173"/>
      <c r="R16" s="51">
        <v>88200</v>
      </c>
      <c r="S16" s="51">
        <f>S17+S18+S19+S20+S21</f>
        <v>182660</v>
      </c>
      <c r="T16" s="51">
        <v>182660</v>
      </c>
      <c r="U16" s="51" t="s">
        <v>21</v>
      </c>
      <c r="V16" s="85"/>
    </row>
    <row r="17" spans="1:22" ht="22.5" x14ac:dyDescent="0.2">
      <c r="A17" s="101" t="s">
        <v>29</v>
      </c>
      <c r="B17" s="12" t="s">
        <v>30</v>
      </c>
      <c r="C17" s="13" t="s">
        <v>5</v>
      </c>
      <c r="D17" s="163" t="s">
        <v>31</v>
      </c>
      <c r="E17" s="164"/>
      <c r="F17" s="41">
        <v>5</v>
      </c>
      <c r="G17" s="46">
        <v>4723</v>
      </c>
      <c r="H17" s="165">
        <v>23615</v>
      </c>
      <c r="I17" s="166"/>
      <c r="J17" s="41">
        <v>5</v>
      </c>
      <c r="K17" s="48">
        <v>4723</v>
      </c>
      <c r="L17" s="50">
        <v>23615</v>
      </c>
      <c r="M17" s="49">
        <v>4</v>
      </c>
      <c r="N17" s="45">
        <v>6950</v>
      </c>
      <c r="O17" s="52">
        <v>27800</v>
      </c>
      <c r="P17" s="41">
        <v>4</v>
      </c>
      <c r="Q17" s="45">
        <v>6950</v>
      </c>
      <c r="R17" s="47">
        <v>27800</v>
      </c>
      <c r="S17" s="52">
        <v>51415</v>
      </c>
      <c r="T17" s="52">
        <v>51415</v>
      </c>
      <c r="U17" s="52">
        <f t="shared" ref="U17:U21" si="0">S17-T17</f>
        <v>0</v>
      </c>
      <c r="V17" s="84"/>
    </row>
    <row r="18" spans="1:22" ht="22.5" x14ac:dyDescent="0.2">
      <c r="A18" s="101" t="s">
        <v>29</v>
      </c>
      <c r="B18" s="12" t="s">
        <v>32</v>
      </c>
      <c r="C18" s="13" t="s">
        <v>6</v>
      </c>
      <c r="D18" s="163" t="s">
        <v>31</v>
      </c>
      <c r="E18" s="164"/>
      <c r="F18" s="41">
        <v>5</v>
      </c>
      <c r="G18" s="46">
        <v>4723</v>
      </c>
      <c r="H18" s="165">
        <v>23615</v>
      </c>
      <c r="I18" s="166"/>
      <c r="J18" s="41">
        <v>5</v>
      </c>
      <c r="K18" s="48">
        <v>4723</v>
      </c>
      <c r="L18" s="50">
        <v>23615</v>
      </c>
      <c r="M18" s="49">
        <v>1</v>
      </c>
      <c r="N18" s="45">
        <v>5100</v>
      </c>
      <c r="O18" s="52">
        <v>5100</v>
      </c>
      <c r="P18" s="41">
        <v>1</v>
      </c>
      <c r="Q18" s="45">
        <v>5100</v>
      </c>
      <c r="R18" s="47">
        <v>5100</v>
      </c>
      <c r="S18" s="52">
        <v>28715</v>
      </c>
      <c r="T18" s="52">
        <v>28715</v>
      </c>
      <c r="U18" s="52">
        <f t="shared" si="0"/>
        <v>0</v>
      </c>
      <c r="V18" s="84"/>
    </row>
    <row r="19" spans="1:22" ht="22.5" x14ac:dyDescent="0.2">
      <c r="A19" s="101" t="s">
        <v>29</v>
      </c>
      <c r="B19" s="12" t="s">
        <v>33</v>
      </c>
      <c r="C19" s="13" t="s">
        <v>7</v>
      </c>
      <c r="D19" s="163" t="s">
        <v>31</v>
      </c>
      <c r="E19" s="164"/>
      <c r="F19" s="41">
        <v>5</v>
      </c>
      <c r="G19" s="46">
        <v>4723</v>
      </c>
      <c r="H19" s="165">
        <v>23615</v>
      </c>
      <c r="I19" s="166"/>
      <c r="J19" s="41">
        <v>5</v>
      </c>
      <c r="K19" s="48">
        <v>4723</v>
      </c>
      <c r="L19" s="50">
        <v>23615</v>
      </c>
      <c r="M19" s="49">
        <v>4</v>
      </c>
      <c r="N19" s="45">
        <v>5000</v>
      </c>
      <c r="O19" s="52">
        <v>20000</v>
      </c>
      <c r="P19" s="79">
        <v>4</v>
      </c>
      <c r="Q19" s="80">
        <v>5000</v>
      </c>
      <c r="R19" s="47">
        <v>20000</v>
      </c>
      <c r="S19" s="52">
        <v>43615</v>
      </c>
      <c r="T19" s="52">
        <v>43615</v>
      </c>
      <c r="U19" s="52">
        <f t="shared" si="0"/>
        <v>0</v>
      </c>
      <c r="V19" s="84"/>
    </row>
    <row r="20" spans="1:22" ht="22.5" x14ac:dyDescent="0.2">
      <c r="A20" s="101" t="s">
        <v>29</v>
      </c>
      <c r="B20" s="12" t="s">
        <v>34</v>
      </c>
      <c r="C20" s="14" t="s">
        <v>8</v>
      </c>
      <c r="D20" s="163" t="s">
        <v>31</v>
      </c>
      <c r="E20" s="164"/>
      <c r="F20" s="42">
        <v>5</v>
      </c>
      <c r="G20" s="46">
        <v>4723</v>
      </c>
      <c r="H20" s="165">
        <v>23615</v>
      </c>
      <c r="I20" s="169"/>
      <c r="J20" s="42">
        <v>5</v>
      </c>
      <c r="K20" s="48">
        <v>4723</v>
      </c>
      <c r="L20" s="50">
        <v>23615</v>
      </c>
      <c r="M20" s="76">
        <v>4</v>
      </c>
      <c r="N20" s="58">
        <v>5000</v>
      </c>
      <c r="O20" s="55">
        <v>20000</v>
      </c>
      <c r="P20" s="77">
        <v>4</v>
      </c>
      <c r="Q20" s="81">
        <v>5000</v>
      </c>
      <c r="R20" s="78">
        <v>20000</v>
      </c>
      <c r="S20" s="52">
        <v>43615</v>
      </c>
      <c r="T20" s="52">
        <v>43615</v>
      </c>
      <c r="U20" s="52">
        <f t="shared" si="0"/>
        <v>0</v>
      </c>
      <c r="V20" s="84"/>
    </row>
    <row r="21" spans="1:22" ht="22.5" x14ac:dyDescent="0.2">
      <c r="A21" s="101" t="s">
        <v>29</v>
      </c>
      <c r="B21" s="12" t="s">
        <v>35</v>
      </c>
      <c r="C21" s="14" t="s">
        <v>9</v>
      </c>
      <c r="D21" s="163" t="s">
        <v>31</v>
      </c>
      <c r="E21" s="164"/>
      <c r="F21" s="42"/>
      <c r="G21" s="39"/>
      <c r="H21" s="18"/>
      <c r="I21" s="19"/>
      <c r="J21" s="24"/>
      <c r="K21" s="25"/>
      <c r="L21" s="75"/>
      <c r="M21" s="77">
        <v>3</v>
      </c>
      <c r="N21" s="58">
        <v>5100</v>
      </c>
      <c r="O21" s="55">
        <v>15300</v>
      </c>
      <c r="P21" s="77">
        <v>3</v>
      </c>
      <c r="Q21" s="81">
        <v>5100</v>
      </c>
      <c r="R21" s="78">
        <v>15300</v>
      </c>
      <c r="S21" s="52">
        <v>15300</v>
      </c>
      <c r="T21" s="52">
        <v>15300</v>
      </c>
      <c r="U21" s="52">
        <f t="shared" si="0"/>
        <v>0</v>
      </c>
      <c r="V21" s="84"/>
    </row>
    <row r="22" spans="1:22" ht="22.5" x14ac:dyDescent="0.2">
      <c r="A22" s="103" t="s">
        <v>27</v>
      </c>
      <c r="B22" s="36">
        <v>1.2</v>
      </c>
      <c r="C22" s="150" t="s">
        <v>36</v>
      </c>
      <c r="D22" s="151"/>
      <c r="E22" s="151"/>
      <c r="F22" s="151"/>
      <c r="G22" s="152"/>
      <c r="H22" s="105"/>
      <c r="I22" s="107"/>
      <c r="J22" s="105"/>
      <c r="K22" s="107"/>
      <c r="L22" s="51"/>
      <c r="M22" s="167"/>
      <c r="N22" s="107"/>
      <c r="O22" s="51">
        <v>28000</v>
      </c>
      <c r="P22" s="167"/>
      <c r="Q22" s="168"/>
      <c r="R22" s="51">
        <v>28000</v>
      </c>
      <c r="S22" s="51">
        <v>28000</v>
      </c>
      <c r="T22" s="51">
        <v>28000</v>
      </c>
      <c r="U22" s="51" t="s">
        <v>21</v>
      </c>
      <c r="V22" s="85"/>
    </row>
    <row r="23" spans="1:22" ht="22.5" x14ac:dyDescent="0.2">
      <c r="A23" s="101" t="s">
        <v>29</v>
      </c>
      <c r="B23" s="12" t="s">
        <v>37</v>
      </c>
      <c r="C23" s="13" t="s">
        <v>10</v>
      </c>
      <c r="D23" s="108"/>
      <c r="E23" s="109"/>
      <c r="F23" s="110" t="s">
        <v>38</v>
      </c>
      <c r="G23" s="111"/>
      <c r="H23" s="111"/>
      <c r="I23" s="112"/>
      <c r="J23" s="110" t="s">
        <v>38</v>
      </c>
      <c r="K23" s="111"/>
      <c r="L23" s="112"/>
      <c r="M23" s="41">
        <v>4</v>
      </c>
      <c r="N23" s="45">
        <v>3500</v>
      </c>
      <c r="O23" s="52">
        <v>14000</v>
      </c>
      <c r="P23" s="41">
        <v>4</v>
      </c>
      <c r="Q23" s="45">
        <v>3500</v>
      </c>
      <c r="R23" s="47">
        <v>14000</v>
      </c>
      <c r="S23" s="52">
        <v>14000</v>
      </c>
      <c r="T23" s="52">
        <v>14000</v>
      </c>
      <c r="U23" s="52">
        <f t="shared" ref="U23:U25" si="1">S23-T23</f>
        <v>0</v>
      </c>
      <c r="V23" s="84"/>
    </row>
    <row r="24" spans="1:22" ht="22.5" x14ac:dyDescent="0.2">
      <c r="A24" s="101" t="s">
        <v>29</v>
      </c>
      <c r="B24" s="12" t="s">
        <v>39</v>
      </c>
      <c r="C24" s="13" t="s">
        <v>11</v>
      </c>
      <c r="D24" s="108"/>
      <c r="E24" s="109"/>
      <c r="F24" s="113"/>
      <c r="G24" s="114"/>
      <c r="H24" s="114"/>
      <c r="I24" s="115"/>
      <c r="J24" s="113"/>
      <c r="K24" s="114"/>
      <c r="L24" s="115"/>
      <c r="M24" s="41">
        <v>4</v>
      </c>
      <c r="N24" s="45">
        <v>3500</v>
      </c>
      <c r="O24" s="52">
        <v>14000</v>
      </c>
      <c r="P24" s="41">
        <v>4</v>
      </c>
      <c r="Q24" s="45">
        <v>3500</v>
      </c>
      <c r="R24" s="47">
        <v>14000</v>
      </c>
      <c r="S24" s="52">
        <v>14000</v>
      </c>
      <c r="T24" s="52">
        <v>14000</v>
      </c>
      <c r="U24" s="52">
        <f t="shared" si="1"/>
        <v>0</v>
      </c>
      <c r="V24" s="84"/>
    </row>
    <row r="25" spans="1:22" ht="22.5" x14ac:dyDescent="0.2">
      <c r="A25" s="101" t="s">
        <v>29</v>
      </c>
      <c r="B25" s="12" t="s">
        <v>40</v>
      </c>
      <c r="C25" s="13" t="s">
        <v>41</v>
      </c>
      <c r="D25" s="108"/>
      <c r="E25" s="109"/>
      <c r="F25" s="116"/>
      <c r="G25" s="117"/>
      <c r="H25" s="117"/>
      <c r="I25" s="118"/>
      <c r="J25" s="116"/>
      <c r="K25" s="117"/>
      <c r="L25" s="118"/>
      <c r="M25" s="22"/>
      <c r="N25" s="22"/>
      <c r="O25" s="52" t="s">
        <v>21</v>
      </c>
      <c r="P25" s="22"/>
      <c r="Q25" s="22"/>
      <c r="R25" s="47" t="s">
        <v>21</v>
      </c>
      <c r="S25" s="52" t="s">
        <v>21</v>
      </c>
      <c r="T25" s="52" t="s">
        <v>21</v>
      </c>
      <c r="U25" s="52">
        <f t="shared" si="1"/>
        <v>0</v>
      </c>
      <c r="V25" s="84"/>
    </row>
    <row r="26" spans="1:22" ht="22.5" x14ac:dyDescent="0.2">
      <c r="A26" s="103" t="s">
        <v>27</v>
      </c>
      <c r="B26" s="36">
        <v>1.3</v>
      </c>
      <c r="C26" s="150" t="s">
        <v>42</v>
      </c>
      <c r="D26" s="151"/>
      <c r="E26" s="151"/>
      <c r="F26" s="151"/>
      <c r="G26" s="152"/>
      <c r="H26" s="105"/>
      <c r="I26" s="107"/>
      <c r="J26" s="105"/>
      <c r="K26" s="107"/>
      <c r="L26" s="51"/>
      <c r="M26" s="105"/>
      <c r="N26" s="107"/>
      <c r="O26" s="51" t="s">
        <v>21</v>
      </c>
      <c r="P26" s="105"/>
      <c r="Q26" s="107"/>
      <c r="R26" s="51" t="s">
        <v>21</v>
      </c>
      <c r="S26" s="51" t="s">
        <v>21</v>
      </c>
      <c r="T26" s="51" t="s">
        <v>21</v>
      </c>
      <c r="U26" s="51" t="s">
        <v>21</v>
      </c>
      <c r="V26" s="85"/>
    </row>
    <row r="27" spans="1:22" ht="22.5" x14ac:dyDescent="0.2">
      <c r="A27" s="101" t="s">
        <v>29</v>
      </c>
      <c r="B27" s="12" t="s">
        <v>43</v>
      </c>
      <c r="C27" s="13" t="s">
        <v>41</v>
      </c>
      <c r="D27" s="108"/>
      <c r="E27" s="109"/>
      <c r="F27" s="110" t="s">
        <v>38</v>
      </c>
      <c r="G27" s="111"/>
      <c r="H27" s="111"/>
      <c r="I27" s="112"/>
      <c r="J27" s="110" t="s">
        <v>38</v>
      </c>
      <c r="K27" s="111"/>
      <c r="L27" s="112"/>
      <c r="M27" s="22"/>
      <c r="N27" s="22"/>
      <c r="O27" s="52" t="s">
        <v>21</v>
      </c>
      <c r="P27" s="22"/>
      <c r="Q27" s="22"/>
      <c r="R27" s="47" t="s">
        <v>21</v>
      </c>
      <c r="S27" s="52" t="s">
        <v>21</v>
      </c>
      <c r="T27" s="52" t="s">
        <v>21</v>
      </c>
      <c r="U27" s="52">
        <f t="shared" ref="U27:U29" si="2">S27-T27</f>
        <v>0</v>
      </c>
      <c r="V27" s="84"/>
    </row>
    <row r="28" spans="1:22" ht="22.5" x14ac:dyDescent="0.2">
      <c r="A28" s="101" t="s">
        <v>29</v>
      </c>
      <c r="B28" s="12" t="s">
        <v>44</v>
      </c>
      <c r="C28" s="13" t="s">
        <v>41</v>
      </c>
      <c r="D28" s="108"/>
      <c r="E28" s="109"/>
      <c r="F28" s="113"/>
      <c r="G28" s="114"/>
      <c r="H28" s="114"/>
      <c r="I28" s="115"/>
      <c r="J28" s="113"/>
      <c r="K28" s="114"/>
      <c r="L28" s="115"/>
      <c r="M28" s="22"/>
      <c r="N28" s="22"/>
      <c r="O28" s="52" t="s">
        <v>21</v>
      </c>
      <c r="P28" s="22"/>
      <c r="Q28" s="22"/>
      <c r="R28" s="47" t="s">
        <v>21</v>
      </c>
      <c r="S28" s="52" t="s">
        <v>21</v>
      </c>
      <c r="T28" s="52" t="s">
        <v>21</v>
      </c>
      <c r="U28" s="52">
        <f t="shared" si="2"/>
        <v>0</v>
      </c>
      <c r="V28" s="84"/>
    </row>
    <row r="29" spans="1:22" ht="22.5" x14ac:dyDescent="0.2">
      <c r="A29" s="101" t="s">
        <v>29</v>
      </c>
      <c r="B29" s="12" t="s">
        <v>45</v>
      </c>
      <c r="C29" s="13" t="s">
        <v>41</v>
      </c>
      <c r="D29" s="108"/>
      <c r="E29" s="109"/>
      <c r="F29" s="116"/>
      <c r="G29" s="117"/>
      <c r="H29" s="117"/>
      <c r="I29" s="118"/>
      <c r="J29" s="116"/>
      <c r="K29" s="117"/>
      <c r="L29" s="118"/>
      <c r="M29" s="22"/>
      <c r="N29" s="22"/>
      <c r="O29" s="52" t="s">
        <v>21</v>
      </c>
      <c r="P29" s="22"/>
      <c r="Q29" s="22"/>
      <c r="R29" s="47" t="s">
        <v>21</v>
      </c>
      <c r="S29" s="52" t="s">
        <v>21</v>
      </c>
      <c r="T29" s="52" t="s">
        <v>21</v>
      </c>
      <c r="U29" s="52">
        <f t="shared" si="2"/>
        <v>0</v>
      </c>
      <c r="V29" s="84"/>
    </row>
    <row r="30" spans="1:22" x14ac:dyDescent="0.2">
      <c r="A30" s="119" t="s">
        <v>46</v>
      </c>
      <c r="B30" s="120"/>
      <c r="C30" s="121"/>
      <c r="D30" s="127"/>
      <c r="E30" s="128"/>
      <c r="F30" s="43"/>
      <c r="G30" s="43"/>
      <c r="H30" s="129">
        <f t="shared" ref="H30:I30" si="3">H16+H22+H26</f>
        <v>94460</v>
      </c>
      <c r="I30" s="130">
        <f t="shared" si="3"/>
        <v>0</v>
      </c>
      <c r="J30" s="26"/>
      <c r="K30" s="26"/>
      <c r="L30" s="64">
        <f>L16+L22+L26</f>
        <v>94460</v>
      </c>
      <c r="M30" s="26"/>
      <c r="N30" s="26"/>
      <c r="O30" s="64">
        <f>O16+O22+O26</f>
        <v>116200</v>
      </c>
      <c r="P30" s="26"/>
      <c r="Q30" s="26"/>
      <c r="R30" s="64">
        <f>R16+R22+R26</f>
        <v>116200</v>
      </c>
      <c r="S30" s="64">
        <f>S16+S22+S26</f>
        <v>210660</v>
      </c>
      <c r="T30" s="64">
        <f>T16+T22+T26</f>
        <v>210660</v>
      </c>
      <c r="U30" s="64">
        <f>U16+U22+U26</f>
        <v>0</v>
      </c>
      <c r="V30" s="86"/>
    </row>
    <row r="31" spans="1:22" x14ac:dyDescent="0.2">
      <c r="A31" s="103" t="s">
        <v>25</v>
      </c>
      <c r="B31" s="35">
        <v>2</v>
      </c>
      <c r="C31" s="150" t="s">
        <v>47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2"/>
    </row>
    <row r="32" spans="1:22" x14ac:dyDescent="0.2">
      <c r="A32" s="101" t="s">
        <v>29</v>
      </c>
      <c r="B32" s="37">
        <v>2.1</v>
      </c>
      <c r="C32" s="13" t="s">
        <v>48</v>
      </c>
      <c r="D32" s="108"/>
      <c r="E32" s="109"/>
      <c r="F32" s="46">
        <v>94660</v>
      </c>
      <c r="G32" s="15" t="s">
        <v>49</v>
      </c>
      <c r="H32" s="148">
        <v>20781.2</v>
      </c>
      <c r="I32" s="149"/>
      <c r="J32" s="45">
        <v>94660</v>
      </c>
      <c r="K32" s="15" t="s">
        <v>49</v>
      </c>
      <c r="L32" s="47">
        <v>20781.2</v>
      </c>
      <c r="M32" s="45">
        <v>88200</v>
      </c>
      <c r="N32" s="15" t="s">
        <v>49</v>
      </c>
      <c r="O32" s="52">
        <v>19404</v>
      </c>
      <c r="P32" s="45">
        <v>88200</v>
      </c>
      <c r="Q32" s="15" t="s">
        <v>49</v>
      </c>
      <c r="R32" s="47">
        <v>19404</v>
      </c>
      <c r="S32" s="52">
        <v>40185.199999999997</v>
      </c>
      <c r="T32" s="52">
        <v>40185.199999999997</v>
      </c>
      <c r="U32" s="52">
        <f t="shared" ref="U32:U33" si="4">S32-T32</f>
        <v>0</v>
      </c>
      <c r="V32" s="84"/>
    </row>
    <row r="33" spans="1:22" x14ac:dyDescent="0.2">
      <c r="A33" s="101" t="s">
        <v>29</v>
      </c>
      <c r="B33" s="37">
        <v>2.2000000000000002</v>
      </c>
      <c r="C33" s="13" t="s">
        <v>36</v>
      </c>
      <c r="D33" s="108"/>
      <c r="E33" s="109"/>
      <c r="F33" s="41"/>
      <c r="G33" s="15" t="s">
        <v>49</v>
      </c>
      <c r="H33" s="148" t="s">
        <v>21</v>
      </c>
      <c r="I33" s="149"/>
      <c r="J33" s="22"/>
      <c r="K33" s="15" t="s">
        <v>49</v>
      </c>
      <c r="L33" s="47" t="s">
        <v>21</v>
      </c>
      <c r="M33" s="45">
        <v>28000</v>
      </c>
      <c r="N33" s="15" t="s">
        <v>49</v>
      </c>
      <c r="O33" s="52">
        <v>6160</v>
      </c>
      <c r="P33" s="45">
        <v>28000</v>
      </c>
      <c r="Q33" s="15" t="s">
        <v>49</v>
      </c>
      <c r="R33" s="47">
        <v>6160</v>
      </c>
      <c r="S33" s="52">
        <v>6160</v>
      </c>
      <c r="T33" s="52">
        <v>6160</v>
      </c>
      <c r="U33" s="52">
        <f t="shared" si="4"/>
        <v>0</v>
      </c>
      <c r="V33" s="84"/>
    </row>
    <row r="34" spans="1:22" x14ac:dyDescent="0.2">
      <c r="A34" s="119" t="s">
        <v>50</v>
      </c>
      <c r="B34" s="120"/>
      <c r="C34" s="120"/>
      <c r="D34" s="120"/>
      <c r="E34" s="121"/>
      <c r="F34" s="43"/>
      <c r="G34" s="43"/>
      <c r="H34" s="122" t="s">
        <v>21</v>
      </c>
      <c r="I34" s="123"/>
      <c r="J34" s="26"/>
      <c r="K34" s="26"/>
      <c r="L34" s="63" t="s">
        <v>21</v>
      </c>
      <c r="M34" s="26"/>
      <c r="N34" s="26"/>
      <c r="O34" s="10" t="s">
        <v>21</v>
      </c>
      <c r="P34" s="26"/>
      <c r="Q34" s="26"/>
      <c r="R34" s="64" t="s">
        <v>21</v>
      </c>
      <c r="S34" s="59">
        <v>46345.2</v>
      </c>
      <c r="T34" s="59">
        <f>T32+T33</f>
        <v>46345.2</v>
      </c>
      <c r="U34" s="59">
        <f>SUM(U32:U33)</f>
        <v>0</v>
      </c>
      <c r="V34" s="86"/>
    </row>
    <row r="35" spans="1:22" x14ac:dyDescent="0.2">
      <c r="A35" s="103" t="s">
        <v>25</v>
      </c>
      <c r="B35" s="35">
        <v>3</v>
      </c>
      <c r="C35" s="150" t="s">
        <v>51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2"/>
    </row>
    <row r="36" spans="1:22" ht="45" x14ac:dyDescent="0.2">
      <c r="A36" s="101" t="s">
        <v>29</v>
      </c>
      <c r="B36" s="37">
        <v>3.1</v>
      </c>
      <c r="C36" s="13" t="s">
        <v>13</v>
      </c>
      <c r="D36" s="146" t="s">
        <v>31</v>
      </c>
      <c r="E36" s="147"/>
      <c r="F36" s="41">
        <v>5</v>
      </c>
      <c r="G36" s="60">
        <v>9803.2999999999993</v>
      </c>
      <c r="H36" s="161">
        <v>49016.5</v>
      </c>
      <c r="I36" s="162"/>
      <c r="J36" s="41">
        <v>5</v>
      </c>
      <c r="K36" s="60">
        <v>9803.2999999999993</v>
      </c>
      <c r="L36" s="61">
        <v>49016.5</v>
      </c>
      <c r="M36" s="41">
        <v>4</v>
      </c>
      <c r="N36" s="60">
        <v>9803.2999999999993</v>
      </c>
      <c r="O36" s="62">
        <v>39213.199999999997</v>
      </c>
      <c r="P36" s="41">
        <v>4</v>
      </c>
      <c r="Q36" s="45">
        <v>9803.2999999999993</v>
      </c>
      <c r="R36" s="61">
        <v>39213.199999999997</v>
      </c>
      <c r="S36" s="62">
        <v>88229.7</v>
      </c>
      <c r="T36" s="62">
        <v>88229.7</v>
      </c>
      <c r="U36" s="62">
        <f t="shared" ref="U36:U38" si="5">S36-T36</f>
        <v>0</v>
      </c>
      <c r="V36" s="84"/>
    </row>
    <row r="37" spans="1:22" ht="22.9" customHeight="1" x14ac:dyDescent="0.2">
      <c r="A37" s="101" t="s">
        <v>29</v>
      </c>
      <c r="B37" s="37">
        <v>3.2</v>
      </c>
      <c r="C37" s="13" t="s">
        <v>52</v>
      </c>
      <c r="D37" s="146" t="s">
        <v>31</v>
      </c>
      <c r="E37" s="147"/>
      <c r="F37" s="41"/>
      <c r="G37" s="60"/>
      <c r="H37" s="161" t="s">
        <v>21</v>
      </c>
      <c r="I37" s="162"/>
      <c r="J37" s="22"/>
      <c r="K37" s="60"/>
      <c r="L37" s="61" t="s">
        <v>21</v>
      </c>
      <c r="M37" s="22"/>
      <c r="N37" s="60"/>
      <c r="O37" s="62" t="s">
        <v>21</v>
      </c>
      <c r="P37" s="22"/>
      <c r="Q37" s="45"/>
      <c r="R37" s="61" t="s">
        <v>21</v>
      </c>
      <c r="S37" s="62" t="s">
        <v>21</v>
      </c>
      <c r="T37" s="62" t="s">
        <v>21</v>
      </c>
      <c r="U37" s="62">
        <f t="shared" si="5"/>
        <v>0</v>
      </c>
      <c r="V37" s="84"/>
    </row>
    <row r="38" spans="1:22" ht="21.6" customHeight="1" x14ac:dyDescent="0.2">
      <c r="A38" s="101" t="s">
        <v>29</v>
      </c>
      <c r="B38" s="37">
        <v>3.3</v>
      </c>
      <c r="C38" s="27" t="s">
        <v>53</v>
      </c>
      <c r="D38" s="146" t="s">
        <v>31</v>
      </c>
      <c r="E38" s="147"/>
      <c r="F38" s="41"/>
      <c r="G38" s="60"/>
      <c r="H38" s="161" t="s">
        <v>21</v>
      </c>
      <c r="I38" s="162"/>
      <c r="J38" s="22"/>
      <c r="K38" s="60"/>
      <c r="L38" s="61" t="s">
        <v>21</v>
      </c>
      <c r="M38" s="22"/>
      <c r="N38" s="60"/>
      <c r="O38" s="62" t="s">
        <v>21</v>
      </c>
      <c r="P38" s="22"/>
      <c r="Q38" s="45"/>
      <c r="R38" s="61" t="s">
        <v>21</v>
      </c>
      <c r="S38" s="62" t="s">
        <v>21</v>
      </c>
      <c r="T38" s="62" t="s">
        <v>21</v>
      </c>
      <c r="U38" s="62">
        <f t="shared" si="5"/>
        <v>0</v>
      </c>
      <c r="V38" s="84"/>
    </row>
    <row r="39" spans="1:22" x14ac:dyDescent="0.2">
      <c r="A39" s="119" t="s">
        <v>54</v>
      </c>
      <c r="B39" s="120"/>
      <c r="C39" s="121"/>
      <c r="D39" s="127"/>
      <c r="E39" s="128"/>
      <c r="F39" s="43"/>
      <c r="G39" s="43"/>
      <c r="H39" s="122" t="s">
        <v>21</v>
      </c>
      <c r="I39" s="123"/>
      <c r="J39" s="26"/>
      <c r="K39" s="26"/>
      <c r="L39" s="63" t="s">
        <v>21</v>
      </c>
      <c r="M39" s="26"/>
      <c r="N39" s="26"/>
      <c r="O39" s="10" t="s">
        <v>21</v>
      </c>
      <c r="P39" s="26"/>
      <c r="Q39" s="26"/>
      <c r="R39" s="63" t="s">
        <v>21</v>
      </c>
      <c r="S39" s="10">
        <f>S36</f>
        <v>88229.7</v>
      </c>
      <c r="T39" s="10">
        <f>T36</f>
        <v>88229.7</v>
      </c>
      <c r="U39" s="104">
        <f>SUM(U36:U38)</f>
        <v>0</v>
      </c>
      <c r="V39" s="86"/>
    </row>
    <row r="40" spans="1:22" x14ac:dyDescent="0.2">
      <c r="A40" s="103" t="s">
        <v>25</v>
      </c>
      <c r="B40" s="35">
        <v>4</v>
      </c>
      <c r="C40" s="150" t="s">
        <v>55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2"/>
    </row>
    <row r="41" spans="1:22" ht="22.5" x14ac:dyDescent="0.2">
      <c r="A41" s="101" t="s">
        <v>29</v>
      </c>
      <c r="B41" s="37">
        <v>4.0999999999999996</v>
      </c>
      <c r="C41" s="13" t="s">
        <v>56</v>
      </c>
      <c r="D41" s="146" t="s">
        <v>31</v>
      </c>
      <c r="E41" s="147"/>
      <c r="F41" s="41">
        <v>5</v>
      </c>
      <c r="G41" s="60">
        <v>149</v>
      </c>
      <c r="H41" s="161">
        <v>745</v>
      </c>
      <c r="I41" s="162"/>
      <c r="J41" s="41">
        <v>5</v>
      </c>
      <c r="K41" s="22"/>
      <c r="L41" s="17"/>
      <c r="M41" s="41">
        <v>4</v>
      </c>
      <c r="N41" s="60">
        <v>149</v>
      </c>
      <c r="O41" s="62">
        <v>596</v>
      </c>
      <c r="P41" s="41">
        <v>4</v>
      </c>
      <c r="Q41" s="60">
        <v>532.75</v>
      </c>
      <c r="R41" s="61">
        <v>2131</v>
      </c>
      <c r="S41" s="62">
        <v>1341</v>
      </c>
      <c r="T41" s="62">
        <v>2131</v>
      </c>
      <c r="U41" s="62">
        <f t="shared" ref="U41:U44" si="6">S41-T41</f>
        <v>-790</v>
      </c>
      <c r="V41" s="84" t="s">
        <v>14</v>
      </c>
    </row>
    <row r="42" spans="1:22" x14ac:dyDescent="0.2">
      <c r="A42" s="101" t="s">
        <v>29</v>
      </c>
      <c r="B42" s="37">
        <v>4.2</v>
      </c>
      <c r="C42" s="13" t="s">
        <v>57</v>
      </c>
      <c r="D42" s="146" t="s">
        <v>31</v>
      </c>
      <c r="E42" s="147"/>
      <c r="F42" s="41">
        <v>5</v>
      </c>
      <c r="G42" s="60">
        <v>1495</v>
      </c>
      <c r="H42" s="161">
        <v>7475</v>
      </c>
      <c r="I42" s="162"/>
      <c r="J42" s="41">
        <v>5</v>
      </c>
      <c r="K42" s="45">
        <v>477</v>
      </c>
      <c r="L42" s="17">
        <v>2385</v>
      </c>
      <c r="M42" s="41">
        <v>4</v>
      </c>
      <c r="N42" s="60">
        <v>2300</v>
      </c>
      <c r="O42" s="62">
        <v>9200</v>
      </c>
      <c r="P42" s="41">
        <v>4</v>
      </c>
      <c r="Q42" s="60">
        <v>3572.5</v>
      </c>
      <c r="R42" s="61">
        <v>14290</v>
      </c>
      <c r="S42" s="62">
        <v>16675</v>
      </c>
      <c r="T42" s="62">
        <v>16675</v>
      </c>
      <c r="U42" s="62">
        <f t="shared" si="6"/>
        <v>0</v>
      </c>
      <c r="V42" s="84"/>
    </row>
    <row r="43" spans="1:22" x14ac:dyDescent="0.2">
      <c r="A43" s="101" t="s">
        <v>29</v>
      </c>
      <c r="B43" s="37">
        <v>4.3</v>
      </c>
      <c r="C43" s="13" t="s">
        <v>58</v>
      </c>
      <c r="D43" s="146" t="s">
        <v>31</v>
      </c>
      <c r="E43" s="147"/>
      <c r="F43" s="41">
        <v>5</v>
      </c>
      <c r="G43" s="60">
        <v>931</v>
      </c>
      <c r="H43" s="161">
        <v>4655</v>
      </c>
      <c r="I43" s="162"/>
      <c r="J43" s="41">
        <v>5</v>
      </c>
      <c r="K43" s="22"/>
      <c r="L43" s="17"/>
      <c r="M43" s="41">
        <v>4</v>
      </c>
      <c r="N43" s="60">
        <v>6931</v>
      </c>
      <c r="O43" s="62">
        <v>27724</v>
      </c>
      <c r="P43" s="41">
        <v>4</v>
      </c>
      <c r="Q43" s="60">
        <v>8094.75</v>
      </c>
      <c r="R43" s="61">
        <v>32379</v>
      </c>
      <c r="S43" s="62">
        <v>32379</v>
      </c>
      <c r="T43" s="62">
        <v>32379</v>
      </c>
      <c r="U43" s="62">
        <f t="shared" si="6"/>
        <v>0</v>
      </c>
      <c r="V43" s="84"/>
    </row>
    <row r="44" spans="1:22" ht="31.9" customHeight="1" x14ac:dyDescent="0.2">
      <c r="A44" s="101" t="s">
        <v>29</v>
      </c>
      <c r="B44" s="37">
        <v>4.4000000000000004</v>
      </c>
      <c r="C44" s="13" t="s">
        <v>59</v>
      </c>
      <c r="D44" s="146" t="s">
        <v>31</v>
      </c>
      <c r="E44" s="147"/>
      <c r="F44" s="41">
        <v>5</v>
      </c>
      <c r="G44" s="60">
        <v>426</v>
      </c>
      <c r="H44" s="161">
        <v>2130</v>
      </c>
      <c r="I44" s="162"/>
      <c r="J44" s="41">
        <v>5</v>
      </c>
      <c r="K44" s="22"/>
      <c r="L44" s="17"/>
      <c r="M44" s="41">
        <v>4</v>
      </c>
      <c r="N44" s="60">
        <v>426</v>
      </c>
      <c r="O44" s="62">
        <v>1704</v>
      </c>
      <c r="P44" s="41">
        <v>4</v>
      </c>
      <c r="Q44" s="60">
        <v>745.67</v>
      </c>
      <c r="R44" s="61">
        <v>2982.68</v>
      </c>
      <c r="S44" s="62">
        <v>3834</v>
      </c>
      <c r="T44" s="62">
        <v>2982.68</v>
      </c>
      <c r="U44" s="62">
        <f t="shared" si="6"/>
        <v>851.32000000000016</v>
      </c>
      <c r="V44" s="84" t="s">
        <v>14</v>
      </c>
    </row>
    <row r="45" spans="1:22" x14ac:dyDescent="0.2">
      <c r="A45" s="119" t="s">
        <v>60</v>
      </c>
      <c r="B45" s="120"/>
      <c r="C45" s="120"/>
      <c r="D45" s="120"/>
      <c r="E45" s="120"/>
      <c r="F45" s="120"/>
      <c r="G45" s="121"/>
      <c r="H45" s="122" t="s">
        <v>21</v>
      </c>
      <c r="I45" s="123"/>
      <c r="J45" s="26"/>
      <c r="K45" s="26"/>
      <c r="L45" s="63" t="s">
        <v>21</v>
      </c>
      <c r="M45" s="26"/>
      <c r="N45" s="26"/>
      <c r="O45" s="10" t="s">
        <v>21</v>
      </c>
      <c r="P45" s="26"/>
      <c r="Q45" s="26"/>
      <c r="R45" s="63" t="s">
        <v>21</v>
      </c>
      <c r="S45" s="10">
        <f>S41+S42+S43+S44</f>
        <v>54229</v>
      </c>
      <c r="T45" s="10">
        <f>T41+T42+T43+T44</f>
        <v>54167.68</v>
      </c>
      <c r="U45" s="104">
        <f>SUM(U41:U44)</f>
        <v>61.320000000000164</v>
      </c>
      <c r="V45" s="86"/>
    </row>
    <row r="46" spans="1:22" x14ac:dyDescent="0.2">
      <c r="A46" s="103" t="s">
        <v>25</v>
      </c>
      <c r="B46" s="35">
        <v>5</v>
      </c>
      <c r="C46" s="150" t="s">
        <v>61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2"/>
    </row>
    <row r="47" spans="1:22" ht="33.75" x14ac:dyDescent="0.2">
      <c r="A47" s="101" t="s">
        <v>29</v>
      </c>
      <c r="B47" s="37">
        <v>5.0999999999999996</v>
      </c>
      <c r="C47" s="13" t="s">
        <v>62</v>
      </c>
      <c r="D47" s="146" t="s">
        <v>31</v>
      </c>
      <c r="E47" s="147"/>
      <c r="F47" s="46"/>
      <c r="G47" s="46"/>
      <c r="H47" s="148" t="s">
        <v>21</v>
      </c>
      <c r="I47" s="149"/>
      <c r="J47" s="45"/>
      <c r="K47" s="45"/>
      <c r="L47" s="47" t="s">
        <v>21</v>
      </c>
      <c r="M47" s="45"/>
      <c r="N47" s="45"/>
      <c r="O47" s="52" t="s">
        <v>21</v>
      </c>
      <c r="P47" s="45"/>
      <c r="Q47" s="45"/>
      <c r="R47" s="47" t="s">
        <v>21</v>
      </c>
      <c r="S47" s="52" t="s">
        <v>21</v>
      </c>
      <c r="T47" s="52" t="s">
        <v>21</v>
      </c>
      <c r="U47" s="62">
        <f t="shared" ref="U47:U49" si="7">S47-T47</f>
        <v>0</v>
      </c>
      <c r="V47" s="84"/>
    </row>
    <row r="48" spans="1:22" ht="33.75" x14ac:dyDescent="0.2">
      <c r="A48" s="101" t="s">
        <v>29</v>
      </c>
      <c r="B48" s="37">
        <v>5.2</v>
      </c>
      <c r="C48" s="13" t="s">
        <v>63</v>
      </c>
      <c r="D48" s="146" t="s">
        <v>31</v>
      </c>
      <c r="E48" s="147"/>
      <c r="F48" s="46"/>
      <c r="G48" s="46"/>
      <c r="H48" s="148" t="s">
        <v>21</v>
      </c>
      <c r="I48" s="149"/>
      <c r="J48" s="45"/>
      <c r="K48" s="45"/>
      <c r="L48" s="47" t="s">
        <v>21</v>
      </c>
      <c r="M48" s="45"/>
      <c r="N48" s="45"/>
      <c r="O48" s="52" t="s">
        <v>21</v>
      </c>
      <c r="P48" s="45"/>
      <c r="Q48" s="45"/>
      <c r="R48" s="47" t="s">
        <v>21</v>
      </c>
      <c r="S48" s="52" t="s">
        <v>21</v>
      </c>
      <c r="T48" s="52" t="s">
        <v>21</v>
      </c>
      <c r="U48" s="62">
        <f t="shared" si="7"/>
        <v>0</v>
      </c>
      <c r="V48" s="84"/>
    </row>
    <row r="49" spans="1:22" ht="33.75" x14ac:dyDescent="0.2">
      <c r="A49" s="101" t="s">
        <v>29</v>
      </c>
      <c r="B49" s="37">
        <v>5.3</v>
      </c>
      <c r="C49" s="27" t="s">
        <v>64</v>
      </c>
      <c r="D49" s="157" t="s">
        <v>31</v>
      </c>
      <c r="E49" s="158"/>
      <c r="F49" s="69"/>
      <c r="G49" s="69"/>
      <c r="H49" s="159" t="s">
        <v>21</v>
      </c>
      <c r="I49" s="160"/>
      <c r="J49" s="70"/>
      <c r="K49" s="70"/>
      <c r="L49" s="71" t="s">
        <v>21</v>
      </c>
      <c r="M49" s="70"/>
      <c r="N49" s="70"/>
      <c r="O49" s="72" t="s">
        <v>21</v>
      </c>
      <c r="P49" s="70"/>
      <c r="Q49" s="70"/>
      <c r="R49" s="71" t="s">
        <v>21</v>
      </c>
      <c r="S49" s="72" t="s">
        <v>21</v>
      </c>
      <c r="T49" s="72" t="s">
        <v>21</v>
      </c>
      <c r="U49" s="62">
        <f t="shared" si="7"/>
        <v>0</v>
      </c>
      <c r="V49" s="87"/>
    </row>
    <row r="50" spans="1:22" x14ac:dyDescent="0.2">
      <c r="A50" s="119" t="s">
        <v>65</v>
      </c>
      <c r="B50" s="120"/>
      <c r="C50" s="120"/>
      <c r="D50" s="120"/>
      <c r="E50" s="121"/>
      <c r="F50" s="73"/>
      <c r="G50" s="73"/>
      <c r="H50" s="129" t="s">
        <v>21</v>
      </c>
      <c r="I50" s="130"/>
      <c r="J50" s="65"/>
      <c r="K50" s="65"/>
      <c r="L50" s="64" t="s">
        <v>21</v>
      </c>
      <c r="M50" s="65"/>
      <c r="N50" s="65"/>
      <c r="O50" s="59" t="s">
        <v>21</v>
      </c>
      <c r="P50" s="65"/>
      <c r="Q50" s="65"/>
      <c r="R50" s="64" t="s">
        <v>21</v>
      </c>
      <c r="S50" s="59" t="s">
        <v>21</v>
      </c>
      <c r="T50" s="59" t="s">
        <v>21</v>
      </c>
      <c r="U50" s="59">
        <f>SUM(U47:U49)</f>
        <v>0</v>
      </c>
      <c r="V50" s="86"/>
    </row>
    <row r="51" spans="1:22" x14ac:dyDescent="0.2">
      <c r="A51" s="103" t="s">
        <v>25</v>
      </c>
      <c r="B51" s="35">
        <v>6</v>
      </c>
      <c r="C51" s="150" t="s">
        <v>66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2"/>
    </row>
    <row r="52" spans="1:22" x14ac:dyDescent="0.2">
      <c r="A52" s="101" t="s">
        <v>29</v>
      </c>
      <c r="B52" s="37">
        <v>6.1</v>
      </c>
      <c r="C52" s="13" t="s">
        <v>67</v>
      </c>
      <c r="D52" s="153" t="s">
        <v>68</v>
      </c>
      <c r="E52" s="154"/>
      <c r="F52" s="41"/>
      <c r="G52" s="41"/>
      <c r="H52" s="155" t="s">
        <v>21</v>
      </c>
      <c r="I52" s="156"/>
      <c r="J52" s="22"/>
      <c r="K52" s="22"/>
      <c r="L52" s="17" t="s">
        <v>21</v>
      </c>
      <c r="M52" s="22"/>
      <c r="N52" s="22"/>
      <c r="O52" s="7" t="s">
        <v>21</v>
      </c>
      <c r="P52" s="22"/>
      <c r="Q52" s="22"/>
      <c r="R52" s="17" t="s">
        <v>21</v>
      </c>
      <c r="S52" s="7" t="s">
        <v>21</v>
      </c>
      <c r="T52" s="7" t="s">
        <v>21</v>
      </c>
      <c r="U52" s="62">
        <f t="shared" ref="U52:U54" si="8">S52-T52</f>
        <v>0</v>
      </c>
      <c r="V52" s="84"/>
    </row>
    <row r="53" spans="1:22" x14ac:dyDescent="0.2">
      <c r="A53" s="101" t="s">
        <v>29</v>
      </c>
      <c r="B53" s="37">
        <v>6.2</v>
      </c>
      <c r="C53" s="13" t="s">
        <v>67</v>
      </c>
      <c r="D53" s="153" t="s">
        <v>68</v>
      </c>
      <c r="E53" s="154"/>
      <c r="F53" s="41"/>
      <c r="G53" s="41"/>
      <c r="H53" s="155" t="s">
        <v>21</v>
      </c>
      <c r="I53" s="156"/>
      <c r="J53" s="22"/>
      <c r="K53" s="22"/>
      <c r="L53" s="17" t="s">
        <v>21</v>
      </c>
      <c r="M53" s="22"/>
      <c r="N53" s="22"/>
      <c r="O53" s="7" t="s">
        <v>21</v>
      </c>
      <c r="P53" s="22"/>
      <c r="Q53" s="22"/>
      <c r="R53" s="17" t="s">
        <v>21</v>
      </c>
      <c r="S53" s="7" t="s">
        <v>21</v>
      </c>
      <c r="T53" s="7" t="s">
        <v>21</v>
      </c>
      <c r="U53" s="62">
        <f t="shared" si="8"/>
        <v>0</v>
      </c>
      <c r="V53" s="84"/>
    </row>
    <row r="54" spans="1:22" x14ac:dyDescent="0.2">
      <c r="A54" s="101" t="s">
        <v>29</v>
      </c>
      <c r="B54" s="37">
        <v>6.3</v>
      </c>
      <c r="C54" s="13" t="s">
        <v>67</v>
      </c>
      <c r="D54" s="153" t="s">
        <v>68</v>
      </c>
      <c r="E54" s="154"/>
      <c r="F54" s="41"/>
      <c r="G54" s="41"/>
      <c r="H54" s="155" t="s">
        <v>21</v>
      </c>
      <c r="I54" s="156"/>
      <c r="J54" s="22"/>
      <c r="K54" s="22"/>
      <c r="L54" s="17" t="s">
        <v>21</v>
      </c>
      <c r="M54" s="22"/>
      <c r="N54" s="22"/>
      <c r="O54" s="7" t="s">
        <v>21</v>
      </c>
      <c r="P54" s="22"/>
      <c r="Q54" s="22"/>
      <c r="R54" s="17" t="s">
        <v>21</v>
      </c>
      <c r="S54" s="7" t="s">
        <v>21</v>
      </c>
      <c r="T54" s="7" t="s">
        <v>21</v>
      </c>
      <c r="U54" s="62">
        <f t="shared" si="8"/>
        <v>0</v>
      </c>
      <c r="V54" s="84"/>
    </row>
    <row r="55" spans="1:22" x14ac:dyDescent="0.2">
      <c r="A55" s="119" t="s">
        <v>69</v>
      </c>
      <c r="B55" s="120"/>
      <c r="C55" s="120"/>
      <c r="D55" s="120"/>
      <c r="E55" s="120"/>
      <c r="F55" s="121"/>
      <c r="G55" s="43"/>
      <c r="H55" s="122" t="s">
        <v>21</v>
      </c>
      <c r="I55" s="123"/>
      <c r="J55" s="26"/>
      <c r="K55" s="26"/>
      <c r="L55" s="63" t="s">
        <v>21</v>
      </c>
      <c r="M55" s="26"/>
      <c r="N55" s="26"/>
      <c r="O55" s="10" t="s">
        <v>21</v>
      </c>
      <c r="P55" s="26"/>
      <c r="Q55" s="26"/>
      <c r="R55" s="63" t="s">
        <v>21</v>
      </c>
      <c r="S55" s="10" t="s">
        <v>21</v>
      </c>
      <c r="T55" s="10" t="s">
        <v>21</v>
      </c>
      <c r="U55" s="104">
        <f>SUM(U52:U54)</f>
        <v>0</v>
      </c>
      <c r="V55" s="86"/>
    </row>
    <row r="56" spans="1:22" x14ac:dyDescent="0.2">
      <c r="A56" s="103" t="s">
        <v>25</v>
      </c>
      <c r="B56" s="35">
        <v>7</v>
      </c>
      <c r="C56" s="150" t="s">
        <v>70</v>
      </c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2"/>
    </row>
    <row r="57" spans="1:22" x14ac:dyDescent="0.2">
      <c r="A57" s="101" t="s">
        <v>29</v>
      </c>
      <c r="B57" s="37">
        <v>7.1</v>
      </c>
      <c r="C57" s="13" t="s">
        <v>71</v>
      </c>
      <c r="D57" s="146" t="s">
        <v>31</v>
      </c>
      <c r="E57" s="147"/>
      <c r="F57" s="41"/>
      <c r="G57" s="46"/>
      <c r="H57" s="148" t="s">
        <v>21</v>
      </c>
      <c r="I57" s="149"/>
      <c r="J57" s="22"/>
      <c r="K57" s="22"/>
      <c r="L57" s="47" t="s">
        <v>21</v>
      </c>
      <c r="M57" s="41">
        <v>4</v>
      </c>
      <c r="N57" s="45">
        <v>200</v>
      </c>
      <c r="O57" s="52">
        <v>800</v>
      </c>
      <c r="P57" s="41">
        <v>4</v>
      </c>
      <c r="Q57" s="45">
        <v>200</v>
      </c>
      <c r="R57" s="47">
        <v>800</v>
      </c>
      <c r="S57" s="52">
        <v>800</v>
      </c>
      <c r="T57" s="52">
        <v>800</v>
      </c>
      <c r="U57" s="62">
        <f t="shared" ref="U57:U59" si="9">S57-T57</f>
        <v>0</v>
      </c>
      <c r="V57" s="84"/>
    </row>
    <row r="58" spans="1:22" x14ac:dyDescent="0.2">
      <c r="A58" s="101" t="s">
        <v>29</v>
      </c>
      <c r="B58" s="37">
        <v>7.2</v>
      </c>
      <c r="C58" s="13" t="s">
        <v>72</v>
      </c>
      <c r="D58" s="146" t="s">
        <v>31</v>
      </c>
      <c r="E58" s="147"/>
      <c r="F58" s="41">
        <v>5</v>
      </c>
      <c r="G58" s="46">
        <v>270</v>
      </c>
      <c r="H58" s="148">
        <v>1350</v>
      </c>
      <c r="I58" s="149"/>
      <c r="J58" s="41">
        <v>5</v>
      </c>
      <c r="K58" s="45">
        <v>270</v>
      </c>
      <c r="L58" s="47">
        <v>1350</v>
      </c>
      <c r="M58" s="41">
        <v>4</v>
      </c>
      <c r="N58" s="45">
        <v>270</v>
      </c>
      <c r="O58" s="52">
        <v>1080</v>
      </c>
      <c r="P58" s="41">
        <v>4</v>
      </c>
      <c r="Q58" s="45">
        <v>270</v>
      </c>
      <c r="R58" s="47">
        <v>1080</v>
      </c>
      <c r="S58" s="52">
        <v>2430</v>
      </c>
      <c r="T58" s="52">
        <v>2430</v>
      </c>
      <c r="U58" s="62">
        <f t="shared" si="9"/>
        <v>0</v>
      </c>
      <c r="V58" s="84"/>
    </row>
    <row r="59" spans="1:22" ht="45" x14ac:dyDescent="0.2">
      <c r="A59" s="101" t="s">
        <v>29</v>
      </c>
      <c r="B59" s="37">
        <v>7.3</v>
      </c>
      <c r="C59" s="27" t="s">
        <v>73</v>
      </c>
      <c r="D59" s="146" t="s">
        <v>31</v>
      </c>
      <c r="E59" s="147"/>
      <c r="F59" s="41">
        <v>5</v>
      </c>
      <c r="G59" s="46">
        <v>1000</v>
      </c>
      <c r="H59" s="148">
        <v>5000</v>
      </c>
      <c r="I59" s="149"/>
      <c r="J59" s="41">
        <v>5</v>
      </c>
      <c r="K59" s="45">
        <v>900</v>
      </c>
      <c r="L59" s="47">
        <v>4500</v>
      </c>
      <c r="M59" s="41">
        <v>4</v>
      </c>
      <c r="N59" s="45">
        <v>1000</v>
      </c>
      <c r="O59" s="52">
        <v>4000</v>
      </c>
      <c r="P59" s="41">
        <v>4</v>
      </c>
      <c r="Q59" s="45">
        <v>1125</v>
      </c>
      <c r="R59" s="47">
        <v>4500</v>
      </c>
      <c r="S59" s="52">
        <v>9000</v>
      </c>
      <c r="T59" s="52">
        <v>9061.31</v>
      </c>
      <c r="U59" s="62">
        <f t="shared" si="9"/>
        <v>-61.309999999999491</v>
      </c>
      <c r="V59" s="84" t="s">
        <v>15</v>
      </c>
    </row>
    <row r="60" spans="1:22" x14ac:dyDescent="0.2">
      <c r="A60" s="119" t="s">
        <v>74</v>
      </c>
      <c r="B60" s="120"/>
      <c r="C60" s="120"/>
      <c r="D60" s="120"/>
      <c r="E60" s="120"/>
      <c r="F60" s="121"/>
      <c r="G60" s="43"/>
      <c r="H60" s="129">
        <f>H57+H58+H59</f>
        <v>6350</v>
      </c>
      <c r="I60" s="130"/>
      <c r="J60" s="26"/>
      <c r="K60" s="26"/>
      <c r="L60" s="64">
        <f>L57+L58+L59</f>
        <v>5850</v>
      </c>
      <c r="M60" s="26"/>
      <c r="N60" s="26"/>
      <c r="O60" s="59">
        <f>O57+O58+O59</f>
        <v>5880</v>
      </c>
      <c r="P60" s="26"/>
      <c r="Q60" s="26"/>
      <c r="R60" s="64">
        <f>R57+R58+R59</f>
        <v>6380</v>
      </c>
      <c r="S60" s="59">
        <f>S57+S58+S59</f>
        <v>12230</v>
      </c>
      <c r="T60" s="59">
        <f>T57+T58+T59</f>
        <v>12291.31</v>
      </c>
      <c r="U60" s="59">
        <f>SUM(U57:U59)</f>
        <v>-61.309999999999491</v>
      </c>
      <c r="V60" s="86"/>
    </row>
    <row r="61" spans="1:22" x14ac:dyDescent="0.2">
      <c r="A61" s="103" t="s">
        <v>25</v>
      </c>
      <c r="B61" s="35">
        <v>8</v>
      </c>
      <c r="C61" s="150" t="s">
        <v>75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2"/>
    </row>
    <row r="62" spans="1:22" ht="10.15" customHeight="1" x14ac:dyDescent="0.2">
      <c r="A62" s="101" t="s">
        <v>29</v>
      </c>
      <c r="B62" s="37">
        <v>8.1</v>
      </c>
      <c r="C62" s="13" t="s">
        <v>76</v>
      </c>
      <c r="D62" s="146"/>
      <c r="E62" s="147"/>
      <c r="F62" s="41">
        <v>5</v>
      </c>
      <c r="G62" s="46">
        <v>86</v>
      </c>
      <c r="H62" s="148">
        <v>430</v>
      </c>
      <c r="I62" s="149"/>
      <c r="J62" s="22">
        <v>5</v>
      </c>
      <c r="K62" s="22"/>
      <c r="L62" s="47"/>
      <c r="M62" s="41">
        <v>4</v>
      </c>
      <c r="N62" s="45">
        <v>86</v>
      </c>
      <c r="O62" s="52">
        <v>344</v>
      </c>
      <c r="P62" s="41">
        <v>4</v>
      </c>
      <c r="Q62" s="45">
        <v>20.62</v>
      </c>
      <c r="R62" s="47">
        <v>82.5</v>
      </c>
      <c r="S62" s="52">
        <v>774</v>
      </c>
      <c r="T62" s="52">
        <v>82.5</v>
      </c>
      <c r="U62" s="62">
        <f t="shared" ref="U62:U64" si="10">S62-T62</f>
        <v>691.5</v>
      </c>
      <c r="V62" s="84"/>
    </row>
    <row r="63" spans="1:22" ht="22.5" x14ac:dyDescent="0.2">
      <c r="A63" s="101" t="s">
        <v>29</v>
      </c>
      <c r="B63" s="37">
        <v>8.1999999999999993</v>
      </c>
      <c r="C63" s="13" t="s">
        <v>77</v>
      </c>
      <c r="D63" s="146"/>
      <c r="E63" s="147"/>
      <c r="F63" s="41">
        <v>5</v>
      </c>
      <c r="G63" s="46">
        <v>175</v>
      </c>
      <c r="H63" s="148">
        <v>875</v>
      </c>
      <c r="I63" s="149"/>
      <c r="J63" s="22">
        <v>5</v>
      </c>
      <c r="K63" s="22"/>
      <c r="L63" s="47"/>
      <c r="M63" s="41">
        <v>4</v>
      </c>
      <c r="N63" s="45">
        <v>175</v>
      </c>
      <c r="O63" s="52">
        <v>700</v>
      </c>
      <c r="P63" s="41">
        <v>4</v>
      </c>
      <c r="Q63" s="45">
        <v>566.62</v>
      </c>
      <c r="R63" s="47">
        <v>2266.5</v>
      </c>
      <c r="S63" s="52">
        <v>1575</v>
      </c>
      <c r="T63" s="52">
        <v>2266.5</v>
      </c>
      <c r="U63" s="62">
        <f t="shared" si="10"/>
        <v>-691.5</v>
      </c>
      <c r="V63" s="84"/>
    </row>
    <row r="64" spans="1:22" x14ac:dyDescent="0.2">
      <c r="A64" s="101" t="s">
        <v>29</v>
      </c>
      <c r="B64" s="37">
        <v>8.3000000000000007</v>
      </c>
      <c r="C64" s="13" t="s">
        <v>78</v>
      </c>
      <c r="D64" s="108"/>
      <c r="E64" s="109"/>
      <c r="F64" s="41"/>
      <c r="G64" s="46"/>
      <c r="H64" s="148" t="s">
        <v>21</v>
      </c>
      <c r="I64" s="149"/>
      <c r="J64" s="22"/>
      <c r="K64" s="22"/>
      <c r="L64" s="47" t="s">
        <v>21</v>
      </c>
      <c r="M64" s="22"/>
      <c r="N64" s="45"/>
      <c r="O64" s="52" t="s">
        <v>21</v>
      </c>
      <c r="P64" s="41"/>
      <c r="Q64" s="45"/>
      <c r="R64" s="47" t="s">
        <v>21</v>
      </c>
      <c r="S64" s="52" t="s">
        <v>21</v>
      </c>
      <c r="T64" s="52" t="s">
        <v>21</v>
      </c>
      <c r="U64" s="62">
        <f t="shared" si="10"/>
        <v>0</v>
      </c>
      <c r="V64" s="84"/>
    </row>
    <row r="65" spans="1:22" x14ac:dyDescent="0.2">
      <c r="A65" s="119" t="s">
        <v>79</v>
      </c>
      <c r="B65" s="120"/>
      <c r="C65" s="121"/>
      <c r="D65" s="127"/>
      <c r="E65" s="128"/>
      <c r="F65" s="43"/>
      <c r="G65" s="73"/>
      <c r="H65" s="129">
        <f>H62+H63</f>
        <v>1305</v>
      </c>
      <c r="I65" s="130"/>
      <c r="J65" s="26"/>
      <c r="K65" s="26"/>
      <c r="L65" s="64">
        <f>L62+L63</f>
        <v>0</v>
      </c>
      <c r="M65" s="26"/>
      <c r="N65" s="65"/>
      <c r="O65" s="59">
        <f>O62+O63</f>
        <v>1044</v>
      </c>
      <c r="P65" s="26"/>
      <c r="Q65" s="65"/>
      <c r="R65" s="59">
        <f>R62+R63</f>
        <v>2349</v>
      </c>
      <c r="S65" s="59">
        <f>S62+S63</f>
        <v>2349</v>
      </c>
      <c r="T65" s="59">
        <f>T62+T63</f>
        <v>2349</v>
      </c>
      <c r="U65" s="59">
        <f>SUM(U62:U64)</f>
        <v>0</v>
      </c>
      <c r="V65" s="86"/>
    </row>
    <row r="66" spans="1:22" ht="33.75" x14ac:dyDescent="0.2">
      <c r="A66" s="103" t="s">
        <v>25</v>
      </c>
      <c r="B66" s="35">
        <v>9</v>
      </c>
      <c r="C66" s="28" t="s">
        <v>80</v>
      </c>
      <c r="D66" s="105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7"/>
    </row>
    <row r="67" spans="1:22" ht="12.6" customHeight="1" x14ac:dyDescent="0.2">
      <c r="A67" s="101" t="s">
        <v>29</v>
      </c>
      <c r="B67" s="37">
        <v>9.1</v>
      </c>
      <c r="C67" s="13" t="s">
        <v>16</v>
      </c>
      <c r="D67" s="108"/>
      <c r="E67" s="109"/>
      <c r="F67" s="110" t="s">
        <v>38</v>
      </c>
      <c r="G67" s="111"/>
      <c r="H67" s="111"/>
      <c r="I67" s="112"/>
      <c r="J67" s="110" t="s">
        <v>38</v>
      </c>
      <c r="K67" s="111"/>
      <c r="L67" s="112"/>
      <c r="M67" s="41">
        <v>2</v>
      </c>
      <c r="N67" s="45">
        <v>28000</v>
      </c>
      <c r="O67" s="52">
        <v>56000</v>
      </c>
      <c r="P67" s="41">
        <v>2</v>
      </c>
      <c r="Q67" s="45">
        <v>28000</v>
      </c>
      <c r="R67" s="47">
        <v>56000</v>
      </c>
      <c r="S67" s="52">
        <v>56000</v>
      </c>
      <c r="T67" s="52">
        <v>56000</v>
      </c>
      <c r="U67" s="62">
        <f t="shared" ref="U67:U70" si="11">S67-T67</f>
        <v>0</v>
      </c>
      <c r="V67" s="84"/>
    </row>
    <row r="68" spans="1:22" ht="12.6" customHeight="1" x14ac:dyDescent="0.2">
      <c r="A68" s="101" t="s">
        <v>29</v>
      </c>
      <c r="B68" s="37">
        <v>9.1999999999999993</v>
      </c>
      <c r="C68" s="27" t="s">
        <v>17</v>
      </c>
      <c r="D68" s="24"/>
      <c r="E68" s="39"/>
      <c r="F68" s="113"/>
      <c r="G68" s="114"/>
      <c r="H68" s="114"/>
      <c r="I68" s="115"/>
      <c r="J68" s="113"/>
      <c r="K68" s="114"/>
      <c r="L68" s="115"/>
      <c r="M68" s="41">
        <v>2</v>
      </c>
      <c r="N68" s="45">
        <v>29000</v>
      </c>
      <c r="O68" s="52">
        <v>58000</v>
      </c>
      <c r="P68" s="41">
        <v>2</v>
      </c>
      <c r="Q68" s="45">
        <v>29000</v>
      </c>
      <c r="R68" s="47">
        <v>58000</v>
      </c>
      <c r="S68" s="52">
        <v>58000</v>
      </c>
      <c r="T68" s="52">
        <v>58000</v>
      </c>
      <c r="U68" s="62">
        <f t="shared" si="11"/>
        <v>0</v>
      </c>
      <c r="V68" s="84"/>
    </row>
    <row r="69" spans="1:22" ht="12.6" customHeight="1" x14ac:dyDescent="0.2">
      <c r="A69" s="101" t="s">
        <v>29</v>
      </c>
      <c r="B69" s="37">
        <v>9.3000000000000007</v>
      </c>
      <c r="C69" s="27" t="s">
        <v>18</v>
      </c>
      <c r="D69" s="24"/>
      <c r="E69" s="39"/>
      <c r="F69" s="113"/>
      <c r="G69" s="114"/>
      <c r="H69" s="114"/>
      <c r="I69" s="115"/>
      <c r="J69" s="113"/>
      <c r="K69" s="114"/>
      <c r="L69" s="115"/>
      <c r="M69" s="41">
        <v>2</v>
      </c>
      <c r="N69" s="45">
        <v>12500</v>
      </c>
      <c r="O69" s="52">
        <v>25000</v>
      </c>
      <c r="P69" s="41">
        <v>2</v>
      </c>
      <c r="Q69" s="45">
        <v>12500</v>
      </c>
      <c r="R69" s="47">
        <v>25000</v>
      </c>
      <c r="S69" s="52">
        <v>25000</v>
      </c>
      <c r="T69" s="52">
        <v>25000</v>
      </c>
      <c r="U69" s="62">
        <f t="shared" si="11"/>
        <v>0</v>
      </c>
      <c r="V69" s="84"/>
    </row>
    <row r="70" spans="1:22" ht="12.6" customHeight="1" x14ac:dyDescent="0.2">
      <c r="A70" s="101" t="s">
        <v>29</v>
      </c>
      <c r="B70" s="37">
        <v>9.4</v>
      </c>
      <c r="C70" s="13" t="s">
        <v>20</v>
      </c>
      <c r="D70" s="108"/>
      <c r="E70" s="109"/>
      <c r="F70" s="116"/>
      <c r="G70" s="117"/>
      <c r="H70" s="117"/>
      <c r="I70" s="118"/>
      <c r="J70" s="116"/>
      <c r="K70" s="117"/>
      <c r="L70" s="118"/>
      <c r="M70" s="41">
        <v>4</v>
      </c>
      <c r="N70" s="45">
        <v>2500</v>
      </c>
      <c r="O70" s="52">
        <v>10000</v>
      </c>
      <c r="P70" s="41">
        <v>4</v>
      </c>
      <c r="Q70" s="45">
        <v>2500</v>
      </c>
      <c r="R70" s="47">
        <v>10000</v>
      </c>
      <c r="S70" s="52">
        <v>10000</v>
      </c>
      <c r="T70" s="52">
        <v>10000</v>
      </c>
      <c r="U70" s="62">
        <f t="shared" si="11"/>
        <v>0</v>
      </c>
      <c r="V70" s="84"/>
    </row>
    <row r="71" spans="1:22" x14ac:dyDescent="0.2">
      <c r="A71" s="119" t="s">
        <v>81</v>
      </c>
      <c r="B71" s="120"/>
      <c r="C71" s="120"/>
      <c r="D71" s="120"/>
      <c r="E71" s="120"/>
      <c r="F71" s="121"/>
      <c r="G71" s="43"/>
      <c r="H71" s="122" t="s">
        <v>21</v>
      </c>
      <c r="I71" s="123"/>
      <c r="J71" s="26"/>
      <c r="K71" s="26"/>
      <c r="L71" s="63" t="s">
        <v>21</v>
      </c>
      <c r="M71" s="26"/>
      <c r="N71" s="65"/>
      <c r="O71" s="59">
        <f>O67+O68+O69+O70</f>
        <v>149000</v>
      </c>
      <c r="P71" s="26"/>
      <c r="Q71" s="65"/>
      <c r="R71" s="64">
        <f>R67+R68+R69+R70</f>
        <v>149000</v>
      </c>
      <c r="S71" s="59">
        <f>S67+S68+S69+S70</f>
        <v>149000</v>
      </c>
      <c r="T71" s="59">
        <v>149000</v>
      </c>
      <c r="U71" s="59">
        <f>SUM(U67:U70)</f>
        <v>0</v>
      </c>
      <c r="V71" s="86"/>
    </row>
    <row r="72" spans="1:22" x14ac:dyDescent="0.2">
      <c r="A72" s="103" t="s">
        <v>25</v>
      </c>
      <c r="B72" s="35">
        <v>10</v>
      </c>
      <c r="C72" s="16" t="s">
        <v>19</v>
      </c>
      <c r="D72" s="105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7"/>
    </row>
    <row r="73" spans="1:22" x14ac:dyDescent="0.2">
      <c r="A73" s="101" t="s">
        <v>29</v>
      </c>
      <c r="B73" s="37">
        <v>10.1</v>
      </c>
      <c r="C73" s="13" t="s">
        <v>19</v>
      </c>
      <c r="D73" s="108"/>
      <c r="E73" s="109"/>
      <c r="F73" s="124" t="s">
        <v>38</v>
      </c>
      <c r="G73" s="125"/>
      <c r="H73" s="125"/>
      <c r="I73" s="126"/>
      <c r="J73" s="124" t="s">
        <v>38</v>
      </c>
      <c r="K73" s="125"/>
      <c r="L73" s="126"/>
      <c r="M73" s="41">
        <v>1</v>
      </c>
      <c r="N73" s="45">
        <v>25000</v>
      </c>
      <c r="O73" s="7">
        <v>25000</v>
      </c>
      <c r="P73" s="41">
        <v>1</v>
      </c>
      <c r="Q73" s="45">
        <v>25000</v>
      </c>
      <c r="R73" s="47">
        <v>25000</v>
      </c>
      <c r="S73" s="52">
        <v>25000</v>
      </c>
      <c r="T73" s="52">
        <v>25000</v>
      </c>
      <c r="U73" s="62">
        <f t="shared" ref="U73" si="12">S73-T73</f>
        <v>0</v>
      </c>
      <c r="V73" s="84"/>
    </row>
    <row r="74" spans="1:22" x14ac:dyDescent="0.2">
      <c r="A74" s="119" t="s">
        <v>82</v>
      </c>
      <c r="B74" s="120"/>
      <c r="C74" s="121"/>
      <c r="D74" s="127"/>
      <c r="E74" s="128"/>
      <c r="F74" s="43"/>
      <c r="G74" s="43"/>
      <c r="H74" s="129" t="s">
        <v>21</v>
      </c>
      <c r="I74" s="130"/>
      <c r="J74" s="65"/>
      <c r="K74" s="65"/>
      <c r="L74" s="64" t="s">
        <v>21</v>
      </c>
      <c r="M74" s="65"/>
      <c r="N74" s="65"/>
      <c r="O74" s="59">
        <v>25000</v>
      </c>
      <c r="P74" s="65"/>
      <c r="Q74" s="65"/>
      <c r="R74" s="64">
        <v>25000</v>
      </c>
      <c r="S74" s="59">
        <v>25000</v>
      </c>
      <c r="T74" s="59">
        <v>25000</v>
      </c>
      <c r="U74" s="59">
        <f>SUM(U73)</f>
        <v>0</v>
      </c>
      <c r="V74" s="88"/>
    </row>
    <row r="75" spans="1:22" x14ac:dyDescent="0.2">
      <c r="A75" s="131" t="s">
        <v>83</v>
      </c>
      <c r="B75" s="132"/>
      <c r="C75" s="133"/>
      <c r="D75" s="134"/>
      <c r="E75" s="135"/>
      <c r="F75" s="44"/>
      <c r="G75" s="40"/>
      <c r="H75" s="136">
        <v>186917.7</v>
      </c>
      <c r="I75" s="137"/>
      <c r="J75" s="53"/>
      <c r="K75" s="53"/>
      <c r="L75" s="66">
        <v>186917.7</v>
      </c>
      <c r="M75" s="53"/>
      <c r="N75" s="53"/>
      <c r="O75" s="54">
        <v>401125.2</v>
      </c>
      <c r="P75" s="53"/>
      <c r="Q75" s="53"/>
      <c r="R75" s="66">
        <v>401125.2</v>
      </c>
      <c r="S75" s="54">
        <f>L75+R75</f>
        <v>588042.9</v>
      </c>
      <c r="T75" s="54">
        <v>588042.9</v>
      </c>
      <c r="U75" s="54">
        <f>U74+U71+U65+U60+U55+U50+U45+U39+U34+U22+U16</f>
        <v>1.0000000000673026E-2</v>
      </c>
      <c r="V75" s="89"/>
    </row>
    <row r="76" spans="1:22" x14ac:dyDescent="0.2">
      <c r="A76" s="138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40"/>
    </row>
    <row r="77" spans="1:22" x14ac:dyDescent="0.2">
      <c r="A77" s="141" t="s">
        <v>113</v>
      </c>
      <c r="B77" s="142"/>
      <c r="C77" s="143"/>
      <c r="D77" s="144"/>
      <c r="E77" s="145"/>
      <c r="F77" s="67"/>
      <c r="G77" s="68"/>
      <c r="H77" s="136" t="s">
        <v>21</v>
      </c>
      <c r="I77" s="137"/>
      <c r="J77" s="53"/>
      <c r="K77" s="53"/>
      <c r="L77" s="66" t="s">
        <v>21</v>
      </c>
      <c r="M77" s="53"/>
      <c r="N77" s="53"/>
      <c r="O77" s="54" t="s">
        <v>21</v>
      </c>
      <c r="P77" s="53"/>
      <c r="Q77" s="53"/>
      <c r="R77" s="66" t="s">
        <v>21</v>
      </c>
      <c r="S77" s="54" t="s">
        <v>21</v>
      </c>
      <c r="T77" s="54" t="s">
        <v>21</v>
      </c>
      <c r="U77" s="54" t="s">
        <v>21</v>
      </c>
      <c r="V77" s="89"/>
    </row>
  </sheetData>
  <mergeCells count="152">
    <mergeCell ref="A1:D1"/>
    <mergeCell ref="A2:D2"/>
    <mergeCell ref="A3:D3"/>
    <mergeCell ref="A4:H4"/>
    <mergeCell ref="A5:H5"/>
    <mergeCell ref="A6:W6"/>
    <mergeCell ref="A7:A8"/>
    <mergeCell ref="B7:B8"/>
    <mergeCell ref="C7:C8"/>
    <mergeCell ref="D7:E8"/>
    <mergeCell ref="F7:I7"/>
    <mergeCell ref="J7:L7"/>
    <mergeCell ref="M7:O7"/>
    <mergeCell ref="P7:R7"/>
    <mergeCell ref="S7:U7"/>
    <mergeCell ref="V7:V8"/>
    <mergeCell ref="H8:I8"/>
    <mergeCell ref="D9:E9"/>
    <mergeCell ref="H9:I9"/>
    <mergeCell ref="D10:E10"/>
    <mergeCell ref="H10:I10"/>
    <mergeCell ref="D11:E11"/>
    <mergeCell ref="H11:I11"/>
    <mergeCell ref="A12:C12"/>
    <mergeCell ref="D12:E12"/>
    <mergeCell ref="H12:I12"/>
    <mergeCell ref="D14:E14"/>
    <mergeCell ref="H14:I14"/>
    <mergeCell ref="C15:V15"/>
    <mergeCell ref="C16:G16"/>
    <mergeCell ref="H16:I16"/>
    <mergeCell ref="J16:K16"/>
    <mergeCell ref="M16:N16"/>
    <mergeCell ref="P16:Q16"/>
    <mergeCell ref="D17:E17"/>
    <mergeCell ref="H17:I17"/>
    <mergeCell ref="D18:E18"/>
    <mergeCell ref="H18:I18"/>
    <mergeCell ref="D19:E19"/>
    <mergeCell ref="H19:I19"/>
    <mergeCell ref="C22:G22"/>
    <mergeCell ref="H22:I22"/>
    <mergeCell ref="J22:K22"/>
    <mergeCell ref="M22:N22"/>
    <mergeCell ref="P22:Q22"/>
    <mergeCell ref="D20:E20"/>
    <mergeCell ref="D21:E21"/>
    <mergeCell ref="H20:I20"/>
    <mergeCell ref="D23:E23"/>
    <mergeCell ref="F23:I25"/>
    <mergeCell ref="J23:L25"/>
    <mergeCell ref="D24:E24"/>
    <mergeCell ref="D25:E25"/>
    <mergeCell ref="C26:G26"/>
    <mergeCell ref="H26:I26"/>
    <mergeCell ref="J26:K26"/>
    <mergeCell ref="M26:N26"/>
    <mergeCell ref="P26:Q26"/>
    <mergeCell ref="D27:E27"/>
    <mergeCell ref="F27:I29"/>
    <mergeCell ref="J27:L29"/>
    <mergeCell ref="D28:E28"/>
    <mergeCell ref="D29:E29"/>
    <mergeCell ref="A30:C30"/>
    <mergeCell ref="D30:E30"/>
    <mergeCell ref="H30:I30"/>
    <mergeCell ref="C31:V31"/>
    <mergeCell ref="D32:E32"/>
    <mergeCell ref="H32:I32"/>
    <mergeCell ref="D33:E33"/>
    <mergeCell ref="H33:I33"/>
    <mergeCell ref="A34:E34"/>
    <mergeCell ref="H34:I34"/>
    <mergeCell ref="C35:V35"/>
    <mergeCell ref="D36:E36"/>
    <mergeCell ref="H36:I36"/>
    <mergeCell ref="D37:E37"/>
    <mergeCell ref="H37:I37"/>
    <mergeCell ref="D38:E38"/>
    <mergeCell ref="H38:I38"/>
    <mergeCell ref="A39:C39"/>
    <mergeCell ref="D39:E39"/>
    <mergeCell ref="H39:I39"/>
    <mergeCell ref="C40:V40"/>
    <mergeCell ref="D41:E41"/>
    <mergeCell ref="H41:I41"/>
    <mergeCell ref="D42:E42"/>
    <mergeCell ref="H42:I42"/>
    <mergeCell ref="D43:E43"/>
    <mergeCell ref="H43:I43"/>
    <mergeCell ref="D44:E44"/>
    <mergeCell ref="H44:I44"/>
    <mergeCell ref="A45:G45"/>
    <mergeCell ref="H45:I45"/>
    <mergeCell ref="C46:V46"/>
    <mergeCell ref="D47:E47"/>
    <mergeCell ref="H47:I47"/>
    <mergeCell ref="D48:E48"/>
    <mergeCell ref="H48:I48"/>
    <mergeCell ref="D49:E49"/>
    <mergeCell ref="H49:I49"/>
    <mergeCell ref="A50:E50"/>
    <mergeCell ref="H50:I50"/>
    <mergeCell ref="C51:V51"/>
    <mergeCell ref="D52:E52"/>
    <mergeCell ref="H52:I52"/>
    <mergeCell ref="D53:E53"/>
    <mergeCell ref="H53:I53"/>
    <mergeCell ref="D54:E54"/>
    <mergeCell ref="H54:I54"/>
    <mergeCell ref="A55:F55"/>
    <mergeCell ref="H55:I55"/>
    <mergeCell ref="C56:V56"/>
    <mergeCell ref="D63:E63"/>
    <mergeCell ref="H63:I63"/>
    <mergeCell ref="D64:E64"/>
    <mergeCell ref="H64:I64"/>
    <mergeCell ref="A65:C65"/>
    <mergeCell ref="D65:E65"/>
    <mergeCell ref="H65:I65"/>
    <mergeCell ref="D57:E57"/>
    <mergeCell ref="H57:I57"/>
    <mergeCell ref="D58:E58"/>
    <mergeCell ref="H58:I58"/>
    <mergeCell ref="D59:E59"/>
    <mergeCell ref="H59:I59"/>
    <mergeCell ref="A60:F60"/>
    <mergeCell ref="H60:I60"/>
    <mergeCell ref="C61:V61"/>
    <mergeCell ref="D62:E62"/>
    <mergeCell ref="H62:I62"/>
    <mergeCell ref="A74:C74"/>
    <mergeCell ref="D74:E74"/>
    <mergeCell ref="H74:I74"/>
    <mergeCell ref="A75:C75"/>
    <mergeCell ref="D75:E75"/>
    <mergeCell ref="H75:I75"/>
    <mergeCell ref="A76:V76"/>
    <mergeCell ref="A77:C77"/>
    <mergeCell ref="D77:E77"/>
    <mergeCell ref="H77:I77"/>
    <mergeCell ref="D66:V66"/>
    <mergeCell ref="D67:E67"/>
    <mergeCell ref="F67:I70"/>
    <mergeCell ref="J67:L70"/>
    <mergeCell ref="D70:E70"/>
    <mergeCell ref="A71:F71"/>
    <mergeCell ref="H71:I71"/>
    <mergeCell ref="D72:V72"/>
    <mergeCell ref="D73:E73"/>
    <mergeCell ref="F73:I73"/>
    <mergeCell ref="J73:L73"/>
  </mergeCells>
  <pageMargins left="0.39370078740157483" right="0.39370078740157483" top="0.59055118110236227" bottom="0.59055118110236227" header="0" footer="0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topLeftCell="E1" zoomScale="115" zoomScaleNormal="115" workbookViewId="0">
      <selection activeCell="R52" sqref="R52"/>
    </sheetView>
  </sheetViews>
  <sheetFormatPr defaultRowHeight="12.75" x14ac:dyDescent="0.2"/>
  <cols>
    <col min="1" max="1" width="11.5" customWidth="1"/>
    <col min="2" max="2" width="20.1640625" customWidth="1"/>
    <col min="3" max="3" width="30.6640625" customWidth="1"/>
    <col min="4" max="4" width="130" customWidth="1"/>
    <col min="8" max="8" width="11" bestFit="1" customWidth="1"/>
    <col min="15" max="15" width="11" bestFit="1" customWidth="1"/>
    <col min="18" max="20" width="11" bestFit="1" customWidth="1"/>
  </cols>
  <sheetData>
    <row r="1" spans="1:20" ht="15" customHeight="1" x14ac:dyDescent="0.2">
      <c r="A1" s="1" t="s">
        <v>0</v>
      </c>
      <c r="B1" s="2" t="s">
        <v>1</v>
      </c>
      <c r="C1" s="3" t="s">
        <v>2</v>
      </c>
      <c r="D1" s="4" t="s">
        <v>3</v>
      </c>
    </row>
    <row r="2" spans="1:20" ht="9" customHeight="1" x14ac:dyDescent="0.2">
      <c r="A2" s="195" t="s">
        <v>4</v>
      </c>
      <c r="B2" s="195"/>
      <c r="C2" s="195"/>
      <c r="D2" s="195"/>
    </row>
    <row r="3" spans="1:20" ht="0.95" customHeight="1" x14ac:dyDescent="0.2"/>
    <row r="4" spans="1:20" ht="0.95" customHeight="1" x14ac:dyDescent="0.2"/>
    <row r="5" spans="1:20" ht="0.95" customHeight="1" x14ac:dyDescent="0.2"/>
    <row r="6" spans="1:20" ht="0.95" customHeight="1" x14ac:dyDescent="0.2"/>
    <row r="7" spans="1:20" ht="0.95" customHeight="1" x14ac:dyDescent="0.2"/>
    <row r="11" spans="1:20" x14ac:dyDescent="0.2">
      <c r="H11" s="5">
        <v>186917.7</v>
      </c>
      <c r="I11" s="5"/>
      <c r="L11">
        <v>186917.7</v>
      </c>
      <c r="O11" s="5">
        <v>401125.2</v>
      </c>
      <c r="R11" s="5">
        <v>401125.2</v>
      </c>
      <c r="S11" s="5">
        <f>L11+O11</f>
        <v>588042.9</v>
      </c>
      <c r="T11" s="5">
        <f>L11+R11</f>
        <v>588042.9</v>
      </c>
    </row>
    <row r="12" spans="1:20" x14ac:dyDescent="0.2">
      <c r="H12" s="5">
        <v>186917.7</v>
      </c>
      <c r="I12" s="5"/>
      <c r="L12">
        <v>186917.7</v>
      </c>
      <c r="O12" s="5">
        <f>O11</f>
        <v>401125.2</v>
      </c>
      <c r="R12" s="5">
        <v>401125.2</v>
      </c>
      <c r="S12" s="5">
        <f>S11</f>
        <v>588042.9</v>
      </c>
      <c r="T12" s="5">
        <v>588042.9</v>
      </c>
    </row>
    <row r="13" spans="1:20" x14ac:dyDescent="0.2">
      <c r="R13" s="5"/>
    </row>
    <row r="16" spans="1:20" x14ac:dyDescent="0.2">
      <c r="H16" s="5">
        <f>H17+H18+H19+H20</f>
        <v>94460</v>
      </c>
      <c r="L16">
        <v>94460</v>
      </c>
      <c r="O16">
        <f>O17+O18+O19+O20+O21</f>
        <v>88200</v>
      </c>
      <c r="R16">
        <v>88200</v>
      </c>
      <c r="S16">
        <f>S17+S18+S19+S20+S21</f>
        <v>182660</v>
      </c>
      <c r="T16">
        <v>182660</v>
      </c>
    </row>
    <row r="17" spans="3:20" x14ac:dyDescent="0.2">
      <c r="C17" t="s">
        <v>5</v>
      </c>
      <c r="F17" s="6">
        <v>5</v>
      </c>
      <c r="G17" s="6">
        <v>4723</v>
      </c>
      <c r="H17" s="8">
        <v>23615</v>
      </c>
      <c r="I17" s="8"/>
      <c r="J17" s="6">
        <v>5</v>
      </c>
      <c r="K17" s="6">
        <v>4723</v>
      </c>
      <c r="L17" s="6">
        <v>23615</v>
      </c>
      <c r="M17" s="8">
        <v>4</v>
      </c>
      <c r="N17" s="6">
        <v>6950</v>
      </c>
      <c r="O17" s="6">
        <v>27800</v>
      </c>
      <c r="P17" s="6">
        <v>4</v>
      </c>
      <c r="Q17" s="6">
        <v>6950</v>
      </c>
      <c r="R17">
        <v>27800</v>
      </c>
      <c r="S17">
        <v>51415</v>
      </c>
      <c r="T17">
        <v>51415</v>
      </c>
    </row>
    <row r="18" spans="3:20" x14ac:dyDescent="0.2">
      <c r="C18" t="s">
        <v>6</v>
      </c>
      <c r="F18" s="6">
        <v>5</v>
      </c>
      <c r="G18" s="6">
        <v>4723</v>
      </c>
      <c r="H18" s="8">
        <v>23615</v>
      </c>
      <c r="I18" s="8"/>
      <c r="J18" s="6">
        <v>5</v>
      </c>
      <c r="K18" s="6">
        <v>4723</v>
      </c>
      <c r="L18" s="6">
        <v>23615</v>
      </c>
      <c r="M18" s="8">
        <v>1</v>
      </c>
      <c r="N18" s="6">
        <v>5100</v>
      </c>
      <c r="O18" s="6">
        <v>5100</v>
      </c>
      <c r="P18" s="6">
        <v>1</v>
      </c>
      <c r="Q18" s="6">
        <v>5100</v>
      </c>
      <c r="R18">
        <v>5100</v>
      </c>
      <c r="S18">
        <v>28715</v>
      </c>
      <c r="T18">
        <v>28715</v>
      </c>
    </row>
    <row r="19" spans="3:20" x14ac:dyDescent="0.2">
      <c r="C19" t="s">
        <v>7</v>
      </c>
      <c r="F19" s="6">
        <v>5</v>
      </c>
      <c r="G19" s="6">
        <v>4723</v>
      </c>
      <c r="H19" s="8">
        <v>23615</v>
      </c>
      <c r="I19" s="8"/>
      <c r="J19" s="6">
        <v>5</v>
      </c>
      <c r="K19" s="6">
        <v>4723</v>
      </c>
      <c r="L19" s="6">
        <v>23615</v>
      </c>
      <c r="M19" s="8">
        <v>4</v>
      </c>
      <c r="N19" s="6">
        <v>5000</v>
      </c>
      <c r="O19" s="6">
        <v>20000</v>
      </c>
      <c r="P19" s="6">
        <v>4</v>
      </c>
      <c r="Q19" s="6">
        <v>5000</v>
      </c>
      <c r="R19">
        <v>20000</v>
      </c>
      <c r="S19">
        <v>43615</v>
      </c>
      <c r="T19">
        <v>43615</v>
      </c>
    </row>
    <row r="20" spans="3:20" x14ac:dyDescent="0.2">
      <c r="C20" t="s">
        <v>8</v>
      </c>
      <c r="F20" s="6">
        <v>5</v>
      </c>
      <c r="G20" s="6">
        <v>4723</v>
      </c>
      <c r="H20" s="196">
        <v>23615</v>
      </c>
      <c r="I20" s="197"/>
      <c r="J20" s="6">
        <v>5</v>
      </c>
      <c r="K20" s="6">
        <v>4723</v>
      </c>
      <c r="L20" s="8">
        <v>23615</v>
      </c>
      <c r="M20" s="8">
        <v>4</v>
      </c>
      <c r="N20" s="6">
        <v>5000</v>
      </c>
      <c r="O20" s="6">
        <v>20000</v>
      </c>
      <c r="P20" s="6">
        <v>4</v>
      </c>
      <c r="Q20" s="6">
        <v>5000</v>
      </c>
      <c r="R20">
        <v>20000</v>
      </c>
      <c r="S20">
        <v>43615</v>
      </c>
      <c r="T20">
        <v>43615</v>
      </c>
    </row>
    <row r="21" spans="3:20" x14ac:dyDescent="0.2">
      <c r="C21" t="s">
        <v>9</v>
      </c>
      <c r="F21" s="6"/>
      <c r="G21" s="6"/>
      <c r="H21" s="6"/>
      <c r="I21" s="6"/>
      <c r="J21" s="6"/>
      <c r="K21" s="6"/>
      <c r="L21" s="6"/>
      <c r="M21" s="6">
        <v>3</v>
      </c>
      <c r="N21" s="6">
        <v>5100</v>
      </c>
      <c r="O21" s="6">
        <v>15300</v>
      </c>
      <c r="P21" s="6">
        <v>3</v>
      </c>
      <c r="Q21" s="6">
        <v>5100</v>
      </c>
      <c r="R21">
        <v>15300</v>
      </c>
      <c r="S21">
        <v>15300</v>
      </c>
      <c r="T21">
        <v>15300</v>
      </c>
    </row>
    <row r="22" spans="3:20" x14ac:dyDescent="0.2">
      <c r="O22">
        <v>28000</v>
      </c>
      <c r="R22">
        <v>28000</v>
      </c>
      <c r="S22">
        <v>28000</v>
      </c>
      <c r="T22">
        <v>28000</v>
      </c>
    </row>
    <row r="23" spans="3:20" x14ac:dyDescent="0.2">
      <c r="C23" t="s">
        <v>10</v>
      </c>
      <c r="M23" s="6">
        <v>4</v>
      </c>
      <c r="N23" s="6">
        <v>3500</v>
      </c>
      <c r="O23" s="6">
        <v>14000</v>
      </c>
      <c r="P23" s="6">
        <v>4</v>
      </c>
      <c r="Q23" s="6">
        <v>3500</v>
      </c>
      <c r="R23">
        <v>14000</v>
      </c>
      <c r="S23">
        <v>14000</v>
      </c>
      <c r="T23">
        <v>14000</v>
      </c>
    </row>
    <row r="24" spans="3:20" x14ac:dyDescent="0.2">
      <c r="C24" t="s">
        <v>11</v>
      </c>
      <c r="M24" s="6">
        <v>4</v>
      </c>
      <c r="N24" s="6">
        <v>3500</v>
      </c>
      <c r="O24" s="6">
        <v>14000</v>
      </c>
      <c r="P24" s="6">
        <v>4</v>
      </c>
      <c r="Q24" s="6">
        <v>3500</v>
      </c>
      <c r="R24">
        <v>14000</v>
      </c>
      <c r="S24">
        <v>14000</v>
      </c>
      <c r="T24">
        <v>14000</v>
      </c>
    </row>
    <row r="25" spans="3:20" x14ac:dyDescent="0.2">
      <c r="M25" s="6"/>
      <c r="N25" s="6"/>
      <c r="O25" s="6"/>
      <c r="P25" s="6"/>
      <c r="Q25" s="6"/>
    </row>
    <row r="32" spans="3:20" x14ac:dyDescent="0.2">
      <c r="F32" s="6">
        <v>94660</v>
      </c>
      <c r="H32">
        <v>20781.2</v>
      </c>
      <c r="J32" s="6">
        <v>94660</v>
      </c>
      <c r="L32">
        <v>20781.2</v>
      </c>
      <c r="M32" s="6">
        <v>88200</v>
      </c>
      <c r="O32">
        <v>19404</v>
      </c>
      <c r="P32" s="6">
        <v>88200</v>
      </c>
      <c r="R32">
        <v>19404</v>
      </c>
      <c r="S32" t="s">
        <v>12</v>
      </c>
      <c r="T32">
        <v>40185.199999999997</v>
      </c>
    </row>
    <row r="33" spans="3:22" x14ac:dyDescent="0.2">
      <c r="M33" s="6">
        <v>28000</v>
      </c>
      <c r="O33">
        <v>6160</v>
      </c>
      <c r="P33" s="6">
        <v>28000</v>
      </c>
      <c r="R33">
        <v>6160</v>
      </c>
      <c r="S33" s="5">
        <v>6160</v>
      </c>
      <c r="T33">
        <v>6160</v>
      </c>
    </row>
    <row r="34" spans="3:22" x14ac:dyDescent="0.2">
      <c r="S34" s="5">
        <v>46345.2</v>
      </c>
      <c r="T34">
        <f>T32+T33</f>
        <v>46345.2</v>
      </c>
    </row>
    <row r="36" spans="3:22" ht="20.25" customHeight="1" x14ac:dyDescent="0.2">
      <c r="C36" t="s">
        <v>13</v>
      </c>
      <c r="F36" s="6">
        <v>5</v>
      </c>
      <c r="G36" s="6">
        <v>9803.2999999999993</v>
      </c>
      <c r="H36" s="6">
        <v>49016.5</v>
      </c>
      <c r="I36" s="6"/>
      <c r="J36" s="6">
        <v>5</v>
      </c>
      <c r="K36" s="6">
        <v>9803.2999999999993</v>
      </c>
      <c r="L36" s="6">
        <v>49016.5</v>
      </c>
      <c r="M36" s="6">
        <v>4</v>
      </c>
      <c r="N36" s="6">
        <v>9803.2999999999993</v>
      </c>
      <c r="O36" s="6">
        <v>39213.199999999997</v>
      </c>
      <c r="P36" s="6">
        <v>4</v>
      </c>
      <c r="Q36" s="6">
        <v>9803.2999999999993</v>
      </c>
      <c r="R36">
        <v>39213.199999999997</v>
      </c>
      <c r="S36">
        <v>88229.7</v>
      </c>
      <c r="T36">
        <v>88229.7</v>
      </c>
    </row>
    <row r="37" spans="3:22" x14ac:dyDescent="0.2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3:22" x14ac:dyDescent="0.2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3:22" x14ac:dyDescent="0.2">
      <c r="S39">
        <f>S36</f>
        <v>88229.7</v>
      </c>
      <c r="T39">
        <f>T36</f>
        <v>88229.7</v>
      </c>
    </row>
    <row r="41" spans="3:22" x14ac:dyDescent="0.2">
      <c r="F41" s="6">
        <v>5</v>
      </c>
      <c r="G41" s="6">
        <v>149</v>
      </c>
      <c r="H41" s="6">
        <v>745</v>
      </c>
      <c r="I41" s="6"/>
      <c r="J41" s="6">
        <v>5</v>
      </c>
      <c r="K41" s="6">
        <v>149</v>
      </c>
      <c r="L41" s="6">
        <v>745</v>
      </c>
      <c r="M41" s="6">
        <v>4</v>
      </c>
      <c r="N41" s="6">
        <v>149</v>
      </c>
      <c r="O41" s="6">
        <v>596</v>
      </c>
      <c r="P41" s="9">
        <v>4</v>
      </c>
      <c r="Q41" s="6">
        <v>346.5</v>
      </c>
      <c r="R41" s="6">
        <v>1386</v>
      </c>
      <c r="S41">
        <v>1341</v>
      </c>
      <c r="T41">
        <v>2131</v>
      </c>
      <c r="U41">
        <v>790</v>
      </c>
      <c r="V41" s="6" t="s">
        <v>14</v>
      </c>
    </row>
    <row r="42" spans="3:22" x14ac:dyDescent="0.2">
      <c r="F42" s="6">
        <v>5</v>
      </c>
      <c r="G42" s="6">
        <v>1495</v>
      </c>
      <c r="H42" s="6">
        <v>7475</v>
      </c>
      <c r="I42" s="6"/>
      <c r="J42" s="6">
        <v>5</v>
      </c>
      <c r="K42" s="6">
        <v>1495</v>
      </c>
      <c r="L42" s="6">
        <v>7475</v>
      </c>
      <c r="M42" s="6">
        <v>4</v>
      </c>
      <c r="N42" s="6">
        <v>2300</v>
      </c>
      <c r="O42" s="6">
        <v>9200</v>
      </c>
      <c r="P42" s="6">
        <v>4</v>
      </c>
      <c r="Q42" s="6">
        <v>2300</v>
      </c>
      <c r="R42" s="6">
        <v>9200</v>
      </c>
      <c r="S42">
        <v>16675</v>
      </c>
      <c r="T42">
        <v>16675</v>
      </c>
      <c r="V42" s="6"/>
    </row>
    <row r="43" spans="3:22" x14ac:dyDescent="0.2">
      <c r="F43" s="6">
        <v>5</v>
      </c>
      <c r="G43" s="6">
        <v>931</v>
      </c>
      <c r="H43" s="6">
        <v>4655</v>
      </c>
      <c r="I43" s="6"/>
      <c r="J43" s="6">
        <v>5</v>
      </c>
      <c r="K43" s="6">
        <v>931</v>
      </c>
      <c r="L43" s="6">
        <v>4655</v>
      </c>
      <c r="M43" s="6">
        <v>4</v>
      </c>
      <c r="N43" s="6">
        <v>6931</v>
      </c>
      <c r="O43" s="6">
        <v>27724</v>
      </c>
      <c r="P43" s="6">
        <v>4</v>
      </c>
      <c r="Q43" s="6">
        <v>6931</v>
      </c>
      <c r="R43" s="6">
        <v>27724</v>
      </c>
      <c r="S43">
        <v>32379</v>
      </c>
      <c r="T43">
        <v>32379</v>
      </c>
      <c r="V43" s="6"/>
    </row>
    <row r="44" spans="3:22" x14ac:dyDescent="0.2">
      <c r="F44" s="6">
        <v>5</v>
      </c>
      <c r="G44" s="6">
        <v>426</v>
      </c>
      <c r="H44" s="6">
        <v>2130</v>
      </c>
      <c r="I44" s="6"/>
      <c r="J44" s="6">
        <v>5</v>
      </c>
      <c r="K44" s="6">
        <v>426</v>
      </c>
      <c r="L44" s="6">
        <v>2130</v>
      </c>
      <c r="M44" s="6">
        <v>4</v>
      </c>
      <c r="N44" s="6">
        <v>426</v>
      </c>
      <c r="O44" s="6">
        <v>1704</v>
      </c>
      <c r="P44" s="6">
        <v>4</v>
      </c>
      <c r="Q44" s="6">
        <v>426</v>
      </c>
      <c r="R44" s="6">
        <v>1704</v>
      </c>
      <c r="S44">
        <v>3834</v>
      </c>
      <c r="T44">
        <v>2982.68</v>
      </c>
      <c r="U44">
        <v>-851.32</v>
      </c>
      <c r="V44" s="6" t="s">
        <v>14</v>
      </c>
    </row>
    <row r="45" spans="3:22" x14ac:dyDescent="0.2">
      <c r="S45">
        <f>S41+S42+S43+S44</f>
        <v>54229</v>
      </c>
      <c r="T45">
        <f>T41+T42+T43+T44</f>
        <v>54167.68</v>
      </c>
      <c r="U45">
        <f>S45-T45</f>
        <v>61.319999999999709</v>
      </c>
    </row>
    <row r="57" spans="6:22" x14ac:dyDescent="0.2">
      <c r="F57" s="6"/>
      <c r="G57" s="6"/>
      <c r="H57" s="6"/>
      <c r="I57" s="6"/>
      <c r="J57" s="6"/>
      <c r="K57" s="6"/>
      <c r="L57" s="6"/>
      <c r="M57" s="6">
        <v>4</v>
      </c>
      <c r="N57" s="6">
        <v>200</v>
      </c>
      <c r="O57" s="6">
        <v>800</v>
      </c>
      <c r="P57" s="6">
        <v>4</v>
      </c>
      <c r="Q57" s="6">
        <v>200</v>
      </c>
      <c r="R57">
        <v>800</v>
      </c>
      <c r="S57">
        <v>800</v>
      </c>
      <c r="T57">
        <v>800</v>
      </c>
    </row>
    <row r="58" spans="6:22" x14ac:dyDescent="0.2">
      <c r="F58" s="6">
        <v>5</v>
      </c>
      <c r="G58" s="6">
        <v>270</v>
      </c>
      <c r="H58" s="6">
        <v>1350</v>
      </c>
      <c r="I58" s="6"/>
      <c r="J58" s="6">
        <v>5</v>
      </c>
      <c r="K58" s="6">
        <v>270</v>
      </c>
      <c r="L58" s="6">
        <v>1350</v>
      </c>
      <c r="M58" s="6">
        <v>4</v>
      </c>
      <c r="N58" s="6">
        <v>270</v>
      </c>
      <c r="O58" s="6">
        <v>1080</v>
      </c>
      <c r="P58" s="6">
        <v>4</v>
      </c>
      <c r="Q58" s="6">
        <v>270</v>
      </c>
      <c r="R58">
        <v>1080</v>
      </c>
      <c r="S58">
        <v>2430</v>
      </c>
      <c r="T58">
        <v>2430</v>
      </c>
    </row>
    <row r="59" spans="6:22" x14ac:dyDescent="0.2">
      <c r="F59" s="6">
        <v>5</v>
      </c>
      <c r="G59" s="6">
        <v>1000</v>
      </c>
      <c r="H59" s="6">
        <v>5000</v>
      </c>
      <c r="I59" s="6"/>
      <c r="J59" s="6">
        <v>5</v>
      </c>
      <c r="K59" s="6">
        <v>1000</v>
      </c>
      <c r="L59" s="6">
        <v>5000</v>
      </c>
      <c r="M59" s="6">
        <v>4</v>
      </c>
      <c r="N59" s="6">
        <v>1000</v>
      </c>
      <c r="O59" s="6">
        <v>4000</v>
      </c>
      <c r="P59" s="6">
        <v>4</v>
      </c>
      <c r="Q59" s="6">
        <v>1015.33</v>
      </c>
      <c r="R59">
        <v>4061.31</v>
      </c>
      <c r="S59">
        <v>9000</v>
      </c>
      <c r="T59">
        <v>9061.31</v>
      </c>
      <c r="U59">
        <v>61.31</v>
      </c>
      <c r="V59" s="6" t="s">
        <v>15</v>
      </c>
    </row>
    <row r="60" spans="6:22" x14ac:dyDescent="0.2">
      <c r="H60">
        <f>H57+H58+H59</f>
        <v>6350</v>
      </c>
      <c r="L60">
        <f>L57+L58+L59</f>
        <v>6350</v>
      </c>
      <c r="O60">
        <f>O57+O58+O59</f>
        <v>5880</v>
      </c>
      <c r="R60">
        <f>R57+R58+R59</f>
        <v>5941.3099999999995</v>
      </c>
      <c r="S60">
        <f>S57+S58+S59</f>
        <v>12230</v>
      </c>
      <c r="T60">
        <f>T57+T58+T59</f>
        <v>12291.31</v>
      </c>
      <c r="U60">
        <f>S60-T60</f>
        <v>-61.309999999999491</v>
      </c>
    </row>
    <row r="62" spans="6:22" x14ac:dyDescent="0.2">
      <c r="F62" s="6">
        <v>5</v>
      </c>
      <c r="G62" s="6">
        <v>86</v>
      </c>
      <c r="H62" s="6">
        <v>430</v>
      </c>
      <c r="I62" s="6"/>
      <c r="J62" s="6">
        <v>5</v>
      </c>
      <c r="K62" s="6">
        <v>86</v>
      </c>
      <c r="L62" s="6">
        <v>430</v>
      </c>
      <c r="M62" s="6">
        <v>4</v>
      </c>
      <c r="N62" s="6">
        <v>86</v>
      </c>
      <c r="O62" s="6">
        <v>344</v>
      </c>
      <c r="P62" s="6">
        <v>4</v>
      </c>
      <c r="Q62" s="6">
        <v>86</v>
      </c>
      <c r="R62">
        <v>344</v>
      </c>
      <c r="S62">
        <v>774</v>
      </c>
      <c r="T62">
        <v>774</v>
      </c>
    </row>
    <row r="63" spans="6:22" x14ac:dyDescent="0.2">
      <c r="F63" s="6">
        <v>5</v>
      </c>
      <c r="G63" s="6">
        <v>175</v>
      </c>
      <c r="H63" s="6">
        <v>875</v>
      </c>
      <c r="I63" s="6"/>
      <c r="J63" s="6">
        <v>5</v>
      </c>
      <c r="K63" s="6">
        <v>175</v>
      </c>
      <c r="L63" s="6">
        <v>875</v>
      </c>
      <c r="M63" s="6">
        <v>4</v>
      </c>
      <c r="N63" s="6">
        <v>175</v>
      </c>
      <c r="O63" s="6">
        <v>700</v>
      </c>
      <c r="P63" s="6">
        <v>4</v>
      </c>
      <c r="Q63" s="6">
        <v>175</v>
      </c>
      <c r="R63">
        <v>700</v>
      </c>
      <c r="S63">
        <v>1575</v>
      </c>
      <c r="T63">
        <v>1575</v>
      </c>
    </row>
    <row r="65" spans="2:20" x14ac:dyDescent="0.2">
      <c r="H65">
        <f>H62+H63</f>
        <v>1305</v>
      </c>
      <c r="L65">
        <f>L62+L63</f>
        <v>1305</v>
      </c>
      <c r="O65">
        <f>O62+O63</f>
        <v>1044</v>
      </c>
      <c r="R65">
        <f>R62+R63</f>
        <v>1044</v>
      </c>
      <c r="S65">
        <f>S62+S63</f>
        <v>2349</v>
      </c>
      <c r="T65">
        <f>T62+T63</f>
        <v>2349</v>
      </c>
    </row>
    <row r="67" spans="2:20" x14ac:dyDescent="0.2">
      <c r="C67" t="s">
        <v>16</v>
      </c>
      <c r="M67" s="6">
        <v>2</v>
      </c>
      <c r="N67" s="6">
        <v>28000</v>
      </c>
      <c r="O67">
        <v>56000</v>
      </c>
      <c r="P67" s="6">
        <v>2</v>
      </c>
      <c r="Q67" s="6">
        <v>28000</v>
      </c>
      <c r="R67" s="6">
        <v>56000</v>
      </c>
      <c r="S67">
        <v>56000</v>
      </c>
      <c r="T67">
        <v>56000</v>
      </c>
    </row>
    <row r="68" spans="2:20" x14ac:dyDescent="0.2">
      <c r="B68">
        <v>9.1999999999999993</v>
      </c>
      <c r="C68" s="6" t="s">
        <v>17</v>
      </c>
      <c r="M68" s="6">
        <v>2</v>
      </c>
      <c r="N68" s="6">
        <v>29000</v>
      </c>
      <c r="O68">
        <v>58000</v>
      </c>
      <c r="P68" s="6">
        <v>2</v>
      </c>
      <c r="Q68" s="6">
        <v>29000</v>
      </c>
      <c r="R68" s="6">
        <v>58000</v>
      </c>
      <c r="S68">
        <v>58000</v>
      </c>
      <c r="T68">
        <v>58000</v>
      </c>
    </row>
    <row r="69" spans="2:20" x14ac:dyDescent="0.2">
      <c r="B69">
        <v>9.3000000000000007</v>
      </c>
      <c r="C69" s="6" t="s">
        <v>18</v>
      </c>
      <c r="M69" s="6">
        <v>2</v>
      </c>
      <c r="N69" s="6">
        <v>12500</v>
      </c>
      <c r="O69">
        <v>25000</v>
      </c>
      <c r="P69" s="6">
        <v>2</v>
      </c>
      <c r="Q69" s="6">
        <v>12500</v>
      </c>
      <c r="R69" s="6">
        <v>25000</v>
      </c>
      <c r="S69">
        <v>25000</v>
      </c>
      <c r="T69">
        <v>25000</v>
      </c>
    </row>
    <row r="70" spans="2:20" x14ac:dyDescent="0.2">
      <c r="B70">
        <v>9.4</v>
      </c>
      <c r="C70" t="s">
        <v>20</v>
      </c>
      <c r="M70">
        <v>4</v>
      </c>
      <c r="N70">
        <v>2500</v>
      </c>
      <c r="O70">
        <v>10000</v>
      </c>
      <c r="P70">
        <v>4</v>
      </c>
      <c r="Q70">
        <v>2500</v>
      </c>
      <c r="R70">
        <v>10000</v>
      </c>
      <c r="S70">
        <v>10000</v>
      </c>
      <c r="T70">
        <v>10000</v>
      </c>
    </row>
    <row r="71" spans="2:20" x14ac:dyDescent="0.2">
      <c r="O71">
        <f>O67+O68+O69+O70</f>
        <v>149000</v>
      </c>
      <c r="R71">
        <f>R67+R68+R69+R70</f>
        <v>149000</v>
      </c>
      <c r="S71">
        <f>S67+S68+S69+S70</f>
        <v>149000</v>
      </c>
      <c r="T71">
        <v>149000</v>
      </c>
    </row>
    <row r="73" spans="2:20" x14ac:dyDescent="0.2">
      <c r="C73" t="s">
        <v>19</v>
      </c>
      <c r="M73" s="6">
        <v>1</v>
      </c>
      <c r="N73" s="6">
        <v>25000</v>
      </c>
      <c r="O73" s="6">
        <v>25000</v>
      </c>
      <c r="P73" s="6">
        <v>1</v>
      </c>
      <c r="Q73" s="6">
        <v>25000</v>
      </c>
      <c r="R73">
        <v>25000</v>
      </c>
      <c r="S73">
        <v>25000</v>
      </c>
      <c r="T73">
        <v>25000</v>
      </c>
    </row>
    <row r="74" spans="2:20" x14ac:dyDescent="0.2">
      <c r="O74">
        <v>25000</v>
      </c>
      <c r="R74">
        <v>25000</v>
      </c>
      <c r="S74">
        <v>25000</v>
      </c>
      <c r="T74">
        <v>25000</v>
      </c>
    </row>
    <row r="75" spans="2:20" x14ac:dyDescent="0.2">
      <c r="H75" s="5">
        <v>186917.7</v>
      </c>
      <c r="I75" s="5"/>
      <c r="L75">
        <v>186917.7</v>
      </c>
      <c r="O75" s="5">
        <v>401125.2</v>
      </c>
      <c r="R75" s="5">
        <v>401125.2</v>
      </c>
      <c r="S75" s="5">
        <f>L75+R75</f>
        <v>588042.9</v>
      </c>
      <c r="T75" s="5">
        <v>588042.9</v>
      </c>
    </row>
    <row r="77" spans="2:20" x14ac:dyDescent="0.2">
      <c r="H77" s="5"/>
      <c r="I77" s="5"/>
    </row>
  </sheetData>
  <mergeCells count="2">
    <mergeCell ref="A2:D2"/>
    <mergeCell ref="H20:I20"/>
  </mergeCells>
  <pageMargins left="0" right="0" top="0" bottom="0" header="0" footer="0"/>
  <pageSetup paperSize="9" scale="4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Table 1</vt:lpstr>
      <vt:lpstr>Table 2</vt:lpstr>
      <vt:lpstr>'Table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WestShow</cp:lastModifiedBy>
  <cp:lastPrinted>2021-01-23T12:22:05Z</cp:lastPrinted>
  <dcterms:created xsi:type="dcterms:W3CDTF">2021-01-09T11:41:01Z</dcterms:created>
  <dcterms:modified xsi:type="dcterms:W3CDTF">2021-01-24T19:12:51Z</dcterms:modified>
</cp:coreProperties>
</file>