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ell Latitude 7270\Desktop\укф\звітність\"/>
    </mc:Choice>
  </mc:AlternateContent>
  <xr:revisionPtr revIDLastSave="0" documentId="13_ncr:1_{A02E3185-E488-43BD-947E-15252E62D9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/>
  <extLst>
    <ext uri="GoogleSheetsCustomDataVersion1">
      <go:sheetsCustomData xmlns:go="http://customooxmlschemas.google.com/" r:id="rId6" roundtripDataSignature="AMtx7mjtwN+Jb19189GO9GuTBxyhPyiCqA=="/>
    </ext>
  </extLst>
</workbook>
</file>

<file path=xl/calcChain.xml><?xml version="1.0" encoding="utf-8"?>
<calcChain xmlns="http://schemas.openxmlformats.org/spreadsheetml/2006/main">
  <c r="O74" i="1" l="1"/>
  <c r="P74" i="1"/>
  <c r="Q101" i="1"/>
  <c r="R101" i="1"/>
  <c r="S101" i="1" s="1"/>
  <c r="P101" i="1"/>
  <c r="P100" i="1"/>
  <c r="L74" i="1" l="1"/>
  <c r="P102" i="1" l="1"/>
  <c r="R102" i="1" s="1"/>
  <c r="L79" i="1"/>
  <c r="J73" i="1"/>
  <c r="P70" i="1"/>
  <c r="M70" i="1"/>
  <c r="Q70" i="1" s="1"/>
  <c r="J70" i="1"/>
  <c r="P43" i="1"/>
  <c r="P39" i="1"/>
  <c r="P38" i="1"/>
  <c r="P31" i="1"/>
  <c r="P27" i="1"/>
  <c r="P95" i="1"/>
  <c r="P52" i="1"/>
  <c r="P42" i="1"/>
  <c r="P34" i="1"/>
  <c r="P2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1" i="1"/>
  <c r="P40" i="1"/>
  <c r="P37" i="1"/>
  <c r="P36" i="1"/>
  <c r="P35" i="1"/>
  <c r="P33" i="1"/>
  <c r="P32" i="1"/>
  <c r="P30" i="1"/>
  <c r="P28" i="1"/>
  <c r="Q21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J28" i="1"/>
  <c r="J29" i="1"/>
  <c r="J30" i="1"/>
  <c r="J31" i="1"/>
  <c r="J32" i="1"/>
  <c r="J33" i="1"/>
  <c r="J34" i="1"/>
  <c r="J35" i="1"/>
  <c r="J36" i="1"/>
  <c r="J37" i="1"/>
  <c r="R37" i="1" s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I29" i="2"/>
  <c r="F29" i="2"/>
  <c r="D29" i="2"/>
  <c r="I18" i="2"/>
  <c r="F18" i="2"/>
  <c r="D18" i="2"/>
  <c r="J106" i="1"/>
  <c r="G106" i="1"/>
  <c r="P105" i="1"/>
  <c r="R105" i="1" s="1"/>
  <c r="R106" i="1" s="1"/>
  <c r="M105" i="1"/>
  <c r="M106" i="1" s="1"/>
  <c r="J103" i="1"/>
  <c r="G103" i="1"/>
  <c r="M102" i="1"/>
  <c r="Q102" i="1" s="1"/>
  <c r="S102" i="1" s="1"/>
  <c r="M100" i="1"/>
  <c r="P97" i="1"/>
  <c r="M97" i="1"/>
  <c r="J97" i="1"/>
  <c r="G97" i="1"/>
  <c r="P96" i="1"/>
  <c r="M96" i="1"/>
  <c r="J96" i="1"/>
  <c r="G96" i="1"/>
  <c r="M95" i="1"/>
  <c r="J95" i="1"/>
  <c r="G95" i="1"/>
  <c r="P92" i="1"/>
  <c r="M92" i="1"/>
  <c r="G92" i="1"/>
  <c r="P91" i="1"/>
  <c r="M91" i="1"/>
  <c r="J91" i="1"/>
  <c r="G91" i="1"/>
  <c r="P90" i="1"/>
  <c r="M90" i="1"/>
  <c r="J90" i="1"/>
  <c r="G90" i="1"/>
  <c r="P87" i="1"/>
  <c r="M87" i="1"/>
  <c r="J87" i="1"/>
  <c r="G87" i="1"/>
  <c r="P84" i="1"/>
  <c r="M84" i="1"/>
  <c r="J84" i="1"/>
  <c r="G84" i="1"/>
  <c r="P83" i="1"/>
  <c r="M83" i="1"/>
  <c r="J83" i="1"/>
  <c r="G83" i="1"/>
  <c r="P82" i="1"/>
  <c r="M82" i="1"/>
  <c r="J82" i="1"/>
  <c r="G82" i="1"/>
  <c r="P79" i="1"/>
  <c r="M79" i="1"/>
  <c r="J79" i="1"/>
  <c r="G79" i="1"/>
  <c r="P78" i="1"/>
  <c r="M78" i="1"/>
  <c r="J78" i="1"/>
  <c r="G78" i="1"/>
  <c r="P75" i="1"/>
  <c r="M75" i="1"/>
  <c r="J75" i="1"/>
  <c r="G75" i="1"/>
  <c r="M74" i="1"/>
  <c r="J74" i="1"/>
  <c r="G74" i="1"/>
  <c r="P73" i="1"/>
  <c r="M73" i="1"/>
  <c r="G73" i="1"/>
  <c r="J69" i="1"/>
  <c r="G69" i="1"/>
  <c r="S66" i="1"/>
  <c r="P66" i="1"/>
  <c r="M66" i="1"/>
  <c r="S65" i="1"/>
  <c r="P65" i="1"/>
  <c r="M65" i="1"/>
  <c r="S64" i="1"/>
  <c r="P64" i="1"/>
  <c r="R63" i="1"/>
  <c r="Q63" i="1"/>
  <c r="P62" i="1"/>
  <c r="R62" i="1" s="1"/>
  <c r="M62" i="1"/>
  <c r="Q62" i="1" s="1"/>
  <c r="P61" i="1"/>
  <c r="R61" i="1" s="1"/>
  <c r="M61" i="1"/>
  <c r="Q61" i="1" s="1"/>
  <c r="P60" i="1"/>
  <c r="R60" i="1" s="1"/>
  <c r="M60" i="1"/>
  <c r="Q60" i="1" s="1"/>
  <c r="M27" i="1"/>
  <c r="J27" i="1"/>
  <c r="G27" i="1"/>
  <c r="M22" i="1"/>
  <c r="J22" i="1"/>
  <c r="G22" i="1"/>
  <c r="Q75" i="1" l="1"/>
  <c r="Q57" i="1"/>
  <c r="Q53" i="1"/>
  <c r="Q45" i="1"/>
  <c r="Q41" i="1"/>
  <c r="Q37" i="1"/>
  <c r="Q29" i="1"/>
  <c r="G76" i="1"/>
  <c r="P76" i="1"/>
  <c r="R46" i="1"/>
  <c r="R41" i="1"/>
  <c r="R70" i="1"/>
  <c r="S70" i="1" s="1"/>
  <c r="R56" i="1"/>
  <c r="R33" i="1"/>
  <c r="R44" i="1"/>
  <c r="R52" i="1"/>
  <c r="Q58" i="1"/>
  <c r="Q54" i="1"/>
  <c r="Q50" i="1"/>
  <c r="Q46" i="1"/>
  <c r="Q42" i="1"/>
  <c r="Q38" i="1"/>
  <c r="Q34" i="1"/>
  <c r="Q30" i="1"/>
  <c r="R48" i="1"/>
  <c r="Q49" i="1"/>
  <c r="Q33" i="1"/>
  <c r="S33" i="1" s="1"/>
  <c r="R32" i="1"/>
  <c r="R29" i="1"/>
  <c r="R27" i="1"/>
  <c r="R28" i="1"/>
  <c r="R57" i="1"/>
  <c r="S57" i="1" s="1"/>
  <c r="R53" i="1"/>
  <c r="R40" i="1"/>
  <c r="R54" i="1"/>
  <c r="R50" i="1"/>
  <c r="R39" i="1"/>
  <c r="R34" i="1"/>
  <c r="R43" i="1"/>
  <c r="R47" i="1"/>
  <c r="R51" i="1"/>
  <c r="Q27" i="1"/>
  <c r="S27" i="1" s="1"/>
  <c r="Q56" i="1"/>
  <c r="Q52" i="1"/>
  <c r="Q48" i="1"/>
  <c r="Q44" i="1"/>
  <c r="Q40" i="1"/>
  <c r="Q36" i="1"/>
  <c r="Q32" i="1"/>
  <c r="Q28" i="1"/>
  <c r="R30" i="1"/>
  <c r="R35" i="1"/>
  <c r="R45" i="1"/>
  <c r="R49" i="1"/>
  <c r="R58" i="1"/>
  <c r="R38" i="1"/>
  <c r="Q55" i="1"/>
  <c r="Q51" i="1"/>
  <c r="Q47" i="1"/>
  <c r="Q43" i="1"/>
  <c r="Q39" i="1"/>
  <c r="S39" i="1" s="1"/>
  <c r="Q35" i="1"/>
  <c r="Q31" i="1"/>
  <c r="R31" i="1"/>
  <c r="R36" i="1"/>
  <c r="R55" i="1"/>
  <c r="R42" i="1"/>
  <c r="S37" i="1"/>
  <c r="Q97" i="1"/>
  <c r="M103" i="1"/>
  <c r="R74" i="1"/>
  <c r="R79" i="1"/>
  <c r="R82" i="1"/>
  <c r="R87" i="1"/>
  <c r="R90" i="1"/>
  <c r="R95" i="1"/>
  <c r="R96" i="1"/>
  <c r="R97" i="1"/>
  <c r="M63" i="1"/>
  <c r="P26" i="1"/>
  <c r="S63" i="1"/>
  <c r="R73" i="1"/>
  <c r="Q82" i="1"/>
  <c r="S62" i="1"/>
  <c r="Q74" i="1"/>
  <c r="Q90" i="1"/>
  <c r="R92" i="1"/>
  <c r="M26" i="1"/>
  <c r="M67" i="1" s="1"/>
  <c r="J71" i="1"/>
  <c r="R75" i="1"/>
  <c r="Q78" i="1"/>
  <c r="Q79" i="1"/>
  <c r="R83" i="1"/>
  <c r="R84" i="1"/>
  <c r="Q87" i="1"/>
  <c r="R91" i="1"/>
  <c r="Q95" i="1"/>
  <c r="Q100" i="1"/>
  <c r="Q103" i="1" s="1"/>
  <c r="M59" i="1"/>
  <c r="P63" i="1"/>
  <c r="J80" i="1"/>
  <c r="G80" i="1"/>
  <c r="P85" i="1"/>
  <c r="M85" i="1"/>
  <c r="J88" i="1"/>
  <c r="G88" i="1"/>
  <c r="P93" i="1"/>
  <c r="M93" i="1"/>
  <c r="J98" i="1"/>
  <c r="G98" i="1"/>
  <c r="P106" i="1"/>
  <c r="Q22" i="1"/>
  <c r="J26" i="1"/>
  <c r="J67" i="1" s="1"/>
  <c r="P59" i="1"/>
  <c r="G71" i="1"/>
  <c r="J76" i="1"/>
  <c r="P80" i="1"/>
  <c r="J85" i="1"/>
  <c r="Q84" i="1"/>
  <c r="G85" i="1"/>
  <c r="P88" i="1"/>
  <c r="M88" i="1"/>
  <c r="J93" i="1"/>
  <c r="Q92" i="1"/>
  <c r="G93" i="1"/>
  <c r="P98" i="1"/>
  <c r="M98" i="1"/>
  <c r="S61" i="1"/>
  <c r="Q59" i="1"/>
  <c r="S60" i="1"/>
  <c r="Q73" i="1"/>
  <c r="Q76" i="1" s="1"/>
  <c r="R59" i="1"/>
  <c r="G26" i="1"/>
  <c r="G67" i="1" s="1"/>
  <c r="M76" i="1"/>
  <c r="M80" i="1"/>
  <c r="Q83" i="1"/>
  <c r="Q91" i="1"/>
  <c r="Q96" i="1"/>
  <c r="R100" i="1"/>
  <c r="R103" i="1" s="1"/>
  <c r="P103" i="1"/>
  <c r="R78" i="1"/>
  <c r="Q105" i="1"/>
  <c r="S53" i="1" l="1"/>
  <c r="S29" i="1"/>
  <c r="S41" i="1"/>
  <c r="S45" i="1"/>
  <c r="S46" i="1"/>
  <c r="S56" i="1"/>
  <c r="S48" i="1"/>
  <c r="S34" i="1"/>
  <c r="S44" i="1"/>
  <c r="S38" i="1"/>
  <c r="S40" i="1"/>
  <c r="S54" i="1"/>
  <c r="S28" i="1"/>
  <c r="S32" i="1"/>
  <c r="S97" i="1"/>
  <c r="S31" i="1"/>
  <c r="S43" i="1"/>
  <c r="S52" i="1"/>
  <c r="S50" i="1"/>
  <c r="S47" i="1"/>
  <c r="S30" i="1"/>
  <c r="S90" i="1"/>
  <c r="S82" i="1"/>
  <c r="S42" i="1"/>
  <c r="S58" i="1"/>
  <c r="Q26" i="1"/>
  <c r="Q67" i="1" s="1"/>
  <c r="S51" i="1"/>
  <c r="S49" i="1"/>
  <c r="S55" i="1"/>
  <c r="S36" i="1"/>
  <c r="S95" i="1"/>
  <c r="R98" i="1"/>
  <c r="S35" i="1"/>
  <c r="R76" i="1"/>
  <c r="S74" i="1"/>
  <c r="R88" i="1"/>
  <c r="S79" i="1"/>
  <c r="R80" i="1"/>
  <c r="S87" i="1"/>
  <c r="R26" i="1"/>
  <c r="R67" i="1" s="1"/>
  <c r="K69" i="1"/>
  <c r="S92" i="1"/>
  <c r="R93" i="1"/>
  <c r="P67" i="1"/>
  <c r="N69" i="1" s="1"/>
  <c r="P69" i="1" s="1"/>
  <c r="J107" i="1"/>
  <c r="J109" i="1" s="1"/>
  <c r="R85" i="1"/>
  <c r="S75" i="1"/>
  <c r="Q80" i="1"/>
  <c r="G107" i="1"/>
  <c r="G109" i="1" s="1"/>
  <c r="S84" i="1"/>
  <c r="S73" i="1"/>
  <c r="S91" i="1"/>
  <c r="Q93" i="1"/>
  <c r="Q88" i="1"/>
  <c r="S59" i="1"/>
  <c r="S105" i="1"/>
  <c r="S106" i="1" s="1"/>
  <c r="Q106" i="1"/>
  <c r="S83" i="1"/>
  <c r="Q85" i="1"/>
  <c r="S96" i="1"/>
  <c r="Q98" i="1"/>
  <c r="S100" i="1"/>
  <c r="S103" i="1" s="1"/>
  <c r="S78" i="1"/>
  <c r="S98" i="1" l="1"/>
  <c r="S26" i="1"/>
  <c r="S67" i="1" s="1"/>
  <c r="S88" i="1"/>
  <c r="M69" i="1"/>
  <c r="S80" i="1"/>
  <c r="S93" i="1"/>
  <c r="S76" i="1"/>
  <c r="S85" i="1"/>
  <c r="Q69" i="1" l="1"/>
  <c r="Q71" i="1" s="1"/>
  <c r="Q107" i="1" s="1"/>
  <c r="Q109" i="1" s="1"/>
  <c r="M71" i="1"/>
  <c r="M107" i="1" s="1"/>
  <c r="M109" i="1" s="1"/>
  <c r="P71" i="1"/>
  <c r="P107" i="1" s="1"/>
  <c r="R69" i="1"/>
  <c r="P22" i="1" l="1"/>
  <c r="P21" i="1" s="1"/>
  <c r="R21" i="1" s="1"/>
  <c r="S69" i="1"/>
  <c r="S71" i="1" s="1"/>
  <c r="S107" i="1" s="1"/>
  <c r="R71" i="1"/>
  <c r="R107" i="1" s="1"/>
  <c r="R22" i="1" l="1"/>
  <c r="R109" i="1" s="1"/>
  <c r="S21" i="1"/>
  <c r="S22" i="1" s="1"/>
  <c r="S109" i="1" s="1"/>
  <c r="P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Latitude 7270</author>
  </authors>
  <commentList>
    <comment ref="N27" authorId="0" shapeId="0" xr:uid="{982C461E-A1A3-4486-B296-BC652A13524C}">
      <text>
        <r>
          <rPr>
            <b/>
            <sz val="9"/>
            <color indexed="81"/>
            <rFont val="Tahoma"/>
            <charset val="1"/>
          </rPr>
          <t>Dell Latitude 7270:</t>
        </r>
        <r>
          <rPr>
            <sz val="9"/>
            <color indexed="81"/>
            <rFont val="Tahoma"/>
            <charset val="1"/>
          </rPr>
          <t xml:space="preserve">
кількість місяців стоїть 1, тому що фактичні витрати включають в себе заробітну плату, лікарняні, відпускні, с сумма яких порахована в стовбці "Р" і вона не однакова кожного місяця</t>
        </r>
      </text>
    </comment>
  </commentList>
</comments>
</file>

<file path=xl/sharedStrings.xml><?xml version="1.0" encoding="utf-8"?>
<sst xmlns="http://schemas.openxmlformats.org/spreadsheetml/2006/main" count="405" uniqueCount="247">
  <si>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</si>
  <si>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</si>
  <si>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</si>
  <si>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</si>
  <si>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</si>
  <si>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</si>
  <si>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</si>
  <si>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</si>
  <si>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</si>
  <si>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</si>
  <si>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</si>
  <si>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</si>
  <si>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</si>
  <si>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</si>
  <si>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</si>
  <si>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</si>
  <si>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</si>
  <si>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</si>
  <si>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</si>
  <si>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</si>
  <si>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</si>
  <si>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</si>
  <si>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</si>
  <si>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</si>
  <si>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</si>
  <si>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</si>
  <si>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</si>
  <si>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</si>
  <si>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</si>
  <si>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</si>
  <si>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</si>
  <si>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</si>
  <si>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</si>
  <si>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</si>
  <si>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</si>
  <si>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</si>
  <si>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</si>
  <si>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</si>
  <si>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</si>
  <si>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</si>
  <si>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</si>
  <si>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</si>
  <si>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</si>
  <si>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</si>
  <si>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</si>
  <si>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</si>
  <si>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</si>
  <si>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</si>
  <si>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</si>
  <si>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</si>
  <si>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</si>
  <si>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</si>
  <si>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</si>
  <si>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</si>
  <si>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</si>
  <si>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</si>
  <si>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</si>
  <si>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</si>
  <si>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</si>
  <si>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</si>
  <si>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</si>
  <si>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</si>
  <si>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</si>
  <si>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</si>
  <si>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</si>
  <si>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</si>
  <si>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</si>
  <si>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</si>
  <si>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</si>
  <si>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</si>
  <si>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4.2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</si>
  <si>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</si>
  <si>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</si>
  <si>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</si>
  <si>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</si>
  <si>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</si>
  <si>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</si>
  <si>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</si>
  <si>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</si>
  <si>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</si>
  <si>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</si>
  <si>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</si>
  <si>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</si>
  <si>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</si>
  <si>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</si>
  <si>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</si>
  <si>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</si>
  <si>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</si>
  <si>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</si>
  <si>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</si>
  <si>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</si>
  <si>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</si>
  <si>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</si>
  <si>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</si>
  <si>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</si>
  <si>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</si>
  <si>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</si>
  <si>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</si>
  <si>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</si>
  <si>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</si>
  <si>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</si>
  <si>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</si>
  <si>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</si>
  <si>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</si>
  <si>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</si>
  <si>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</si>
  <si>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</si>
  <si>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</si>
  <si>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</si>
  <si>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</si>
  <si>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</si>
  <si>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</si>
  <si>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</si>
  <si>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</si>
  <si>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</si>
  <si>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</si>
  <si>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</si>
  <si>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</si>
  <si>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</si>
  <si>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</si>
  <si>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</si>
  <si>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</si>
  <si>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</si>
  <si>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</si>
  <si>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</si>
  <si>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</si>
  <si>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</si>
  <si>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</si>
  <si>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</si>
  <si>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</si>
  <si>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</si>
  <si>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</si>
  <si>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</si>
  <si>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</si>
  <si>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</si>
  <si>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</si>
  <si>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</si>
  <si>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</si>
  <si>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</si>
  <si>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</si>
  <si>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</si>
  <si>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</si>
  <si>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</si>
  <si>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</si>
  <si>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</si>
  <si>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</si>
  <si>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</si>
  <si>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</si>
  <si>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</si>
  <si>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</si>
  <si>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</si>
  <si>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</si>
  <si>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</si>
  <si>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</si>
  <si>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</si>
  <si>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</si>
  <si>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</si>
  <si>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</si>
  <si>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</si>
  <si>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</si>
  <si>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</si>
  <si>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</si>
  <si>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</si>
  <si>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</si>
  <si>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</si>
  <si>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</si>
  <si>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</si>
  <si>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Ємельяненко  Віктор Георгійович, ДИРЕКТОР</t>
  </si>
  <si>
    <t>Барановська Ольга Юріївна, Менеджер (управитель) з персоналу</t>
  </si>
  <si>
    <t>Мельник Тетяна Олексіївна, Начальник відділення</t>
  </si>
  <si>
    <t>Чурсіна Ксенія Миколаївна, Провідний економіст з бухгалтерського обліку та аналізу господарської діяльності</t>
  </si>
  <si>
    <t>Силка Наталія Володимирівна, Бухгалтер</t>
  </si>
  <si>
    <t>Піроговська Анна Дмитрівна, Бухгалтер</t>
  </si>
  <si>
    <t>Безверхня Ірина Станіславівна, Помічник бухгалтера</t>
  </si>
  <si>
    <t>Тараненко Олена Сергіївна, Менеджер (по роботі з клієнтами)</t>
  </si>
  <si>
    <t>Ілик Анна Василівна, Менеджер (по роботі з клієнтами)</t>
  </si>
  <si>
    <t>Терехова Наталія Вадимівна, Менеджер (по роботі з клієнтами)</t>
  </si>
  <si>
    <t>Ярчук Інна Василівна, Менеджер (по роботі з клієнтами)</t>
  </si>
  <si>
    <t>Кісельова Катерина Юріївна, Менеджер (по роботі з клієнтами)</t>
  </si>
  <si>
    <t>Науменко Оксана Володимир, Менеджер (управитель)</t>
  </si>
  <si>
    <t xml:space="preserve">Ярош Кіра Олександрівна, Менеджер (управитель) з туризму </t>
  </si>
  <si>
    <t>Карпінський Віталій Володимирович, Дизайнер-виконавець графічних робіт</t>
  </si>
  <si>
    <t>Курдицка Олена Вікторівна, Начальник відділу матеріально-технічного постачання</t>
  </si>
  <si>
    <t>Чумак Олексій Олександрович, Фахівець відділу  матеріально-технічного постачання</t>
  </si>
  <si>
    <t>Мельник Ольга Сергіївна, Менеджер (управитель) з постачання</t>
  </si>
  <si>
    <t xml:space="preserve">Асламова Катерина Володимирівна, Керівник (директор, начальник та ін.) департаменту </t>
  </si>
  <si>
    <t>Гебрич Ілля Геннадійович, Гід-перекладач</t>
  </si>
  <si>
    <t>Горська Дарія Олегівна, Гід-перекладач</t>
  </si>
  <si>
    <t>Жигун Олександр Олегович, Гід-перекладач</t>
  </si>
  <si>
    <t>Кір'янова Анна Василівна, Гід-перекладач</t>
  </si>
  <si>
    <t>Кондратюк Денис Олегович, Гід-перекладач</t>
  </si>
  <si>
    <t>Лупеха Олена Вячеславівна, Гід-перекладач</t>
  </si>
  <si>
    <t>Мельниченко Адалліріан Петрівна, Гід-перекладач</t>
  </si>
  <si>
    <t>Чорнобай Іван Святославович, Гід-перекладач</t>
  </si>
  <si>
    <t>Смирнова Ірина Львівна, Гід-перекладач</t>
  </si>
  <si>
    <t>Сото Оксана Миколаївна, Гід-перекладач</t>
  </si>
  <si>
    <t>Фоміна Вікторія Вікторівна, Гід-перекладач</t>
  </si>
  <si>
    <t>Шкуро Анастасія Євгенівна, Гід-перекладач</t>
  </si>
  <si>
    <t>Таран Оксана Олегівна, Гід-перекладач</t>
  </si>
  <si>
    <t>Звільнений 30.10.2020 за угодою сторін пункт 1 статті 36 КЗпП</t>
  </si>
  <si>
    <t>Ставка 5300грн + надбавка 3153 з 01.01.2020 за роботу в зоні відчудження</t>
  </si>
  <si>
    <t>Звільнений 28.10.2020 за угодою сторін пункт 1 статті 36 КЗпП</t>
  </si>
  <si>
    <t>З 01.10.20-31.12.20 у відпустці без збереження заробітної плати за угодою сторін</t>
  </si>
  <si>
    <t>Звільнений 02.11.2020 за угодою сторін пункт 1 статті 36 КЗпП</t>
  </si>
  <si>
    <t>Звільнена 09.10.2020 за угодою сторін пункт 1 статті 36 КЗпП</t>
  </si>
  <si>
    <t>З 01.09.20-30.09.20 у відпустці без збереження заробітної плати за угодою сторін  Звільнена 18.11.2020 за угодою сторін пункт 1 статті 36 КЗпП</t>
  </si>
  <si>
    <t>З 01.10.20-31.10.20 у відпустці без збереження заробітної плати за угодою сторін</t>
  </si>
  <si>
    <t>З 01.09.20-30.09.20 у відпустці без збереження заробітної плати за угодою сторін</t>
  </si>
  <si>
    <t>Звільнена 27.11.2020 за угодою сторін пункт 1 статті 36 КЗпП</t>
  </si>
  <si>
    <t>З 01.11.20-31.12.20 у відпустці без збереження заробітної плати за угодою сторін</t>
  </si>
  <si>
    <t>Звільнена 18.11.2020 за угодою сторін пункт 1 статті 36 КЗпП</t>
  </si>
  <si>
    <t>Підвищення ЗП з 01.09.2020, згідно Наказу 1ЗП від 27.08.20</t>
  </si>
  <si>
    <t>Скорочення витрат РКО за рахунок сроченняоперацій  основної діяльності</t>
  </si>
  <si>
    <t>Штатні працівники 8,41%</t>
  </si>
  <si>
    <t>Штатні працівники 22%</t>
  </si>
  <si>
    <t xml:space="preserve">Наказ 27 від 24.04.2020 про надання відпустки без збереження заробітної плати / Переривання відпустки для здачі єкзамену з РБ Наказ 52 від 3.11.20/Наказ 53 від 05.11.2020 про надання відпустки без збереження заробітної плати </t>
  </si>
  <si>
    <t>Наказ 23 від 24.04.2020 про надання відпустки без збереження заробітної плати / пролонгація до 31.12.2020</t>
  </si>
  <si>
    <t>Наказ 21 від 24.04.2020 про надання відпустки без збереження заробітної плати  / пролонгація до 31.12.2020</t>
  </si>
  <si>
    <t>Наказ 20 від 24.04.2020 про надання відпустки без збереження заробітної плати  / пролонгація до 31.12.2020</t>
  </si>
  <si>
    <t>Наказ 19 від 24.04.2020 про надання відпустки без збереження заробітної плати  / пролонгація до 31.12.2020</t>
  </si>
  <si>
    <t>Наказ 18 від 24.04.2020 про надання відпустки без збереження заробітної плати  / пролонгація до 31.12.2020</t>
  </si>
  <si>
    <t>Наказ 39 від 30.06.2020 про надання відпустки без збереження заробітної плати  / пролонгація до 31.12.2020</t>
  </si>
  <si>
    <t>Наказ 26 від 24.04.2020 про надання відпустки без збереження заробітної плати / пролонгація до 31.12.2020</t>
  </si>
  <si>
    <t>Наказ 29 від 24.04.2020 про надання відпустки без збереження заробітної плати / пролонгація до 31.12.2020</t>
  </si>
  <si>
    <t>Наказ 25 від 24.04.2020 про надання відпустки без збереження заробітної плати / пролонгація до 31.12.2020</t>
  </si>
  <si>
    <t>м.Київ, Андріївський узвіз,11/ 94,3 м.кв</t>
  </si>
  <si>
    <t>Київська обл, Іванківський район, проммайданчик ЧАЕС 140,/ 7,5 м.кв</t>
  </si>
  <si>
    <t>Інформаційний центр розміщений в їдальні м. Чорнобиль. Договір 266-тіт від 03.07.2019. орендоване нерухоме майно розміщене в будівлі "Їдальні №19" загальною плащею 7,5 кв.м, та частини другого поверху загальноїю площею 3,5 кв.м, та частиною вертикальної площі (стіни, колони) загальною площею 6.0 кв.м.</t>
  </si>
  <si>
    <t>Основний офіс, необхідний для ведення діяльності туроператора. Договір №5  від 1 грудня 2019р.</t>
  </si>
  <si>
    <t>Прилегла територія біля офісу,  використовується для розміщення інформаційного матеріалу про туристичні послуги та Чорнобильську Зону Відчуження. Договір 31/119 від 01.01.2019р.</t>
  </si>
  <si>
    <t>Андріївський узвіз,11/ прилегла територія до будинку постійно діючої виставки -ярмарки/6 м.кв</t>
  </si>
  <si>
    <t xml:space="preserve">Обслуговування та утримання державного нерухомого орендованого майна </t>
  </si>
  <si>
    <t>Управління поліції охорои, м. Київ/охорона обєкту</t>
  </si>
  <si>
    <t>Послуги утримання орендованого інформаційного центра  надаються ДСП"чорнобильська АЕС" згідно договору 266-Е від 17.07.2019,  - що  знаходиться в будівлі "Їдальні №19" загальною плащею 7,5 кв.м, та частини другого поверху загальноїю площею 3,5 кв.м, та частиною вертикальної площі (стіни, колони) загальною площею 6.0 кв.м. майно використовуеться з метою розміщення  субєктів господарювання, для проведення туроператорської діяльності, використання площ для розміщення інформаційних стендів та плазм з метою метою розповсюдження  друкованих та відео матеріалів ДАЗВ, ЧАЕС та інших профільних державних підприемств зони відчуження, що стосуються туризму.</t>
  </si>
  <si>
    <t xml:space="preserve">Охорона офісного приміщення розміщеного в м. Київ, вул. Андріївський Узвіз,11, послуги надаються по договору №231/29/21/3/ОБ/ТС/-2019 від 26.04.2019 та №232/29/21/3/ОБ/ТС/-2019 від 26.04.2019 </t>
  </si>
  <si>
    <t>Скорочення витрат РКО за рахунок срочення операцій  основної діяльності</t>
  </si>
  <si>
    <t>Послуги зв'язку/ Интертелеком</t>
  </si>
  <si>
    <t>Єкономія, зміна тарифного плану.</t>
  </si>
  <si>
    <t>Обслуговування сайтів та програмного забезпечення (деталізувати назву послуги)/ФОП Гаєвець Андрій Ігорович, налаштування та ведення контекстної реклами Google Adwords</t>
  </si>
  <si>
    <t>9.3</t>
  </si>
  <si>
    <t>Розробка інформаційної системи (веб-сайту)/ФОП  Княждвірський В.О.</t>
  </si>
  <si>
    <t>Бухгалтерський супровід ТОВ "АУДИТЕКС"</t>
  </si>
  <si>
    <t>Договір №19/20 від 01.09.2020 року, Акт 0001 від 30.10.20; Акт 0002 від 30.11.20; Акт 0003 від 31.12.20.</t>
  </si>
  <si>
    <t>Договір № EC - 010 /2020
на розробку інформаційної системи (веб-сайту) від 01.10.2020; Акт 010-49 від 31.12.2020р.</t>
  </si>
  <si>
    <t>ФОП Гаєвець А.І. Договір № від 05062020 від 5 червня 2020 року.</t>
  </si>
  <si>
    <t>Додаток № __2___</t>
  </si>
  <si>
    <t>№3ORG91-26265 від "08 "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</si>
</sst>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00"/>
  </numFmts>
  <fonts count="3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4" fontId="5" fillId="0" borderId="53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167" fontId="5" fillId="0" borderId="62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7" borderId="0" xfId="0" applyFont="1" applyFill="1"/>
    <xf numFmtId="0" fontId="12" fillId="0" borderId="43" xfId="0" applyFont="1" applyBorder="1" applyAlignment="1">
      <alignment vertical="top" wrapText="1"/>
    </xf>
    <xf numFmtId="0" fontId="30" fillId="0" borderId="0" xfId="0" applyFont="1" applyAlignment="1"/>
    <xf numFmtId="0" fontId="30" fillId="0" borderId="0" xfId="0" applyFont="1" applyAlignment="1">
      <alignment wrapText="1"/>
    </xf>
    <xf numFmtId="4" fontId="30" fillId="0" borderId="0" xfId="0" applyNumberFormat="1" applyFont="1"/>
    <xf numFmtId="0" fontId="30" fillId="0" borderId="0" xfId="0" applyFont="1"/>
    <xf numFmtId="168" fontId="30" fillId="0" borderId="0" xfId="0" applyNumberFormat="1" applyFont="1"/>
    <xf numFmtId="4" fontId="5" fillId="0" borderId="44" xfId="0" applyNumberFormat="1" applyFont="1" applyBorder="1" applyAlignment="1">
      <alignment horizontal="center" vertical="top" wrapText="1"/>
    </xf>
    <xf numFmtId="4" fontId="12" fillId="0" borderId="44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vertical="top"/>
    </xf>
    <xf numFmtId="4" fontId="9" fillId="4" borderId="15" xfId="0" applyNumberFormat="1" applyFont="1" applyFill="1" applyBorder="1" applyAlignment="1">
      <alignment vertical="top" wrapText="1"/>
    </xf>
    <xf numFmtId="4" fontId="5" fillId="0" borderId="52" xfId="0" applyNumberFormat="1" applyFont="1" applyBorder="1" applyAlignment="1">
      <alignment horizontal="center" vertical="top" wrapText="1"/>
    </xf>
    <xf numFmtId="4" fontId="5" fillId="6" borderId="59" xfId="0" applyNumberFormat="1" applyFont="1" applyFill="1" applyBorder="1" applyAlignment="1">
      <alignment horizontal="center" vertical="center" wrapText="1"/>
    </xf>
    <xf numFmtId="4" fontId="8" fillId="4" borderId="59" xfId="0" applyNumberFormat="1" applyFont="1" applyFill="1" applyBorder="1" applyAlignment="1">
      <alignment vertical="top"/>
    </xf>
    <xf numFmtId="4" fontId="5" fillId="0" borderId="69" xfId="0" applyNumberFormat="1" applyFont="1" applyBorder="1" applyAlignment="1">
      <alignment wrapText="1"/>
    </xf>
    <xf numFmtId="4" fontId="20" fillId="0" borderId="0" xfId="0" applyNumberFormat="1" applyFont="1" applyAlignment="1">
      <alignment horizontal="right"/>
    </xf>
    <xf numFmtId="4" fontId="0" fillId="0" borderId="0" xfId="0" applyNumberFormat="1" applyFont="1" applyAlignme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166" fontId="4" fillId="0" borderId="41" xfId="0" applyNumberFormat="1" applyFont="1" applyFill="1" applyBorder="1" applyAlignment="1">
      <alignment vertical="top" wrapText="1"/>
    </xf>
    <xf numFmtId="49" fontId="4" fillId="0" borderId="61" xfId="0" applyNumberFormat="1" applyFont="1" applyFill="1" applyBorder="1" applyAlignment="1">
      <alignment horizontal="center" vertical="top" wrapText="1"/>
    </xf>
    <xf numFmtId="167" fontId="5" fillId="0" borderId="62" xfId="0" applyNumberFormat="1" applyFont="1" applyFill="1" applyBorder="1" applyAlignment="1">
      <alignment vertical="top" wrapText="1"/>
    </xf>
    <xf numFmtId="166" fontId="5" fillId="0" borderId="42" xfId="0" applyNumberFormat="1" applyFont="1" applyFill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right" vertical="top" wrapText="1"/>
    </xf>
    <xf numFmtId="4" fontId="5" fillId="0" borderId="44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4" fontId="0" fillId="0" borderId="0" xfId="0" applyNumberFormat="1" applyFont="1" applyFill="1"/>
    <xf numFmtId="0" fontId="0" fillId="0" borderId="0" xfId="0" applyFont="1" applyFill="1"/>
    <xf numFmtId="167" fontId="5" fillId="0" borderId="63" xfId="0" applyNumberFormat="1" applyFont="1" applyBorder="1" applyAlignment="1">
      <alignment horizontal="left" vertical="top" wrapText="1"/>
    </xf>
    <xf numFmtId="167" fontId="31" fillId="0" borderId="63" xfId="0" applyNumberFormat="1" applyFont="1" applyBorder="1" applyAlignment="1">
      <alignment vertical="top" wrapText="1"/>
    </xf>
    <xf numFmtId="0" fontId="5" fillId="0" borderId="81" xfId="0" applyFont="1" applyBorder="1" applyAlignment="1">
      <alignment vertical="top" wrapText="1"/>
    </xf>
    <xf numFmtId="4" fontId="5" fillId="0" borderId="80" xfId="0" applyNumberFormat="1" applyFont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166" fontId="26" fillId="0" borderId="43" xfId="0" applyNumberFormat="1" applyFont="1" applyFill="1" applyBorder="1" applyAlignment="1">
      <alignment vertical="top" wrapText="1"/>
    </xf>
    <xf numFmtId="166" fontId="26" fillId="0" borderId="80" xfId="0" applyNumberFormat="1" applyFont="1" applyFill="1" applyBorder="1" applyAlignment="1">
      <alignment vertical="top" wrapText="1"/>
    </xf>
    <xf numFmtId="167" fontId="5" fillId="0" borderId="82" xfId="0" applyNumberFormat="1" applyFont="1" applyBorder="1" applyAlignment="1">
      <alignment horizontal="left" vertical="top" wrapText="1"/>
    </xf>
    <xf numFmtId="167" fontId="5" fillId="0" borderId="82" xfId="0" applyNumberFormat="1" applyFont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30" fillId="0" borderId="0" xfId="0" applyFont="1" applyFill="1" applyAlignment="1"/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right"/>
    </xf>
    <xf numFmtId="4" fontId="5" fillId="8" borderId="44" xfId="0" applyNumberFormat="1" applyFont="1" applyFill="1" applyBorder="1" applyAlignment="1">
      <alignment horizontal="center" vertical="top" wrapText="1"/>
    </xf>
    <xf numFmtId="4" fontId="35" fillId="0" borderId="25" xfId="0" applyNumberFormat="1" applyFont="1" applyFill="1" applyBorder="1" applyAlignment="1">
      <alignment horizontal="left" vertical="top" wrapText="1"/>
    </xf>
    <xf numFmtId="4" fontId="35" fillId="0" borderId="25" xfId="0" applyNumberFormat="1" applyFont="1" applyFill="1" applyBorder="1" applyAlignment="1">
      <alignment horizontal="right" vertical="top" wrapText="1"/>
    </xf>
    <xf numFmtId="0" fontId="35" fillId="0" borderId="25" xfId="0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left" vertical="top" wrapText="1"/>
    </xf>
    <xf numFmtId="4" fontId="35" fillId="0" borderId="0" xfId="0" applyNumberFormat="1" applyFont="1" applyFill="1" applyAlignment="1">
      <alignment horizontal="left" vertical="top"/>
    </xf>
    <xf numFmtId="0" fontId="26" fillId="0" borderId="25" xfId="0" applyFont="1" applyBorder="1" applyAlignment="1">
      <alignment horizontal="left" vertical="top" wrapText="1"/>
    </xf>
    <xf numFmtId="4" fontId="35" fillId="0" borderId="25" xfId="0" applyNumberFormat="1" applyFont="1" applyBorder="1" applyAlignment="1">
      <alignment horizontal="left" vertical="top" wrapText="1"/>
    </xf>
    <xf numFmtId="4" fontId="35" fillId="0" borderId="25" xfId="0" applyNumberFormat="1" applyFont="1" applyBorder="1" applyAlignment="1">
      <alignment horizontal="right" vertical="top" wrapText="1"/>
    </xf>
    <xf numFmtId="0" fontId="35" fillId="0" borderId="25" xfId="0" applyFont="1" applyBorder="1" applyAlignment="1">
      <alignment horizontal="left" vertical="top" wrapText="1"/>
    </xf>
    <xf numFmtId="0" fontId="34" fillId="0" borderId="0" xfId="0" applyFont="1" applyAlignment="1"/>
    <xf numFmtId="168" fontId="5" fillId="0" borderId="45" xfId="0" applyNumberFormat="1" applyFont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top"/>
    </xf>
    <xf numFmtId="4" fontId="28" fillId="0" borderId="0" xfId="0" applyNumberFormat="1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4" fontId="2" fillId="0" borderId="0" xfId="0" applyNumberFormat="1" applyFont="1" applyFill="1"/>
    <xf numFmtId="0" fontId="2" fillId="0" borderId="0" xfId="0" applyFont="1" applyFill="1"/>
    <xf numFmtId="4" fontId="24" fillId="0" borderId="0" xfId="0" applyNumberFormat="1" applyFont="1" applyFill="1"/>
    <xf numFmtId="0" fontId="24" fillId="0" borderId="0" xfId="0" applyFont="1" applyFill="1"/>
    <xf numFmtId="4" fontId="31" fillId="0" borderId="46" xfId="0" applyNumberFormat="1" applyFont="1" applyBorder="1" applyAlignment="1">
      <alignment horizontal="right" vertical="top"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26"/>
  <sheetViews>
    <sheetView showGridLines="0" tabSelected="1" topLeftCell="A40" workbookViewId="0">
      <selection activeCell="Y104" sqref="Y104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25" customWidth="1"/>
    <col min="5" max="5" width="10.625" hidden="1" customWidth="1"/>
    <col min="6" max="6" width="14.25" hidden="1" customWidth="1"/>
    <col min="7" max="7" width="13.5" hidden="1" customWidth="1"/>
    <col min="8" max="8" width="10.625" hidden="1" customWidth="1"/>
    <col min="9" max="9" width="14.25" hidden="1" customWidth="1"/>
    <col min="10" max="10" width="13.5" customWidth="1"/>
    <col min="11" max="11" width="10.625" style="202" customWidth="1"/>
    <col min="12" max="12" width="14.25" customWidth="1"/>
    <col min="13" max="13" width="13.5" style="202" customWidth="1"/>
    <col min="14" max="14" width="10.625" style="202" customWidth="1"/>
    <col min="15" max="15" width="14.25" customWidth="1"/>
    <col min="16" max="16" width="13.5" customWidth="1"/>
    <col min="17" max="17" width="14.875" customWidth="1"/>
    <col min="18" max="19" width="13.5" customWidth="1"/>
    <col min="20" max="20" width="46.7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188"/>
      <c r="L1" s="1"/>
      <c r="M1" s="188"/>
      <c r="N1" s="18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188"/>
      <c r="L2" s="1"/>
      <c r="M2" s="230"/>
      <c r="N2" s="188"/>
      <c r="O2" s="1"/>
      <c r="P2" s="5" t="s">
        <v>245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188"/>
      <c r="L3" s="1"/>
      <c r="M3" s="231"/>
      <c r="N3" s="188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188"/>
      <c r="L4" s="1"/>
      <c r="M4" s="231"/>
      <c r="N4" s="188"/>
      <c r="O4" s="1"/>
      <c r="P4" s="5" t="s">
        <v>246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188"/>
      <c r="L5" s="1"/>
      <c r="M5" s="188"/>
      <c r="N5" s="18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188"/>
      <c r="L6" s="1"/>
      <c r="M6" s="188"/>
      <c r="N6" s="18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188"/>
      <c r="L7" s="1"/>
      <c r="M7" s="188"/>
      <c r="N7" s="18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188"/>
      <c r="L8" s="1"/>
      <c r="M8" s="188"/>
      <c r="N8" s="18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188"/>
      <c r="L9" s="1"/>
      <c r="M9" s="188"/>
      <c r="N9" s="18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188"/>
      <c r="L10" s="1"/>
      <c r="M10" s="188"/>
      <c r="N10" s="18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188"/>
      <c r="L11" s="1"/>
      <c r="M11" s="188"/>
      <c r="N11" s="18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83" t="s">
        <v>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83" t="s">
        <v>2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189"/>
      <c r="L14" s="6"/>
      <c r="M14" s="189"/>
      <c r="N14" s="189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84" t="s">
        <v>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90"/>
      <c r="L16" s="12"/>
      <c r="M16" s="190"/>
      <c r="N16" s="190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85" t="s">
        <v>4</v>
      </c>
      <c r="B17" s="287" t="s">
        <v>5</v>
      </c>
      <c r="C17" s="287" t="s">
        <v>6</v>
      </c>
      <c r="D17" s="289" t="s">
        <v>7</v>
      </c>
      <c r="E17" s="260" t="s">
        <v>8</v>
      </c>
      <c r="F17" s="261"/>
      <c r="G17" s="262"/>
      <c r="H17" s="260" t="s">
        <v>9</v>
      </c>
      <c r="I17" s="261"/>
      <c r="J17" s="262"/>
      <c r="K17" s="260" t="s">
        <v>10</v>
      </c>
      <c r="L17" s="261"/>
      <c r="M17" s="262"/>
      <c r="N17" s="260" t="s">
        <v>11</v>
      </c>
      <c r="O17" s="261"/>
      <c r="P17" s="262"/>
      <c r="Q17" s="280" t="s">
        <v>12</v>
      </c>
      <c r="R17" s="261"/>
      <c r="S17" s="262"/>
      <c r="T17" s="281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86"/>
      <c r="B18" s="288"/>
      <c r="C18" s="288"/>
      <c r="D18" s="290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91" t="s">
        <v>14</v>
      </c>
      <c r="L18" s="17" t="s">
        <v>15</v>
      </c>
      <c r="M18" s="232" t="s">
        <v>18</v>
      </c>
      <c r="N18" s="191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8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192">
        <v>8</v>
      </c>
      <c r="L19" s="23">
        <v>9</v>
      </c>
      <c r="M19" s="233">
        <v>10</v>
      </c>
      <c r="N19" s="19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193"/>
      <c r="L20" s="30"/>
      <c r="M20" s="31"/>
      <c r="N20" s="193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1">
        <v>0</v>
      </c>
      <c r="K21" s="194"/>
      <c r="L21" s="39"/>
      <c r="M21" s="41">
        <v>832042.1</v>
      </c>
      <c r="N21" s="194"/>
      <c r="O21" s="39"/>
      <c r="P21" s="40">
        <f>P22</f>
        <v>787045.70763400011</v>
      </c>
      <c r="Q21" s="41">
        <f>G21+M21</f>
        <v>832042.1</v>
      </c>
      <c r="R21" s="41">
        <f>J21+P21</f>
        <v>787045.70763400011</v>
      </c>
      <c r="S21" s="41">
        <f>Q21-R21</f>
        <v>44996.392365999869</v>
      </c>
      <c r="T21" s="4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3" t="s">
        <v>31</v>
      </c>
      <c r="B22" s="44"/>
      <c r="C22" s="45"/>
      <c r="D22" s="46"/>
      <c r="E22" s="47"/>
      <c r="F22" s="48"/>
      <c r="G22" s="49">
        <f>SUM(G21)</f>
        <v>0</v>
      </c>
      <c r="H22" s="47"/>
      <c r="I22" s="48"/>
      <c r="J22" s="49">
        <f>SUM(J21)</f>
        <v>0</v>
      </c>
      <c r="K22" s="195"/>
      <c r="L22" s="48"/>
      <c r="M22" s="49">
        <f>SUM(M21)</f>
        <v>832042.1</v>
      </c>
      <c r="N22" s="195"/>
      <c r="O22" s="48"/>
      <c r="P22" s="49">
        <f>P107</f>
        <v>787045.70763400011</v>
      </c>
      <c r="Q22" s="49">
        <f t="shared" ref="Q22:S22" si="0">SUM(Q21)</f>
        <v>832042.1</v>
      </c>
      <c r="R22" s="49">
        <f t="shared" si="0"/>
        <v>787045.70763400011</v>
      </c>
      <c r="S22" s="49">
        <f t="shared" si="0"/>
        <v>44996.392365999869</v>
      </c>
      <c r="T22" s="5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63"/>
      <c r="B23" s="264"/>
      <c r="C23" s="264"/>
      <c r="D23" s="51"/>
      <c r="E23" s="52"/>
      <c r="F23" s="53"/>
      <c r="G23" s="54"/>
      <c r="H23" s="52"/>
      <c r="I23" s="53"/>
      <c r="J23" s="54"/>
      <c r="K23" s="53"/>
      <c r="L23" s="53"/>
      <c r="M23" s="54"/>
      <c r="N23" s="53"/>
      <c r="O23" s="53"/>
      <c r="P23" s="54"/>
      <c r="Q23" s="54"/>
      <c r="R23" s="54"/>
      <c r="S23" s="54"/>
      <c r="T23" s="5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6" t="s">
        <v>24</v>
      </c>
      <c r="B24" s="57" t="s">
        <v>32</v>
      </c>
      <c r="C24" s="58" t="s">
        <v>33</v>
      </c>
      <c r="D24" s="59"/>
      <c r="E24" s="60"/>
      <c r="F24" s="61"/>
      <c r="G24" s="62"/>
      <c r="H24" s="60"/>
      <c r="I24" s="61"/>
      <c r="J24" s="62"/>
      <c r="K24" s="196"/>
      <c r="L24" s="61"/>
      <c r="M24" s="62"/>
      <c r="N24" s="196"/>
      <c r="O24" s="61"/>
      <c r="P24" s="62"/>
      <c r="Q24" s="62"/>
      <c r="R24" s="62"/>
      <c r="S24" s="62"/>
      <c r="T24" s="6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4" t="s">
        <v>27</v>
      </c>
      <c r="B25" s="65" t="s">
        <v>28</v>
      </c>
      <c r="C25" s="64" t="s">
        <v>34</v>
      </c>
      <c r="D25" s="66"/>
      <c r="E25" s="67"/>
      <c r="F25" s="68"/>
      <c r="G25" s="69"/>
      <c r="H25" s="67"/>
      <c r="I25" s="68"/>
      <c r="J25" s="69"/>
      <c r="K25" s="68"/>
      <c r="L25" s="68"/>
      <c r="M25" s="69"/>
      <c r="N25" s="68"/>
      <c r="O25" s="68"/>
      <c r="P25" s="69"/>
      <c r="Q25" s="69"/>
      <c r="R25" s="69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30" customHeight="1" x14ac:dyDescent="0.2">
      <c r="A26" s="72" t="s">
        <v>35</v>
      </c>
      <c r="B26" s="73" t="s">
        <v>36</v>
      </c>
      <c r="C26" s="72" t="s">
        <v>37</v>
      </c>
      <c r="D26" s="74"/>
      <c r="E26" s="75"/>
      <c r="F26" s="76"/>
      <c r="G26" s="77">
        <f>SUM(G27:G58)</f>
        <v>0</v>
      </c>
      <c r="H26" s="75"/>
      <c r="I26" s="76"/>
      <c r="J26" s="77">
        <f>SUM(J27:J58)</f>
        <v>0</v>
      </c>
      <c r="K26" s="76"/>
      <c r="L26" s="76"/>
      <c r="M26" s="77">
        <f>SUM(M27:M58)</f>
        <v>592000</v>
      </c>
      <c r="N26" s="76"/>
      <c r="O26" s="76"/>
      <c r="P26" s="77">
        <f>SUM(P27:P58)</f>
        <v>354030.13000000006</v>
      </c>
      <c r="Q26" s="77">
        <f>SUM(Q27:Q58)</f>
        <v>592000</v>
      </c>
      <c r="R26" s="77">
        <f>SUM(R27:R58)</f>
        <v>354030.13000000006</v>
      </c>
      <c r="S26" s="77">
        <f>SUM(S27:S58)</f>
        <v>237969.87000000002</v>
      </c>
      <c r="T26" s="7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s="215" customFormat="1" ht="30" customHeight="1" x14ac:dyDescent="0.2">
      <c r="A27" s="205" t="s">
        <v>38</v>
      </c>
      <c r="B27" s="223" t="s">
        <v>39</v>
      </c>
      <c r="C27" s="224" t="s">
        <v>167</v>
      </c>
      <c r="D27" s="208" t="s">
        <v>40</v>
      </c>
      <c r="E27" s="209"/>
      <c r="F27" s="210"/>
      <c r="G27" s="211">
        <f t="shared" ref="G27:G58" si="1">E27*F27</f>
        <v>0</v>
      </c>
      <c r="H27" s="209"/>
      <c r="I27" s="210"/>
      <c r="J27" s="211">
        <f t="shared" ref="J27:J58" si="2">H27*I27</f>
        <v>0</v>
      </c>
      <c r="K27" s="212">
        <v>4</v>
      </c>
      <c r="L27" s="236">
        <v>7800</v>
      </c>
      <c r="M27" s="211">
        <f t="shared" ref="M27:M58" si="3">K27*L27</f>
        <v>31200</v>
      </c>
      <c r="N27" s="235">
        <v>1</v>
      </c>
      <c r="O27" s="236">
        <v>32800</v>
      </c>
      <c r="P27" s="237">
        <f>N27*O27</f>
        <v>32800</v>
      </c>
      <c r="Q27" s="211">
        <f>G27+M27</f>
        <v>31200</v>
      </c>
      <c r="R27" s="211">
        <f>J27+P27</f>
        <v>32800</v>
      </c>
      <c r="S27" s="211">
        <f>Q27-R27</f>
        <v>-1600</v>
      </c>
      <c r="T27" s="238" t="s">
        <v>211</v>
      </c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</row>
    <row r="28" spans="1:38" s="229" customFormat="1" ht="30" customHeight="1" x14ac:dyDescent="0.2">
      <c r="A28" s="205" t="s">
        <v>38</v>
      </c>
      <c r="B28" s="223" t="s">
        <v>41</v>
      </c>
      <c r="C28" s="239" t="s">
        <v>168</v>
      </c>
      <c r="D28" s="208" t="s">
        <v>40</v>
      </c>
      <c r="E28" s="209"/>
      <c r="F28" s="210"/>
      <c r="G28" s="211">
        <f t="shared" si="1"/>
        <v>0</v>
      </c>
      <c r="H28" s="209"/>
      <c r="I28" s="210"/>
      <c r="J28" s="211">
        <f t="shared" si="2"/>
        <v>0</v>
      </c>
      <c r="K28" s="212">
        <v>0</v>
      </c>
      <c r="L28" s="236">
        <v>5300</v>
      </c>
      <c r="M28" s="211">
        <f t="shared" si="3"/>
        <v>0</v>
      </c>
      <c r="N28" s="235">
        <v>1</v>
      </c>
      <c r="O28" s="236">
        <v>16583.04</v>
      </c>
      <c r="P28" s="237">
        <f>O28</f>
        <v>16583.04</v>
      </c>
      <c r="Q28" s="211">
        <f t="shared" ref="Q28:Q58" si="4">G28+M28</f>
        <v>0</v>
      </c>
      <c r="R28" s="211">
        <f t="shared" ref="R28:R58" si="5">J28+P28</f>
        <v>16583.04</v>
      </c>
      <c r="S28" s="211">
        <f t="shared" ref="S28:S58" si="6">Q28-R28</f>
        <v>-16583.04</v>
      </c>
      <c r="T28" s="238" t="s">
        <v>210</v>
      </c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</row>
    <row r="29" spans="1:38" s="215" customFormat="1" ht="30" customHeight="1" x14ac:dyDescent="0.2">
      <c r="A29" s="205" t="s">
        <v>38</v>
      </c>
      <c r="B29" s="223" t="s">
        <v>42</v>
      </c>
      <c r="C29" s="225" t="s">
        <v>169</v>
      </c>
      <c r="D29" s="208" t="s">
        <v>40</v>
      </c>
      <c r="E29" s="209"/>
      <c r="F29" s="210"/>
      <c r="G29" s="211">
        <f t="shared" si="1"/>
        <v>0</v>
      </c>
      <c r="H29" s="209"/>
      <c r="I29" s="210"/>
      <c r="J29" s="211">
        <f t="shared" si="2"/>
        <v>0</v>
      </c>
      <c r="K29" s="212">
        <v>4</v>
      </c>
      <c r="L29" s="236">
        <v>5300</v>
      </c>
      <c r="M29" s="211">
        <f t="shared" si="3"/>
        <v>21200</v>
      </c>
      <c r="N29" s="235">
        <v>1</v>
      </c>
      <c r="O29" s="236">
        <v>10607.6</v>
      </c>
      <c r="P29" s="237">
        <f>O29</f>
        <v>10607.6</v>
      </c>
      <c r="Q29" s="211">
        <f t="shared" si="4"/>
        <v>21200</v>
      </c>
      <c r="R29" s="211">
        <f t="shared" si="5"/>
        <v>10607.6</v>
      </c>
      <c r="S29" s="211">
        <f t="shared" si="6"/>
        <v>10592.4</v>
      </c>
      <c r="T29" s="238" t="s">
        <v>209</v>
      </c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</row>
    <row r="30" spans="1:38" s="215" customFormat="1" ht="30" customHeight="1" x14ac:dyDescent="0.2">
      <c r="A30" s="205" t="s">
        <v>38</v>
      </c>
      <c r="B30" s="223" t="s">
        <v>138</v>
      </c>
      <c r="C30" s="239" t="s">
        <v>170</v>
      </c>
      <c r="D30" s="208" t="s">
        <v>40</v>
      </c>
      <c r="E30" s="209"/>
      <c r="F30" s="210"/>
      <c r="G30" s="211">
        <f t="shared" si="1"/>
        <v>0</v>
      </c>
      <c r="H30" s="209"/>
      <c r="I30" s="210"/>
      <c r="J30" s="211">
        <f t="shared" si="2"/>
        <v>0</v>
      </c>
      <c r="K30" s="212">
        <v>4</v>
      </c>
      <c r="L30" s="236">
        <v>5300</v>
      </c>
      <c r="M30" s="211">
        <f t="shared" si="3"/>
        <v>21200</v>
      </c>
      <c r="N30" s="235">
        <v>1</v>
      </c>
      <c r="O30" s="236">
        <v>21200</v>
      </c>
      <c r="P30" s="237">
        <f>N30*O30</f>
        <v>21200</v>
      </c>
      <c r="Q30" s="211">
        <f t="shared" si="4"/>
        <v>21200</v>
      </c>
      <c r="R30" s="211">
        <f t="shared" si="5"/>
        <v>21200</v>
      </c>
      <c r="S30" s="211">
        <f t="shared" si="6"/>
        <v>0</v>
      </c>
      <c r="T30" s="238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</row>
    <row r="31" spans="1:38" s="215" customFormat="1" ht="30" customHeight="1" x14ac:dyDescent="0.2">
      <c r="A31" s="205" t="s">
        <v>38</v>
      </c>
      <c r="B31" s="223" t="s">
        <v>139</v>
      </c>
      <c r="C31" s="239" t="s">
        <v>171</v>
      </c>
      <c r="D31" s="208" t="s">
        <v>40</v>
      </c>
      <c r="E31" s="209"/>
      <c r="F31" s="210"/>
      <c r="G31" s="211">
        <f t="shared" si="1"/>
        <v>0</v>
      </c>
      <c r="H31" s="209"/>
      <c r="I31" s="210"/>
      <c r="J31" s="211">
        <f t="shared" si="2"/>
        <v>0</v>
      </c>
      <c r="K31" s="212">
        <v>4</v>
      </c>
      <c r="L31" s="236">
        <v>5300</v>
      </c>
      <c r="M31" s="211">
        <f t="shared" si="3"/>
        <v>21200</v>
      </c>
      <c r="N31" s="235">
        <v>1</v>
      </c>
      <c r="O31" s="236">
        <v>15915.86</v>
      </c>
      <c r="P31" s="237">
        <f t="shared" ref="P31:P49" si="7">O31</f>
        <v>15915.86</v>
      </c>
      <c r="Q31" s="211">
        <f t="shared" si="4"/>
        <v>21200</v>
      </c>
      <c r="R31" s="211">
        <f t="shared" si="5"/>
        <v>15915.86</v>
      </c>
      <c r="S31" s="211">
        <f t="shared" si="6"/>
        <v>5284.1399999999994</v>
      </c>
      <c r="T31" s="238" t="s">
        <v>206</v>
      </c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</row>
    <row r="32" spans="1:38" s="215" customFormat="1" ht="30" customHeight="1" x14ac:dyDescent="0.2">
      <c r="A32" s="205" t="s">
        <v>38</v>
      </c>
      <c r="B32" s="223" t="s">
        <v>140</v>
      </c>
      <c r="C32" s="239" t="s">
        <v>172</v>
      </c>
      <c r="D32" s="208" t="s">
        <v>40</v>
      </c>
      <c r="E32" s="209"/>
      <c r="F32" s="210"/>
      <c r="G32" s="211">
        <f t="shared" si="1"/>
        <v>0</v>
      </c>
      <c r="H32" s="209"/>
      <c r="I32" s="210"/>
      <c r="J32" s="211">
        <f t="shared" si="2"/>
        <v>0</v>
      </c>
      <c r="K32" s="212">
        <v>4</v>
      </c>
      <c r="L32" s="236">
        <v>5300</v>
      </c>
      <c r="M32" s="211">
        <f t="shared" si="3"/>
        <v>21200</v>
      </c>
      <c r="N32" s="235">
        <v>1</v>
      </c>
      <c r="O32" s="236">
        <v>15900</v>
      </c>
      <c r="P32" s="237">
        <f t="shared" si="7"/>
        <v>15900</v>
      </c>
      <c r="Q32" s="211">
        <f t="shared" si="4"/>
        <v>21200</v>
      </c>
      <c r="R32" s="211">
        <f t="shared" si="5"/>
        <v>15900</v>
      </c>
      <c r="S32" s="211">
        <f t="shared" si="6"/>
        <v>5300</v>
      </c>
      <c r="T32" s="238" t="s">
        <v>207</v>
      </c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</row>
    <row r="33" spans="1:38" s="215" customFormat="1" ht="30" customHeight="1" x14ac:dyDescent="0.2">
      <c r="A33" s="205" t="s">
        <v>38</v>
      </c>
      <c r="B33" s="223" t="s">
        <v>141</v>
      </c>
      <c r="C33" s="239" t="s">
        <v>173</v>
      </c>
      <c r="D33" s="208" t="s">
        <v>40</v>
      </c>
      <c r="E33" s="209"/>
      <c r="F33" s="210"/>
      <c r="G33" s="211">
        <f t="shared" si="1"/>
        <v>0</v>
      </c>
      <c r="H33" s="209"/>
      <c r="I33" s="210"/>
      <c r="J33" s="211">
        <f t="shared" si="2"/>
        <v>0</v>
      </c>
      <c r="K33" s="212">
        <v>4</v>
      </c>
      <c r="L33" s="236">
        <v>5300</v>
      </c>
      <c r="M33" s="211">
        <f t="shared" si="3"/>
        <v>21200</v>
      </c>
      <c r="N33" s="235">
        <v>1</v>
      </c>
      <c r="O33" s="236">
        <v>12549.14</v>
      </c>
      <c r="P33" s="237">
        <f t="shared" si="7"/>
        <v>12549.14</v>
      </c>
      <c r="Q33" s="211">
        <f t="shared" si="4"/>
        <v>21200</v>
      </c>
      <c r="R33" s="211">
        <f t="shared" si="5"/>
        <v>12549.14</v>
      </c>
      <c r="S33" s="211">
        <f t="shared" si="6"/>
        <v>8650.86</v>
      </c>
      <c r="T33" s="238" t="s">
        <v>206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</row>
    <row r="34" spans="1:38" s="215" customFormat="1" ht="30" customHeight="1" x14ac:dyDescent="0.2">
      <c r="A34" s="205" t="s">
        <v>38</v>
      </c>
      <c r="B34" s="223" t="s">
        <v>142</v>
      </c>
      <c r="C34" s="239" t="s">
        <v>174</v>
      </c>
      <c r="D34" s="208" t="s">
        <v>40</v>
      </c>
      <c r="E34" s="209"/>
      <c r="F34" s="210"/>
      <c r="G34" s="211">
        <f t="shared" si="1"/>
        <v>0</v>
      </c>
      <c r="H34" s="209"/>
      <c r="I34" s="210"/>
      <c r="J34" s="211">
        <f t="shared" si="2"/>
        <v>0</v>
      </c>
      <c r="K34" s="212">
        <v>4</v>
      </c>
      <c r="L34" s="236">
        <v>5300</v>
      </c>
      <c r="M34" s="211">
        <f t="shared" si="3"/>
        <v>21200</v>
      </c>
      <c r="N34" s="235">
        <v>1</v>
      </c>
      <c r="O34" s="236">
        <v>15900</v>
      </c>
      <c r="P34" s="237">
        <f t="shared" si="7"/>
        <v>15900</v>
      </c>
      <c r="Q34" s="211">
        <f t="shared" si="4"/>
        <v>21200</v>
      </c>
      <c r="R34" s="211">
        <f t="shared" si="5"/>
        <v>15900</v>
      </c>
      <c r="S34" s="211">
        <f t="shared" si="6"/>
        <v>5300</v>
      </c>
      <c r="T34" s="238" t="s">
        <v>207</v>
      </c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</row>
    <row r="35" spans="1:38" s="229" customFormat="1" ht="30" customHeight="1" x14ac:dyDescent="0.2">
      <c r="A35" s="205" t="s">
        <v>38</v>
      </c>
      <c r="B35" s="223" t="s">
        <v>143</v>
      </c>
      <c r="C35" s="239" t="s">
        <v>175</v>
      </c>
      <c r="D35" s="208" t="s">
        <v>40</v>
      </c>
      <c r="E35" s="209"/>
      <c r="F35" s="210"/>
      <c r="G35" s="211">
        <f t="shared" si="1"/>
        <v>0</v>
      </c>
      <c r="H35" s="209"/>
      <c r="I35" s="210"/>
      <c r="J35" s="211">
        <f t="shared" si="2"/>
        <v>0</v>
      </c>
      <c r="K35" s="212">
        <v>4</v>
      </c>
      <c r="L35" s="236">
        <v>5300</v>
      </c>
      <c r="M35" s="211">
        <f t="shared" si="3"/>
        <v>21200</v>
      </c>
      <c r="N35" s="235">
        <v>1</v>
      </c>
      <c r="O35" s="236">
        <v>12315.419999999998</v>
      </c>
      <c r="P35" s="237">
        <f t="shared" si="7"/>
        <v>12315.419999999998</v>
      </c>
      <c r="Q35" s="211">
        <f t="shared" si="4"/>
        <v>21200</v>
      </c>
      <c r="R35" s="211">
        <f t="shared" si="5"/>
        <v>12315.419999999998</v>
      </c>
      <c r="S35" s="211">
        <f t="shared" si="6"/>
        <v>8884.5800000000017</v>
      </c>
      <c r="T35" s="238" t="s">
        <v>208</v>
      </c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</row>
    <row r="36" spans="1:38" s="215" customFormat="1" ht="30" customHeight="1" x14ac:dyDescent="0.2">
      <c r="A36" s="205" t="s">
        <v>38</v>
      </c>
      <c r="B36" s="223" t="s">
        <v>144</v>
      </c>
      <c r="C36" s="239" t="s">
        <v>176</v>
      </c>
      <c r="D36" s="208" t="s">
        <v>40</v>
      </c>
      <c r="E36" s="209"/>
      <c r="F36" s="210"/>
      <c r="G36" s="211">
        <f t="shared" si="1"/>
        <v>0</v>
      </c>
      <c r="H36" s="209"/>
      <c r="I36" s="210"/>
      <c r="J36" s="211">
        <f t="shared" si="2"/>
        <v>0</v>
      </c>
      <c r="K36" s="212">
        <v>4</v>
      </c>
      <c r="L36" s="236">
        <v>5300</v>
      </c>
      <c r="M36" s="211">
        <f t="shared" si="3"/>
        <v>21200</v>
      </c>
      <c r="N36" s="235">
        <v>1</v>
      </c>
      <c r="O36" s="236">
        <v>15900</v>
      </c>
      <c r="P36" s="237">
        <f t="shared" si="7"/>
        <v>15900</v>
      </c>
      <c r="Q36" s="211">
        <f t="shared" si="4"/>
        <v>21200</v>
      </c>
      <c r="R36" s="211">
        <f t="shared" si="5"/>
        <v>15900</v>
      </c>
      <c r="S36" s="211">
        <f t="shared" si="6"/>
        <v>5300</v>
      </c>
      <c r="T36" s="238" t="s">
        <v>207</v>
      </c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</row>
    <row r="37" spans="1:38" s="215" customFormat="1" ht="30" customHeight="1" x14ac:dyDescent="0.2">
      <c r="A37" s="205" t="s">
        <v>38</v>
      </c>
      <c r="B37" s="223" t="s">
        <v>145</v>
      </c>
      <c r="C37" s="239" t="s">
        <v>177</v>
      </c>
      <c r="D37" s="208" t="s">
        <v>40</v>
      </c>
      <c r="E37" s="209"/>
      <c r="F37" s="210"/>
      <c r="G37" s="211">
        <f t="shared" si="1"/>
        <v>0</v>
      </c>
      <c r="H37" s="209"/>
      <c r="I37" s="210"/>
      <c r="J37" s="211">
        <f t="shared" si="2"/>
        <v>0</v>
      </c>
      <c r="K37" s="212">
        <v>4</v>
      </c>
      <c r="L37" s="236">
        <v>5300</v>
      </c>
      <c r="M37" s="211">
        <f t="shared" si="3"/>
        <v>21200</v>
      </c>
      <c r="N37" s="235">
        <v>1</v>
      </c>
      <c r="O37" s="236">
        <v>21200</v>
      </c>
      <c r="P37" s="237">
        <f t="shared" si="7"/>
        <v>21200</v>
      </c>
      <c r="Q37" s="211">
        <f t="shared" si="4"/>
        <v>21200</v>
      </c>
      <c r="R37" s="211">
        <f t="shared" si="5"/>
        <v>21200</v>
      </c>
      <c r="S37" s="211">
        <f t="shared" si="6"/>
        <v>0</v>
      </c>
      <c r="T37" s="238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</row>
    <row r="38" spans="1:38" s="215" customFormat="1" ht="30" customHeight="1" x14ac:dyDescent="0.2">
      <c r="A38" s="205" t="s">
        <v>38</v>
      </c>
      <c r="B38" s="223" t="s">
        <v>146</v>
      </c>
      <c r="C38" s="239" t="s">
        <v>178</v>
      </c>
      <c r="D38" s="208" t="s">
        <v>40</v>
      </c>
      <c r="E38" s="209"/>
      <c r="F38" s="210"/>
      <c r="G38" s="211">
        <f t="shared" si="1"/>
        <v>0</v>
      </c>
      <c r="H38" s="209"/>
      <c r="I38" s="210"/>
      <c r="J38" s="211">
        <f t="shared" si="2"/>
        <v>0</v>
      </c>
      <c r="K38" s="212">
        <v>4</v>
      </c>
      <c r="L38" s="236">
        <v>5300</v>
      </c>
      <c r="M38" s="211">
        <f t="shared" si="3"/>
        <v>21200</v>
      </c>
      <c r="N38" s="235">
        <v>1</v>
      </c>
      <c r="O38" s="236">
        <v>15695.15</v>
      </c>
      <c r="P38" s="237">
        <f t="shared" si="7"/>
        <v>15695.15</v>
      </c>
      <c r="Q38" s="211">
        <f t="shared" si="4"/>
        <v>21200</v>
      </c>
      <c r="R38" s="211">
        <f t="shared" si="5"/>
        <v>15695.15</v>
      </c>
      <c r="S38" s="211">
        <f t="shared" si="6"/>
        <v>5504.85</v>
      </c>
      <c r="T38" s="238" t="s">
        <v>206</v>
      </c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</row>
    <row r="39" spans="1:38" s="215" customFormat="1" ht="30" customHeight="1" x14ac:dyDescent="0.2">
      <c r="A39" s="205" t="s">
        <v>38</v>
      </c>
      <c r="B39" s="223" t="s">
        <v>147</v>
      </c>
      <c r="C39" s="239" t="s">
        <v>179</v>
      </c>
      <c r="D39" s="208" t="s">
        <v>40</v>
      </c>
      <c r="E39" s="209"/>
      <c r="F39" s="210"/>
      <c r="G39" s="211">
        <f t="shared" si="1"/>
        <v>0</v>
      </c>
      <c r="H39" s="209"/>
      <c r="I39" s="210"/>
      <c r="J39" s="211">
        <f t="shared" si="2"/>
        <v>0</v>
      </c>
      <c r="K39" s="212">
        <v>4</v>
      </c>
      <c r="L39" s="236">
        <v>5300</v>
      </c>
      <c r="M39" s="211">
        <f t="shared" si="3"/>
        <v>21200</v>
      </c>
      <c r="N39" s="235">
        <v>1</v>
      </c>
      <c r="O39" s="236">
        <v>21330.41</v>
      </c>
      <c r="P39" s="237">
        <f t="shared" si="7"/>
        <v>21330.41</v>
      </c>
      <c r="Q39" s="211">
        <f t="shared" si="4"/>
        <v>21200</v>
      </c>
      <c r="R39" s="211">
        <f t="shared" si="5"/>
        <v>21330.41</v>
      </c>
      <c r="S39" s="211">
        <f t="shared" si="6"/>
        <v>-130.40999999999985</v>
      </c>
      <c r="T39" s="238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</row>
    <row r="40" spans="1:38" s="229" customFormat="1" ht="30" customHeight="1" x14ac:dyDescent="0.2">
      <c r="A40" s="205" t="s">
        <v>38</v>
      </c>
      <c r="B40" s="223" t="s">
        <v>148</v>
      </c>
      <c r="C40" s="239" t="s">
        <v>180</v>
      </c>
      <c r="D40" s="208" t="s">
        <v>40</v>
      </c>
      <c r="E40" s="209"/>
      <c r="F40" s="210"/>
      <c r="G40" s="211">
        <f t="shared" si="1"/>
        <v>0</v>
      </c>
      <c r="H40" s="209"/>
      <c r="I40" s="210"/>
      <c r="J40" s="211">
        <f t="shared" si="2"/>
        <v>0</v>
      </c>
      <c r="K40" s="212">
        <v>0</v>
      </c>
      <c r="L40" s="236">
        <v>5300</v>
      </c>
      <c r="M40" s="211">
        <f t="shared" si="3"/>
        <v>0</v>
      </c>
      <c r="N40" s="235">
        <v>1</v>
      </c>
      <c r="O40" s="236">
        <v>11061.91</v>
      </c>
      <c r="P40" s="237">
        <f t="shared" si="7"/>
        <v>11061.91</v>
      </c>
      <c r="Q40" s="211">
        <f t="shared" si="4"/>
        <v>0</v>
      </c>
      <c r="R40" s="211">
        <f t="shared" si="5"/>
        <v>11061.91</v>
      </c>
      <c r="S40" s="211">
        <f t="shared" si="6"/>
        <v>-11061.91</v>
      </c>
      <c r="T40" s="238" t="s">
        <v>205</v>
      </c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</row>
    <row r="41" spans="1:38" s="215" customFormat="1" ht="30" customHeight="1" x14ac:dyDescent="0.2">
      <c r="A41" s="205" t="s">
        <v>38</v>
      </c>
      <c r="B41" s="223" t="s">
        <v>149</v>
      </c>
      <c r="C41" s="239" t="s">
        <v>181</v>
      </c>
      <c r="D41" s="208" t="s">
        <v>40</v>
      </c>
      <c r="E41" s="209"/>
      <c r="F41" s="210"/>
      <c r="G41" s="211">
        <f t="shared" si="1"/>
        <v>0</v>
      </c>
      <c r="H41" s="209"/>
      <c r="I41" s="210"/>
      <c r="J41" s="211">
        <f t="shared" si="2"/>
        <v>0</v>
      </c>
      <c r="K41" s="212">
        <v>4</v>
      </c>
      <c r="L41" s="236">
        <v>5300</v>
      </c>
      <c r="M41" s="211">
        <f t="shared" si="3"/>
        <v>21200</v>
      </c>
      <c r="N41" s="235">
        <v>1</v>
      </c>
      <c r="O41" s="236">
        <v>20269.669999999998</v>
      </c>
      <c r="P41" s="237">
        <f t="shared" si="7"/>
        <v>20269.669999999998</v>
      </c>
      <c r="Q41" s="211">
        <f t="shared" si="4"/>
        <v>21200</v>
      </c>
      <c r="R41" s="211">
        <f t="shared" si="5"/>
        <v>20269.669999999998</v>
      </c>
      <c r="S41" s="211">
        <f t="shared" si="6"/>
        <v>930.33000000000175</v>
      </c>
      <c r="T41" s="238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</row>
    <row r="42" spans="1:38" s="229" customFormat="1" ht="30" customHeight="1" x14ac:dyDescent="0.2">
      <c r="A42" s="205" t="s">
        <v>38</v>
      </c>
      <c r="B42" s="223" t="s">
        <v>150</v>
      </c>
      <c r="C42" s="239" t="s">
        <v>182</v>
      </c>
      <c r="D42" s="208" t="s">
        <v>40</v>
      </c>
      <c r="E42" s="209"/>
      <c r="F42" s="210"/>
      <c r="G42" s="211">
        <f t="shared" si="1"/>
        <v>0</v>
      </c>
      <c r="H42" s="209"/>
      <c r="I42" s="210"/>
      <c r="J42" s="211">
        <f t="shared" si="2"/>
        <v>0</v>
      </c>
      <c r="K42" s="212">
        <v>0</v>
      </c>
      <c r="L42" s="236">
        <v>5400</v>
      </c>
      <c r="M42" s="211">
        <f t="shared" si="3"/>
        <v>0</v>
      </c>
      <c r="N42" s="235">
        <v>1</v>
      </c>
      <c r="O42" s="236">
        <v>12339.3</v>
      </c>
      <c r="P42" s="237">
        <f t="shared" si="7"/>
        <v>12339.3</v>
      </c>
      <c r="Q42" s="211">
        <f t="shared" si="4"/>
        <v>0</v>
      </c>
      <c r="R42" s="211">
        <f t="shared" si="5"/>
        <v>12339.3</v>
      </c>
      <c r="S42" s="211">
        <f t="shared" si="6"/>
        <v>-12339.3</v>
      </c>
      <c r="T42" s="238" t="s">
        <v>204</v>
      </c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</row>
    <row r="43" spans="1:38" s="229" customFormat="1" ht="30" customHeight="1" x14ac:dyDescent="0.2">
      <c r="A43" s="205" t="s">
        <v>38</v>
      </c>
      <c r="B43" s="223" t="s">
        <v>151</v>
      </c>
      <c r="C43" s="239" t="s">
        <v>183</v>
      </c>
      <c r="D43" s="208" t="s">
        <v>40</v>
      </c>
      <c r="E43" s="209"/>
      <c r="F43" s="210"/>
      <c r="G43" s="211">
        <f t="shared" si="1"/>
        <v>0</v>
      </c>
      <c r="H43" s="209"/>
      <c r="I43" s="210"/>
      <c r="J43" s="211">
        <f t="shared" si="2"/>
        <v>0</v>
      </c>
      <c r="K43" s="212">
        <v>0</v>
      </c>
      <c r="L43" s="236">
        <v>5300</v>
      </c>
      <c r="M43" s="211">
        <f t="shared" si="3"/>
        <v>0</v>
      </c>
      <c r="N43" s="235">
        <v>1</v>
      </c>
      <c r="O43" s="236">
        <v>12560.07</v>
      </c>
      <c r="P43" s="237">
        <f t="shared" si="7"/>
        <v>12560.07</v>
      </c>
      <c r="Q43" s="211">
        <f t="shared" si="4"/>
        <v>0</v>
      </c>
      <c r="R43" s="211">
        <f t="shared" si="5"/>
        <v>12560.07</v>
      </c>
      <c r="S43" s="211">
        <f t="shared" si="6"/>
        <v>-12560.07</v>
      </c>
      <c r="T43" s="238" t="s">
        <v>203</v>
      </c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</row>
    <row r="44" spans="1:38" s="215" customFormat="1" ht="30" customHeight="1" x14ac:dyDescent="0.2">
      <c r="A44" s="205" t="s">
        <v>38</v>
      </c>
      <c r="B44" s="223" t="s">
        <v>152</v>
      </c>
      <c r="C44" s="239" t="s">
        <v>184</v>
      </c>
      <c r="D44" s="208" t="s">
        <v>40</v>
      </c>
      <c r="E44" s="209"/>
      <c r="F44" s="210"/>
      <c r="G44" s="211">
        <f t="shared" si="1"/>
        <v>0</v>
      </c>
      <c r="H44" s="209"/>
      <c r="I44" s="210"/>
      <c r="J44" s="211">
        <f t="shared" si="2"/>
        <v>0</v>
      </c>
      <c r="K44" s="212">
        <v>4</v>
      </c>
      <c r="L44" s="236">
        <v>5300</v>
      </c>
      <c r="M44" s="211">
        <f t="shared" si="3"/>
        <v>21200</v>
      </c>
      <c r="N44" s="235">
        <v>1</v>
      </c>
      <c r="O44" s="236">
        <v>21200</v>
      </c>
      <c r="P44" s="237">
        <f t="shared" si="7"/>
        <v>21200</v>
      </c>
      <c r="Q44" s="211">
        <f t="shared" si="4"/>
        <v>21200</v>
      </c>
      <c r="R44" s="211">
        <f t="shared" si="5"/>
        <v>21200</v>
      </c>
      <c r="S44" s="211">
        <f t="shared" si="6"/>
        <v>0</v>
      </c>
      <c r="T44" s="238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</row>
    <row r="45" spans="1:38" s="215" customFormat="1" ht="30" customHeight="1" x14ac:dyDescent="0.2">
      <c r="A45" s="205" t="s">
        <v>38</v>
      </c>
      <c r="B45" s="223" t="s">
        <v>153</v>
      </c>
      <c r="C45" s="239" t="s">
        <v>185</v>
      </c>
      <c r="D45" s="208" t="s">
        <v>40</v>
      </c>
      <c r="E45" s="209"/>
      <c r="F45" s="210"/>
      <c r="G45" s="211">
        <f t="shared" si="1"/>
        <v>0</v>
      </c>
      <c r="H45" s="209"/>
      <c r="I45" s="210"/>
      <c r="J45" s="211">
        <f t="shared" si="2"/>
        <v>0</v>
      </c>
      <c r="K45" s="212">
        <v>4</v>
      </c>
      <c r="L45" s="236">
        <v>7700</v>
      </c>
      <c r="M45" s="211">
        <f t="shared" si="3"/>
        <v>30800</v>
      </c>
      <c r="N45" s="235">
        <v>1</v>
      </c>
      <c r="O45" s="236">
        <v>7700</v>
      </c>
      <c r="P45" s="237">
        <f t="shared" si="7"/>
        <v>7700</v>
      </c>
      <c r="Q45" s="211">
        <f t="shared" si="4"/>
        <v>30800</v>
      </c>
      <c r="R45" s="211">
        <f t="shared" si="5"/>
        <v>7700</v>
      </c>
      <c r="S45" s="211">
        <f t="shared" si="6"/>
        <v>23100</v>
      </c>
      <c r="T45" s="238" t="s">
        <v>202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</row>
    <row r="46" spans="1:38" s="215" customFormat="1" ht="30" customHeight="1" x14ac:dyDescent="0.2">
      <c r="A46" s="205" t="s">
        <v>38</v>
      </c>
      <c r="B46" s="223" t="s">
        <v>154</v>
      </c>
      <c r="C46" s="239" t="s">
        <v>186</v>
      </c>
      <c r="D46" s="208" t="s">
        <v>40</v>
      </c>
      <c r="E46" s="209"/>
      <c r="F46" s="210"/>
      <c r="G46" s="211">
        <f t="shared" si="1"/>
        <v>0</v>
      </c>
      <c r="H46" s="209"/>
      <c r="I46" s="210"/>
      <c r="J46" s="211">
        <f t="shared" si="2"/>
        <v>0</v>
      </c>
      <c r="K46" s="212">
        <v>4</v>
      </c>
      <c r="L46" s="236">
        <v>5300</v>
      </c>
      <c r="M46" s="211">
        <f t="shared" si="3"/>
        <v>21200</v>
      </c>
      <c r="N46" s="235">
        <v>1</v>
      </c>
      <c r="O46" s="236">
        <v>0</v>
      </c>
      <c r="P46" s="237">
        <f t="shared" si="7"/>
        <v>0</v>
      </c>
      <c r="Q46" s="211">
        <f t="shared" si="4"/>
        <v>21200</v>
      </c>
      <c r="R46" s="211">
        <f t="shared" si="5"/>
        <v>0</v>
      </c>
      <c r="S46" s="211">
        <f t="shared" si="6"/>
        <v>21200</v>
      </c>
      <c r="T46" s="238" t="s">
        <v>221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</row>
    <row r="47" spans="1:38" s="215" customFormat="1" ht="30" customHeight="1" x14ac:dyDescent="0.2">
      <c r="A47" s="205" t="s">
        <v>38</v>
      </c>
      <c r="B47" s="223" t="s">
        <v>155</v>
      </c>
      <c r="C47" s="239" t="s">
        <v>187</v>
      </c>
      <c r="D47" s="208" t="s">
        <v>40</v>
      </c>
      <c r="E47" s="209"/>
      <c r="F47" s="210"/>
      <c r="G47" s="211">
        <f t="shared" si="1"/>
        <v>0</v>
      </c>
      <c r="H47" s="209"/>
      <c r="I47" s="210"/>
      <c r="J47" s="211">
        <f t="shared" si="2"/>
        <v>0</v>
      </c>
      <c r="K47" s="212">
        <v>4</v>
      </c>
      <c r="L47" s="236">
        <v>5300</v>
      </c>
      <c r="M47" s="211">
        <f t="shared" si="3"/>
        <v>21200</v>
      </c>
      <c r="N47" s="235">
        <v>1</v>
      </c>
      <c r="O47" s="236">
        <v>0</v>
      </c>
      <c r="P47" s="237">
        <f t="shared" si="7"/>
        <v>0</v>
      </c>
      <c r="Q47" s="211">
        <f t="shared" si="4"/>
        <v>21200</v>
      </c>
      <c r="R47" s="211">
        <f t="shared" si="5"/>
        <v>0</v>
      </c>
      <c r="S47" s="211">
        <f t="shared" si="6"/>
        <v>21200</v>
      </c>
      <c r="T47" s="238" t="s">
        <v>220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</row>
    <row r="48" spans="1:38" s="229" customFormat="1" ht="30" customHeight="1" x14ac:dyDescent="0.2">
      <c r="A48" s="205" t="s">
        <v>38</v>
      </c>
      <c r="B48" s="223" t="s">
        <v>156</v>
      </c>
      <c r="C48" s="239" t="s">
        <v>188</v>
      </c>
      <c r="D48" s="208" t="s">
        <v>40</v>
      </c>
      <c r="E48" s="209"/>
      <c r="F48" s="210"/>
      <c r="G48" s="211">
        <f t="shared" si="1"/>
        <v>0</v>
      </c>
      <c r="H48" s="209"/>
      <c r="I48" s="210"/>
      <c r="J48" s="211">
        <f t="shared" si="2"/>
        <v>0</v>
      </c>
      <c r="K48" s="212">
        <v>0</v>
      </c>
      <c r="L48" s="236">
        <v>5300</v>
      </c>
      <c r="M48" s="211">
        <f t="shared" si="3"/>
        <v>0</v>
      </c>
      <c r="N48" s="235">
        <v>1</v>
      </c>
      <c r="O48" s="240">
        <v>4093.14</v>
      </c>
      <c r="P48" s="237">
        <f t="shared" si="7"/>
        <v>4093.14</v>
      </c>
      <c r="Q48" s="211">
        <f t="shared" si="4"/>
        <v>0</v>
      </c>
      <c r="R48" s="211">
        <f t="shared" si="5"/>
        <v>4093.14</v>
      </c>
      <c r="S48" s="211">
        <f t="shared" si="6"/>
        <v>-4093.14</v>
      </c>
      <c r="T48" s="238" t="s">
        <v>201</v>
      </c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</row>
    <row r="49" spans="1:38" s="215" customFormat="1" ht="28.5" customHeight="1" x14ac:dyDescent="0.2">
      <c r="A49" s="205" t="s">
        <v>38</v>
      </c>
      <c r="B49" s="223" t="s">
        <v>157</v>
      </c>
      <c r="C49" s="239" t="s">
        <v>189</v>
      </c>
      <c r="D49" s="208" t="s">
        <v>40</v>
      </c>
      <c r="E49" s="209"/>
      <c r="F49" s="210"/>
      <c r="G49" s="211">
        <f t="shared" si="1"/>
        <v>0</v>
      </c>
      <c r="H49" s="209"/>
      <c r="I49" s="210"/>
      <c r="J49" s="211">
        <f t="shared" si="2"/>
        <v>0</v>
      </c>
      <c r="K49" s="212">
        <v>4</v>
      </c>
      <c r="L49" s="236">
        <v>5300</v>
      </c>
      <c r="M49" s="211">
        <f t="shared" si="3"/>
        <v>21200</v>
      </c>
      <c r="N49" s="235">
        <v>1</v>
      </c>
      <c r="O49" s="236">
        <v>0</v>
      </c>
      <c r="P49" s="237">
        <f t="shared" si="7"/>
        <v>0</v>
      </c>
      <c r="Q49" s="211">
        <f t="shared" si="4"/>
        <v>21200</v>
      </c>
      <c r="R49" s="211">
        <f t="shared" si="5"/>
        <v>0</v>
      </c>
      <c r="S49" s="211">
        <f t="shared" si="6"/>
        <v>21200</v>
      </c>
      <c r="T49" s="238" t="s">
        <v>219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</row>
    <row r="50" spans="1:38" s="215" customFormat="1" ht="30" customHeight="1" x14ac:dyDescent="0.2">
      <c r="A50" s="205" t="s">
        <v>38</v>
      </c>
      <c r="B50" s="223" t="s">
        <v>158</v>
      </c>
      <c r="C50" s="239" t="s">
        <v>190</v>
      </c>
      <c r="D50" s="208" t="s">
        <v>40</v>
      </c>
      <c r="E50" s="209"/>
      <c r="F50" s="210"/>
      <c r="G50" s="211">
        <f t="shared" si="1"/>
        <v>0</v>
      </c>
      <c r="H50" s="209"/>
      <c r="I50" s="210"/>
      <c r="J50" s="211">
        <f t="shared" si="2"/>
        <v>0</v>
      </c>
      <c r="K50" s="212">
        <v>4</v>
      </c>
      <c r="L50" s="236">
        <v>5300</v>
      </c>
      <c r="M50" s="211">
        <f t="shared" si="3"/>
        <v>21200</v>
      </c>
      <c r="N50" s="235">
        <v>1</v>
      </c>
      <c r="O50" s="236">
        <v>0</v>
      </c>
      <c r="P50" s="237">
        <f t="shared" ref="P50:P51" si="8">O50</f>
        <v>0</v>
      </c>
      <c r="Q50" s="211">
        <f t="shared" si="4"/>
        <v>21200</v>
      </c>
      <c r="R50" s="211">
        <f t="shared" si="5"/>
        <v>0</v>
      </c>
      <c r="S50" s="211">
        <f t="shared" si="6"/>
        <v>21200</v>
      </c>
      <c r="T50" s="238" t="s">
        <v>218</v>
      </c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</row>
    <row r="51" spans="1:38" s="215" customFormat="1" ht="30" customHeight="1" x14ac:dyDescent="0.2">
      <c r="A51" s="205" t="s">
        <v>38</v>
      </c>
      <c r="B51" s="223" t="s">
        <v>159</v>
      </c>
      <c r="C51" s="239" t="s">
        <v>191</v>
      </c>
      <c r="D51" s="208" t="s">
        <v>40</v>
      </c>
      <c r="E51" s="209"/>
      <c r="F51" s="210"/>
      <c r="G51" s="211">
        <f t="shared" si="1"/>
        <v>0</v>
      </c>
      <c r="H51" s="209"/>
      <c r="I51" s="210"/>
      <c r="J51" s="211">
        <f t="shared" si="2"/>
        <v>0</v>
      </c>
      <c r="K51" s="212">
        <v>4</v>
      </c>
      <c r="L51" s="236">
        <v>5300</v>
      </c>
      <c r="M51" s="211">
        <f t="shared" si="3"/>
        <v>21200</v>
      </c>
      <c r="N51" s="235">
        <v>1</v>
      </c>
      <c r="O51" s="236">
        <v>0</v>
      </c>
      <c r="P51" s="237">
        <f t="shared" si="8"/>
        <v>0</v>
      </c>
      <c r="Q51" s="211">
        <f t="shared" si="4"/>
        <v>21200</v>
      </c>
      <c r="R51" s="211">
        <f t="shared" si="5"/>
        <v>0</v>
      </c>
      <c r="S51" s="211">
        <f t="shared" si="6"/>
        <v>21200</v>
      </c>
      <c r="T51" s="238" t="s">
        <v>217</v>
      </c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</row>
    <row r="52" spans="1:38" s="215" customFormat="1" ht="30" customHeight="1" x14ac:dyDescent="0.2">
      <c r="A52" s="205" t="s">
        <v>38</v>
      </c>
      <c r="B52" s="223" t="s">
        <v>160</v>
      </c>
      <c r="C52" s="239" t="s">
        <v>192</v>
      </c>
      <c r="D52" s="208" t="s">
        <v>40</v>
      </c>
      <c r="E52" s="209"/>
      <c r="F52" s="210"/>
      <c r="G52" s="211">
        <f t="shared" si="1"/>
        <v>0</v>
      </c>
      <c r="H52" s="209"/>
      <c r="I52" s="210"/>
      <c r="J52" s="211">
        <f t="shared" si="2"/>
        <v>0</v>
      </c>
      <c r="K52" s="212">
        <v>4</v>
      </c>
      <c r="L52" s="236">
        <v>5300</v>
      </c>
      <c r="M52" s="211">
        <f t="shared" si="3"/>
        <v>21200</v>
      </c>
      <c r="N52" s="235">
        <v>1</v>
      </c>
      <c r="O52" s="236">
        <v>33812</v>
      </c>
      <c r="P52" s="237">
        <f>O52</f>
        <v>33812</v>
      </c>
      <c r="Q52" s="211">
        <f t="shared" si="4"/>
        <v>21200</v>
      </c>
      <c r="R52" s="211">
        <f t="shared" si="5"/>
        <v>33812</v>
      </c>
      <c r="S52" s="211">
        <f t="shared" si="6"/>
        <v>-12612</v>
      </c>
      <c r="T52" s="238" t="s">
        <v>200</v>
      </c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</row>
    <row r="53" spans="1:38" s="215" customFormat="1" ht="45" customHeight="1" x14ac:dyDescent="0.2">
      <c r="A53" s="205" t="s">
        <v>38</v>
      </c>
      <c r="B53" s="223" t="s">
        <v>161</v>
      </c>
      <c r="C53" s="239" t="s">
        <v>193</v>
      </c>
      <c r="D53" s="208" t="s">
        <v>40</v>
      </c>
      <c r="E53" s="209"/>
      <c r="F53" s="210"/>
      <c r="G53" s="211">
        <f t="shared" si="1"/>
        <v>0</v>
      </c>
      <c r="H53" s="209"/>
      <c r="I53" s="210"/>
      <c r="J53" s="211">
        <f t="shared" si="2"/>
        <v>0</v>
      </c>
      <c r="K53" s="212">
        <v>4</v>
      </c>
      <c r="L53" s="236">
        <v>5300</v>
      </c>
      <c r="M53" s="211">
        <f t="shared" si="3"/>
        <v>21200</v>
      </c>
      <c r="N53" s="235">
        <v>1</v>
      </c>
      <c r="O53" s="236">
        <v>402.52</v>
      </c>
      <c r="P53" s="237">
        <f>O53</f>
        <v>402.52</v>
      </c>
      <c r="Q53" s="211">
        <f t="shared" si="4"/>
        <v>21200</v>
      </c>
      <c r="R53" s="211">
        <f t="shared" si="5"/>
        <v>402.52</v>
      </c>
      <c r="S53" s="211">
        <f t="shared" si="6"/>
        <v>20797.48</v>
      </c>
      <c r="T53" s="238" t="s">
        <v>215</v>
      </c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</row>
    <row r="54" spans="1:38" s="215" customFormat="1" ht="30" customHeight="1" x14ac:dyDescent="0.2">
      <c r="A54" s="205" t="s">
        <v>38</v>
      </c>
      <c r="B54" s="223" t="s">
        <v>162</v>
      </c>
      <c r="C54" s="239" t="s">
        <v>194</v>
      </c>
      <c r="D54" s="208" t="s">
        <v>40</v>
      </c>
      <c r="E54" s="209"/>
      <c r="F54" s="210"/>
      <c r="G54" s="211">
        <f t="shared" si="1"/>
        <v>0</v>
      </c>
      <c r="H54" s="209"/>
      <c r="I54" s="210"/>
      <c r="J54" s="211">
        <f t="shared" si="2"/>
        <v>0</v>
      </c>
      <c r="K54" s="212">
        <v>4</v>
      </c>
      <c r="L54" s="236">
        <v>5300</v>
      </c>
      <c r="M54" s="211">
        <f t="shared" si="3"/>
        <v>21200</v>
      </c>
      <c r="N54" s="235">
        <v>1</v>
      </c>
      <c r="O54" s="236">
        <v>0</v>
      </c>
      <c r="P54" s="237">
        <f>O54</f>
        <v>0</v>
      </c>
      <c r="Q54" s="211">
        <f t="shared" si="4"/>
        <v>21200</v>
      </c>
      <c r="R54" s="211">
        <f t="shared" si="5"/>
        <v>0</v>
      </c>
      <c r="S54" s="211">
        <f t="shared" si="6"/>
        <v>21200</v>
      </c>
      <c r="T54" s="238" t="s">
        <v>216</v>
      </c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</row>
    <row r="55" spans="1:38" s="229" customFormat="1" ht="30" customHeight="1" x14ac:dyDescent="0.2">
      <c r="A55" s="205" t="s">
        <v>38</v>
      </c>
      <c r="B55" s="223" t="s">
        <v>163</v>
      </c>
      <c r="C55" s="239" t="s">
        <v>195</v>
      </c>
      <c r="D55" s="208" t="s">
        <v>40</v>
      </c>
      <c r="E55" s="209"/>
      <c r="F55" s="210"/>
      <c r="G55" s="211">
        <f t="shared" si="1"/>
        <v>0</v>
      </c>
      <c r="H55" s="209"/>
      <c r="I55" s="210"/>
      <c r="J55" s="211">
        <f t="shared" si="2"/>
        <v>0</v>
      </c>
      <c r="K55" s="212">
        <v>4</v>
      </c>
      <c r="L55" s="236">
        <v>5300</v>
      </c>
      <c r="M55" s="211">
        <f t="shared" si="3"/>
        <v>21200</v>
      </c>
      <c r="N55" s="235">
        <v>1</v>
      </c>
      <c r="O55" s="236">
        <v>2694.9</v>
      </c>
      <c r="P55" s="237">
        <f>O55</f>
        <v>2694.9</v>
      </c>
      <c r="Q55" s="211">
        <f t="shared" si="4"/>
        <v>21200</v>
      </c>
      <c r="R55" s="211">
        <f t="shared" si="5"/>
        <v>2694.9</v>
      </c>
      <c r="S55" s="211">
        <f t="shared" si="6"/>
        <v>18505.099999999999</v>
      </c>
      <c r="T55" s="238" t="s">
        <v>199</v>
      </c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</row>
    <row r="56" spans="1:38" ht="30" customHeight="1" x14ac:dyDescent="0.2">
      <c r="A56" s="79" t="s">
        <v>38</v>
      </c>
      <c r="B56" s="80" t="s">
        <v>164</v>
      </c>
      <c r="C56" s="241" t="s">
        <v>196</v>
      </c>
      <c r="D56" s="82" t="s">
        <v>40</v>
      </c>
      <c r="E56" s="86"/>
      <c r="F56" s="87"/>
      <c r="G56" s="88">
        <f t="shared" si="1"/>
        <v>0</v>
      </c>
      <c r="H56" s="86"/>
      <c r="I56" s="87"/>
      <c r="J56" s="88">
        <f t="shared" si="2"/>
        <v>0</v>
      </c>
      <c r="K56" s="186">
        <v>4</v>
      </c>
      <c r="L56" s="242">
        <v>5300</v>
      </c>
      <c r="M56" s="88">
        <f t="shared" si="3"/>
        <v>21200</v>
      </c>
      <c r="N56" s="235">
        <v>1</v>
      </c>
      <c r="O56" s="242">
        <v>0</v>
      </c>
      <c r="P56" s="243">
        <f>O56</f>
        <v>0</v>
      </c>
      <c r="Q56" s="88">
        <f t="shared" si="4"/>
        <v>21200</v>
      </c>
      <c r="R56" s="88">
        <f t="shared" si="5"/>
        <v>0</v>
      </c>
      <c r="S56" s="88">
        <f t="shared" si="6"/>
        <v>21200</v>
      </c>
      <c r="T56" s="244" t="s">
        <v>222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79" t="s">
        <v>38</v>
      </c>
      <c r="B57" s="80" t="s">
        <v>165</v>
      </c>
      <c r="C57" s="241" t="s">
        <v>197</v>
      </c>
      <c r="D57" s="82" t="s">
        <v>40</v>
      </c>
      <c r="E57" s="86"/>
      <c r="F57" s="87"/>
      <c r="G57" s="88">
        <f t="shared" si="1"/>
        <v>0</v>
      </c>
      <c r="H57" s="86"/>
      <c r="I57" s="87"/>
      <c r="J57" s="88">
        <f t="shared" si="2"/>
        <v>0</v>
      </c>
      <c r="K57" s="186">
        <v>4</v>
      </c>
      <c r="L57" s="242">
        <v>5300</v>
      </c>
      <c r="M57" s="88">
        <f t="shared" si="3"/>
        <v>21200</v>
      </c>
      <c r="N57" s="235">
        <v>1</v>
      </c>
      <c r="O57" s="242">
        <v>0</v>
      </c>
      <c r="P57" s="243">
        <f t="shared" ref="P57:P58" si="9">O57</f>
        <v>0</v>
      </c>
      <c r="Q57" s="88">
        <f t="shared" si="4"/>
        <v>21200</v>
      </c>
      <c r="R57" s="88">
        <f t="shared" si="5"/>
        <v>0</v>
      </c>
      <c r="S57" s="88">
        <f t="shared" si="6"/>
        <v>21200</v>
      </c>
      <c r="T57" s="244" t="s">
        <v>223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79" t="s">
        <v>38</v>
      </c>
      <c r="B58" s="80" t="s">
        <v>166</v>
      </c>
      <c r="C58" s="241" t="s">
        <v>198</v>
      </c>
      <c r="D58" s="82" t="s">
        <v>40</v>
      </c>
      <c r="E58" s="86"/>
      <c r="F58" s="87"/>
      <c r="G58" s="88">
        <f t="shared" si="1"/>
        <v>0</v>
      </c>
      <c r="H58" s="86"/>
      <c r="I58" s="87"/>
      <c r="J58" s="88">
        <f t="shared" si="2"/>
        <v>0</v>
      </c>
      <c r="K58" s="186">
        <v>4</v>
      </c>
      <c r="L58" s="242">
        <v>5300</v>
      </c>
      <c r="M58" s="88">
        <f t="shared" si="3"/>
        <v>21200</v>
      </c>
      <c r="N58" s="235">
        <v>1</v>
      </c>
      <c r="O58" s="242">
        <v>0</v>
      </c>
      <c r="P58" s="243">
        <f t="shared" si="9"/>
        <v>0</v>
      </c>
      <c r="Q58" s="88">
        <f t="shared" si="4"/>
        <v>21200</v>
      </c>
      <c r="R58" s="88">
        <f t="shared" si="5"/>
        <v>0</v>
      </c>
      <c r="S58" s="88">
        <f t="shared" si="6"/>
        <v>21200</v>
      </c>
      <c r="T58" s="244" t="s">
        <v>224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thickBot="1" x14ac:dyDescent="0.25">
      <c r="A59" s="72" t="s">
        <v>35</v>
      </c>
      <c r="B59" s="73" t="s">
        <v>43</v>
      </c>
      <c r="C59" s="72" t="s">
        <v>44</v>
      </c>
      <c r="D59" s="74"/>
      <c r="E59" s="75"/>
      <c r="F59" s="76"/>
      <c r="G59" s="77"/>
      <c r="H59" s="75"/>
      <c r="I59" s="76"/>
      <c r="J59" s="77"/>
      <c r="K59" s="76"/>
      <c r="L59" s="76"/>
      <c r="M59" s="77">
        <f>SUM(M60:M62)</f>
        <v>0</v>
      </c>
      <c r="N59" s="76"/>
      <c r="O59" s="76"/>
      <c r="P59" s="77">
        <f t="shared" ref="P59:S59" si="10">SUM(P60:P62)</f>
        <v>0</v>
      </c>
      <c r="Q59" s="77">
        <f t="shared" si="10"/>
        <v>0</v>
      </c>
      <c r="R59" s="77">
        <f t="shared" si="10"/>
        <v>0</v>
      </c>
      <c r="S59" s="77">
        <f t="shared" si="10"/>
        <v>0</v>
      </c>
      <c r="T59" s="78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79" t="s">
        <v>38</v>
      </c>
      <c r="B60" s="80" t="s">
        <v>45</v>
      </c>
      <c r="C60" s="101" t="s">
        <v>46</v>
      </c>
      <c r="D60" s="82"/>
      <c r="E60" s="265" t="s">
        <v>47</v>
      </c>
      <c r="F60" s="264"/>
      <c r="G60" s="266"/>
      <c r="H60" s="265" t="s">
        <v>47</v>
      </c>
      <c r="I60" s="264"/>
      <c r="J60" s="266"/>
      <c r="K60" s="186"/>
      <c r="L60" s="84"/>
      <c r="M60" s="88">
        <f t="shared" ref="M60:M62" si="11">K60*L60</f>
        <v>0</v>
      </c>
      <c r="N60" s="186"/>
      <c r="O60" s="84"/>
      <c r="P60" s="85">
        <f t="shared" ref="P60:P62" si="12">N60*O60</f>
        <v>0</v>
      </c>
      <c r="Q60" s="85">
        <f t="shared" ref="Q60:Q62" si="13">G60+M60</f>
        <v>0</v>
      </c>
      <c r="R60" s="85">
        <f t="shared" ref="R60:R62" si="14">J60+P60</f>
        <v>0</v>
      </c>
      <c r="S60" s="85">
        <f t="shared" ref="S60:S62" si="15">Q60-R60</f>
        <v>0</v>
      </c>
      <c r="T60" s="8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">
      <c r="A61" s="90" t="s">
        <v>38</v>
      </c>
      <c r="B61" s="91" t="s">
        <v>48</v>
      </c>
      <c r="C61" s="101" t="s">
        <v>46</v>
      </c>
      <c r="D61" s="82"/>
      <c r="E61" s="267"/>
      <c r="F61" s="264"/>
      <c r="G61" s="266"/>
      <c r="H61" s="267"/>
      <c r="I61" s="264"/>
      <c r="J61" s="266"/>
      <c r="K61" s="186"/>
      <c r="L61" s="84"/>
      <c r="M61" s="88">
        <f t="shared" si="11"/>
        <v>0</v>
      </c>
      <c r="N61" s="186"/>
      <c r="O61" s="84"/>
      <c r="P61" s="85">
        <f t="shared" si="12"/>
        <v>0</v>
      </c>
      <c r="Q61" s="85">
        <f t="shared" si="13"/>
        <v>0</v>
      </c>
      <c r="R61" s="85">
        <f t="shared" si="14"/>
        <v>0</v>
      </c>
      <c r="S61" s="85">
        <f t="shared" si="15"/>
        <v>0</v>
      </c>
      <c r="T61" s="8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x14ac:dyDescent="0.2">
      <c r="A62" s="92" t="s">
        <v>38</v>
      </c>
      <c r="B62" s="93" t="s">
        <v>49</v>
      </c>
      <c r="C62" s="102" t="s">
        <v>46</v>
      </c>
      <c r="D62" s="95"/>
      <c r="E62" s="267"/>
      <c r="F62" s="264"/>
      <c r="G62" s="266"/>
      <c r="H62" s="267"/>
      <c r="I62" s="264"/>
      <c r="J62" s="266"/>
      <c r="K62" s="197"/>
      <c r="L62" s="97"/>
      <c r="M62" s="98">
        <f t="shared" si="11"/>
        <v>0</v>
      </c>
      <c r="N62" s="197"/>
      <c r="O62" s="97"/>
      <c r="P62" s="98">
        <f t="shared" si="12"/>
        <v>0</v>
      </c>
      <c r="Q62" s="98">
        <f t="shared" si="13"/>
        <v>0</v>
      </c>
      <c r="R62" s="98">
        <f t="shared" si="14"/>
        <v>0</v>
      </c>
      <c r="S62" s="98">
        <f t="shared" si="15"/>
        <v>0</v>
      </c>
      <c r="T62" s="100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x14ac:dyDescent="0.2">
      <c r="A63" s="72" t="s">
        <v>35</v>
      </c>
      <c r="B63" s="73" t="s">
        <v>50</v>
      </c>
      <c r="C63" s="72" t="s">
        <v>51</v>
      </c>
      <c r="D63" s="74"/>
      <c r="E63" s="75"/>
      <c r="F63" s="76"/>
      <c r="G63" s="77"/>
      <c r="H63" s="75"/>
      <c r="I63" s="76"/>
      <c r="J63" s="77"/>
      <c r="K63" s="76"/>
      <c r="L63" s="76"/>
      <c r="M63" s="77">
        <f>SUM(M64:M66)</f>
        <v>0</v>
      </c>
      <c r="N63" s="76"/>
      <c r="O63" s="76"/>
      <c r="P63" s="77">
        <f t="shared" ref="P63:S63" si="16">SUM(P64:P66)</f>
        <v>0</v>
      </c>
      <c r="Q63" s="77">
        <f t="shared" si="16"/>
        <v>0</v>
      </c>
      <c r="R63" s="77">
        <f t="shared" si="16"/>
        <v>0</v>
      </c>
      <c r="S63" s="77">
        <f t="shared" si="16"/>
        <v>0</v>
      </c>
      <c r="T63" s="78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x14ac:dyDescent="0.2">
      <c r="A64" s="79" t="s">
        <v>38</v>
      </c>
      <c r="B64" s="80" t="s">
        <v>52</v>
      </c>
      <c r="C64" s="81"/>
      <c r="D64" s="82"/>
      <c r="E64" s="265" t="s">
        <v>47</v>
      </c>
      <c r="F64" s="264"/>
      <c r="G64" s="266"/>
      <c r="H64" s="265" t="s">
        <v>47</v>
      </c>
      <c r="I64" s="264"/>
      <c r="J64" s="266"/>
      <c r="K64" s="186">
        <v>0</v>
      </c>
      <c r="L64" s="87">
        <v>0</v>
      </c>
      <c r="M64" s="88">
        <v>0</v>
      </c>
      <c r="N64" s="186"/>
      <c r="O64" s="87"/>
      <c r="P64" s="85">
        <f t="shared" ref="P64:P66" si="17">N64*O64</f>
        <v>0</v>
      </c>
      <c r="Q64" s="88">
        <v>0</v>
      </c>
      <c r="R64" s="88"/>
      <c r="S64" s="85">
        <f t="shared" ref="S64:S66" si="18">Q64-R64</f>
        <v>0</v>
      </c>
      <c r="T64" s="89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x14ac:dyDescent="0.2">
      <c r="A65" s="90" t="s">
        <v>38</v>
      </c>
      <c r="B65" s="91" t="s">
        <v>53</v>
      </c>
      <c r="C65" s="81"/>
      <c r="D65" s="82"/>
      <c r="E65" s="267"/>
      <c r="F65" s="264"/>
      <c r="G65" s="266"/>
      <c r="H65" s="267"/>
      <c r="I65" s="264"/>
      <c r="J65" s="266"/>
      <c r="K65" s="186">
        <v>1</v>
      </c>
      <c r="L65" s="87"/>
      <c r="M65" s="88">
        <f t="shared" ref="M65:M66" si="19">K65*L65</f>
        <v>0</v>
      </c>
      <c r="N65" s="186"/>
      <c r="O65" s="87"/>
      <c r="P65" s="85">
        <f t="shared" si="17"/>
        <v>0</v>
      </c>
      <c r="Q65" s="88">
        <v>0</v>
      </c>
      <c r="R65" s="88"/>
      <c r="S65" s="85">
        <f t="shared" si="18"/>
        <v>0</v>
      </c>
      <c r="T65" s="89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30" customHeight="1" x14ac:dyDescent="0.2">
      <c r="A66" s="92" t="s">
        <v>38</v>
      </c>
      <c r="B66" s="93" t="s">
        <v>54</v>
      </c>
      <c r="C66" s="94"/>
      <c r="D66" s="95"/>
      <c r="E66" s="268"/>
      <c r="F66" s="269"/>
      <c r="G66" s="270"/>
      <c r="H66" s="268"/>
      <c r="I66" s="269"/>
      <c r="J66" s="270"/>
      <c r="K66" s="197">
        <v>1</v>
      </c>
      <c r="L66" s="99"/>
      <c r="M66" s="98">
        <f t="shared" si="19"/>
        <v>0</v>
      </c>
      <c r="N66" s="197"/>
      <c r="O66" s="99"/>
      <c r="P66" s="98">
        <f t="shared" si="17"/>
        <v>0</v>
      </c>
      <c r="Q66" s="88">
        <v>0</v>
      </c>
      <c r="R66" s="88"/>
      <c r="S66" s="85">
        <f t="shared" si="18"/>
        <v>0</v>
      </c>
      <c r="T66" s="100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 x14ac:dyDescent="0.2">
      <c r="A67" s="103" t="s">
        <v>55</v>
      </c>
      <c r="B67" s="104"/>
      <c r="C67" s="105"/>
      <c r="D67" s="106"/>
      <c r="E67" s="107"/>
      <c r="F67" s="108"/>
      <c r="G67" s="109">
        <f>G26+G59+G63</f>
        <v>0</v>
      </c>
      <c r="H67" s="107"/>
      <c r="I67" s="108"/>
      <c r="J67" s="109">
        <f>J26+J59+J63</f>
        <v>0</v>
      </c>
      <c r="K67" s="198"/>
      <c r="L67" s="108"/>
      <c r="M67" s="109">
        <f>M26+M59+M63</f>
        <v>592000</v>
      </c>
      <c r="N67" s="198"/>
      <c r="O67" s="108"/>
      <c r="P67" s="109">
        <f>P26+P59+P63</f>
        <v>354030.13000000006</v>
      </c>
      <c r="Q67" s="109">
        <f>Q26+Q59+Q63</f>
        <v>592000</v>
      </c>
      <c r="R67" s="109">
        <f>R26+R59+R63</f>
        <v>354030.13000000006</v>
      </c>
      <c r="S67" s="109">
        <f>S26+S59+S63</f>
        <v>237969.87000000002</v>
      </c>
      <c r="T67" s="110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30" customHeight="1" thickBot="1" x14ac:dyDescent="0.25">
      <c r="A68" s="72" t="s">
        <v>27</v>
      </c>
      <c r="B68" s="73" t="s">
        <v>56</v>
      </c>
      <c r="C68" s="72" t="s">
        <v>57</v>
      </c>
      <c r="D68" s="74"/>
      <c r="E68" s="75"/>
      <c r="F68" s="76"/>
      <c r="G68" s="111"/>
      <c r="H68" s="75"/>
      <c r="I68" s="76"/>
      <c r="J68" s="111"/>
      <c r="K68" s="76"/>
      <c r="L68" s="76"/>
      <c r="M68" s="111"/>
      <c r="N68" s="76"/>
      <c r="O68" s="76"/>
      <c r="P68" s="111"/>
      <c r="Q68" s="111"/>
      <c r="R68" s="111"/>
      <c r="S68" s="111"/>
      <c r="T68" s="78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1:38" s="245" customFormat="1" ht="30" customHeight="1" thickBot="1" x14ac:dyDescent="0.25">
      <c r="A69" s="79" t="s">
        <v>38</v>
      </c>
      <c r="B69" s="112" t="s">
        <v>58</v>
      </c>
      <c r="C69" s="101" t="s">
        <v>214</v>
      </c>
      <c r="D69" s="82"/>
      <c r="E69" s="86"/>
      <c r="F69" s="87">
        <v>0.22</v>
      </c>
      <c r="G69" s="88">
        <f t="shared" ref="G69" si="20">E69*F69</f>
        <v>0</v>
      </c>
      <c r="H69" s="86"/>
      <c r="I69" s="87">
        <v>0.22</v>
      </c>
      <c r="J69" s="88">
        <f t="shared" ref="J69:J70" si="21">H69*I69</f>
        <v>0</v>
      </c>
      <c r="K69" s="186">
        <f>M67-K70</f>
        <v>549600</v>
      </c>
      <c r="L69" s="87">
        <v>0.22</v>
      </c>
      <c r="M69" s="88">
        <f t="shared" ref="M69:M70" si="22">K69*L69</f>
        <v>120912</v>
      </c>
      <c r="N69" s="186">
        <f>P67-N70</f>
        <v>330873.39000000007</v>
      </c>
      <c r="O69" s="87">
        <v>0.22</v>
      </c>
      <c r="P69" s="88">
        <f>N69*O69</f>
        <v>72792.145800000013</v>
      </c>
      <c r="Q69" s="88">
        <f>G69+M69</f>
        <v>120912</v>
      </c>
      <c r="R69" s="88">
        <f t="shared" ref="R69:R70" si="23">J69+P69</f>
        <v>72792.145800000013</v>
      </c>
      <c r="S69" s="88">
        <f t="shared" ref="S69:S70" si="24">Q69-R69</f>
        <v>48119.854199999987</v>
      </c>
      <c r="T69" s="8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245" customFormat="1" ht="30" customHeight="1" thickBot="1" x14ac:dyDescent="0.25">
      <c r="A70" s="79" t="s">
        <v>38</v>
      </c>
      <c r="B70" s="112" t="s">
        <v>59</v>
      </c>
      <c r="C70" s="101" t="s">
        <v>213</v>
      </c>
      <c r="D70" s="82"/>
      <c r="E70" s="86"/>
      <c r="F70" s="87"/>
      <c r="G70" s="88"/>
      <c r="H70" s="86"/>
      <c r="I70" s="87"/>
      <c r="J70" s="88">
        <f t="shared" si="21"/>
        <v>0</v>
      </c>
      <c r="K70" s="186">
        <v>42400</v>
      </c>
      <c r="L70" s="87">
        <v>0.22</v>
      </c>
      <c r="M70" s="88">
        <f t="shared" si="22"/>
        <v>9328</v>
      </c>
      <c r="N70" s="186">
        <v>23156.74</v>
      </c>
      <c r="O70" s="246">
        <v>8.4099999999999994E-2</v>
      </c>
      <c r="P70" s="88">
        <f t="shared" ref="P70" si="25">N70*O70</f>
        <v>1947.4818339999999</v>
      </c>
      <c r="Q70" s="88">
        <f t="shared" ref="Q70" si="26">G70+M70</f>
        <v>9328</v>
      </c>
      <c r="R70" s="88">
        <f t="shared" si="23"/>
        <v>1947.4818339999999</v>
      </c>
      <c r="S70" s="88">
        <f t="shared" si="24"/>
        <v>7380.5181659999998</v>
      </c>
      <c r="T70" s="8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 x14ac:dyDescent="0.25">
      <c r="A71" s="103" t="s">
        <v>60</v>
      </c>
      <c r="B71" s="104"/>
      <c r="C71" s="105"/>
      <c r="D71" s="106"/>
      <c r="E71" s="107"/>
      <c r="F71" s="108"/>
      <c r="G71" s="109">
        <f>SUM(G69:G70)</f>
        <v>0</v>
      </c>
      <c r="H71" s="107"/>
      <c r="I71" s="108"/>
      <c r="J71" s="109">
        <f>SUM(J69:J70)</f>
        <v>0</v>
      </c>
      <c r="K71" s="198"/>
      <c r="L71" s="108"/>
      <c r="M71" s="109">
        <f>SUM(M69:M70)</f>
        <v>130240</v>
      </c>
      <c r="N71" s="198"/>
      <c r="O71" s="108"/>
      <c r="P71" s="109">
        <f>SUM(P69:P70)</f>
        <v>74739.627634000019</v>
      </c>
      <c r="Q71" s="109">
        <f>SUM(Q69:Q70)</f>
        <v>130240</v>
      </c>
      <c r="R71" s="109">
        <f>SUM(R69:R70)</f>
        <v>74739.627634000019</v>
      </c>
      <c r="S71" s="109">
        <f>SUM(S69:S70)</f>
        <v>55500.372365999989</v>
      </c>
      <c r="T71" s="110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 x14ac:dyDescent="0.2">
      <c r="A72" s="72" t="s">
        <v>27</v>
      </c>
      <c r="B72" s="73" t="s">
        <v>61</v>
      </c>
      <c r="C72" s="72" t="s">
        <v>62</v>
      </c>
      <c r="D72" s="74"/>
      <c r="E72" s="75"/>
      <c r="F72" s="76"/>
      <c r="G72" s="111"/>
      <c r="H72" s="75"/>
      <c r="I72" s="76"/>
      <c r="J72" s="111"/>
      <c r="K72" s="76"/>
      <c r="L72" s="76"/>
      <c r="M72" s="111"/>
      <c r="N72" s="76"/>
      <c r="O72" s="76"/>
      <c r="P72" s="111"/>
      <c r="Q72" s="111"/>
      <c r="R72" s="111"/>
      <c r="S72" s="111"/>
      <c r="T72" s="78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</row>
    <row r="73" spans="1:38" ht="30" customHeight="1" x14ac:dyDescent="0.2">
      <c r="A73" s="79" t="s">
        <v>38</v>
      </c>
      <c r="B73" s="112" t="s">
        <v>63</v>
      </c>
      <c r="C73" s="114" t="s">
        <v>225</v>
      </c>
      <c r="D73" s="82" t="s">
        <v>40</v>
      </c>
      <c r="E73" s="83"/>
      <c r="F73" s="84"/>
      <c r="G73" s="85">
        <f t="shared" ref="G73:G75" si="27">E73*F73</f>
        <v>0</v>
      </c>
      <c r="H73" s="83"/>
      <c r="I73" s="84"/>
      <c r="J73" s="85">
        <f t="shared" ref="J73:J75" si="28">H73*I73</f>
        <v>0</v>
      </c>
      <c r="K73" s="186">
        <v>4</v>
      </c>
      <c r="L73" s="84">
        <v>2000</v>
      </c>
      <c r="M73" s="88">
        <f t="shared" ref="M73:M75" si="29">K73*L73</f>
        <v>8000</v>
      </c>
      <c r="N73" s="186">
        <v>4</v>
      </c>
      <c r="O73" s="84">
        <v>2000</v>
      </c>
      <c r="P73" s="85">
        <f t="shared" ref="P73:P75" si="30">N73*O73</f>
        <v>8000</v>
      </c>
      <c r="Q73" s="85">
        <f t="shared" ref="Q73:Q74" si="31">G73+M73</f>
        <v>8000</v>
      </c>
      <c r="R73" s="85">
        <f t="shared" ref="R73:R75" si="32">J73+P73</f>
        <v>8000</v>
      </c>
      <c r="S73" s="85">
        <f t="shared" ref="S73:S75" si="33">Q73-R73</f>
        <v>0</v>
      </c>
      <c r="T73" s="89" t="s">
        <v>228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40.5" customHeight="1" x14ac:dyDescent="0.2">
      <c r="A74" s="90" t="s">
        <v>38</v>
      </c>
      <c r="B74" s="91" t="s">
        <v>64</v>
      </c>
      <c r="C74" s="114" t="s">
        <v>226</v>
      </c>
      <c r="D74" s="82" t="s">
        <v>40</v>
      </c>
      <c r="E74" s="83"/>
      <c r="F74" s="84"/>
      <c r="G74" s="85">
        <f t="shared" si="27"/>
        <v>0</v>
      </c>
      <c r="H74" s="83"/>
      <c r="I74" s="84"/>
      <c r="J74" s="85">
        <f t="shared" si="28"/>
        <v>0</v>
      </c>
      <c r="K74" s="186">
        <v>4</v>
      </c>
      <c r="L74" s="84">
        <f>125.68*1.2</f>
        <v>150.816</v>
      </c>
      <c r="M74" s="88">
        <f t="shared" si="29"/>
        <v>603.26400000000001</v>
      </c>
      <c r="N74" s="235">
        <v>1</v>
      </c>
      <c r="O74" s="87">
        <f>160.87+158.81+160.87+162.32</f>
        <v>642.87</v>
      </c>
      <c r="P74" s="85">
        <f>N74*O74</f>
        <v>642.87</v>
      </c>
      <c r="Q74" s="85">
        <f t="shared" si="31"/>
        <v>603.26400000000001</v>
      </c>
      <c r="R74" s="85">
        <f t="shared" si="32"/>
        <v>642.87</v>
      </c>
      <c r="S74" s="85">
        <f t="shared" si="33"/>
        <v>-39.605999999999995</v>
      </c>
      <c r="T74" s="89" t="s">
        <v>227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61.5" customHeight="1" x14ac:dyDescent="0.2">
      <c r="A75" s="92" t="s">
        <v>38</v>
      </c>
      <c r="B75" s="93" t="s">
        <v>65</v>
      </c>
      <c r="C75" s="114" t="s">
        <v>230</v>
      </c>
      <c r="D75" s="95" t="s">
        <v>40</v>
      </c>
      <c r="E75" s="96"/>
      <c r="F75" s="97"/>
      <c r="G75" s="98">
        <f t="shared" si="27"/>
        <v>0</v>
      </c>
      <c r="H75" s="96"/>
      <c r="I75" s="97"/>
      <c r="J75" s="98">
        <f t="shared" si="28"/>
        <v>0</v>
      </c>
      <c r="K75" s="197">
        <v>4</v>
      </c>
      <c r="L75" s="97">
        <v>460</v>
      </c>
      <c r="M75" s="98">
        <f t="shared" si="29"/>
        <v>1840</v>
      </c>
      <c r="N75" s="197">
        <v>4</v>
      </c>
      <c r="O75" s="99">
        <v>690</v>
      </c>
      <c r="P75" s="98">
        <f t="shared" si="30"/>
        <v>2760</v>
      </c>
      <c r="Q75" s="85">
        <f>G75+M75</f>
        <v>1840</v>
      </c>
      <c r="R75" s="85">
        <f t="shared" si="32"/>
        <v>2760</v>
      </c>
      <c r="S75" s="85">
        <f t="shared" si="33"/>
        <v>-920</v>
      </c>
      <c r="T75" s="100" t="s">
        <v>229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103" t="s">
        <v>66</v>
      </c>
      <c r="B76" s="104"/>
      <c r="C76" s="105"/>
      <c r="D76" s="106"/>
      <c r="E76" s="107"/>
      <c r="F76" s="108"/>
      <c r="G76" s="109">
        <f>SUM(G73:G75)</f>
        <v>0</v>
      </c>
      <c r="H76" s="107"/>
      <c r="I76" s="108"/>
      <c r="J76" s="109">
        <f>SUM(J73:J75)</f>
        <v>0</v>
      </c>
      <c r="K76" s="198"/>
      <c r="L76" s="108"/>
      <c r="M76" s="109">
        <f>SUM(M73:M75)</f>
        <v>10443.263999999999</v>
      </c>
      <c r="N76" s="198"/>
      <c r="O76" s="108"/>
      <c r="P76" s="109">
        <f t="shared" ref="P76:S76" si="34">SUM(P73:P75)</f>
        <v>11402.87</v>
      </c>
      <c r="Q76" s="109">
        <f>SUM(Q73:Q75)</f>
        <v>10443.263999999999</v>
      </c>
      <c r="R76" s="109">
        <f t="shared" si="34"/>
        <v>11402.87</v>
      </c>
      <c r="S76" s="109">
        <f t="shared" si="34"/>
        <v>-959.60599999999999</v>
      </c>
      <c r="T76" s="110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40.5" customHeight="1" thickBot="1" x14ac:dyDescent="0.25">
      <c r="A77" s="72" t="s">
        <v>27</v>
      </c>
      <c r="B77" s="73" t="s">
        <v>67</v>
      </c>
      <c r="C77" s="115" t="s">
        <v>68</v>
      </c>
      <c r="D77" s="74"/>
      <c r="E77" s="75"/>
      <c r="F77" s="76"/>
      <c r="G77" s="111"/>
      <c r="H77" s="75"/>
      <c r="I77" s="76"/>
      <c r="J77" s="111"/>
      <c r="K77" s="76"/>
      <c r="L77" s="76"/>
      <c r="M77" s="111"/>
      <c r="N77" s="76"/>
      <c r="O77" s="76"/>
      <c r="P77" s="111"/>
      <c r="Q77" s="111"/>
      <c r="R77" s="111"/>
      <c r="S77" s="111"/>
      <c r="T77" s="78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</row>
    <row r="78" spans="1:38" ht="77.25" customHeight="1" x14ac:dyDescent="0.2">
      <c r="A78" s="79" t="s">
        <v>38</v>
      </c>
      <c r="B78" s="112" t="s">
        <v>69</v>
      </c>
      <c r="C78" s="219" t="s">
        <v>231</v>
      </c>
      <c r="D78" s="82" t="s">
        <v>40</v>
      </c>
      <c r="E78" s="83"/>
      <c r="F78" s="84"/>
      <c r="G78" s="85">
        <f t="shared" ref="G78:G79" si="35">E78*F78</f>
        <v>0</v>
      </c>
      <c r="H78" s="83"/>
      <c r="I78" s="84"/>
      <c r="J78" s="85">
        <f t="shared" ref="J78:J79" si="36">H78*I78</f>
        <v>0</v>
      </c>
      <c r="K78" s="186">
        <v>4</v>
      </c>
      <c r="L78" s="222">
        <v>1200</v>
      </c>
      <c r="M78" s="88">
        <f t="shared" ref="M78:M79" si="37">K78*L78</f>
        <v>4800</v>
      </c>
      <c r="N78" s="235">
        <v>1</v>
      </c>
      <c r="O78" s="87">
        <v>491.17</v>
      </c>
      <c r="P78" s="85">
        <f t="shared" ref="P78:P79" si="38">N78*O78</f>
        <v>491.17</v>
      </c>
      <c r="Q78" s="85">
        <f t="shared" ref="Q78:Q79" si="39">G78+M78</f>
        <v>4800</v>
      </c>
      <c r="R78" s="85">
        <f t="shared" ref="R78:R79" si="40">J78+P78</f>
        <v>491.17</v>
      </c>
      <c r="S78" s="85">
        <f t="shared" ref="S78:S79" si="41">Q78-R78</f>
        <v>4308.83</v>
      </c>
      <c r="T78" s="221" t="s">
        <v>233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60.75" customHeight="1" thickBot="1" x14ac:dyDescent="0.25">
      <c r="A79" s="90" t="s">
        <v>38</v>
      </c>
      <c r="B79" s="93" t="s">
        <v>70</v>
      </c>
      <c r="C79" s="220" t="s">
        <v>232</v>
      </c>
      <c r="D79" s="82" t="s">
        <v>40</v>
      </c>
      <c r="E79" s="83"/>
      <c r="F79" s="84"/>
      <c r="G79" s="85">
        <f t="shared" si="35"/>
        <v>0</v>
      </c>
      <c r="H79" s="83"/>
      <c r="I79" s="84"/>
      <c r="J79" s="85">
        <f t="shared" si="36"/>
        <v>0</v>
      </c>
      <c r="K79" s="186">
        <v>4</v>
      </c>
      <c r="L79" s="222">
        <f>331.84+757.87</f>
        <v>1089.71</v>
      </c>
      <c r="M79" s="88">
        <f t="shared" si="37"/>
        <v>4358.84</v>
      </c>
      <c r="N79" s="235">
        <v>1</v>
      </c>
      <c r="O79" s="87">
        <v>4415.96</v>
      </c>
      <c r="P79" s="85">
        <f t="shared" si="38"/>
        <v>4415.96</v>
      </c>
      <c r="Q79" s="85">
        <f t="shared" si="39"/>
        <v>4358.84</v>
      </c>
      <c r="R79" s="85">
        <f t="shared" si="40"/>
        <v>4415.96</v>
      </c>
      <c r="S79" s="85">
        <f t="shared" si="41"/>
        <v>-57.119999999999891</v>
      </c>
      <c r="T79" s="100" t="s">
        <v>234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5">
      <c r="A80" s="116" t="s">
        <v>71</v>
      </c>
      <c r="B80" s="104"/>
      <c r="C80" s="105"/>
      <c r="D80" s="106"/>
      <c r="E80" s="107"/>
      <c r="F80" s="108"/>
      <c r="G80" s="109">
        <f>SUM(G78:G79)</f>
        <v>0</v>
      </c>
      <c r="H80" s="107"/>
      <c r="I80" s="108"/>
      <c r="J80" s="109">
        <f>SUM(J78:J79)</f>
        <v>0</v>
      </c>
      <c r="K80" s="198"/>
      <c r="L80" s="108"/>
      <c r="M80" s="109">
        <f>SUM(M78:M79)</f>
        <v>9158.84</v>
      </c>
      <c r="N80" s="198"/>
      <c r="O80" s="108"/>
      <c r="P80" s="109">
        <f>SUM(P78:P79)</f>
        <v>4907.13</v>
      </c>
      <c r="Q80" s="109">
        <f>SUM(Q78:Q79)</f>
        <v>9158.84</v>
      </c>
      <c r="R80" s="109">
        <f>SUM(R78:R79)</f>
        <v>4907.13</v>
      </c>
      <c r="S80" s="109">
        <f>SUM(S78:S79)</f>
        <v>4251.71</v>
      </c>
      <c r="T80" s="110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x14ac:dyDescent="0.2">
      <c r="A81" s="72" t="s">
        <v>27</v>
      </c>
      <c r="B81" s="73" t="s">
        <v>72</v>
      </c>
      <c r="C81" s="72" t="s">
        <v>73</v>
      </c>
      <c r="D81" s="74"/>
      <c r="E81" s="75"/>
      <c r="F81" s="76"/>
      <c r="G81" s="111"/>
      <c r="H81" s="75"/>
      <c r="I81" s="76"/>
      <c r="J81" s="111"/>
      <c r="K81" s="76"/>
      <c r="L81" s="76"/>
      <c r="M81" s="111"/>
      <c r="N81" s="76"/>
      <c r="O81" s="76"/>
      <c r="P81" s="111"/>
      <c r="Q81" s="111"/>
      <c r="R81" s="111"/>
      <c r="S81" s="111"/>
      <c r="T81" s="78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</row>
    <row r="82" spans="1:38" ht="30" customHeight="1" x14ac:dyDescent="0.2">
      <c r="A82" s="79" t="s">
        <v>38</v>
      </c>
      <c r="B82" s="112" t="s">
        <v>74</v>
      </c>
      <c r="C82" s="117" t="s">
        <v>75</v>
      </c>
      <c r="D82" s="82" t="s">
        <v>40</v>
      </c>
      <c r="E82" s="83"/>
      <c r="F82" s="84"/>
      <c r="G82" s="85">
        <f t="shared" ref="G82:G84" si="42">E82*F82</f>
        <v>0</v>
      </c>
      <c r="H82" s="83"/>
      <c r="I82" s="84"/>
      <c r="J82" s="85">
        <f t="shared" ref="J82:J84" si="43">H82*I82</f>
        <v>0</v>
      </c>
      <c r="K82" s="186"/>
      <c r="L82" s="84"/>
      <c r="M82" s="88">
        <f t="shared" ref="M82:M84" si="44">K82*L82</f>
        <v>0</v>
      </c>
      <c r="N82" s="186"/>
      <c r="O82" s="84"/>
      <c r="P82" s="85">
        <f t="shared" ref="P82:P84" si="45">N82*O82</f>
        <v>0</v>
      </c>
      <c r="Q82" s="85">
        <f t="shared" ref="Q82:Q84" si="46">G82+M82</f>
        <v>0</v>
      </c>
      <c r="R82" s="85">
        <f t="shared" ref="R82:R84" si="47">J82+P82</f>
        <v>0</v>
      </c>
      <c r="S82" s="85">
        <f t="shared" ref="S82:S84" si="48">Q82-R82</f>
        <v>0</v>
      </c>
      <c r="T82" s="8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90" t="s">
        <v>38</v>
      </c>
      <c r="B83" s="91" t="s">
        <v>76</v>
      </c>
      <c r="C83" s="117" t="s">
        <v>77</v>
      </c>
      <c r="D83" s="82" t="s">
        <v>40</v>
      </c>
      <c r="E83" s="83"/>
      <c r="F83" s="84"/>
      <c r="G83" s="85">
        <f t="shared" si="42"/>
        <v>0</v>
      </c>
      <c r="H83" s="83"/>
      <c r="I83" s="84"/>
      <c r="J83" s="85">
        <f t="shared" si="43"/>
        <v>0</v>
      </c>
      <c r="K83" s="186"/>
      <c r="L83" s="84"/>
      <c r="M83" s="88">
        <f t="shared" si="44"/>
        <v>0</v>
      </c>
      <c r="N83" s="186"/>
      <c r="O83" s="84"/>
      <c r="P83" s="85">
        <f t="shared" si="45"/>
        <v>0</v>
      </c>
      <c r="Q83" s="85">
        <f t="shared" si="46"/>
        <v>0</v>
      </c>
      <c r="R83" s="85">
        <f t="shared" si="47"/>
        <v>0</v>
      </c>
      <c r="S83" s="85">
        <f t="shared" si="48"/>
        <v>0</v>
      </c>
      <c r="T83" s="89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92" t="s">
        <v>38</v>
      </c>
      <c r="B84" s="93" t="s">
        <v>78</v>
      </c>
      <c r="C84" s="118" t="s">
        <v>79</v>
      </c>
      <c r="D84" s="95" t="s">
        <v>40</v>
      </c>
      <c r="E84" s="96"/>
      <c r="F84" s="97"/>
      <c r="G84" s="98">
        <f t="shared" si="42"/>
        <v>0</v>
      </c>
      <c r="H84" s="96"/>
      <c r="I84" s="97"/>
      <c r="J84" s="98">
        <f t="shared" si="43"/>
        <v>0</v>
      </c>
      <c r="K84" s="197"/>
      <c r="L84" s="97"/>
      <c r="M84" s="98">
        <f t="shared" si="44"/>
        <v>0</v>
      </c>
      <c r="N84" s="197"/>
      <c r="O84" s="97"/>
      <c r="P84" s="98">
        <f t="shared" si="45"/>
        <v>0</v>
      </c>
      <c r="Q84" s="85">
        <f t="shared" si="46"/>
        <v>0</v>
      </c>
      <c r="R84" s="85">
        <f t="shared" si="47"/>
        <v>0</v>
      </c>
      <c r="S84" s="85">
        <f t="shared" si="48"/>
        <v>0</v>
      </c>
      <c r="T84" s="100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103" t="s">
        <v>80</v>
      </c>
      <c r="B85" s="104"/>
      <c r="C85" s="105"/>
      <c r="D85" s="106"/>
      <c r="E85" s="107"/>
      <c r="F85" s="108"/>
      <c r="G85" s="109">
        <f>SUM(G82:G84)</f>
        <v>0</v>
      </c>
      <c r="H85" s="107"/>
      <c r="I85" s="108"/>
      <c r="J85" s="109">
        <f>SUM(J82:J84)</f>
        <v>0</v>
      </c>
      <c r="K85" s="198"/>
      <c r="L85" s="108"/>
      <c r="M85" s="109">
        <f>SUM(M82:M84)</f>
        <v>0</v>
      </c>
      <c r="N85" s="198"/>
      <c r="O85" s="108"/>
      <c r="P85" s="109">
        <f t="shared" ref="P85:S85" si="49">SUM(P82:P84)</f>
        <v>0</v>
      </c>
      <c r="Q85" s="109">
        <f t="shared" si="49"/>
        <v>0</v>
      </c>
      <c r="R85" s="109">
        <f t="shared" si="49"/>
        <v>0</v>
      </c>
      <c r="S85" s="109">
        <f t="shared" si="49"/>
        <v>0</v>
      </c>
      <c r="T85" s="110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">
      <c r="A86" s="72" t="s">
        <v>27</v>
      </c>
      <c r="B86" s="73" t="s">
        <v>81</v>
      </c>
      <c r="C86" s="72" t="s">
        <v>82</v>
      </c>
      <c r="D86" s="74"/>
      <c r="E86" s="75"/>
      <c r="F86" s="76"/>
      <c r="G86" s="111"/>
      <c r="H86" s="75"/>
      <c r="I86" s="76"/>
      <c r="J86" s="111"/>
      <c r="K86" s="76"/>
      <c r="L86" s="76"/>
      <c r="M86" s="111"/>
      <c r="N86" s="76"/>
      <c r="O86" s="76"/>
      <c r="P86" s="111"/>
      <c r="Q86" s="111"/>
      <c r="R86" s="111"/>
      <c r="S86" s="111"/>
      <c r="T86" s="78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</row>
    <row r="87" spans="1:38" ht="30" customHeight="1" thickBot="1" x14ac:dyDescent="0.25">
      <c r="A87" s="79" t="s">
        <v>38</v>
      </c>
      <c r="B87" s="112" t="s">
        <v>83</v>
      </c>
      <c r="C87" s="119"/>
      <c r="D87" s="82" t="s">
        <v>84</v>
      </c>
      <c r="E87" s="83"/>
      <c r="F87" s="84"/>
      <c r="G87" s="85">
        <f t="shared" ref="G87" si="50">E87*F87</f>
        <v>0</v>
      </c>
      <c r="H87" s="83"/>
      <c r="I87" s="84"/>
      <c r="J87" s="85">
        <f t="shared" ref="J87" si="51">H87*I87</f>
        <v>0</v>
      </c>
      <c r="K87" s="186"/>
      <c r="L87" s="87"/>
      <c r="M87" s="88">
        <f t="shared" ref="M87" si="52">K87*L87</f>
        <v>0</v>
      </c>
      <c r="N87" s="186"/>
      <c r="O87" s="87"/>
      <c r="P87" s="85">
        <f t="shared" ref="P87" si="53">N87*O87</f>
        <v>0</v>
      </c>
      <c r="Q87" s="85">
        <f t="shared" ref="Q87" si="54">G87+M87</f>
        <v>0</v>
      </c>
      <c r="R87" s="85">
        <f t="shared" ref="R87" si="55">J87+P87</f>
        <v>0</v>
      </c>
      <c r="S87" s="85">
        <f t="shared" ref="S87" si="56">Q87-R87</f>
        <v>0</v>
      </c>
      <c r="T87" s="89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 x14ac:dyDescent="0.25">
      <c r="A88" s="103" t="s">
        <v>85</v>
      </c>
      <c r="B88" s="104"/>
      <c r="C88" s="105"/>
      <c r="D88" s="106"/>
      <c r="E88" s="107"/>
      <c r="F88" s="108"/>
      <c r="G88" s="109">
        <f>SUM(G87:G87)</f>
        <v>0</v>
      </c>
      <c r="H88" s="107"/>
      <c r="I88" s="108"/>
      <c r="J88" s="109">
        <f>SUM(J87:J87)</f>
        <v>0</v>
      </c>
      <c r="K88" s="198"/>
      <c r="L88" s="108"/>
      <c r="M88" s="109">
        <f>SUM(M87:M87)</f>
        <v>0</v>
      </c>
      <c r="N88" s="198"/>
      <c r="O88" s="108"/>
      <c r="P88" s="109">
        <f>SUM(P87:P87)</f>
        <v>0</v>
      </c>
      <c r="Q88" s="109">
        <f>SUM(Q87:Q87)</f>
        <v>0</v>
      </c>
      <c r="R88" s="109">
        <f>SUM(R87:R87)</f>
        <v>0</v>
      </c>
      <c r="S88" s="109">
        <f>SUM(S87:S87)</f>
        <v>0</v>
      </c>
      <c r="T88" s="110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42" customHeight="1" x14ac:dyDescent="0.2">
      <c r="A89" s="72" t="s">
        <v>27</v>
      </c>
      <c r="B89" s="73" t="s">
        <v>86</v>
      </c>
      <c r="C89" s="115" t="s">
        <v>87</v>
      </c>
      <c r="D89" s="74"/>
      <c r="E89" s="75"/>
      <c r="F89" s="76"/>
      <c r="G89" s="111"/>
      <c r="H89" s="75"/>
      <c r="I89" s="76"/>
      <c r="J89" s="111"/>
      <c r="K89" s="76"/>
      <c r="L89" s="76"/>
      <c r="M89" s="111"/>
      <c r="N89" s="76"/>
      <c r="O89" s="76"/>
      <c r="P89" s="111"/>
      <c r="Q89" s="111"/>
      <c r="R89" s="111"/>
      <c r="S89" s="111"/>
      <c r="T89" s="78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</row>
    <row r="90" spans="1:38" ht="30" customHeight="1" x14ac:dyDescent="0.2">
      <c r="A90" s="79" t="s">
        <v>38</v>
      </c>
      <c r="B90" s="112" t="s">
        <v>88</v>
      </c>
      <c r="C90" s="117" t="s">
        <v>236</v>
      </c>
      <c r="D90" s="82" t="s">
        <v>40</v>
      </c>
      <c r="E90" s="83"/>
      <c r="F90" s="84"/>
      <c r="G90" s="85">
        <f t="shared" ref="G90:G92" si="57">E90*F90</f>
        <v>0</v>
      </c>
      <c r="H90" s="83"/>
      <c r="I90" s="84"/>
      <c r="J90" s="85">
        <f t="shared" ref="J90:J91" si="58">H90*I90</f>
        <v>0</v>
      </c>
      <c r="K90" s="186">
        <v>4</v>
      </c>
      <c r="L90" s="87">
        <v>1400</v>
      </c>
      <c r="M90" s="88">
        <f t="shared" ref="M90:M92" si="59">K90*L90</f>
        <v>5600</v>
      </c>
      <c r="N90" s="186">
        <v>1</v>
      </c>
      <c r="O90" s="87">
        <v>1109.05</v>
      </c>
      <c r="P90" s="85">
        <f t="shared" ref="P90:P92" si="60">N90*O90</f>
        <v>1109.05</v>
      </c>
      <c r="Q90" s="85">
        <f t="shared" ref="Q90:Q92" si="61">G90+M90</f>
        <v>5600</v>
      </c>
      <c r="R90" s="85">
        <f t="shared" ref="R90:R92" si="62">J90+P90</f>
        <v>1109.05</v>
      </c>
      <c r="S90" s="85">
        <f t="shared" ref="S90:S92" si="63">Q90-R90</f>
        <v>4490.95</v>
      </c>
      <c r="T90" s="89" t="s">
        <v>237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90" t="s">
        <v>38</v>
      </c>
      <c r="B91" s="91" t="s">
        <v>89</v>
      </c>
      <c r="C91" s="117" t="s">
        <v>90</v>
      </c>
      <c r="D91" s="82" t="s">
        <v>40</v>
      </c>
      <c r="E91" s="83"/>
      <c r="F91" s="84"/>
      <c r="G91" s="85">
        <f t="shared" si="57"/>
        <v>0</v>
      </c>
      <c r="H91" s="83"/>
      <c r="I91" s="84"/>
      <c r="J91" s="85">
        <f t="shared" si="58"/>
        <v>0</v>
      </c>
      <c r="K91" s="186"/>
      <c r="L91" s="84"/>
      <c r="M91" s="88">
        <f t="shared" si="59"/>
        <v>0</v>
      </c>
      <c r="N91" s="186"/>
      <c r="O91" s="87"/>
      <c r="P91" s="85">
        <f t="shared" si="60"/>
        <v>0</v>
      </c>
      <c r="Q91" s="85">
        <f t="shared" si="61"/>
        <v>0</v>
      </c>
      <c r="R91" s="85">
        <f t="shared" si="62"/>
        <v>0</v>
      </c>
      <c r="S91" s="85">
        <f t="shared" si="63"/>
        <v>0</v>
      </c>
      <c r="T91" s="89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8.25" customHeight="1" thickBot="1" x14ac:dyDescent="0.25">
      <c r="A92" s="92" t="s">
        <v>38</v>
      </c>
      <c r="B92" s="93" t="s">
        <v>91</v>
      </c>
      <c r="C92" s="114" t="s">
        <v>238</v>
      </c>
      <c r="D92" s="95" t="s">
        <v>40</v>
      </c>
      <c r="E92" s="96"/>
      <c r="F92" s="97"/>
      <c r="G92" s="98">
        <f t="shared" si="57"/>
        <v>0</v>
      </c>
      <c r="H92" s="96"/>
      <c r="I92" s="97"/>
      <c r="J92" s="98">
        <v>0</v>
      </c>
      <c r="K92" s="197">
        <v>4</v>
      </c>
      <c r="L92" s="97">
        <v>12150</v>
      </c>
      <c r="M92" s="98">
        <f t="shared" si="59"/>
        <v>48600</v>
      </c>
      <c r="N92" s="197">
        <v>1</v>
      </c>
      <c r="O92" s="99">
        <v>51210</v>
      </c>
      <c r="P92" s="98">
        <f t="shared" si="60"/>
        <v>51210</v>
      </c>
      <c r="Q92" s="85">
        <f t="shared" si="61"/>
        <v>48600</v>
      </c>
      <c r="R92" s="85">
        <f t="shared" si="62"/>
        <v>51210</v>
      </c>
      <c r="S92" s="85">
        <f t="shared" si="63"/>
        <v>-2610</v>
      </c>
      <c r="T92" s="100" t="s">
        <v>244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 x14ac:dyDescent="0.25">
      <c r="A93" s="103" t="s">
        <v>92</v>
      </c>
      <c r="B93" s="104"/>
      <c r="C93" s="105"/>
      <c r="D93" s="106"/>
      <c r="E93" s="107"/>
      <c r="F93" s="108"/>
      <c r="G93" s="109">
        <f>SUM(G90:G92)</f>
        <v>0</v>
      </c>
      <c r="H93" s="107"/>
      <c r="I93" s="108"/>
      <c r="J93" s="109">
        <f>SUM(J90:J92)</f>
        <v>0</v>
      </c>
      <c r="K93" s="198"/>
      <c r="L93" s="108"/>
      <c r="M93" s="109">
        <f>SUM(M90:M92)</f>
        <v>54200</v>
      </c>
      <c r="N93" s="198"/>
      <c r="O93" s="108"/>
      <c r="P93" s="109">
        <f t="shared" ref="P93:S93" si="64">SUM(P90:P92)</f>
        <v>52319.05</v>
      </c>
      <c r="Q93" s="109">
        <f t="shared" si="64"/>
        <v>54200</v>
      </c>
      <c r="R93" s="109">
        <f t="shared" si="64"/>
        <v>52319.05</v>
      </c>
      <c r="S93" s="109">
        <f t="shared" si="64"/>
        <v>1880.9499999999998</v>
      </c>
      <c r="T93" s="11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30" customHeight="1" x14ac:dyDescent="0.2">
      <c r="A94" s="72" t="s">
        <v>27</v>
      </c>
      <c r="B94" s="73" t="s">
        <v>93</v>
      </c>
      <c r="C94" s="115" t="s">
        <v>94</v>
      </c>
      <c r="D94" s="74"/>
      <c r="E94" s="75"/>
      <c r="F94" s="76"/>
      <c r="G94" s="111"/>
      <c r="H94" s="75"/>
      <c r="I94" s="76"/>
      <c r="J94" s="111"/>
      <c r="K94" s="76"/>
      <c r="L94" s="76"/>
      <c r="M94" s="111"/>
      <c r="N94" s="76"/>
      <c r="O94" s="76"/>
      <c r="P94" s="111"/>
      <c r="Q94" s="111"/>
      <c r="R94" s="111"/>
      <c r="S94" s="111"/>
      <c r="T94" s="78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</row>
    <row r="95" spans="1:38" s="215" customFormat="1" ht="30" customHeight="1" x14ac:dyDescent="0.2">
      <c r="A95" s="205" t="s">
        <v>38</v>
      </c>
      <c r="B95" s="206" t="s">
        <v>95</v>
      </c>
      <c r="C95" s="207" t="s">
        <v>96</v>
      </c>
      <c r="D95" s="208"/>
      <c r="E95" s="209"/>
      <c r="F95" s="210"/>
      <c r="G95" s="211">
        <f t="shared" ref="G95:G97" si="65">E95*F95</f>
        <v>0</v>
      </c>
      <c r="H95" s="209"/>
      <c r="I95" s="210"/>
      <c r="J95" s="211">
        <f t="shared" ref="J95:J97" si="66">H95*I95</f>
        <v>0</v>
      </c>
      <c r="K95" s="212"/>
      <c r="L95" s="210"/>
      <c r="M95" s="211">
        <f t="shared" ref="M95:M97" si="67">K95*L95</f>
        <v>0</v>
      </c>
      <c r="N95" s="212"/>
      <c r="O95" s="210"/>
      <c r="P95" s="211">
        <f t="shared" ref="P95:P97" si="68">N95*O95</f>
        <v>0</v>
      </c>
      <c r="Q95" s="211">
        <f t="shared" ref="Q95:Q97" si="69">G95+M95</f>
        <v>0</v>
      </c>
      <c r="R95" s="211">
        <f t="shared" ref="R95:R97" si="70">J95+P95</f>
        <v>0</v>
      </c>
      <c r="S95" s="211">
        <f t="shared" ref="S95:S97" si="71">Q95-R95</f>
        <v>0</v>
      </c>
      <c r="T95" s="213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</row>
    <row r="96" spans="1:38" ht="30" customHeight="1" x14ac:dyDescent="0.2">
      <c r="A96" s="79" t="s">
        <v>38</v>
      </c>
      <c r="B96" s="80" t="s">
        <v>97</v>
      </c>
      <c r="C96" s="114" t="s">
        <v>98</v>
      </c>
      <c r="D96" s="82"/>
      <c r="E96" s="83"/>
      <c r="F96" s="84"/>
      <c r="G96" s="85">
        <f t="shared" si="65"/>
        <v>0</v>
      </c>
      <c r="H96" s="83"/>
      <c r="I96" s="84"/>
      <c r="J96" s="85">
        <f t="shared" si="66"/>
        <v>0</v>
      </c>
      <c r="K96" s="186">
        <v>4</v>
      </c>
      <c r="L96" s="84">
        <v>1500</v>
      </c>
      <c r="M96" s="88">
        <f t="shared" si="67"/>
        <v>6000</v>
      </c>
      <c r="N96" s="186">
        <v>1</v>
      </c>
      <c r="O96" s="84">
        <v>2446.9</v>
      </c>
      <c r="P96" s="85">
        <f t="shared" si="68"/>
        <v>2446.9</v>
      </c>
      <c r="Q96" s="85">
        <f t="shared" si="69"/>
        <v>6000</v>
      </c>
      <c r="R96" s="85">
        <f t="shared" si="70"/>
        <v>2446.9</v>
      </c>
      <c r="S96" s="85">
        <f t="shared" si="71"/>
        <v>3553.1</v>
      </c>
      <c r="T96" s="213" t="s">
        <v>235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x14ac:dyDescent="0.2">
      <c r="A97" s="90" t="s">
        <v>38</v>
      </c>
      <c r="B97" s="91" t="s">
        <v>99</v>
      </c>
      <c r="C97" s="114" t="s">
        <v>100</v>
      </c>
      <c r="D97" s="82"/>
      <c r="E97" s="83"/>
      <c r="F97" s="84"/>
      <c r="G97" s="85">
        <f t="shared" si="65"/>
        <v>0</v>
      </c>
      <c r="H97" s="83"/>
      <c r="I97" s="84"/>
      <c r="J97" s="85">
        <f t="shared" si="66"/>
        <v>0</v>
      </c>
      <c r="K97" s="186"/>
      <c r="L97" s="84"/>
      <c r="M97" s="88">
        <f t="shared" si="67"/>
        <v>0</v>
      </c>
      <c r="N97" s="186"/>
      <c r="O97" s="84"/>
      <c r="P97" s="85">
        <f t="shared" si="68"/>
        <v>0</v>
      </c>
      <c r="Q97" s="85">
        <f t="shared" si="69"/>
        <v>0</v>
      </c>
      <c r="R97" s="85">
        <f t="shared" si="70"/>
        <v>0</v>
      </c>
      <c r="S97" s="85">
        <f t="shared" si="71"/>
        <v>0</v>
      </c>
      <c r="T97" s="8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x14ac:dyDescent="0.2">
      <c r="A98" s="116" t="s">
        <v>101</v>
      </c>
      <c r="B98" s="120"/>
      <c r="C98" s="105"/>
      <c r="D98" s="106"/>
      <c r="E98" s="107"/>
      <c r="F98" s="108"/>
      <c r="G98" s="109">
        <f>SUM(G95:G97)</f>
        <v>0</v>
      </c>
      <c r="H98" s="107"/>
      <c r="I98" s="108"/>
      <c r="J98" s="109">
        <f>SUM(J95:J97)</f>
        <v>0</v>
      </c>
      <c r="K98" s="198"/>
      <c r="L98" s="108"/>
      <c r="M98" s="109">
        <f>SUM(M95:M97)</f>
        <v>6000</v>
      </c>
      <c r="N98" s="198"/>
      <c r="O98" s="108"/>
      <c r="P98" s="109">
        <f t="shared" ref="P98:S98" si="72">SUM(P95:P97)</f>
        <v>2446.9</v>
      </c>
      <c r="Q98" s="109">
        <f t="shared" si="72"/>
        <v>6000</v>
      </c>
      <c r="R98" s="109">
        <f t="shared" si="72"/>
        <v>2446.9</v>
      </c>
      <c r="S98" s="109">
        <f t="shared" si="72"/>
        <v>3553.1</v>
      </c>
      <c r="T98" s="11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30" customHeight="1" thickBot="1" x14ac:dyDescent="0.3">
      <c r="A99" s="72" t="s">
        <v>27</v>
      </c>
      <c r="B99" s="121" t="s">
        <v>102</v>
      </c>
      <c r="C99" s="122" t="s">
        <v>103</v>
      </c>
      <c r="D99" s="74"/>
      <c r="E99" s="75"/>
      <c r="F99" s="76"/>
      <c r="G99" s="111"/>
      <c r="H99" s="75"/>
      <c r="I99" s="76"/>
      <c r="J99" s="111"/>
      <c r="K99" s="76"/>
      <c r="L99" s="76"/>
      <c r="M99" s="111"/>
      <c r="N99" s="76"/>
      <c r="O99" s="76"/>
      <c r="P99" s="111"/>
      <c r="Q99" s="111"/>
      <c r="R99" s="111"/>
      <c r="S99" s="111"/>
      <c r="T99" s="78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 ht="37.5" customHeight="1" thickBot="1" x14ac:dyDescent="0.25">
      <c r="A100" s="79" t="s">
        <v>38</v>
      </c>
      <c r="B100" s="123" t="s">
        <v>104</v>
      </c>
      <c r="C100" s="226" t="s">
        <v>241</v>
      </c>
      <c r="D100" s="124"/>
      <c r="E100" s="271" t="s">
        <v>47</v>
      </c>
      <c r="F100" s="272"/>
      <c r="G100" s="273"/>
      <c r="H100" s="271" t="s">
        <v>47</v>
      </c>
      <c r="I100" s="272"/>
      <c r="J100" s="273"/>
      <c r="K100" s="186"/>
      <c r="L100" s="87"/>
      <c r="M100" s="88">
        <f t="shared" ref="M100:M102" si="73">K100*L100</f>
        <v>0</v>
      </c>
      <c r="N100" s="187"/>
      <c r="O100" s="87">
        <v>112200</v>
      </c>
      <c r="P100" s="85">
        <f>O100</f>
        <v>112200</v>
      </c>
      <c r="Q100" s="85">
        <f t="shared" ref="Q100:Q102" si="74">G100+M100</f>
        <v>0</v>
      </c>
      <c r="R100" s="85">
        <f t="shared" ref="R100:R102" si="75">J100+P100</f>
        <v>112200</v>
      </c>
      <c r="S100" s="85">
        <f t="shared" ref="S100:S102" si="76">Q100-R100</f>
        <v>-112200</v>
      </c>
      <c r="T100" s="89" t="s">
        <v>242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245" customFormat="1" ht="39" customHeight="1" thickBot="1" x14ac:dyDescent="0.25">
      <c r="A101" s="79" t="s">
        <v>38</v>
      </c>
      <c r="B101" s="123" t="s">
        <v>105</v>
      </c>
      <c r="C101" s="226" t="s">
        <v>240</v>
      </c>
      <c r="D101" s="124"/>
      <c r="E101" s="265"/>
      <c r="F101" s="274"/>
      <c r="G101" s="266"/>
      <c r="H101" s="265"/>
      <c r="I101" s="274"/>
      <c r="J101" s="266"/>
      <c r="K101" s="186"/>
      <c r="L101" s="87"/>
      <c r="M101" s="88"/>
      <c r="N101" s="186"/>
      <c r="O101" s="87">
        <v>145000</v>
      </c>
      <c r="P101" s="88">
        <f>O101</f>
        <v>145000</v>
      </c>
      <c r="Q101" s="88">
        <f t="shared" si="74"/>
        <v>0</v>
      </c>
      <c r="R101" s="88">
        <f t="shared" si="75"/>
        <v>145000</v>
      </c>
      <c r="S101" s="88">
        <f t="shared" si="76"/>
        <v>-145000</v>
      </c>
      <c r="T101" s="89" t="s">
        <v>243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27" customHeight="1" thickBot="1" x14ac:dyDescent="0.25">
      <c r="A102" s="90" t="s">
        <v>38</v>
      </c>
      <c r="B102" s="123" t="s">
        <v>239</v>
      </c>
      <c r="C102" s="227"/>
      <c r="D102" s="124"/>
      <c r="E102" s="275"/>
      <c r="F102" s="276"/>
      <c r="G102" s="277"/>
      <c r="H102" s="275"/>
      <c r="I102" s="276"/>
      <c r="J102" s="277"/>
      <c r="K102" s="186"/>
      <c r="L102" s="84"/>
      <c r="M102" s="88">
        <f t="shared" si="73"/>
        <v>0</v>
      </c>
      <c r="N102" s="187"/>
      <c r="O102" s="113"/>
      <c r="P102" s="85">
        <f t="shared" ref="P102" si="77">N102*O102</f>
        <v>0</v>
      </c>
      <c r="Q102" s="88">
        <f t="shared" si="74"/>
        <v>0</v>
      </c>
      <c r="R102" s="88">
        <f t="shared" si="75"/>
        <v>0</v>
      </c>
      <c r="S102" s="88">
        <f t="shared" si="76"/>
        <v>0</v>
      </c>
      <c r="T102" s="8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thickBot="1" x14ac:dyDescent="0.25">
      <c r="A103" s="116" t="s">
        <v>106</v>
      </c>
      <c r="B103" s="125"/>
      <c r="C103" s="126"/>
      <c r="D103" s="106"/>
      <c r="E103" s="107"/>
      <c r="F103" s="108"/>
      <c r="G103" s="109">
        <f>SUM(G100:G102)</f>
        <v>0</v>
      </c>
      <c r="H103" s="107"/>
      <c r="I103" s="108"/>
      <c r="J103" s="109">
        <f>SUM(J100:J102)</f>
        <v>0</v>
      </c>
      <c r="K103" s="198"/>
      <c r="L103" s="108"/>
      <c r="M103" s="109">
        <f>SUM(M100:M102)</f>
        <v>0</v>
      </c>
      <c r="N103" s="198"/>
      <c r="O103" s="108"/>
      <c r="P103" s="109">
        <f>SUM(P100:P102)</f>
        <v>257200</v>
      </c>
      <c r="Q103" s="109">
        <f>SUM(Q100:Q102)</f>
        <v>0</v>
      </c>
      <c r="R103" s="109">
        <f>SUM(R100:R102)</f>
        <v>257200</v>
      </c>
      <c r="S103" s="109">
        <f>SUM(S100:S102)</f>
        <v>-257200</v>
      </c>
      <c r="T103" s="110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30" customHeight="1" x14ac:dyDescent="0.25">
      <c r="A104" s="72" t="s">
        <v>27</v>
      </c>
      <c r="B104" s="127" t="s">
        <v>107</v>
      </c>
      <c r="C104" s="122" t="s">
        <v>108</v>
      </c>
      <c r="D104" s="74"/>
      <c r="E104" s="75"/>
      <c r="F104" s="76"/>
      <c r="G104" s="111"/>
      <c r="H104" s="75"/>
      <c r="I104" s="76"/>
      <c r="J104" s="111"/>
      <c r="K104" s="76"/>
      <c r="L104" s="76"/>
      <c r="M104" s="111"/>
      <c r="N104" s="76"/>
      <c r="O104" s="76"/>
      <c r="P104" s="111"/>
      <c r="Q104" s="111"/>
      <c r="R104" s="111"/>
      <c r="S104" s="111"/>
      <c r="T104" s="78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</row>
    <row r="105" spans="1:38" ht="41.25" customHeight="1" x14ac:dyDescent="0.2">
      <c r="A105" s="90" t="s">
        <v>38</v>
      </c>
      <c r="B105" s="128" t="s">
        <v>109</v>
      </c>
      <c r="C105" s="129" t="s">
        <v>108</v>
      </c>
      <c r="D105" s="124" t="s">
        <v>110</v>
      </c>
      <c r="E105" s="278" t="s">
        <v>47</v>
      </c>
      <c r="F105" s="276"/>
      <c r="G105" s="277"/>
      <c r="H105" s="278" t="s">
        <v>47</v>
      </c>
      <c r="I105" s="276"/>
      <c r="J105" s="277"/>
      <c r="K105" s="186">
        <v>1</v>
      </c>
      <c r="L105" s="87">
        <v>30000</v>
      </c>
      <c r="M105" s="88">
        <f>K105*L105</f>
        <v>30000</v>
      </c>
      <c r="N105" s="186">
        <v>1</v>
      </c>
      <c r="O105" s="87">
        <v>30000</v>
      </c>
      <c r="P105" s="85">
        <f>N105*O105</f>
        <v>30000</v>
      </c>
      <c r="Q105" s="254">
        <f>G105+M105</f>
        <v>30000</v>
      </c>
      <c r="R105" s="85">
        <f>J105+P105</f>
        <v>30000</v>
      </c>
      <c r="S105" s="85">
        <f>Q105-R105</f>
        <v>0</v>
      </c>
      <c r="T105" s="180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x14ac:dyDescent="0.2">
      <c r="A106" s="116" t="s">
        <v>111</v>
      </c>
      <c r="B106" s="130"/>
      <c r="C106" s="126"/>
      <c r="D106" s="106"/>
      <c r="E106" s="107"/>
      <c r="F106" s="108"/>
      <c r="G106" s="109">
        <f>SUM(G105)</f>
        <v>0</v>
      </c>
      <c r="H106" s="107"/>
      <c r="I106" s="108"/>
      <c r="J106" s="109">
        <f>SUM(J105)</f>
        <v>0</v>
      </c>
      <c r="K106" s="198"/>
      <c r="L106" s="108"/>
      <c r="M106" s="109">
        <f>SUM(M105)</f>
        <v>30000</v>
      </c>
      <c r="N106" s="198"/>
      <c r="O106" s="108"/>
      <c r="P106" s="109">
        <f t="shared" ref="P106:S106" si="78">SUM(P105)</f>
        <v>30000</v>
      </c>
      <c r="Q106" s="109">
        <f t="shared" si="78"/>
        <v>30000</v>
      </c>
      <c r="R106" s="109">
        <f t="shared" si="78"/>
        <v>30000</v>
      </c>
      <c r="S106" s="109">
        <f t="shared" si="78"/>
        <v>0</v>
      </c>
      <c r="T106" s="110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19.5" customHeight="1" x14ac:dyDescent="0.2">
      <c r="A107" s="131" t="s">
        <v>112</v>
      </c>
      <c r="B107" s="132"/>
      <c r="C107" s="133"/>
      <c r="D107" s="134"/>
      <c r="E107" s="135"/>
      <c r="F107" s="136"/>
      <c r="G107" s="137">
        <f>G67+G71+G76+G80+G85+G88+G93+G98+G103+G106</f>
        <v>0</v>
      </c>
      <c r="H107" s="135"/>
      <c r="I107" s="136"/>
      <c r="J107" s="137">
        <f>J67+J71+J76+J80+J85+J88+J93+J98+J103+J106</f>
        <v>0</v>
      </c>
      <c r="K107" s="199"/>
      <c r="L107" s="136"/>
      <c r="M107" s="137">
        <f>M67+M71+M76+M80+M85+M88+M93+M98+M103+M106</f>
        <v>832042.10399999993</v>
      </c>
      <c r="N107" s="199"/>
      <c r="O107" s="136"/>
      <c r="P107" s="137">
        <f>P67+P71+P76+P80+P85+P88+P93+P98+P103+P106</f>
        <v>787045.70763400011</v>
      </c>
      <c r="Q107" s="137">
        <f>Q67+Q71+Q76+Q80+Q85+Q88+Q93+Q98+Q103+Q106</f>
        <v>832042.10399999993</v>
      </c>
      <c r="R107" s="137">
        <f>R67+R71+R76+R80+R85+R88+R93+R98+R103+R106</f>
        <v>787045.70763400011</v>
      </c>
      <c r="S107" s="137">
        <f>S67+S71+S76+S80+S85+S88+S93+S98+S103+S106</f>
        <v>44996.396366000001</v>
      </c>
      <c r="T107" s="138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</row>
    <row r="108" spans="1:38" ht="15.75" customHeight="1" x14ac:dyDescent="0.25">
      <c r="A108" s="279"/>
      <c r="B108" s="256"/>
      <c r="C108" s="256"/>
      <c r="D108" s="140"/>
      <c r="E108" s="141"/>
      <c r="F108" s="142"/>
      <c r="G108" s="143"/>
      <c r="H108" s="141"/>
      <c r="I108" s="142"/>
      <c r="J108" s="143"/>
      <c r="K108" s="142"/>
      <c r="L108" s="142"/>
      <c r="M108" s="143"/>
      <c r="N108" s="142"/>
      <c r="O108" s="142"/>
      <c r="P108" s="143"/>
      <c r="Q108" s="143"/>
      <c r="R108" s="143"/>
      <c r="S108" s="143"/>
      <c r="T108" s="14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9.5" customHeight="1" x14ac:dyDescent="0.25">
      <c r="A109" s="255" t="s">
        <v>113</v>
      </c>
      <c r="B109" s="256"/>
      <c r="C109" s="257"/>
      <c r="D109" s="145"/>
      <c r="E109" s="146"/>
      <c r="F109" s="147"/>
      <c r="G109" s="148">
        <f>G22-G107</f>
        <v>0</v>
      </c>
      <c r="H109" s="146"/>
      <c r="I109" s="147"/>
      <c r="J109" s="148">
        <f>J22-J107</f>
        <v>0</v>
      </c>
      <c r="K109" s="147"/>
      <c r="L109" s="147"/>
      <c r="M109" s="149">
        <f>M22-M107</f>
        <v>-3.9999999571591616E-3</v>
      </c>
      <c r="N109" s="147"/>
      <c r="O109" s="147"/>
      <c r="P109" s="149">
        <f>P22-P107</f>
        <v>0</v>
      </c>
      <c r="Q109" s="150">
        <f>Q22-Q107</f>
        <v>-3.9999999571591616E-3</v>
      </c>
      <c r="R109" s="150">
        <f>R22-R107</f>
        <v>0</v>
      </c>
      <c r="S109" s="150">
        <f>S22-S107</f>
        <v>-4.0000001317821443E-3</v>
      </c>
      <c r="T109" s="15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52"/>
      <c r="B110" s="153"/>
      <c r="C110" s="152"/>
      <c r="D110" s="152"/>
      <c r="E110" s="52"/>
      <c r="F110" s="152"/>
      <c r="G110" s="152"/>
      <c r="H110" s="52"/>
      <c r="I110" s="152"/>
      <c r="J110" s="152"/>
      <c r="K110" s="53"/>
      <c r="L110" s="152"/>
      <c r="M110" s="53"/>
      <c r="N110" s="53"/>
      <c r="O110" s="152"/>
      <c r="P110" s="152"/>
      <c r="Q110" s="152"/>
      <c r="R110" s="152"/>
      <c r="S110" s="152"/>
      <c r="T110" s="15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52"/>
      <c r="B111" s="153"/>
      <c r="C111" s="152"/>
      <c r="D111" s="152"/>
      <c r="E111" s="52"/>
      <c r="F111" s="152"/>
      <c r="G111" s="152"/>
      <c r="H111" s="52"/>
      <c r="I111" s="152"/>
      <c r="J111" s="152"/>
      <c r="K111" s="53"/>
      <c r="L111" s="152"/>
      <c r="M111" s="53"/>
      <c r="N111" s="53"/>
      <c r="O111" s="152"/>
      <c r="P111" s="152"/>
      <c r="Q111" s="152"/>
      <c r="R111" s="152"/>
      <c r="S111" s="152"/>
      <c r="T111" s="15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52" t="s">
        <v>114</v>
      </c>
      <c r="B112" s="153"/>
      <c r="C112" s="154"/>
      <c r="D112" s="152"/>
      <c r="E112" s="155"/>
      <c r="F112" s="154"/>
      <c r="G112" s="152"/>
      <c r="H112" s="155"/>
      <c r="I112" s="154"/>
      <c r="J112" s="154"/>
      <c r="K112" s="200"/>
      <c r="L112" s="152"/>
      <c r="M112" s="53"/>
      <c r="N112" s="53"/>
      <c r="O112" s="152"/>
      <c r="P112" s="152"/>
      <c r="Q112" s="152"/>
      <c r="R112" s="152"/>
      <c r="S112" s="152"/>
      <c r="T112" s="152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1"/>
      <c r="C113" s="156" t="s">
        <v>115</v>
      </c>
      <c r="D113" s="152"/>
      <c r="E113" s="258" t="s">
        <v>116</v>
      </c>
      <c r="F113" s="259"/>
      <c r="G113" s="152"/>
      <c r="H113" s="52"/>
      <c r="I113" s="157" t="s">
        <v>117</v>
      </c>
      <c r="J113" s="152"/>
      <c r="K113" s="53"/>
      <c r="L113" s="157"/>
      <c r="M113" s="53"/>
      <c r="N113" s="53"/>
      <c r="O113" s="157"/>
      <c r="P113" s="152"/>
      <c r="Q113" s="152"/>
      <c r="R113" s="152"/>
      <c r="S113" s="152"/>
      <c r="T113" s="15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5">
      <c r="A114" s="1"/>
      <c r="B114" s="1"/>
      <c r="C114" s="158"/>
      <c r="D114" s="159"/>
      <c r="E114" s="160"/>
      <c r="F114" s="161"/>
      <c r="G114" s="162"/>
      <c r="H114" s="160"/>
      <c r="I114" s="161"/>
      <c r="J114" s="162"/>
      <c r="K114" s="201"/>
      <c r="L114" s="161"/>
      <c r="M114" s="234"/>
      <c r="N114" s="201"/>
      <c r="O114" s="161"/>
      <c r="P114" s="162"/>
      <c r="Q114" s="162"/>
      <c r="R114" s="162"/>
      <c r="S114" s="162"/>
      <c r="T114" s="15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52"/>
      <c r="B115" s="153"/>
      <c r="C115" s="152"/>
      <c r="D115" s="152"/>
      <c r="E115" s="52"/>
      <c r="F115" s="152"/>
      <c r="G115" s="152"/>
      <c r="H115" s="52"/>
      <c r="I115" s="152"/>
      <c r="J115" s="152"/>
      <c r="K115" s="53"/>
      <c r="L115" s="152"/>
      <c r="M115" s="53"/>
      <c r="N115" s="53"/>
      <c r="O115" s="152"/>
      <c r="P115" s="152"/>
      <c r="Q115" s="152"/>
      <c r="R115" s="152"/>
      <c r="S115" s="152"/>
      <c r="T115" s="15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52"/>
      <c r="B116" s="153"/>
      <c r="C116" s="152"/>
      <c r="D116" s="152"/>
      <c r="E116" s="52"/>
      <c r="F116" s="152"/>
      <c r="G116" s="152"/>
      <c r="H116" s="52"/>
      <c r="I116" s="152"/>
      <c r="J116" s="152"/>
      <c r="K116" s="53"/>
      <c r="L116" s="152"/>
      <c r="M116" s="53"/>
      <c r="N116" s="53"/>
      <c r="O116" s="152"/>
      <c r="P116" s="152"/>
      <c r="Q116" s="152"/>
      <c r="R116" s="152"/>
      <c r="S116" s="152"/>
      <c r="T116" s="15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52"/>
      <c r="B117" s="153"/>
      <c r="C117" s="152"/>
      <c r="D117" s="152"/>
      <c r="E117" s="52"/>
      <c r="F117" s="152"/>
      <c r="G117" s="152"/>
      <c r="H117" s="52"/>
      <c r="I117" s="152"/>
      <c r="J117" s="152"/>
      <c r="K117" s="53"/>
      <c r="L117" s="152"/>
      <c r="M117" s="53"/>
      <c r="N117" s="53"/>
      <c r="O117" s="152"/>
      <c r="P117" s="152"/>
      <c r="Q117" s="152"/>
      <c r="R117" s="152"/>
      <c r="S117" s="152"/>
      <c r="T117" s="15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52"/>
      <c r="B118" s="153"/>
      <c r="C118" s="152"/>
      <c r="D118" s="152"/>
      <c r="E118" s="52"/>
      <c r="F118" s="152"/>
      <c r="G118" s="152"/>
      <c r="H118" s="52"/>
      <c r="I118" s="152"/>
      <c r="J118" s="152"/>
      <c r="K118" s="53"/>
      <c r="L118" s="152"/>
      <c r="M118" s="53"/>
      <c r="N118" s="53"/>
      <c r="O118" s="152"/>
      <c r="P118" s="152"/>
      <c r="Q118" s="152"/>
      <c r="R118" s="152"/>
      <c r="S118" s="152"/>
      <c r="T118" s="15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52"/>
      <c r="B119" s="153"/>
      <c r="C119" s="152"/>
      <c r="D119" s="152"/>
      <c r="E119" s="52"/>
      <c r="F119" s="152"/>
      <c r="G119" s="152"/>
      <c r="H119" s="52"/>
      <c r="I119" s="152"/>
      <c r="J119" s="152"/>
      <c r="K119" s="53"/>
      <c r="L119" s="152"/>
      <c r="M119" s="53"/>
      <c r="N119" s="53"/>
      <c r="O119" s="152"/>
      <c r="P119" s="152"/>
      <c r="Q119" s="152"/>
      <c r="R119" s="152"/>
      <c r="S119" s="152"/>
      <c r="T119" s="15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188"/>
      <c r="L120" s="1"/>
      <c r="M120" s="188"/>
      <c r="N120" s="18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188"/>
      <c r="L121" s="1"/>
      <c r="M121" s="188"/>
      <c r="N121" s="18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188"/>
      <c r="L122" s="1"/>
      <c r="M122" s="188"/>
      <c r="N122" s="18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188"/>
      <c r="L123" s="1"/>
      <c r="M123" s="188"/>
      <c r="N123" s="18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188"/>
      <c r="L124" s="1"/>
      <c r="M124" s="188"/>
      <c r="N124" s="18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188"/>
      <c r="L125" s="1"/>
      <c r="M125" s="188"/>
      <c r="N125" s="18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188"/>
      <c r="L126" s="1"/>
      <c r="M126" s="188"/>
      <c r="N126" s="188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188"/>
      <c r="L127" s="1"/>
      <c r="M127" s="188"/>
      <c r="N127" s="188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188"/>
      <c r="L128" s="1"/>
      <c r="M128" s="188"/>
      <c r="N128" s="18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188"/>
      <c r="L129" s="1"/>
      <c r="M129" s="188"/>
      <c r="N129" s="18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188"/>
      <c r="L130" s="1"/>
      <c r="M130" s="188"/>
      <c r="N130" s="18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188"/>
      <c r="L131" s="1"/>
      <c r="M131" s="188"/>
      <c r="N131" s="18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188"/>
      <c r="L132" s="1"/>
      <c r="M132" s="188"/>
      <c r="N132" s="18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188"/>
      <c r="L133" s="1"/>
      <c r="M133" s="188"/>
      <c r="N133" s="18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188"/>
      <c r="L134" s="1"/>
      <c r="M134" s="188"/>
      <c r="N134" s="18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188"/>
      <c r="L135" s="1"/>
      <c r="M135" s="188"/>
      <c r="N135" s="18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188"/>
      <c r="L136" s="1"/>
      <c r="M136" s="188"/>
      <c r="N136" s="18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188"/>
      <c r="L137" s="1"/>
      <c r="M137" s="188"/>
      <c r="N137" s="188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188"/>
      <c r="L138" s="1"/>
      <c r="M138" s="188"/>
      <c r="N138" s="18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188"/>
      <c r="L139" s="1"/>
      <c r="M139" s="188"/>
      <c r="N139" s="18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188"/>
      <c r="L140" s="1"/>
      <c r="M140" s="188"/>
      <c r="N140" s="188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188"/>
      <c r="L141" s="1"/>
      <c r="M141" s="188"/>
      <c r="N141" s="188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188"/>
      <c r="L142" s="1"/>
      <c r="M142" s="188"/>
      <c r="N142" s="188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188"/>
      <c r="L143" s="1"/>
      <c r="M143" s="188"/>
      <c r="N143" s="188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188"/>
      <c r="L144" s="1"/>
      <c r="M144" s="188"/>
      <c r="N144" s="188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188"/>
      <c r="L145" s="1"/>
      <c r="M145" s="188"/>
      <c r="N145" s="188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188"/>
      <c r="L146" s="1"/>
      <c r="M146" s="188"/>
      <c r="N146" s="188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188"/>
      <c r="L147" s="1"/>
      <c r="M147" s="188"/>
      <c r="N147" s="188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188"/>
      <c r="L148" s="1"/>
      <c r="M148" s="188"/>
      <c r="N148" s="188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188"/>
      <c r="L149" s="1"/>
      <c r="M149" s="188"/>
      <c r="N149" s="188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188"/>
      <c r="L150" s="1"/>
      <c r="M150" s="188"/>
      <c r="N150" s="188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188"/>
      <c r="L151" s="1"/>
      <c r="M151" s="188"/>
      <c r="N151" s="188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188"/>
      <c r="L152" s="1"/>
      <c r="M152" s="188"/>
      <c r="N152" s="188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188"/>
      <c r="L153" s="1"/>
      <c r="M153" s="188"/>
      <c r="N153" s="188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188"/>
      <c r="L154" s="1"/>
      <c r="M154" s="188"/>
      <c r="N154" s="188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188"/>
      <c r="L155" s="1"/>
      <c r="M155" s="188"/>
      <c r="N155" s="18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188"/>
      <c r="L156" s="1"/>
      <c r="M156" s="188"/>
      <c r="N156" s="188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188"/>
      <c r="L157" s="1"/>
      <c r="M157" s="188"/>
      <c r="N157" s="188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188"/>
      <c r="L158" s="1"/>
      <c r="M158" s="188"/>
      <c r="N158" s="188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188"/>
      <c r="L159" s="1"/>
      <c r="M159" s="188"/>
      <c r="N159" s="188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188"/>
      <c r="L160" s="1"/>
      <c r="M160" s="188"/>
      <c r="N160" s="188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188"/>
      <c r="L161" s="1"/>
      <c r="M161" s="188"/>
      <c r="N161" s="188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188"/>
      <c r="L162" s="1"/>
      <c r="M162" s="188"/>
      <c r="N162" s="188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188"/>
      <c r="L163" s="1"/>
      <c r="M163" s="188"/>
      <c r="N163" s="188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188"/>
      <c r="L164" s="1"/>
      <c r="M164" s="188"/>
      <c r="N164" s="188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188"/>
      <c r="L165" s="1"/>
      <c r="M165" s="188"/>
      <c r="N165" s="188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188"/>
      <c r="L166" s="1"/>
      <c r="M166" s="188"/>
      <c r="N166" s="188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188"/>
      <c r="L167" s="1"/>
      <c r="M167" s="188"/>
      <c r="N167" s="188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188"/>
      <c r="L168" s="1"/>
      <c r="M168" s="188"/>
      <c r="N168" s="188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188"/>
      <c r="L169" s="1"/>
      <c r="M169" s="188"/>
      <c r="N169" s="188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188"/>
      <c r="L170" s="1"/>
      <c r="M170" s="188"/>
      <c r="N170" s="188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188"/>
      <c r="L171" s="1"/>
      <c r="M171" s="188"/>
      <c r="N171" s="188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188"/>
      <c r="L172" s="1"/>
      <c r="M172" s="188"/>
      <c r="N172" s="188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188"/>
      <c r="L173" s="1"/>
      <c r="M173" s="188"/>
      <c r="N173" s="188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188"/>
      <c r="L174" s="1"/>
      <c r="M174" s="188"/>
      <c r="N174" s="188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188"/>
      <c r="L175" s="1"/>
      <c r="M175" s="188"/>
      <c r="N175" s="188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188"/>
      <c r="L176" s="1"/>
      <c r="M176" s="188"/>
      <c r="N176" s="188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188"/>
      <c r="L177" s="1"/>
      <c r="M177" s="188"/>
      <c r="N177" s="188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188"/>
      <c r="L178" s="1"/>
      <c r="M178" s="188"/>
      <c r="N178" s="188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188"/>
      <c r="L179" s="1"/>
      <c r="M179" s="188"/>
      <c r="N179" s="188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188"/>
      <c r="L180" s="1"/>
      <c r="M180" s="188"/>
      <c r="N180" s="188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188"/>
      <c r="L181" s="1"/>
      <c r="M181" s="188"/>
      <c r="N181" s="188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188"/>
      <c r="L182" s="1"/>
      <c r="M182" s="188"/>
      <c r="N182" s="188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188"/>
      <c r="L183" s="1"/>
      <c r="M183" s="188"/>
      <c r="N183" s="188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188"/>
      <c r="L184" s="1"/>
      <c r="M184" s="188"/>
      <c r="N184" s="188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188"/>
      <c r="L185" s="1"/>
      <c r="M185" s="188"/>
      <c r="N185" s="188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188"/>
      <c r="L186" s="1"/>
      <c r="M186" s="188"/>
      <c r="N186" s="188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188"/>
      <c r="L187" s="1"/>
      <c r="M187" s="188"/>
      <c r="N187" s="188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188"/>
      <c r="L188" s="1"/>
      <c r="M188" s="188"/>
      <c r="N188" s="188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188"/>
      <c r="L189" s="1"/>
      <c r="M189" s="188"/>
      <c r="N189" s="188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188"/>
      <c r="L190" s="1"/>
      <c r="M190" s="188"/>
      <c r="N190" s="188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188"/>
      <c r="L191" s="1"/>
      <c r="M191" s="188"/>
      <c r="N191" s="188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188"/>
      <c r="L192" s="1"/>
      <c r="M192" s="188"/>
      <c r="N192" s="188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188"/>
      <c r="L193" s="1"/>
      <c r="M193" s="188"/>
      <c r="N193" s="188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188"/>
      <c r="L194" s="1"/>
      <c r="M194" s="188"/>
      <c r="N194" s="188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188"/>
      <c r="L195" s="1"/>
      <c r="M195" s="188"/>
      <c r="N195" s="188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188"/>
      <c r="L196" s="1"/>
      <c r="M196" s="188"/>
      <c r="N196" s="188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188"/>
      <c r="L197" s="1"/>
      <c r="M197" s="188"/>
      <c r="N197" s="188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188"/>
      <c r="L198" s="1"/>
      <c r="M198" s="188"/>
      <c r="N198" s="188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188"/>
      <c r="L199" s="1"/>
      <c r="M199" s="188"/>
      <c r="N199" s="188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188"/>
      <c r="L200" s="1"/>
      <c r="M200" s="188"/>
      <c r="N200" s="188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188"/>
      <c r="L201" s="1"/>
      <c r="M201" s="188"/>
      <c r="N201" s="188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188"/>
      <c r="L202" s="1"/>
      <c r="M202" s="188"/>
      <c r="N202" s="188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188"/>
      <c r="L203" s="1"/>
      <c r="M203" s="188"/>
      <c r="N203" s="188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188"/>
      <c r="L204" s="1"/>
      <c r="M204" s="188"/>
      <c r="N204" s="188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188"/>
      <c r="L205" s="1"/>
      <c r="M205" s="188"/>
      <c r="N205" s="188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188"/>
      <c r="L206" s="1"/>
      <c r="M206" s="188"/>
      <c r="N206" s="188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188"/>
      <c r="L207" s="1"/>
      <c r="M207" s="188"/>
      <c r="N207" s="188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188"/>
      <c r="L208" s="1"/>
      <c r="M208" s="188"/>
      <c r="N208" s="18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188"/>
      <c r="L209" s="1"/>
      <c r="M209" s="188"/>
      <c r="N209" s="188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188"/>
      <c r="L210" s="1"/>
      <c r="M210" s="188"/>
      <c r="N210" s="188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188"/>
      <c r="L211" s="1"/>
      <c r="M211" s="188"/>
      <c r="N211" s="188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188"/>
      <c r="L212" s="1"/>
      <c r="M212" s="188"/>
      <c r="N212" s="188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188"/>
      <c r="L213" s="1"/>
      <c r="M213" s="188"/>
      <c r="N213" s="188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188"/>
      <c r="L214" s="1"/>
      <c r="M214" s="188"/>
      <c r="N214" s="188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188"/>
      <c r="L215" s="1"/>
      <c r="M215" s="188"/>
      <c r="N215" s="188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188"/>
      <c r="L216" s="1"/>
      <c r="M216" s="188"/>
      <c r="N216" s="188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188"/>
      <c r="L217" s="1"/>
      <c r="M217" s="188"/>
      <c r="N217" s="188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188"/>
      <c r="L218" s="1"/>
      <c r="M218" s="188"/>
      <c r="N218" s="188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188"/>
      <c r="L219" s="1"/>
      <c r="M219" s="188"/>
      <c r="N219" s="188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188"/>
      <c r="L220" s="1"/>
      <c r="M220" s="188"/>
      <c r="N220" s="188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188"/>
      <c r="L221" s="1"/>
      <c r="M221" s="188"/>
      <c r="N221" s="188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188"/>
      <c r="L222" s="1"/>
      <c r="M222" s="188"/>
      <c r="N222" s="188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188"/>
      <c r="L223" s="1"/>
      <c r="M223" s="188"/>
      <c r="N223" s="188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188"/>
      <c r="L224" s="1"/>
      <c r="M224" s="188"/>
      <c r="N224" s="188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188"/>
      <c r="L225" s="1"/>
      <c r="M225" s="188"/>
      <c r="N225" s="188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188"/>
      <c r="L226" s="1"/>
      <c r="M226" s="188"/>
      <c r="N226" s="188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188"/>
      <c r="L227" s="1"/>
      <c r="M227" s="188"/>
      <c r="N227" s="188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188"/>
      <c r="L228" s="1"/>
      <c r="M228" s="188"/>
      <c r="N228" s="188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188"/>
      <c r="L229" s="1"/>
      <c r="M229" s="188"/>
      <c r="N229" s="188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188"/>
      <c r="L230" s="1"/>
      <c r="M230" s="188"/>
      <c r="N230" s="188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188"/>
      <c r="L231" s="1"/>
      <c r="M231" s="188"/>
      <c r="N231" s="188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188"/>
      <c r="L232" s="1"/>
      <c r="M232" s="188"/>
      <c r="N232" s="188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188"/>
      <c r="L233" s="1"/>
      <c r="M233" s="188"/>
      <c r="N233" s="188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188"/>
      <c r="L234" s="1"/>
      <c r="M234" s="188"/>
      <c r="N234" s="188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188"/>
      <c r="L235" s="1"/>
      <c r="M235" s="188"/>
      <c r="N235" s="188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188"/>
      <c r="L236" s="1"/>
      <c r="M236" s="188"/>
      <c r="N236" s="188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188"/>
      <c r="L237" s="1"/>
      <c r="M237" s="188"/>
      <c r="N237" s="188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188"/>
      <c r="L238" s="1"/>
      <c r="M238" s="188"/>
      <c r="N238" s="188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188"/>
      <c r="L239" s="1"/>
      <c r="M239" s="188"/>
      <c r="N239" s="188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188"/>
      <c r="L240" s="1"/>
      <c r="M240" s="188"/>
      <c r="N240" s="188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188"/>
      <c r="L241" s="1"/>
      <c r="M241" s="188"/>
      <c r="N241" s="188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188"/>
      <c r="L242" s="1"/>
      <c r="M242" s="188"/>
      <c r="N242" s="188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188"/>
      <c r="L243" s="1"/>
      <c r="M243" s="188"/>
      <c r="N243" s="188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188"/>
      <c r="L244" s="1"/>
      <c r="M244" s="188"/>
      <c r="N244" s="188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188"/>
      <c r="L245" s="1"/>
      <c r="M245" s="188"/>
      <c r="N245" s="188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188"/>
      <c r="L246" s="1"/>
      <c r="M246" s="188"/>
      <c r="N246" s="188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188"/>
      <c r="L247" s="1"/>
      <c r="M247" s="188"/>
      <c r="N247" s="188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188"/>
      <c r="L248" s="1"/>
      <c r="M248" s="188"/>
      <c r="N248" s="188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188"/>
      <c r="L249" s="1"/>
      <c r="M249" s="188"/>
      <c r="N249" s="188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188"/>
      <c r="L250" s="1"/>
      <c r="M250" s="188"/>
      <c r="N250" s="188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188"/>
      <c r="L251" s="1"/>
      <c r="M251" s="188"/>
      <c r="N251" s="188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188"/>
      <c r="L252" s="1"/>
      <c r="M252" s="188"/>
      <c r="N252" s="188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188"/>
      <c r="L253" s="1"/>
      <c r="M253" s="188"/>
      <c r="N253" s="18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188"/>
      <c r="L254" s="1"/>
      <c r="M254" s="188"/>
      <c r="N254" s="188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188"/>
      <c r="L255" s="1"/>
      <c r="M255" s="188"/>
      <c r="N255" s="188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188"/>
      <c r="L256" s="1"/>
      <c r="M256" s="188"/>
      <c r="N256" s="188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188"/>
      <c r="L257" s="1"/>
      <c r="M257" s="188"/>
      <c r="N257" s="188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188"/>
      <c r="L258" s="1"/>
      <c r="M258" s="188"/>
      <c r="N258" s="188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188"/>
      <c r="L259" s="1"/>
      <c r="M259" s="188"/>
      <c r="N259" s="188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188"/>
      <c r="L260" s="1"/>
      <c r="M260" s="188"/>
      <c r="N260" s="188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188"/>
      <c r="L261" s="1"/>
      <c r="M261" s="188"/>
      <c r="N261" s="188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188"/>
      <c r="L262" s="1"/>
      <c r="M262" s="188"/>
      <c r="N262" s="188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188"/>
      <c r="L263" s="1"/>
      <c r="M263" s="188"/>
      <c r="N263" s="188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188"/>
      <c r="L264" s="1"/>
      <c r="M264" s="188"/>
      <c r="N264" s="188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188"/>
      <c r="L265" s="1"/>
      <c r="M265" s="188"/>
      <c r="N265" s="188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188"/>
      <c r="L266" s="1"/>
      <c r="M266" s="188"/>
      <c r="N266" s="188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188"/>
      <c r="L267" s="1"/>
      <c r="M267" s="188"/>
      <c r="N267" s="188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188"/>
      <c r="L268" s="1"/>
      <c r="M268" s="188"/>
      <c r="N268" s="188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188"/>
      <c r="L269" s="1"/>
      <c r="M269" s="188"/>
      <c r="N269" s="18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188"/>
      <c r="L270" s="1"/>
      <c r="M270" s="188"/>
      <c r="N270" s="188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188"/>
      <c r="L271" s="1"/>
      <c r="M271" s="188"/>
      <c r="N271" s="188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188"/>
      <c r="L272" s="1"/>
      <c r="M272" s="188"/>
      <c r="N272" s="188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188"/>
      <c r="L273" s="1"/>
      <c r="M273" s="188"/>
      <c r="N273" s="188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188"/>
      <c r="L274" s="1"/>
      <c r="M274" s="188"/>
      <c r="N274" s="188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188"/>
      <c r="L275" s="1"/>
      <c r="M275" s="188"/>
      <c r="N275" s="188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188"/>
      <c r="L276" s="1"/>
      <c r="M276" s="188"/>
      <c r="N276" s="188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188"/>
      <c r="L277" s="1"/>
      <c r="M277" s="188"/>
      <c r="N277" s="188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188"/>
      <c r="L278" s="1"/>
      <c r="M278" s="188"/>
      <c r="N278" s="188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188"/>
      <c r="L279" s="1"/>
      <c r="M279" s="188"/>
      <c r="N279" s="188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188"/>
      <c r="L280" s="1"/>
      <c r="M280" s="188"/>
      <c r="N280" s="188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188"/>
      <c r="L281" s="1"/>
      <c r="M281" s="188"/>
      <c r="N281" s="188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188"/>
      <c r="L282" s="1"/>
      <c r="M282" s="188"/>
      <c r="N282" s="188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188"/>
      <c r="L283" s="1"/>
      <c r="M283" s="188"/>
      <c r="N283" s="188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188"/>
      <c r="L284" s="1"/>
      <c r="M284" s="188"/>
      <c r="N284" s="188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188"/>
      <c r="L285" s="1"/>
      <c r="M285" s="188"/>
      <c r="N285" s="188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188"/>
      <c r="L286" s="1"/>
      <c r="M286" s="188"/>
      <c r="N286" s="188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188"/>
      <c r="L287" s="1"/>
      <c r="M287" s="188"/>
      <c r="N287" s="188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188"/>
      <c r="L288" s="1"/>
      <c r="M288" s="188"/>
      <c r="N288" s="188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188"/>
      <c r="L289" s="1"/>
      <c r="M289" s="188"/>
      <c r="N289" s="188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188"/>
      <c r="L290" s="1"/>
      <c r="M290" s="188"/>
      <c r="N290" s="188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188"/>
      <c r="L291" s="1"/>
      <c r="M291" s="188"/>
      <c r="N291" s="188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188"/>
      <c r="L292" s="1"/>
      <c r="M292" s="188"/>
      <c r="N292" s="188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188"/>
      <c r="L293" s="1"/>
      <c r="M293" s="188"/>
      <c r="N293" s="188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188"/>
      <c r="L294" s="1"/>
      <c r="M294" s="188"/>
      <c r="N294" s="18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188"/>
      <c r="L295" s="1"/>
      <c r="M295" s="188"/>
      <c r="N295" s="188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188"/>
      <c r="L296" s="1"/>
      <c r="M296" s="188"/>
      <c r="N296" s="188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188"/>
      <c r="L297" s="1"/>
      <c r="M297" s="188"/>
      <c r="N297" s="188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188"/>
      <c r="L298" s="1"/>
      <c r="M298" s="188"/>
      <c r="N298" s="188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188"/>
      <c r="L299" s="1"/>
      <c r="M299" s="188"/>
      <c r="N299" s="188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188"/>
      <c r="L300" s="1"/>
      <c r="M300" s="188"/>
      <c r="N300" s="188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188"/>
      <c r="L301" s="1"/>
      <c r="M301" s="188"/>
      <c r="N301" s="18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188"/>
      <c r="L302" s="1"/>
      <c r="M302" s="188"/>
      <c r="N302" s="18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188"/>
      <c r="L303" s="1"/>
      <c r="M303" s="188"/>
      <c r="N303" s="18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188"/>
      <c r="L304" s="1"/>
      <c r="M304" s="188"/>
      <c r="N304" s="18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188"/>
      <c r="L305" s="1"/>
      <c r="M305" s="188"/>
      <c r="N305" s="18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188"/>
      <c r="L306" s="1"/>
      <c r="M306" s="188"/>
      <c r="N306" s="18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188"/>
      <c r="L307" s="1"/>
      <c r="M307" s="188"/>
      <c r="N307" s="18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188"/>
      <c r="L308" s="1"/>
      <c r="M308" s="188"/>
      <c r="N308" s="18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188"/>
      <c r="L309" s="1"/>
      <c r="M309" s="188"/>
      <c r="N309" s="18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188"/>
      <c r="L310" s="1"/>
      <c r="M310" s="188"/>
      <c r="N310" s="18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188"/>
      <c r="L311" s="1"/>
      <c r="M311" s="188"/>
      <c r="N311" s="18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188"/>
      <c r="L312" s="1"/>
      <c r="M312" s="188"/>
      <c r="N312" s="18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188"/>
      <c r="L313" s="1"/>
      <c r="M313" s="188"/>
      <c r="N313" s="18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"/>
    <row r="315" spans="1:38" ht="15.75" customHeight="1" x14ac:dyDescent="0.2"/>
    <row r="316" spans="1:38" ht="15.75" customHeight="1" x14ac:dyDescent="0.2"/>
    <row r="317" spans="1:38" ht="15.75" customHeight="1" x14ac:dyDescent="0.2"/>
    <row r="318" spans="1:38" ht="15.75" customHeight="1" x14ac:dyDescent="0.2"/>
    <row r="319" spans="1:38" ht="15.75" customHeight="1" x14ac:dyDescent="0.2"/>
    <row r="320" spans="1:38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09:C109"/>
    <mergeCell ref="E113:F113"/>
    <mergeCell ref="E17:G17"/>
    <mergeCell ref="H17:J17"/>
    <mergeCell ref="A23:C23"/>
    <mergeCell ref="E60:G62"/>
    <mergeCell ref="H60:J62"/>
    <mergeCell ref="E64:G66"/>
    <mergeCell ref="H64:J66"/>
    <mergeCell ref="E100:G102"/>
    <mergeCell ref="H100:J102"/>
    <mergeCell ref="E105:G105"/>
    <mergeCell ref="H105:J105"/>
    <mergeCell ref="A108:C108"/>
  </mergeCells>
  <phoneticPr fontId="25" type="noConversion"/>
  <printOptions horizontalCentered="1"/>
  <pageMargins left="0" right="0" top="0" bottom="0" header="0" footer="0"/>
  <pageSetup paperSize="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992"/>
  <sheetViews>
    <sheetView topLeftCell="B34" workbookViewId="0">
      <selection activeCell="N22" sqref="N22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9.25" customWidth="1"/>
    <col min="5" max="5" width="19.75" hidden="1" customWidth="1"/>
    <col min="6" max="6" width="15.625" hidden="1" customWidth="1"/>
    <col min="7" max="7" width="18.5" hidden="1" customWidth="1"/>
    <col min="8" max="8" width="21.375" hidden="1" customWidth="1"/>
    <col min="9" max="9" width="15.625" hidden="1" customWidth="1"/>
    <col min="10" max="10" width="16.125" customWidth="1"/>
    <col min="11" max="11" width="12.5" style="202" customWidth="1"/>
    <col min="12" max="13" width="6.75" customWidth="1"/>
    <col min="14" max="14" width="11.375" style="202" customWidth="1"/>
    <col min="15" max="19" width="6.75" customWidth="1"/>
    <col min="20" max="20" width="46.75" customWidth="1"/>
    <col min="21" max="26" width="6.75" customWidth="1"/>
  </cols>
  <sheetData>
    <row r="1" spans="1:26" ht="15" customHeight="1" x14ac:dyDescent="0.25">
      <c r="A1" s="163"/>
      <c r="B1" s="163"/>
      <c r="C1" s="163"/>
      <c r="D1" s="164"/>
      <c r="E1" s="163"/>
      <c r="F1" s="164"/>
      <c r="G1" s="163"/>
      <c r="H1" s="163"/>
      <c r="I1" s="165"/>
      <c r="J1" s="166" t="s">
        <v>118</v>
      </c>
      <c r="K1" s="164"/>
      <c r="L1" s="165"/>
      <c r="M1" s="165"/>
      <c r="N1" s="164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ht="15" customHeight="1" x14ac:dyDescent="0.25">
      <c r="A2" s="163"/>
      <c r="B2" s="163"/>
      <c r="C2" s="163"/>
      <c r="D2" s="164"/>
      <c r="E2" s="163"/>
      <c r="F2" s="164"/>
      <c r="G2" s="163"/>
      <c r="H2" s="291" t="s">
        <v>119</v>
      </c>
      <c r="I2" s="264"/>
      <c r="J2" s="264"/>
      <c r="K2" s="164"/>
      <c r="L2" s="165"/>
      <c r="M2" s="165"/>
      <c r="N2" s="164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6" ht="15" customHeight="1" x14ac:dyDescent="0.25">
      <c r="A3" s="163"/>
      <c r="B3" s="163"/>
      <c r="C3" s="163"/>
      <c r="D3" s="164"/>
      <c r="E3" s="163"/>
      <c r="F3" s="164"/>
      <c r="G3" s="163"/>
      <c r="H3" s="291" t="s">
        <v>120</v>
      </c>
      <c r="I3" s="264"/>
      <c r="J3" s="264"/>
      <c r="K3" s="164"/>
      <c r="L3" s="165"/>
      <c r="M3" s="165"/>
      <c r="N3" s="164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spans="1:26" ht="14.25" customHeight="1" x14ac:dyDescent="0.2">
      <c r="A4" s="163"/>
      <c r="B4" s="163"/>
      <c r="C4" s="163"/>
      <c r="D4" s="164"/>
      <c r="E4" s="163"/>
      <c r="F4" s="164"/>
      <c r="G4" s="163"/>
      <c r="H4" s="163"/>
      <c r="I4" s="165"/>
      <c r="J4" s="165"/>
      <c r="K4" s="164"/>
      <c r="L4" s="165"/>
      <c r="M4" s="165"/>
      <c r="N4" s="164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26" ht="21" customHeight="1" x14ac:dyDescent="0.3">
      <c r="A5" s="163"/>
      <c r="B5" s="292" t="s">
        <v>121</v>
      </c>
      <c r="C5" s="264"/>
      <c r="D5" s="264"/>
      <c r="E5" s="264"/>
      <c r="F5" s="264"/>
      <c r="G5" s="264"/>
      <c r="H5" s="264"/>
      <c r="I5" s="264"/>
      <c r="J5" s="264"/>
      <c r="K5" s="164"/>
      <c r="L5" s="165"/>
      <c r="M5" s="165"/>
      <c r="N5" s="164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21" customHeight="1" x14ac:dyDescent="0.3">
      <c r="A6" s="163"/>
      <c r="B6" s="292" t="s">
        <v>122</v>
      </c>
      <c r="C6" s="264"/>
      <c r="D6" s="264"/>
      <c r="E6" s="264"/>
      <c r="F6" s="264"/>
      <c r="G6" s="264"/>
      <c r="H6" s="264"/>
      <c r="I6" s="264"/>
      <c r="J6" s="264"/>
      <c r="K6" s="164"/>
      <c r="L6" s="165"/>
      <c r="M6" s="165"/>
      <c r="N6" s="164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21" customHeight="1" x14ac:dyDescent="0.3">
      <c r="A7" s="163"/>
      <c r="B7" s="293" t="s">
        <v>123</v>
      </c>
      <c r="C7" s="264"/>
      <c r="D7" s="264"/>
      <c r="E7" s="264"/>
      <c r="F7" s="264"/>
      <c r="G7" s="264"/>
      <c r="H7" s="264"/>
      <c r="I7" s="264"/>
      <c r="J7" s="264"/>
      <c r="K7" s="164"/>
      <c r="L7" s="165"/>
      <c r="M7" s="165"/>
      <c r="N7" s="164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6" ht="21" customHeight="1" x14ac:dyDescent="0.3">
      <c r="A8" s="163"/>
      <c r="B8" s="292" t="s">
        <v>124</v>
      </c>
      <c r="C8" s="264"/>
      <c r="D8" s="264"/>
      <c r="E8" s="264"/>
      <c r="F8" s="264"/>
      <c r="G8" s="264"/>
      <c r="H8" s="264"/>
      <c r="I8" s="264"/>
      <c r="J8" s="264"/>
      <c r="K8" s="164"/>
      <c r="L8" s="165"/>
      <c r="M8" s="165"/>
      <c r="N8" s="164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ht="14.25" customHeight="1" x14ac:dyDescent="0.2">
      <c r="A9" s="163"/>
      <c r="B9" s="163"/>
      <c r="C9" s="163"/>
      <c r="D9" s="164"/>
      <c r="E9" s="163"/>
      <c r="F9" s="164"/>
      <c r="G9" s="163"/>
      <c r="H9" s="163"/>
      <c r="I9" s="165"/>
      <c r="J9" s="165"/>
      <c r="K9" s="164"/>
      <c r="L9" s="165"/>
      <c r="M9" s="165"/>
      <c r="N9" s="164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44.25" customHeight="1" x14ac:dyDescent="0.2">
      <c r="A10" s="167"/>
      <c r="B10" s="296" t="s">
        <v>125</v>
      </c>
      <c r="C10" s="295"/>
      <c r="D10" s="297"/>
      <c r="E10" s="298" t="s">
        <v>126</v>
      </c>
      <c r="F10" s="295"/>
      <c r="G10" s="295"/>
      <c r="H10" s="295"/>
      <c r="I10" s="295"/>
      <c r="J10" s="297"/>
      <c r="K10" s="203"/>
      <c r="L10" s="167"/>
      <c r="M10" s="167"/>
      <c r="N10" s="203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61.5" customHeight="1" x14ac:dyDescent="0.2">
      <c r="A11" s="168" t="s">
        <v>127</v>
      </c>
      <c r="B11" s="168" t="s">
        <v>128</v>
      </c>
      <c r="C11" s="168" t="s">
        <v>6</v>
      </c>
      <c r="D11" s="169" t="s">
        <v>129</v>
      </c>
      <c r="E11" s="168" t="s">
        <v>130</v>
      </c>
      <c r="F11" s="169" t="s">
        <v>129</v>
      </c>
      <c r="G11" s="168" t="s">
        <v>131</v>
      </c>
      <c r="H11" s="168" t="s">
        <v>132</v>
      </c>
      <c r="I11" s="168" t="s">
        <v>133</v>
      </c>
      <c r="J11" s="168" t="s">
        <v>134</v>
      </c>
      <c r="K11" s="203"/>
      <c r="L11" s="167"/>
      <c r="M11" s="167"/>
      <c r="N11" s="203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ht="15" customHeight="1" x14ac:dyDescent="0.2">
      <c r="A12" s="170"/>
      <c r="B12" s="170" t="s">
        <v>36</v>
      </c>
      <c r="C12" s="171"/>
      <c r="D12" s="172"/>
      <c r="E12" s="171"/>
      <c r="F12" s="172"/>
      <c r="G12" s="171"/>
      <c r="H12" s="171"/>
      <c r="I12" s="172"/>
      <c r="J12" s="171"/>
      <c r="K12" s="164"/>
      <c r="L12" s="165"/>
      <c r="M12" s="165"/>
      <c r="N12" s="164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15" customHeight="1" x14ac:dyDescent="0.2">
      <c r="A13" s="170"/>
      <c r="B13" s="170" t="s">
        <v>58</v>
      </c>
      <c r="C13" s="171"/>
      <c r="D13" s="172"/>
      <c r="E13" s="171"/>
      <c r="F13" s="172"/>
      <c r="G13" s="171"/>
      <c r="H13" s="171"/>
      <c r="I13" s="172"/>
      <c r="J13" s="171"/>
      <c r="K13" s="164"/>
      <c r="L13" s="165"/>
      <c r="M13" s="165"/>
      <c r="N13" s="164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15" customHeight="1" x14ac:dyDescent="0.2">
      <c r="A14" s="170"/>
      <c r="B14" s="170" t="s">
        <v>59</v>
      </c>
      <c r="C14" s="171"/>
      <c r="D14" s="172"/>
      <c r="E14" s="171"/>
      <c r="F14" s="172"/>
      <c r="G14" s="171"/>
      <c r="H14" s="171"/>
      <c r="I14" s="172"/>
      <c r="J14" s="171"/>
      <c r="K14" s="164"/>
      <c r="L14" s="165"/>
      <c r="M14" s="165"/>
      <c r="N14" s="164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1:26" ht="15" customHeight="1" x14ac:dyDescent="0.2">
      <c r="A15" s="170"/>
      <c r="B15" s="170" t="s">
        <v>63</v>
      </c>
      <c r="C15" s="171"/>
      <c r="D15" s="172"/>
      <c r="E15" s="171"/>
      <c r="F15" s="172"/>
      <c r="G15" s="171"/>
      <c r="H15" s="171"/>
      <c r="I15" s="172"/>
      <c r="J15" s="171"/>
      <c r="K15" s="164"/>
      <c r="L15" s="165"/>
      <c r="M15" s="165"/>
      <c r="N15" s="164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ht="15" customHeight="1" x14ac:dyDescent="0.2">
      <c r="A16" s="170"/>
      <c r="B16" s="170" t="s">
        <v>69</v>
      </c>
      <c r="C16" s="171"/>
      <c r="D16" s="172"/>
      <c r="E16" s="171"/>
      <c r="F16" s="172"/>
      <c r="G16" s="171"/>
      <c r="H16" s="171"/>
      <c r="I16" s="172"/>
      <c r="J16" s="171"/>
      <c r="K16" s="164"/>
      <c r="L16" s="165"/>
      <c r="M16" s="165"/>
      <c r="N16" s="164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15" customHeight="1" x14ac:dyDescent="0.2">
      <c r="A17" s="170"/>
      <c r="B17" s="170"/>
      <c r="C17" s="171"/>
      <c r="D17" s="172"/>
      <c r="E17" s="171"/>
      <c r="F17" s="172"/>
      <c r="G17" s="171"/>
      <c r="H17" s="171"/>
      <c r="I17" s="172"/>
      <c r="J17" s="171"/>
      <c r="K17" s="164"/>
      <c r="L17" s="165"/>
      <c r="M17" s="165"/>
      <c r="N17" s="164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15" customHeight="1" x14ac:dyDescent="0.25">
      <c r="A18" s="173"/>
      <c r="B18" s="294" t="s">
        <v>135</v>
      </c>
      <c r="C18" s="295"/>
      <c r="D18" s="174">
        <f>SUM(D12:D17)</f>
        <v>0</v>
      </c>
      <c r="E18" s="175"/>
      <c r="F18" s="174">
        <f>SUM(F12:F17)</f>
        <v>0</v>
      </c>
      <c r="G18" s="175"/>
      <c r="H18" s="175"/>
      <c r="I18" s="174">
        <f>SUM(I12:I17)</f>
        <v>0</v>
      </c>
      <c r="J18" s="175"/>
      <c r="K18" s="204"/>
      <c r="L18" s="176"/>
      <c r="M18" s="176"/>
      <c r="N18" s="204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6" ht="14.25" customHeight="1" x14ac:dyDescent="0.2">
      <c r="A19" s="163"/>
      <c r="B19" s="163"/>
      <c r="C19" s="163"/>
      <c r="D19" s="164"/>
      <c r="E19" s="163"/>
      <c r="F19" s="164"/>
      <c r="G19" s="163"/>
      <c r="H19" s="163"/>
      <c r="I19" s="165"/>
      <c r="J19" s="165"/>
      <c r="K19" s="164"/>
      <c r="L19" s="165"/>
      <c r="M19" s="165"/>
      <c r="N19" s="164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ht="14.25" customHeight="1" x14ac:dyDescent="0.2">
      <c r="A20" s="163"/>
      <c r="B20" s="163"/>
      <c r="C20" s="163"/>
      <c r="D20" s="164"/>
      <c r="E20" s="163"/>
      <c r="F20" s="164"/>
      <c r="G20" s="163"/>
      <c r="H20" s="163"/>
      <c r="I20" s="165"/>
      <c r="J20" s="165"/>
      <c r="K20" s="164"/>
      <c r="L20" s="165"/>
      <c r="M20" s="165"/>
      <c r="N20" s="164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ht="44.25" customHeight="1" x14ac:dyDescent="0.2">
      <c r="A21" s="167"/>
      <c r="B21" s="296" t="s">
        <v>136</v>
      </c>
      <c r="C21" s="295"/>
      <c r="D21" s="297"/>
      <c r="E21" s="298" t="s">
        <v>126</v>
      </c>
      <c r="F21" s="295"/>
      <c r="G21" s="295"/>
      <c r="H21" s="295"/>
      <c r="I21" s="295"/>
      <c r="J21" s="297"/>
      <c r="K21" s="203"/>
      <c r="L21" s="167"/>
      <c r="M21" s="167"/>
      <c r="N21" s="203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ht="61.5" customHeight="1" x14ac:dyDescent="0.2">
      <c r="A22" s="168" t="s">
        <v>127</v>
      </c>
      <c r="B22" s="168" t="s">
        <v>128</v>
      </c>
      <c r="C22" s="168" t="s">
        <v>6</v>
      </c>
      <c r="D22" s="169" t="s">
        <v>129</v>
      </c>
      <c r="E22" s="168" t="s">
        <v>130</v>
      </c>
      <c r="F22" s="169" t="s">
        <v>129</v>
      </c>
      <c r="G22" s="168" t="s">
        <v>131</v>
      </c>
      <c r="H22" s="168" t="s">
        <v>132</v>
      </c>
      <c r="I22" s="168" t="s">
        <v>133</v>
      </c>
      <c r="J22" s="168" t="s">
        <v>134</v>
      </c>
      <c r="K22" s="203"/>
      <c r="L22" s="167"/>
      <c r="M22" s="167"/>
      <c r="N22" s="203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15" customHeight="1" x14ac:dyDescent="0.2">
      <c r="A23" s="170"/>
      <c r="B23" s="170" t="s">
        <v>36</v>
      </c>
      <c r="C23" s="171"/>
      <c r="D23" s="172"/>
      <c r="E23" s="171"/>
      <c r="F23" s="172"/>
      <c r="G23" s="171"/>
      <c r="H23" s="171"/>
      <c r="I23" s="172"/>
      <c r="J23" s="171"/>
      <c r="K23" s="164"/>
      <c r="L23" s="165"/>
      <c r="M23" s="165"/>
      <c r="N23" s="164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" customHeight="1" x14ac:dyDescent="0.2">
      <c r="A24" s="170"/>
      <c r="B24" s="170" t="s">
        <v>58</v>
      </c>
      <c r="C24" s="171"/>
      <c r="D24" s="172"/>
      <c r="E24" s="171"/>
      <c r="F24" s="172"/>
      <c r="G24" s="171"/>
      <c r="H24" s="171"/>
      <c r="I24" s="172"/>
      <c r="J24" s="171"/>
      <c r="K24" s="164"/>
      <c r="L24" s="165"/>
      <c r="M24" s="165"/>
      <c r="N24" s="164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5" customHeight="1" x14ac:dyDescent="0.2">
      <c r="A25" s="170"/>
      <c r="B25" s="170" t="s">
        <v>59</v>
      </c>
      <c r="C25" s="171"/>
      <c r="D25" s="172"/>
      <c r="E25" s="171"/>
      <c r="F25" s="172"/>
      <c r="G25" s="171"/>
      <c r="H25" s="171"/>
      <c r="I25" s="172"/>
      <c r="J25" s="171"/>
      <c r="K25" s="164"/>
      <c r="L25" s="165"/>
      <c r="M25" s="165"/>
      <c r="N25" s="164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" customHeight="1" x14ac:dyDescent="0.2">
      <c r="A26" s="170"/>
      <c r="B26" s="170" t="s">
        <v>63</v>
      </c>
      <c r="C26" s="171"/>
      <c r="D26" s="172"/>
      <c r="E26" s="171"/>
      <c r="F26" s="172"/>
      <c r="G26" s="171"/>
      <c r="H26" s="171"/>
      <c r="I26" s="172"/>
      <c r="J26" s="171"/>
      <c r="K26" s="164"/>
      <c r="L26" s="165"/>
      <c r="M26" s="165"/>
      <c r="N26" s="164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" customHeight="1" x14ac:dyDescent="0.2">
      <c r="A27" s="170"/>
      <c r="B27" s="170" t="s">
        <v>69</v>
      </c>
      <c r="C27" s="171"/>
      <c r="D27" s="172"/>
      <c r="E27" s="171"/>
      <c r="F27" s="172"/>
      <c r="G27" s="171"/>
      <c r="H27" s="171"/>
      <c r="I27" s="172"/>
      <c r="J27" s="171"/>
      <c r="K27" s="217"/>
      <c r="L27" s="247"/>
      <c r="M27" s="218"/>
      <c r="N27" s="217"/>
      <c r="O27" s="247"/>
      <c r="P27" s="248"/>
      <c r="Q27" s="218"/>
      <c r="R27" s="218"/>
      <c r="S27" s="218"/>
      <c r="T27" s="249"/>
      <c r="U27" s="165"/>
      <c r="V27" s="165"/>
      <c r="W27" s="165"/>
      <c r="X27" s="165"/>
      <c r="Y27" s="165"/>
      <c r="Z27" s="165"/>
    </row>
    <row r="28" spans="1:26" ht="15" customHeight="1" x14ac:dyDescent="0.2">
      <c r="A28" s="170"/>
      <c r="B28" s="170"/>
      <c r="C28" s="171"/>
      <c r="D28" s="172"/>
      <c r="E28" s="171"/>
      <c r="F28" s="172"/>
      <c r="G28" s="171"/>
      <c r="H28" s="171"/>
      <c r="I28" s="172"/>
      <c r="J28" s="171"/>
      <c r="K28" s="217"/>
      <c r="L28" s="247"/>
      <c r="M28" s="218"/>
      <c r="N28" s="217"/>
      <c r="O28" s="247"/>
      <c r="P28" s="248"/>
      <c r="Q28" s="218"/>
      <c r="R28" s="218"/>
      <c r="S28" s="218"/>
      <c r="T28" s="249"/>
      <c r="U28" s="165"/>
      <c r="V28" s="165"/>
      <c r="W28" s="165"/>
      <c r="X28" s="165"/>
      <c r="Y28" s="165"/>
      <c r="Z28" s="165"/>
    </row>
    <row r="29" spans="1:26" ht="15" customHeight="1" x14ac:dyDescent="0.25">
      <c r="A29" s="173"/>
      <c r="B29" s="294" t="s">
        <v>135</v>
      </c>
      <c r="C29" s="295"/>
      <c r="D29" s="174">
        <f>SUM(D23:D28)</f>
        <v>0</v>
      </c>
      <c r="E29" s="175"/>
      <c r="F29" s="174">
        <f>SUM(F23:F28)</f>
        <v>0</v>
      </c>
      <c r="G29" s="175"/>
      <c r="H29" s="175"/>
      <c r="I29" s="174">
        <f>SUM(I23:I28)</f>
        <v>0</v>
      </c>
      <c r="J29" s="175"/>
      <c r="K29" s="250"/>
      <c r="L29" s="247"/>
      <c r="M29" s="251"/>
      <c r="N29" s="217"/>
      <c r="O29" s="247"/>
      <c r="P29" s="248"/>
      <c r="Q29" s="251"/>
      <c r="R29" s="251"/>
      <c r="S29" s="251"/>
      <c r="T29" s="249"/>
      <c r="U29" s="176"/>
      <c r="V29" s="176"/>
      <c r="W29" s="176"/>
      <c r="X29" s="176"/>
      <c r="Y29" s="176"/>
      <c r="Z29" s="176"/>
    </row>
    <row r="30" spans="1:26" ht="14.25" customHeight="1" x14ac:dyDescent="0.2">
      <c r="A30" s="163"/>
      <c r="B30" s="163"/>
      <c r="C30" s="163"/>
      <c r="D30" s="164"/>
      <c r="E30" s="163"/>
      <c r="F30" s="164"/>
      <c r="G30" s="163"/>
      <c r="H30" s="163"/>
      <c r="I30" s="165"/>
      <c r="J30" s="165"/>
      <c r="K30" s="217"/>
      <c r="L30" s="247"/>
      <c r="M30" s="218"/>
      <c r="N30" s="217"/>
      <c r="O30" s="247"/>
      <c r="P30" s="248"/>
      <c r="Q30" s="218"/>
      <c r="R30" s="218"/>
      <c r="S30" s="218"/>
      <c r="T30" s="249"/>
      <c r="U30" s="165"/>
      <c r="V30" s="165"/>
      <c r="W30" s="165"/>
      <c r="X30" s="165"/>
      <c r="Y30" s="165"/>
      <c r="Z30" s="165"/>
    </row>
    <row r="31" spans="1:26" ht="14.25" customHeight="1" x14ac:dyDescent="0.2">
      <c r="A31" s="177"/>
      <c r="B31" s="177" t="s">
        <v>137</v>
      </c>
      <c r="C31" s="177"/>
      <c r="D31" s="178"/>
      <c r="E31" s="177"/>
      <c r="F31" s="178"/>
      <c r="G31" s="177"/>
      <c r="H31" s="177"/>
      <c r="I31" s="177"/>
      <c r="J31" s="177"/>
      <c r="K31" s="252"/>
      <c r="L31" s="247"/>
      <c r="M31" s="253"/>
      <c r="N31" s="217"/>
      <c r="O31" s="247"/>
      <c r="P31" s="248"/>
      <c r="Q31" s="253"/>
      <c r="R31" s="253"/>
      <c r="S31" s="253"/>
      <c r="T31" s="249"/>
      <c r="U31" s="177"/>
      <c r="V31" s="177"/>
      <c r="W31" s="177"/>
      <c r="X31" s="177"/>
      <c r="Y31" s="177"/>
      <c r="Z31" s="177"/>
    </row>
    <row r="32" spans="1:26" ht="14.25" customHeight="1" x14ac:dyDescent="0.2">
      <c r="A32" s="163"/>
      <c r="B32" s="163"/>
      <c r="C32" s="163"/>
      <c r="D32" s="164"/>
      <c r="E32" s="163"/>
      <c r="F32" s="164"/>
      <c r="G32" s="163"/>
      <c r="H32" s="163"/>
      <c r="I32" s="165"/>
      <c r="J32" s="165"/>
      <c r="K32" s="217"/>
      <c r="L32" s="247"/>
      <c r="M32" s="218"/>
      <c r="N32" s="217"/>
      <c r="O32" s="247"/>
      <c r="P32" s="248"/>
      <c r="Q32" s="218"/>
      <c r="R32" s="218"/>
      <c r="S32" s="218"/>
      <c r="T32" s="249"/>
      <c r="U32" s="165"/>
      <c r="V32" s="165"/>
      <c r="W32" s="165"/>
      <c r="X32" s="165"/>
      <c r="Y32" s="165"/>
      <c r="Z32" s="165"/>
    </row>
    <row r="33" spans="1:26" ht="14.25" customHeight="1" x14ac:dyDescent="0.2">
      <c r="A33" s="163"/>
      <c r="B33" s="163"/>
      <c r="C33" s="163"/>
      <c r="D33" s="164"/>
      <c r="E33" s="163"/>
      <c r="F33" s="164"/>
      <c r="G33" s="163"/>
      <c r="H33" s="163"/>
      <c r="I33" s="165"/>
      <c r="J33" s="165"/>
      <c r="K33" s="217"/>
      <c r="L33" s="247"/>
      <c r="M33" s="218"/>
      <c r="N33" s="217"/>
      <c r="O33" s="247"/>
      <c r="P33" s="248"/>
      <c r="Q33" s="218"/>
      <c r="R33" s="218"/>
      <c r="S33" s="218"/>
      <c r="T33" s="249"/>
      <c r="U33" s="165"/>
      <c r="V33" s="165"/>
      <c r="W33" s="165"/>
      <c r="X33" s="165"/>
      <c r="Y33" s="165"/>
      <c r="Z33" s="165"/>
    </row>
    <row r="34" spans="1:26" ht="14.25" customHeight="1" x14ac:dyDescent="0.2">
      <c r="A34" s="163"/>
      <c r="B34" s="163"/>
      <c r="C34" s="163"/>
      <c r="D34" s="164"/>
      <c r="E34" s="163"/>
      <c r="F34" s="164"/>
      <c r="G34" s="163"/>
      <c r="H34" s="163"/>
      <c r="I34" s="165"/>
      <c r="J34" s="165"/>
      <c r="K34" s="217"/>
      <c r="L34" s="247"/>
      <c r="M34" s="218"/>
      <c r="N34" s="217"/>
      <c r="O34" s="247"/>
      <c r="P34" s="248"/>
      <c r="Q34" s="218"/>
      <c r="R34" s="218"/>
      <c r="S34" s="218"/>
      <c r="T34" s="249"/>
      <c r="U34" s="165"/>
      <c r="V34" s="165"/>
      <c r="W34" s="165"/>
      <c r="X34" s="165"/>
      <c r="Y34" s="165"/>
      <c r="Z34" s="165"/>
    </row>
    <row r="35" spans="1:26" ht="14.25" customHeight="1" x14ac:dyDescent="0.2">
      <c r="A35" s="163"/>
      <c r="B35" s="163"/>
      <c r="C35" s="163"/>
      <c r="D35" s="164"/>
      <c r="E35" s="163"/>
      <c r="F35" s="164"/>
      <c r="G35" s="163"/>
      <c r="H35" s="163"/>
      <c r="I35" s="165"/>
      <c r="J35" s="165"/>
      <c r="K35" s="217"/>
      <c r="L35" s="247"/>
      <c r="M35" s="218"/>
      <c r="N35" s="217"/>
      <c r="O35" s="247"/>
      <c r="P35" s="248"/>
      <c r="Q35" s="218"/>
      <c r="R35" s="218"/>
      <c r="S35" s="218"/>
      <c r="T35" s="249"/>
      <c r="U35" s="165"/>
      <c r="V35" s="165"/>
      <c r="W35" s="165"/>
      <c r="X35" s="165"/>
      <c r="Y35" s="165"/>
      <c r="Z35" s="165"/>
    </row>
    <row r="36" spans="1:26" ht="14.25" customHeight="1" x14ac:dyDescent="0.2">
      <c r="A36" s="163"/>
      <c r="B36" s="163"/>
      <c r="C36" s="163"/>
      <c r="D36" s="164"/>
      <c r="E36" s="163"/>
      <c r="F36" s="164"/>
      <c r="G36" s="163"/>
      <c r="H36" s="163"/>
      <c r="I36" s="165"/>
      <c r="J36" s="165"/>
      <c r="K36" s="217"/>
      <c r="L36" s="247"/>
      <c r="M36" s="218"/>
      <c r="N36" s="217"/>
      <c r="O36" s="247"/>
      <c r="P36" s="248"/>
      <c r="Q36" s="218"/>
      <c r="R36" s="218"/>
      <c r="S36" s="218"/>
      <c r="T36" s="249"/>
      <c r="U36" s="165"/>
      <c r="V36" s="165"/>
      <c r="W36" s="165"/>
      <c r="X36" s="165"/>
      <c r="Y36" s="165"/>
      <c r="Z36" s="165"/>
    </row>
    <row r="37" spans="1:26" ht="14.25" customHeight="1" x14ac:dyDescent="0.2">
      <c r="A37" s="163"/>
      <c r="B37" s="163"/>
      <c r="C37" s="163"/>
      <c r="D37" s="164"/>
      <c r="E37" s="163"/>
      <c r="F37" s="164"/>
      <c r="G37" s="163"/>
      <c r="H37" s="163"/>
      <c r="I37" s="165"/>
      <c r="J37" s="165"/>
      <c r="K37" s="217"/>
      <c r="L37" s="247"/>
      <c r="M37" s="218"/>
      <c r="N37" s="217"/>
      <c r="O37" s="247"/>
      <c r="P37" s="248"/>
      <c r="Q37" s="218"/>
      <c r="R37" s="218"/>
      <c r="S37" s="218"/>
      <c r="T37" s="249"/>
      <c r="U37" s="165"/>
      <c r="V37" s="165"/>
      <c r="W37" s="165"/>
      <c r="X37" s="165"/>
      <c r="Y37" s="165"/>
      <c r="Z37" s="165"/>
    </row>
    <row r="38" spans="1:26" ht="14.25" customHeight="1" x14ac:dyDescent="0.2">
      <c r="A38" s="163"/>
      <c r="B38" s="163"/>
      <c r="C38" s="163"/>
      <c r="D38" s="164"/>
      <c r="E38" s="163"/>
      <c r="F38" s="164"/>
      <c r="G38" s="163"/>
      <c r="H38" s="163"/>
      <c r="I38" s="165"/>
      <c r="J38" s="165"/>
      <c r="K38" s="217"/>
      <c r="L38" s="247"/>
      <c r="M38" s="218"/>
      <c r="N38" s="217"/>
      <c r="O38" s="247"/>
      <c r="P38" s="248"/>
      <c r="Q38" s="218"/>
      <c r="R38" s="218"/>
      <c r="S38" s="218"/>
      <c r="T38" s="249"/>
      <c r="U38" s="165"/>
      <c r="V38" s="165"/>
      <c r="W38" s="165"/>
      <c r="X38" s="165"/>
      <c r="Y38" s="165"/>
      <c r="Z38" s="165"/>
    </row>
    <row r="39" spans="1:26" ht="14.25" customHeight="1" x14ac:dyDescent="0.2">
      <c r="A39" s="163"/>
      <c r="B39" s="163"/>
      <c r="C39" s="163"/>
      <c r="D39" s="164"/>
      <c r="E39" s="163"/>
      <c r="F39" s="164"/>
      <c r="G39" s="163"/>
      <c r="H39" s="163"/>
      <c r="I39" s="165"/>
      <c r="J39" s="165"/>
      <c r="K39" s="217"/>
      <c r="L39" s="247"/>
      <c r="M39" s="218"/>
      <c r="N39" s="217"/>
      <c r="O39" s="247"/>
      <c r="P39" s="248"/>
      <c r="Q39" s="218"/>
      <c r="R39" s="218"/>
      <c r="S39" s="218"/>
      <c r="T39" s="249"/>
      <c r="U39" s="165"/>
      <c r="V39" s="165"/>
      <c r="W39" s="165"/>
      <c r="X39" s="165"/>
      <c r="Y39" s="165"/>
      <c r="Z39" s="165"/>
    </row>
    <row r="40" spans="1:26" ht="14.25" customHeight="1" x14ac:dyDescent="0.2">
      <c r="A40" s="163"/>
      <c r="B40" s="163"/>
      <c r="C40" s="163"/>
      <c r="D40" s="164"/>
      <c r="E40" s="163"/>
      <c r="F40" s="164"/>
      <c r="G40" s="163"/>
      <c r="H40" s="163"/>
      <c r="I40" s="165"/>
      <c r="J40" s="165"/>
      <c r="K40" s="217"/>
      <c r="L40" s="247"/>
      <c r="M40" s="218"/>
      <c r="N40" s="217"/>
      <c r="O40" s="247"/>
      <c r="P40" s="248"/>
      <c r="Q40" s="218"/>
      <c r="R40" s="218"/>
      <c r="S40" s="218"/>
      <c r="T40" s="249"/>
      <c r="U40" s="165"/>
      <c r="V40" s="165"/>
      <c r="W40" s="165"/>
      <c r="X40" s="165"/>
      <c r="Y40" s="165"/>
      <c r="Z40" s="165"/>
    </row>
    <row r="41" spans="1:26" ht="14.25" customHeight="1" x14ac:dyDescent="0.2">
      <c r="A41" s="163"/>
      <c r="B41" s="163"/>
      <c r="C41" s="163"/>
      <c r="D41" s="164"/>
      <c r="E41" s="163"/>
      <c r="F41" s="164"/>
      <c r="G41" s="163"/>
      <c r="H41" s="163"/>
      <c r="I41" s="165"/>
      <c r="J41" s="165"/>
      <c r="K41" s="217"/>
      <c r="L41" s="247"/>
      <c r="M41" s="218"/>
      <c r="N41" s="217"/>
      <c r="O41" s="247"/>
      <c r="P41" s="248"/>
      <c r="Q41" s="218"/>
      <c r="R41" s="218"/>
      <c r="S41" s="218"/>
      <c r="T41" s="249"/>
      <c r="U41" s="165"/>
      <c r="V41" s="165"/>
      <c r="W41" s="165"/>
      <c r="X41" s="165"/>
      <c r="Y41" s="165"/>
      <c r="Z41" s="165"/>
    </row>
    <row r="42" spans="1:26" ht="14.25" customHeight="1" x14ac:dyDescent="0.2">
      <c r="A42" s="163"/>
      <c r="B42" s="163"/>
      <c r="C42" s="163"/>
      <c r="D42" s="164"/>
      <c r="E42" s="163"/>
      <c r="F42" s="164"/>
      <c r="G42" s="163"/>
      <c r="H42" s="163"/>
      <c r="I42" s="165"/>
      <c r="J42" s="165"/>
      <c r="K42" s="217"/>
      <c r="L42" s="247"/>
      <c r="M42" s="218"/>
      <c r="N42" s="217"/>
      <c r="O42" s="247"/>
      <c r="P42" s="248"/>
      <c r="Q42" s="218"/>
      <c r="R42" s="218"/>
      <c r="S42" s="218"/>
      <c r="T42" s="249"/>
      <c r="U42" s="165"/>
      <c r="V42" s="165"/>
      <c r="W42" s="165"/>
      <c r="X42" s="165"/>
      <c r="Y42" s="165"/>
      <c r="Z42" s="165"/>
    </row>
    <row r="43" spans="1:26" ht="14.25" customHeight="1" x14ac:dyDescent="0.2">
      <c r="A43" s="163"/>
      <c r="B43" s="163"/>
      <c r="C43" s="163"/>
      <c r="D43" s="164"/>
      <c r="E43" s="163"/>
      <c r="F43" s="164"/>
      <c r="G43" s="163"/>
      <c r="H43" s="163"/>
      <c r="I43" s="165"/>
      <c r="J43" s="165"/>
      <c r="K43" s="217"/>
      <c r="L43" s="247"/>
      <c r="M43" s="218"/>
      <c r="N43" s="217"/>
      <c r="O43" s="247"/>
      <c r="P43" s="248"/>
      <c r="Q43" s="218"/>
      <c r="R43" s="218"/>
      <c r="S43" s="218"/>
      <c r="T43" s="249"/>
      <c r="U43" s="165"/>
      <c r="V43" s="165"/>
      <c r="W43" s="165"/>
      <c r="X43" s="165"/>
      <c r="Y43" s="165"/>
      <c r="Z43" s="165"/>
    </row>
    <row r="44" spans="1:26" ht="14.25" customHeight="1" x14ac:dyDescent="0.2">
      <c r="A44" s="163"/>
      <c r="B44" s="163"/>
      <c r="C44" s="163"/>
      <c r="D44" s="164"/>
      <c r="E44" s="163"/>
      <c r="F44" s="164"/>
      <c r="G44" s="163"/>
      <c r="H44" s="163"/>
      <c r="I44" s="165"/>
      <c r="J44" s="165"/>
      <c r="K44" s="217"/>
      <c r="L44" s="247"/>
      <c r="M44" s="218"/>
      <c r="N44" s="217"/>
      <c r="O44" s="247"/>
      <c r="P44" s="248"/>
      <c r="Q44" s="218"/>
      <c r="R44" s="218"/>
      <c r="S44" s="218"/>
      <c r="T44" s="249"/>
      <c r="U44" s="165"/>
      <c r="V44" s="165"/>
      <c r="W44" s="165"/>
      <c r="X44" s="165"/>
      <c r="Y44" s="165"/>
      <c r="Z44" s="165"/>
    </row>
    <row r="45" spans="1:26" ht="14.25" customHeight="1" x14ac:dyDescent="0.2">
      <c r="A45" s="163"/>
      <c r="B45" s="163"/>
      <c r="C45" s="163"/>
      <c r="D45" s="164"/>
      <c r="E45" s="163"/>
      <c r="F45" s="164"/>
      <c r="G45" s="163"/>
      <c r="H45" s="163"/>
      <c r="I45" s="165"/>
      <c r="J45" s="165"/>
      <c r="K45" s="217"/>
      <c r="L45" s="247"/>
      <c r="M45" s="218"/>
      <c r="N45" s="217"/>
      <c r="O45" s="247"/>
      <c r="P45" s="248"/>
      <c r="Q45" s="218"/>
      <c r="R45" s="218"/>
      <c r="S45" s="218"/>
      <c r="T45" s="249"/>
      <c r="U45" s="165"/>
      <c r="V45" s="165"/>
      <c r="W45" s="165"/>
      <c r="X45" s="165"/>
      <c r="Y45" s="165"/>
      <c r="Z45" s="165"/>
    </row>
    <row r="46" spans="1:26" ht="14.25" customHeight="1" x14ac:dyDescent="0.2">
      <c r="A46" s="163"/>
      <c r="B46" s="163"/>
      <c r="C46" s="163"/>
      <c r="D46" s="164"/>
      <c r="E46" s="163"/>
      <c r="F46" s="164"/>
      <c r="G46" s="163"/>
      <c r="H46" s="163"/>
      <c r="I46" s="165"/>
      <c r="J46" s="165"/>
      <c r="K46" s="217"/>
      <c r="L46" s="247"/>
      <c r="M46" s="218"/>
      <c r="N46" s="217"/>
      <c r="O46" s="247"/>
      <c r="P46" s="248"/>
      <c r="Q46" s="218"/>
      <c r="R46" s="218"/>
      <c r="S46" s="218"/>
      <c r="T46" s="249"/>
      <c r="U46" s="165"/>
      <c r="V46" s="165"/>
      <c r="W46" s="165"/>
      <c r="X46" s="165"/>
      <c r="Y46" s="165"/>
      <c r="Z46" s="165"/>
    </row>
    <row r="47" spans="1:26" ht="14.25" customHeight="1" x14ac:dyDescent="0.2">
      <c r="A47" s="163"/>
      <c r="B47" s="163"/>
      <c r="C47" s="163"/>
      <c r="D47" s="164"/>
      <c r="E47" s="163"/>
      <c r="F47" s="164"/>
      <c r="G47" s="163"/>
      <c r="H47" s="163"/>
      <c r="I47" s="165"/>
      <c r="J47" s="165"/>
      <c r="K47" s="217"/>
      <c r="L47" s="247"/>
      <c r="M47" s="218"/>
      <c r="N47" s="217"/>
      <c r="O47" s="247"/>
      <c r="P47" s="248"/>
      <c r="Q47" s="218"/>
      <c r="R47" s="218"/>
      <c r="S47" s="218"/>
      <c r="T47" s="249"/>
      <c r="U47" s="165"/>
      <c r="V47" s="165"/>
      <c r="W47" s="165"/>
      <c r="X47" s="165"/>
      <c r="Y47" s="165"/>
      <c r="Z47" s="165"/>
    </row>
    <row r="48" spans="1:26" ht="14.25" customHeight="1" x14ac:dyDescent="0.2">
      <c r="A48" s="163"/>
      <c r="B48" s="163"/>
      <c r="C48" s="163"/>
      <c r="D48" s="164"/>
      <c r="E48" s="163"/>
      <c r="F48" s="164"/>
      <c r="G48" s="163"/>
      <c r="H48" s="163"/>
      <c r="I48" s="165"/>
      <c r="J48" s="165"/>
      <c r="K48" s="217"/>
      <c r="L48" s="247"/>
      <c r="M48" s="218"/>
      <c r="N48" s="217"/>
      <c r="O48" s="247"/>
      <c r="P48" s="248"/>
      <c r="Q48" s="218"/>
      <c r="R48" s="218"/>
      <c r="S48" s="218"/>
      <c r="T48" s="249"/>
      <c r="U48" s="165"/>
      <c r="V48" s="165"/>
      <c r="W48" s="165"/>
      <c r="X48" s="165"/>
      <c r="Y48" s="165"/>
      <c r="Z48" s="165"/>
    </row>
    <row r="49" spans="1:26" ht="28.5" customHeight="1" x14ac:dyDescent="0.2">
      <c r="A49" s="163"/>
      <c r="B49" s="163"/>
      <c r="C49" s="163"/>
      <c r="D49" s="164"/>
      <c r="E49" s="163"/>
      <c r="F49" s="164"/>
      <c r="G49" s="163"/>
      <c r="H49" s="163"/>
      <c r="I49" s="165"/>
      <c r="J49" s="165"/>
      <c r="K49" s="217"/>
      <c r="L49" s="247"/>
      <c r="M49" s="218"/>
      <c r="N49" s="217"/>
      <c r="O49" s="247"/>
      <c r="P49" s="248"/>
      <c r="Q49" s="218"/>
      <c r="R49" s="218"/>
      <c r="S49" s="218"/>
      <c r="T49" s="249"/>
      <c r="U49" s="165"/>
      <c r="V49" s="165"/>
      <c r="W49" s="165"/>
      <c r="X49" s="165"/>
      <c r="Y49" s="165"/>
      <c r="Z49" s="165"/>
    </row>
    <row r="50" spans="1:26" ht="14.25" customHeight="1" x14ac:dyDescent="0.2">
      <c r="A50" s="163"/>
      <c r="B50" s="163"/>
      <c r="C50" s="163"/>
      <c r="D50" s="164"/>
      <c r="E50" s="163"/>
      <c r="F50" s="164"/>
      <c r="G50" s="163"/>
      <c r="H50" s="163"/>
      <c r="I50" s="165"/>
      <c r="J50" s="165"/>
      <c r="K50" s="217"/>
      <c r="L50" s="247"/>
      <c r="M50" s="218"/>
      <c r="N50" s="217"/>
      <c r="O50" s="247"/>
      <c r="P50" s="248"/>
      <c r="Q50" s="218"/>
      <c r="R50" s="218"/>
      <c r="S50" s="218"/>
      <c r="T50" s="249"/>
      <c r="U50" s="165"/>
      <c r="V50" s="165"/>
      <c r="W50" s="165"/>
      <c r="X50" s="165"/>
      <c r="Y50" s="165"/>
      <c r="Z50" s="165"/>
    </row>
    <row r="51" spans="1:26" ht="14.25" customHeight="1" x14ac:dyDescent="0.2">
      <c r="A51" s="163"/>
      <c r="B51" s="163"/>
      <c r="C51" s="163"/>
      <c r="D51" s="164"/>
      <c r="E51" s="163"/>
      <c r="F51" s="164"/>
      <c r="G51" s="163"/>
      <c r="H51" s="163"/>
      <c r="I51" s="165"/>
      <c r="J51" s="165"/>
      <c r="K51" s="217"/>
      <c r="L51" s="247"/>
      <c r="M51" s="218"/>
      <c r="N51" s="217"/>
      <c r="O51" s="247"/>
      <c r="P51" s="248"/>
      <c r="Q51" s="218"/>
      <c r="R51" s="218"/>
      <c r="S51" s="218"/>
      <c r="T51" s="249"/>
      <c r="U51" s="165"/>
      <c r="V51" s="165"/>
      <c r="W51" s="165"/>
      <c r="X51" s="165"/>
      <c r="Y51" s="165"/>
      <c r="Z51" s="165"/>
    </row>
    <row r="52" spans="1:26" ht="14.25" customHeight="1" x14ac:dyDescent="0.2">
      <c r="A52" s="163"/>
      <c r="B52" s="163"/>
      <c r="C52" s="163"/>
      <c r="D52" s="164"/>
      <c r="E52" s="163"/>
      <c r="F52" s="164"/>
      <c r="G52" s="163"/>
      <c r="H52" s="163"/>
      <c r="I52" s="165"/>
      <c r="J52" s="165"/>
      <c r="K52" s="217"/>
      <c r="L52" s="247"/>
      <c r="M52" s="218"/>
      <c r="N52" s="217"/>
      <c r="O52" s="247"/>
      <c r="P52" s="248"/>
      <c r="Q52" s="218"/>
      <c r="R52" s="218"/>
      <c r="S52" s="218"/>
      <c r="T52" s="249"/>
      <c r="U52" s="165"/>
      <c r="V52" s="165"/>
      <c r="W52" s="165"/>
      <c r="X52" s="165"/>
      <c r="Y52" s="165"/>
      <c r="Z52" s="165"/>
    </row>
    <row r="53" spans="1:26" ht="45" customHeight="1" x14ac:dyDescent="0.2">
      <c r="A53" s="163"/>
      <c r="B53" s="163"/>
      <c r="C53" s="163"/>
      <c r="D53" s="164"/>
      <c r="E53" s="163"/>
      <c r="F53" s="164"/>
      <c r="G53" s="163"/>
      <c r="H53" s="163"/>
      <c r="I53" s="165"/>
      <c r="J53" s="165"/>
      <c r="K53" s="217"/>
      <c r="L53" s="247"/>
      <c r="M53" s="218"/>
      <c r="N53" s="217"/>
      <c r="O53" s="247"/>
      <c r="P53" s="248"/>
      <c r="Q53" s="218"/>
      <c r="R53" s="218"/>
      <c r="S53" s="218"/>
      <c r="T53" s="249"/>
      <c r="U53" s="165"/>
      <c r="V53" s="165"/>
      <c r="W53" s="165"/>
      <c r="X53" s="165"/>
      <c r="Y53" s="165"/>
      <c r="Z53" s="165"/>
    </row>
    <row r="54" spans="1:26" ht="14.25" customHeight="1" x14ac:dyDescent="0.2">
      <c r="A54" s="163"/>
      <c r="B54" s="163"/>
      <c r="C54" s="163"/>
      <c r="D54" s="164"/>
      <c r="E54" s="163"/>
      <c r="F54" s="164"/>
      <c r="G54" s="163"/>
      <c r="H54" s="163"/>
      <c r="I54" s="165"/>
      <c r="J54" s="165"/>
      <c r="K54" s="217"/>
      <c r="L54" s="247"/>
      <c r="M54" s="218"/>
      <c r="N54" s="217"/>
      <c r="O54" s="247"/>
      <c r="P54" s="248"/>
      <c r="Q54" s="218"/>
      <c r="R54" s="218"/>
      <c r="S54" s="218"/>
      <c r="T54" s="249"/>
      <c r="U54" s="165"/>
      <c r="V54" s="165"/>
      <c r="W54" s="165"/>
      <c r="X54" s="165"/>
      <c r="Y54" s="165"/>
      <c r="Z54" s="165"/>
    </row>
    <row r="55" spans="1:26" ht="14.25" customHeight="1" x14ac:dyDescent="0.2">
      <c r="A55" s="163"/>
      <c r="B55" s="163"/>
      <c r="C55" s="163"/>
      <c r="D55" s="164"/>
      <c r="E55" s="163"/>
      <c r="F55" s="164"/>
      <c r="G55" s="163"/>
      <c r="H55" s="163"/>
      <c r="I55" s="165"/>
      <c r="J55" s="165"/>
      <c r="K55" s="217"/>
      <c r="L55" s="247"/>
      <c r="M55" s="218"/>
      <c r="N55" s="217"/>
      <c r="O55" s="247"/>
      <c r="P55" s="248"/>
      <c r="Q55" s="218"/>
      <c r="R55" s="218"/>
      <c r="S55" s="218"/>
      <c r="T55" s="249"/>
      <c r="U55" s="165"/>
      <c r="V55" s="165"/>
      <c r="W55" s="165"/>
      <c r="X55" s="165"/>
      <c r="Y55" s="165"/>
      <c r="Z55" s="165"/>
    </row>
    <row r="56" spans="1:26" ht="14.25" customHeight="1" x14ac:dyDescent="0.2">
      <c r="A56" s="163"/>
      <c r="B56" s="163"/>
      <c r="C56" s="163"/>
      <c r="D56" s="164"/>
      <c r="E56" s="163"/>
      <c r="F56" s="164"/>
      <c r="G56" s="163"/>
      <c r="H56" s="163"/>
      <c r="I56" s="165"/>
      <c r="J56" s="165"/>
      <c r="K56" s="217"/>
      <c r="L56" s="247"/>
      <c r="M56" s="218"/>
      <c r="N56" s="217"/>
      <c r="O56" s="247"/>
      <c r="P56" s="248"/>
      <c r="Q56" s="218"/>
      <c r="R56" s="218"/>
      <c r="S56" s="218"/>
      <c r="T56" s="249"/>
      <c r="U56" s="165"/>
      <c r="V56" s="165"/>
      <c r="W56" s="165"/>
      <c r="X56" s="165"/>
      <c r="Y56" s="165"/>
      <c r="Z56" s="165"/>
    </row>
    <row r="57" spans="1:26" ht="14.25" customHeight="1" x14ac:dyDescent="0.2">
      <c r="A57" s="163"/>
      <c r="B57" s="163"/>
      <c r="C57" s="163"/>
      <c r="D57" s="164"/>
      <c r="E57" s="163"/>
      <c r="F57" s="164"/>
      <c r="G57" s="163"/>
      <c r="H57" s="163"/>
      <c r="I57" s="165"/>
      <c r="J57" s="165"/>
      <c r="K57" s="217"/>
      <c r="L57" s="247"/>
      <c r="M57" s="218"/>
      <c r="N57" s="217"/>
      <c r="O57" s="247"/>
      <c r="P57" s="248"/>
      <c r="Q57" s="218"/>
      <c r="R57" s="218"/>
      <c r="S57" s="218"/>
      <c r="T57" s="249"/>
      <c r="U57" s="165"/>
      <c r="V57" s="165"/>
      <c r="W57" s="165"/>
      <c r="X57" s="165"/>
      <c r="Y57" s="165"/>
      <c r="Z57" s="165"/>
    </row>
    <row r="58" spans="1:26" ht="14.25" customHeight="1" x14ac:dyDescent="0.2">
      <c r="A58" s="163"/>
      <c r="B58" s="163"/>
      <c r="C58" s="163"/>
      <c r="D58" s="164"/>
      <c r="E58" s="163"/>
      <c r="F58" s="164"/>
      <c r="G58" s="163"/>
      <c r="H58" s="163"/>
      <c r="I58" s="165"/>
      <c r="J58" s="165"/>
      <c r="K58" s="217"/>
      <c r="L58" s="247"/>
      <c r="M58" s="218"/>
      <c r="N58" s="217"/>
      <c r="O58" s="247"/>
      <c r="P58" s="248"/>
      <c r="Q58" s="218"/>
      <c r="R58" s="218"/>
      <c r="S58" s="218"/>
      <c r="T58" s="249"/>
      <c r="U58" s="165"/>
      <c r="V58" s="165"/>
      <c r="W58" s="165"/>
      <c r="X58" s="165"/>
      <c r="Y58" s="165"/>
      <c r="Z58" s="165"/>
    </row>
    <row r="59" spans="1:26" ht="14.25" customHeight="1" x14ac:dyDescent="0.2">
      <c r="A59" s="163"/>
      <c r="B59" s="163"/>
      <c r="C59" s="163"/>
      <c r="D59" s="164"/>
      <c r="E59" s="163"/>
      <c r="F59" s="164"/>
      <c r="G59" s="163"/>
      <c r="H59" s="163"/>
      <c r="I59" s="165"/>
      <c r="J59" s="165"/>
      <c r="K59" s="164"/>
      <c r="L59" s="165"/>
      <c r="M59" s="165"/>
      <c r="N59" s="164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spans="1:26" ht="14.25" customHeight="1" x14ac:dyDescent="0.2">
      <c r="A60" s="163"/>
      <c r="B60" s="163"/>
      <c r="C60" s="163"/>
      <c r="D60" s="164"/>
      <c r="E60" s="163"/>
      <c r="F60" s="164"/>
      <c r="G60" s="163"/>
      <c r="H60" s="163"/>
      <c r="I60" s="165"/>
      <c r="J60" s="165"/>
      <c r="K60" s="164"/>
      <c r="L60" s="165"/>
      <c r="M60" s="165"/>
      <c r="N60" s="164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spans="1:26" ht="14.25" customHeight="1" x14ac:dyDescent="0.2">
      <c r="A61" s="163"/>
      <c r="B61" s="163"/>
      <c r="C61" s="163"/>
      <c r="D61" s="164"/>
      <c r="E61" s="163"/>
      <c r="F61" s="164"/>
      <c r="G61" s="163"/>
      <c r="H61" s="163"/>
      <c r="I61" s="165"/>
      <c r="J61" s="165"/>
      <c r="K61" s="164"/>
      <c r="L61" s="165"/>
      <c r="M61" s="165"/>
      <c r="N61" s="164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spans="1:26" ht="14.25" customHeight="1" x14ac:dyDescent="0.2">
      <c r="A62" s="163"/>
      <c r="B62" s="163"/>
      <c r="C62" s="163"/>
      <c r="D62" s="164"/>
      <c r="E62" s="163"/>
      <c r="F62" s="164"/>
      <c r="G62" s="163"/>
      <c r="H62" s="163"/>
      <c r="I62" s="165"/>
      <c r="J62" s="165"/>
      <c r="K62" s="164"/>
      <c r="L62" s="165"/>
      <c r="M62" s="165"/>
      <c r="N62" s="164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spans="1:26" ht="14.25" customHeight="1" x14ac:dyDescent="0.2">
      <c r="A63" s="163"/>
      <c r="B63" s="163"/>
      <c r="C63" s="163"/>
      <c r="D63" s="164"/>
      <c r="E63" s="163"/>
      <c r="F63" s="164"/>
      <c r="G63" s="163"/>
      <c r="H63" s="163"/>
      <c r="I63" s="165"/>
      <c r="J63" s="165"/>
      <c r="K63" s="164"/>
      <c r="L63" s="165"/>
      <c r="M63" s="165"/>
      <c r="N63" s="164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4.25" customHeight="1" x14ac:dyDescent="0.2">
      <c r="A64" s="163"/>
      <c r="B64" s="163"/>
      <c r="C64" s="163"/>
      <c r="D64" s="164"/>
      <c r="E64" s="163"/>
      <c r="F64" s="164"/>
      <c r="G64" s="163"/>
      <c r="H64" s="163"/>
      <c r="I64" s="165"/>
      <c r="J64" s="165"/>
      <c r="K64" s="164"/>
      <c r="L64" s="165"/>
      <c r="M64" s="165"/>
      <c r="N64" s="164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spans="1:26" ht="14.25" customHeight="1" x14ac:dyDescent="0.2">
      <c r="A65" s="163"/>
      <c r="B65" s="163"/>
      <c r="C65" s="163"/>
      <c r="D65" s="164"/>
      <c r="E65" s="163"/>
      <c r="F65" s="164"/>
      <c r="G65" s="163"/>
      <c r="H65" s="163"/>
      <c r="I65" s="165"/>
      <c r="J65" s="165"/>
      <c r="K65" s="164"/>
      <c r="L65" s="165"/>
      <c r="M65" s="165"/>
      <c r="N65" s="164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spans="1:26" ht="14.25" customHeight="1" x14ac:dyDescent="0.2">
      <c r="A66" s="163"/>
      <c r="B66" s="163"/>
      <c r="C66" s="163"/>
      <c r="D66" s="164"/>
      <c r="E66" s="163"/>
      <c r="F66" s="164"/>
      <c r="G66" s="163"/>
      <c r="H66" s="163"/>
      <c r="I66" s="165"/>
      <c r="J66" s="165"/>
      <c r="K66" s="164"/>
      <c r="L66" s="165"/>
      <c r="M66" s="165"/>
      <c r="N66" s="164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4.25" customHeight="1" x14ac:dyDescent="0.2">
      <c r="A67" s="163"/>
      <c r="B67" s="163"/>
      <c r="C67" s="163"/>
      <c r="D67" s="164"/>
      <c r="E67" s="163"/>
      <c r="F67" s="164"/>
      <c r="G67" s="163"/>
      <c r="H67" s="163"/>
      <c r="I67" s="165"/>
      <c r="J67" s="165"/>
      <c r="K67" s="164"/>
      <c r="L67" s="165"/>
      <c r="M67" s="165"/>
      <c r="N67" s="164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4.25" customHeight="1" x14ac:dyDescent="0.2">
      <c r="A68" s="163"/>
      <c r="B68" s="163"/>
      <c r="C68" s="163"/>
      <c r="D68" s="164"/>
      <c r="E68" s="163"/>
      <c r="F68" s="164"/>
      <c r="G68" s="163"/>
      <c r="H68" s="163"/>
      <c r="I68" s="165"/>
      <c r="J68" s="165"/>
      <c r="K68" s="164"/>
      <c r="L68" s="165"/>
      <c r="M68" s="165"/>
      <c r="N68" s="164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spans="1:26" ht="14.25" customHeight="1" x14ac:dyDescent="0.2">
      <c r="A69" s="163"/>
      <c r="B69" s="163"/>
      <c r="C69" s="163"/>
      <c r="D69" s="164"/>
      <c r="E69" s="163"/>
      <c r="F69" s="164"/>
      <c r="G69" s="163"/>
      <c r="H69" s="163"/>
      <c r="I69" s="165"/>
      <c r="J69" s="165"/>
      <c r="K69" s="164"/>
      <c r="L69" s="165"/>
      <c r="M69" s="165"/>
      <c r="N69" s="164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s="181" customFormat="1" ht="14.25" customHeight="1" x14ac:dyDescent="0.2">
      <c r="A70" s="182"/>
      <c r="B70" s="182"/>
      <c r="C70" s="182"/>
      <c r="D70" s="183"/>
      <c r="E70" s="182"/>
      <c r="F70" s="183"/>
      <c r="G70" s="182"/>
      <c r="H70" s="182"/>
      <c r="I70" s="184"/>
      <c r="J70" s="184"/>
      <c r="K70" s="183"/>
      <c r="L70" s="184"/>
      <c r="M70" s="184"/>
      <c r="N70" s="183"/>
      <c r="O70" s="185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</row>
    <row r="71" spans="1:26" ht="14.25" customHeight="1" x14ac:dyDescent="0.2">
      <c r="A71" s="163"/>
      <c r="B71" s="163"/>
      <c r="C71" s="163"/>
      <c r="D71" s="164"/>
      <c r="E71" s="163"/>
      <c r="F71" s="164"/>
      <c r="G71" s="163"/>
      <c r="H71" s="163"/>
      <c r="I71" s="165"/>
      <c r="J71" s="165"/>
      <c r="K71" s="164"/>
      <c r="L71" s="165"/>
      <c r="M71" s="165"/>
      <c r="N71" s="164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spans="1:26" ht="14.25" customHeight="1" x14ac:dyDescent="0.2">
      <c r="A72" s="163"/>
      <c r="B72" s="163"/>
      <c r="C72" s="163"/>
      <c r="D72" s="164"/>
      <c r="E72" s="163"/>
      <c r="F72" s="164"/>
      <c r="G72" s="163"/>
      <c r="H72" s="163"/>
      <c r="I72" s="165"/>
      <c r="J72" s="165"/>
      <c r="K72" s="164"/>
      <c r="L72" s="165"/>
      <c r="M72" s="165"/>
      <c r="N72" s="164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spans="1:26" ht="14.25" customHeight="1" x14ac:dyDescent="0.2">
      <c r="A73" s="163"/>
      <c r="B73" s="163"/>
      <c r="C73" s="163"/>
      <c r="D73" s="164"/>
      <c r="E73" s="163"/>
      <c r="F73" s="164"/>
      <c r="G73" s="163"/>
      <c r="H73" s="163"/>
      <c r="I73" s="165"/>
      <c r="J73" s="165"/>
      <c r="K73" s="164"/>
      <c r="L73" s="165"/>
      <c r="M73" s="165"/>
      <c r="N73" s="164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spans="1:26" ht="14.25" customHeight="1" x14ac:dyDescent="0.2">
      <c r="A74" s="163"/>
      <c r="B74" s="163"/>
      <c r="C74" s="163"/>
      <c r="D74" s="164"/>
      <c r="E74" s="163"/>
      <c r="F74" s="164"/>
      <c r="G74" s="163"/>
      <c r="H74" s="163"/>
      <c r="I74" s="165"/>
      <c r="J74" s="165"/>
      <c r="K74" s="164"/>
      <c r="L74" s="165"/>
      <c r="M74" s="165"/>
      <c r="N74" s="164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spans="1:26" ht="14.25" customHeight="1" x14ac:dyDescent="0.2">
      <c r="A75" s="163"/>
      <c r="B75" s="163"/>
      <c r="C75" s="163"/>
      <c r="D75" s="164"/>
      <c r="E75" s="163"/>
      <c r="F75" s="164"/>
      <c r="G75" s="163"/>
      <c r="H75" s="163"/>
      <c r="I75" s="165"/>
      <c r="J75" s="165"/>
      <c r="K75" s="164"/>
      <c r="L75" s="165"/>
      <c r="M75" s="165"/>
      <c r="N75" s="164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spans="1:26" ht="14.25" customHeight="1" x14ac:dyDescent="0.2">
      <c r="A76" s="163"/>
      <c r="B76" s="163"/>
      <c r="C76" s="163"/>
      <c r="D76" s="164"/>
      <c r="E76" s="163"/>
      <c r="F76" s="164"/>
      <c r="G76" s="163"/>
      <c r="H76" s="163"/>
      <c r="I76" s="165"/>
      <c r="J76" s="165"/>
      <c r="K76" s="164"/>
      <c r="L76" s="165"/>
      <c r="M76" s="165"/>
      <c r="N76" s="164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spans="1:26" ht="14.25" customHeight="1" x14ac:dyDescent="0.2">
      <c r="A77" s="163"/>
      <c r="B77" s="163"/>
      <c r="C77" s="163"/>
      <c r="D77" s="164"/>
      <c r="E77" s="163"/>
      <c r="F77" s="164"/>
      <c r="G77" s="163"/>
      <c r="H77" s="163"/>
      <c r="I77" s="165"/>
      <c r="J77" s="165"/>
      <c r="K77" s="164"/>
      <c r="L77" s="165"/>
      <c r="M77" s="165"/>
      <c r="N77" s="164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spans="1:26" ht="14.25" customHeight="1" x14ac:dyDescent="0.2">
      <c r="A78" s="163"/>
      <c r="B78" s="163"/>
      <c r="C78" s="163"/>
      <c r="D78" s="164"/>
      <c r="E78" s="163"/>
      <c r="F78" s="164"/>
      <c r="G78" s="163"/>
      <c r="H78" s="163"/>
      <c r="I78" s="165"/>
      <c r="J78" s="165"/>
      <c r="K78" s="164"/>
      <c r="L78" s="165"/>
      <c r="M78" s="165"/>
      <c r="N78" s="164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spans="1:26" ht="14.25" customHeight="1" x14ac:dyDescent="0.2">
      <c r="A79" s="163"/>
      <c r="B79" s="163"/>
      <c r="C79" s="163"/>
      <c r="D79" s="164"/>
      <c r="E79" s="163"/>
      <c r="F79" s="164"/>
      <c r="G79" s="163"/>
      <c r="H79" s="163"/>
      <c r="I79" s="165"/>
      <c r="J79" s="165"/>
      <c r="K79" s="164"/>
      <c r="L79" s="165"/>
      <c r="M79" s="165"/>
      <c r="N79" s="164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spans="1:26" ht="14.25" customHeight="1" x14ac:dyDescent="0.2">
      <c r="A80" s="163"/>
      <c r="B80" s="163"/>
      <c r="C80" s="163"/>
      <c r="D80" s="164"/>
      <c r="E80" s="163"/>
      <c r="F80" s="164"/>
      <c r="G80" s="163"/>
      <c r="H80" s="163"/>
      <c r="I80" s="165"/>
      <c r="J80" s="165"/>
      <c r="K80" s="164"/>
      <c r="L80" s="165"/>
      <c r="M80" s="165"/>
      <c r="N80" s="164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spans="1:26" ht="14.25" customHeight="1" x14ac:dyDescent="0.2">
      <c r="A81" s="163"/>
      <c r="B81" s="163"/>
      <c r="C81" s="163"/>
      <c r="D81" s="164"/>
      <c r="E81" s="163"/>
      <c r="F81" s="164"/>
      <c r="G81" s="163"/>
      <c r="H81" s="163"/>
      <c r="I81" s="165"/>
      <c r="J81" s="165"/>
      <c r="K81" s="164"/>
      <c r="L81" s="165"/>
      <c r="M81" s="165"/>
      <c r="N81" s="164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4.25" customHeight="1" x14ac:dyDescent="0.2">
      <c r="A82" s="163"/>
      <c r="B82" s="163"/>
      <c r="C82" s="163"/>
      <c r="D82" s="164"/>
      <c r="E82" s="163"/>
      <c r="F82" s="164"/>
      <c r="G82" s="163"/>
      <c r="H82" s="163"/>
      <c r="I82" s="165"/>
      <c r="J82" s="165"/>
      <c r="K82" s="164"/>
      <c r="L82" s="165"/>
      <c r="M82" s="165"/>
      <c r="N82" s="164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4.25" customHeight="1" x14ac:dyDescent="0.2">
      <c r="A83" s="163"/>
      <c r="B83" s="163"/>
      <c r="C83" s="163"/>
      <c r="D83" s="164"/>
      <c r="E83" s="163"/>
      <c r="F83" s="164"/>
      <c r="G83" s="163"/>
      <c r="H83" s="163"/>
      <c r="I83" s="165"/>
      <c r="J83" s="165"/>
      <c r="K83" s="164"/>
      <c r="L83" s="165"/>
      <c r="M83" s="165"/>
      <c r="N83" s="164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spans="1:26" ht="14.25" customHeight="1" x14ac:dyDescent="0.2">
      <c r="A84" s="163"/>
      <c r="B84" s="163"/>
      <c r="C84" s="163"/>
      <c r="D84" s="164"/>
      <c r="E84" s="163"/>
      <c r="F84" s="164"/>
      <c r="G84" s="163"/>
      <c r="H84" s="163"/>
      <c r="I84" s="165"/>
      <c r="J84" s="165"/>
      <c r="K84" s="164"/>
      <c r="L84" s="165"/>
      <c r="M84" s="165"/>
      <c r="N84" s="164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spans="1:26" ht="14.25" customHeight="1" x14ac:dyDescent="0.2">
      <c r="A85" s="163"/>
      <c r="B85" s="163"/>
      <c r="C85" s="163"/>
      <c r="D85" s="164"/>
      <c r="E85" s="163"/>
      <c r="F85" s="164"/>
      <c r="G85" s="163"/>
      <c r="H85" s="163"/>
      <c r="I85" s="165"/>
      <c r="J85" s="165"/>
      <c r="K85" s="164"/>
      <c r="L85" s="165"/>
      <c r="M85" s="165"/>
      <c r="N85" s="164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spans="1:26" ht="14.25" customHeight="1" x14ac:dyDescent="0.2">
      <c r="A86" s="163"/>
      <c r="B86" s="163"/>
      <c r="C86" s="163"/>
      <c r="D86" s="164"/>
      <c r="E86" s="163"/>
      <c r="F86" s="164"/>
      <c r="G86" s="163"/>
      <c r="H86" s="163"/>
      <c r="I86" s="165"/>
      <c r="J86" s="165"/>
      <c r="K86" s="164"/>
      <c r="L86" s="165"/>
      <c r="M86" s="165"/>
      <c r="N86" s="164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spans="1:26" ht="14.25" customHeight="1" x14ac:dyDescent="0.2">
      <c r="A87" s="163"/>
      <c r="B87" s="163"/>
      <c r="C87" s="163"/>
      <c r="D87" s="164"/>
      <c r="E87" s="163"/>
      <c r="F87" s="164"/>
      <c r="G87" s="163"/>
      <c r="H87" s="163"/>
      <c r="I87" s="165"/>
      <c r="J87" s="165"/>
      <c r="K87" s="164"/>
      <c r="L87" s="165"/>
      <c r="M87" s="165"/>
      <c r="N87" s="164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spans="1:26" ht="14.25" customHeight="1" x14ac:dyDescent="0.2">
      <c r="A88" s="163"/>
      <c r="B88" s="163"/>
      <c r="C88" s="163"/>
      <c r="D88" s="164"/>
      <c r="E88" s="163"/>
      <c r="F88" s="164"/>
      <c r="G88" s="163"/>
      <c r="H88" s="163"/>
      <c r="I88" s="165"/>
      <c r="J88" s="165"/>
      <c r="K88" s="164"/>
      <c r="L88" s="165"/>
      <c r="M88" s="165"/>
      <c r="N88" s="164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spans="1:26" ht="14.25" customHeight="1" x14ac:dyDescent="0.2">
      <c r="A89" s="163"/>
      <c r="B89" s="163"/>
      <c r="C89" s="163"/>
      <c r="D89" s="164"/>
      <c r="E89" s="163"/>
      <c r="F89" s="164"/>
      <c r="G89" s="163"/>
      <c r="H89" s="163"/>
      <c r="I89" s="165"/>
      <c r="J89" s="165"/>
      <c r="K89" s="164"/>
      <c r="L89" s="165"/>
      <c r="M89" s="165"/>
      <c r="N89" s="164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spans="1:26" ht="14.25" customHeight="1" x14ac:dyDescent="0.2">
      <c r="A90" s="163"/>
      <c r="B90" s="163"/>
      <c r="C90" s="163"/>
      <c r="D90" s="164"/>
      <c r="E90" s="163"/>
      <c r="F90" s="164"/>
      <c r="G90" s="163"/>
      <c r="H90" s="163"/>
      <c r="I90" s="165"/>
      <c r="J90" s="165"/>
      <c r="K90" s="164"/>
      <c r="L90" s="165"/>
      <c r="M90" s="165"/>
      <c r="N90" s="164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spans="1:26" ht="14.25" customHeight="1" x14ac:dyDescent="0.2">
      <c r="A91" s="163"/>
      <c r="B91" s="163"/>
      <c r="C91" s="163"/>
      <c r="D91" s="164"/>
      <c r="E91" s="163"/>
      <c r="F91" s="164"/>
      <c r="G91" s="163"/>
      <c r="H91" s="163"/>
      <c r="I91" s="165"/>
      <c r="J91" s="165"/>
      <c r="K91" s="164"/>
      <c r="L91" s="165"/>
      <c r="M91" s="165"/>
      <c r="N91" s="164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spans="1:26" ht="14.25" customHeight="1" x14ac:dyDescent="0.2">
      <c r="A92" s="163"/>
      <c r="B92" s="163"/>
      <c r="C92" s="163"/>
      <c r="D92" s="164"/>
      <c r="E92" s="163"/>
      <c r="F92" s="164"/>
      <c r="G92" s="163"/>
      <c r="H92" s="163"/>
      <c r="I92" s="165"/>
      <c r="J92" s="165"/>
      <c r="K92" s="164"/>
      <c r="L92" s="165"/>
      <c r="M92" s="165"/>
      <c r="N92" s="164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spans="1:26" ht="14.25" customHeight="1" x14ac:dyDescent="0.2">
      <c r="A93" s="163"/>
      <c r="B93" s="163"/>
      <c r="C93" s="163"/>
      <c r="D93" s="164"/>
      <c r="E93" s="163"/>
      <c r="F93" s="164"/>
      <c r="G93" s="163"/>
      <c r="H93" s="163"/>
      <c r="I93" s="165"/>
      <c r="J93" s="165"/>
      <c r="K93" s="164"/>
      <c r="L93" s="165"/>
      <c r="M93" s="165"/>
      <c r="N93" s="164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spans="1:26" ht="14.25" customHeight="1" x14ac:dyDescent="0.2">
      <c r="A94" s="163"/>
      <c r="B94" s="163"/>
      <c r="C94" s="163"/>
      <c r="D94" s="164"/>
      <c r="E94" s="163"/>
      <c r="F94" s="164"/>
      <c r="G94" s="163"/>
      <c r="H94" s="163"/>
      <c r="I94" s="165"/>
      <c r="J94" s="165"/>
      <c r="K94" s="164"/>
      <c r="L94" s="165"/>
      <c r="M94" s="165"/>
      <c r="N94" s="164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spans="1:26" ht="14.25" customHeight="1" x14ac:dyDescent="0.2">
      <c r="A95" s="163"/>
      <c r="B95" s="163"/>
      <c r="C95" s="163"/>
      <c r="D95" s="164"/>
      <c r="E95" s="163"/>
      <c r="F95" s="164"/>
      <c r="G95" s="163"/>
      <c r="H95" s="163"/>
      <c r="I95" s="165"/>
      <c r="J95" s="165"/>
      <c r="K95" s="164"/>
      <c r="L95" s="165"/>
      <c r="M95" s="165"/>
      <c r="N95" s="164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spans="1:26" ht="14.25" customHeight="1" x14ac:dyDescent="0.2">
      <c r="A96" s="163"/>
      <c r="B96" s="163"/>
      <c r="C96" s="163"/>
      <c r="D96" s="164"/>
      <c r="E96" s="163"/>
      <c r="F96" s="164"/>
      <c r="G96" s="163"/>
      <c r="H96" s="163"/>
      <c r="I96" s="165"/>
      <c r="J96" s="165"/>
      <c r="K96" s="164"/>
      <c r="L96" s="165"/>
      <c r="M96" s="165"/>
      <c r="N96" s="164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spans="1:26" ht="14.25" customHeight="1" x14ac:dyDescent="0.2">
      <c r="A97" s="163"/>
      <c r="B97" s="163"/>
      <c r="C97" s="163"/>
      <c r="D97" s="164"/>
      <c r="E97" s="163"/>
      <c r="F97" s="164"/>
      <c r="G97" s="163"/>
      <c r="H97" s="163"/>
      <c r="I97" s="165"/>
      <c r="J97" s="165"/>
      <c r="K97" s="164"/>
      <c r="L97" s="165"/>
      <c r="M97" s="165"/>
      <c r="N97" s="164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spans="1:26" s="215" customFormat="1" ht="14.25" customHeight="1" x14ac:dyDescent="0.2">
      <c r="A98" s="216"/>
      <c r="B98" s="216"/>
      <c r="C98" s="216"/>
      <c r="D98" s="217"/>
      <c r="E98" s="216"/>
      <c r="F98" s="217"/>
      <c r="G98" s="216"/>
      <c r="H98" s="216"/>
      <c r="I98" s="218"/>
      <c r="J98" s="218"/>
      <c r="K98" s="217"/>
      <c r="L98" s="218"/>
      <c r="M98" s="218"/>
      <c r="N98" s="217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</row>
    <row r="99" spans="1:26" ht="14.25" customHeight="1" x14ac:dyDescent="0.2">
      <c r="A99" s="163"/>
      <c r="B99" s="163"/>
      <c r="C99" s="163"/>
      <c r="D99" s="164"/>
      <c r="E99" s="163"/>
      <c r="F99" s="164"/>
      <c r="G99" s="163"/>
      <c r="H99" s="163"/>
      <c r="I99" s="165"/>
      <c r="J99" s="165"/>
      <c r="K99" s="164">
        <v>4</v>
      </c>
      <c r="L99" s="165">
        <v>1500</v>
      </c>
      <c r="M99" s="165"/>
      <c r="N99" s="164">
        <v>1</v>
      </c>
      <c r="O99" s="165">
        <v>2446.9</v>
      </c>
      <c r="P99" s="165"/>
      <c r="Q99" s="165"/>
      <c r="R99" s="165"/>
      <c r="S99" s="165"/>
      <c r="T99" s="179" t="s">
        <v>212</v>
      </c>
      <c r="U99" s="165"/>
      <c r="V99" s="165"/>
      <c r="W99" s="165"/>
      <c r="X99" s="165"/>
      <c r="Y99" s="165"/>
      <c r="Z99" s="165"/>
    </row>
    <row r="100" spans="1:26" ht="14.25" customHeight="1" x14ac:dyDescent="0.2">
      <c r="A100" s="163"/>
      <c r="B100" s="163"/>
      <c r="C100" s="163"/>
      <c r="D100" s="164"/>
      <c r="E100" s="163"/>
      <c r="F100" s="164"/>
      <c r="G100" s="163"/>
      <c r="H100" s="163"/>
      <c r="I100" s="165"/>
      <c r="J100" s="165"/>
      <c r="K100" s="164"/>
      <c r="L100" s="165"/>
      <c r="M100" s="165"/>
      <c r="N100" s="164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spans="1:26" ht="14.25" customHeight="1" x14ac:dyDescent="0.2">
      <c r="A101" s="163"/>
      <c r="B101" s="163"/>
      <c r="C101" s="163"/>
      <c r="D101" s="164"/>
      <c r="E101" s="163"/>
      <c r="F101" s="164"/>
      <c r="G101" s="163"/>
      <c r="H101" s="163"/>
      <c r="I101" s="165"/>
      <c r="J101" s="165"/>
      <c r="K101" s="164"/>
      <c r="L101" s="165"/>
      <c r="M101" s="165"/>
      <c r="N101" s="164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 spans="1:26" ht="14.25" customHeight="1" x14ac:dyDescent="0.2">
      <c r="A102" s="163"/>
      <c r="B102" s="163"/>
      <c r="C102" s="163"/>
      <c r="D102" s="164"/>
      <c r="E102" s="163"/>
      <c r="F102" s="164"/>
      <c r="G102" s="163"/>
      <c r="H102" s="163"/>
      <c r="I102" s="165"/>
      <c r="J102" s="165"/>
      <c r="K102" s="164"/>
      <c r="L102" s="165"/>
      <c r="M102" s="165"/>
      <c r="N102" s="164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spans="1:26" ht="14.25" customHeight="1" x14ac:dyDescent="0.2">
      <c r="A103" s="163"/>
      <c r="B103" s="163"/>
      <c r="C103" s="163"/>
      <c r="D103" s="164"/>
      <c r="E103" s="163"/>
      <c r="F103" s="164"/>
      <c r="G103" s="163"/>
      <c r="H103" s="163"/>
      <c r="I103" s="165"/>
      <c r="J103" s="165"/>
      <c r="K103" s="164"/>
      <c r="L103" s="165"/>
      <c r="M103" s="165"/>
      <c r="N103" s="164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 spans="1:26" ht="14.25" customHeight="1" x14ac:dyDescent="0.2">
      <c r="A104" s="163"/>
      <c r="B104" s="163"/>
      <c r="C104" s="163"/>
      <c r="D104" s="164"/>
      <c r="E104" s="163"/>
      <c r="F104" s="164"/>
      <c r="G104" s="163"/>
      <c r="H104" s="163"/>
      <c r="I104" s="165"/>
      <c r="J104" s="165"/>
      <c r="K104" s="164"/>
      <c r="L104" s="165"/>
      <c r="M104" s="165"/>
      <c r="N104" s="164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spans="1:26" ht="14.25" customHeight="1" x14ac:dyDescent="0.2">
      <c r="A105" s="163"/>
      <c r="B105" s="163"/>
      <c r="C105" s="163"/>
      <c r="D105" s="164"/>
      <c r="E105" s="163"/>
      <c r="F105" s="164"/>
      <c r="G105" s="163"/>
      <c r="H105" s="163"/>
      <c r="I105" s="165"/>
      <c r="J105" s="165"/>
      <c r="K105" s="164"/>
      <c r="L105" s="165"/>
      <c r="M105" s="165"/>
      <c r="N105" s="164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 spans="1:26" ht="14.25" customHeight="1" x14ac:dyDescent="0.2">
      <c r="A106" s="163"/>
      <c r="B106" s="163"/>
      <c r="C106" s="163"/>
      <c r="D106" s="164"/>
      <c r="E106" s="163"/>
      <c r="F106" s="164"/>
      <c r="G106" s="163"/>
      <c r="H106" s="163"/>
      <c r="I106" s="165"/>
      <c r="J106" s="165"/>
      <c r="K106" s="164"/>
      <c r="L106" s="165"/>
      <c r="M106" s="165"/>
      <c r="N106" s="164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 spans="1:26" ht="14.25" customHeight="1" x14ac:dyDescent="0.2">
      <c r="A107" s="163"/>
      <c r="B107" s="163"/>
      <c r="C107" s="163"/>
      <c r="D107" s="164"/>
      <c r="E107" s="163"/>
      <c r="F107" s="164"/>
      <c r="G107" s="163"/>
      <c r="H107" s="163"/>
      <c r="I107" s="165"/>
      <c r="J107" s="165"/>
      <c r="K107" s="164"/>
      <c r="L107" s="165">
        <v>30000</v>
      </c>
      <c r="M107" s="165"/>
      <c r="N107" s="164"/>
      <c r="O107" s="165">
        <v>30000</v>
      </c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 spans="1:26" ht="14.25" customHeight="1" x14ac:dyDescent="0.2">
      <c r="A108" s="163"/>
      <c r="B108" s="163"/>
      <c r="C108" s="163"/>
      <c r="D108" s="164"/>
      <c r="E108" s="163"/>
      <c r="F108" s="164"/>
      <c r="G108" s="163"/>
      <c r="H108" s="163"/>
      <c r="I108" s="165"/>
      <c r="J108" s="165"/>
      <c r="K108" s="164"/>
      <c r="L108" s="165"/>
      <c r="M108" s="165"/>
      <c r="N108" s="164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 spans="1:26" ht="14.25" customHeight="1" x14ac:dyDescent="0.2">
      <c r="A109" s="163"/>
      <c r="B109" s="163"/>
      <c r="C109" s="163"/>
      <c r="D109" s="164"/>
      <c r="E109" s="163"/>
      <c r="F109" s="164"/>
      <c r="G109" s="163"/>
      <c r="H109" s="163"/>
      <c r="I109" s="165"/>
      <c r="J109" s="165"/>
      <c r="K109" s="164"/>
      <c r="L109" s="165"/>
      <c r="M109" s="165"/>
      <c r="N109" s="164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 spans="1:26" ht="14.25" customHeight="1" x14ac:dyDescent="0.2">
      <c r="A110" s="163"/>
      <c r="B110" s="163"/>
      <c r="C110" s="163"/>
      <c r="D110" s="164"/>
      <c r="E110" s="163"/>
      <c r="F110" s="164"/>
      <c r="G110" s="163"/>
      <c r="H110" s="163"/>
      <c r="I110" s="165"/>
      <c r="J110" s="165"/>
      <c r="K110" s="164"/>
      <c r="L110" s="165"/>
      <c r="M110" s="165"/>
      <c r="N110" s="164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 spans="1:26" ht="14.25" customHeight="1" x14ac:dyDescent="0.2">
      <c r="A111" s="163"/>
      <c r="B111" s="163"/>
      <c r="C111" s="163"/>
      <c r="D111" s="164"/>
      <c r="E111" s="163"/>
      <c r="F111" s="164"/>
      <c r="G111" s="163"/>
      <c r="H111" s="163"/>
      <c r="I111" s="165"/>
      <c r="J111" s="165"/>
      <c r="K111" s="164"/>
      <c r="L111" s="165"/>
      <c r="M111" s="165"/>
      <c r="N111" s="164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 spans="1:26" ht="14.25" customHeight="1" x14ac:dyDescent="0.2">
      <c r="A112" s="163"/>
      <c r="B112" s="163"/>
      <c r="C112" s="163"/>
      <c r="D112" s="164"/>
      <c r="E112" s="163"/>
      <c r="F112" s="164"/>
      <c r="G112" s="163"/>
      <c r="H112" s="163"/>
      <c r="I112" s="165"/>
      <c r="J112" s="165"/>
      <c r="K112" s="164"/>
      <c r="L112" s="165"/>
      <c r="M112" s="165"/>
      <c r="N112" s="164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 spans="1:26" ht="14.25" customHeight="1" x14ac:dyDescent="0.2">
      <c r="A113" s="163"/>
      <c r="B113" s="163"/>
      <c r="C113" s="163"/>
      <c r="D113" s="164"/>
      <c r="E113" s="163"/>
      <c r="F113" s="164"/>
      <c r="G113" s="163"/>
      <c r="H113" s="163"/>
      <c r="I113" s="165"/>
      <c r="J113" s="165"/>
      <c r="K113" s="164"/>
      <c r="L113" s="165"/>
      <c r="M113" s="165"/>
      <c r="N113" s="164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 spans="1:26" ht="14.25" customHeight="1" x14ac:dyDescent="0.2">
      <c r="A114" s="163"/>
      <c r="B114" s="163"/>
      <c r="C114" s="163"/>
      <c r="D114" s="164"/>
      <c r="E114" s="163"/>
      <c r="F114" s="164"/>
      <c r="G114" s="163"/>
      <c r="H114" s="163"/>
      <c r="I114" s="165"/>
      <c r="J114" s="165"/>
      <c r="K114" s="164"/>
      <c r="L114" s="165"/>
      <c r="M114" s="165"/>
      <c r="N114" s="164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 spans="1:26" ht="14.25" customHeight="1" x14ac:dyDescent="0.2">
      <c r="A115" s="163"/>
      <c r="B115" s="163"/>
      <c r="C115" s="163"/>
      <c r="D115" s="164"/>
      <c r="E115" s="163"/>
      <c r="F115" s="164"/>
      <c r="G115" s="163"/>
      <c r="H115" s="163"/>
      <c r="I115" s="165"/>
      <c r="J115" s="165"/>
      <c r="K115" s="164"/>
      <c r="L115" s="165"/>
      <c r="M115" s="165"/>
      <c r="N115" s="164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 spans="1:26" ht="14.25" customHeight="1" x14ac:dyDescent="0.2">
      <c r="A116" s="163"/>
      <c r="B116" s="163"/>
      <c r="C116" s="163"/>
      <c r="D116" s="164"/>
      <c r="E116" s="163"/>
      <c r="F116" s="164"/>
      <c r="G116" s="163"/>
      <c r="H116" s="163"/>
      <c r="I116" s="165"/>
      <c r="J116" s="165"/>
      <c r="K116" s="164"/>
      <c r="L116" s="165"/>
      <c r="M116" s="165"/>
      <c r="N116" s="164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 spans="1:26" ht="14.25" customHeight="1" x14ac:dyDescent="0.2">
      <c r="A117" s="163"/>
      <c r="B117" s="163"/>
      <c r="C117" s="163"/>
      <c r="D117" s="164"/>
      <c r="E117" s="163"/>
      <c r="F117" s="164"/>
      <c r="G117" s="163"/>
      <c r="H117" s="163"/>
      <c r="I117" s="165"/>
      <c r="J117" s="165"/>
      <c r="K117" s="164"/>
      <c r="L117" s="165"/>
      <c r="M117" s="165"/>
      <c r="N117" s="164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 spans="1:26" ht="14.25" customHeight="1" x14ac:dyDescent="0.2">
      <c r="A118" s="163"/>
      <c r="B118" s="163"/>
      <c r="C118" s="163"/>
      <c r="D118" s="164"/>
      <c r="E118" s="163"/>
      <c r="F118" s="164"/>
      <c r="G118" s="163"/>
      <c r="H118" s="163"/>
      <c r="I118" s="165"/>
      <c r="J118" s="165"/>
      <c r="K118" s="164"/>
      <c r="L118" s="165"/>
      <c r="M118" s="165"/>
      <c r="N118" s="164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 spans="1:26" ht="14.25" customHeight="1" x14ac:dyDescent="0.2">
      <c r="A119" s="163"/>
      <c r="B119" s="163"/>
      <c r="C119" s="163"/>
      <c r="D119" s="164"/>
      <c r="E119" s="163"/>
      <c r="F119" s="164"/>
      <c r="G119" s="163"/>
      <c r="H119" s="163"/>
      <c r="I119" s="165"/>
      <c r="J119" s="165"/>
      <c r="K119" s="164"/>
      <c r="L119" s="165"/>
      <c r="M119" s="165"/>
      <c r="N119" s="164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 spans="1:26" ht="14.25" customHeight="1" x14ac:dyDescent="0.2">
      <c r="A120" s="163"/>
      <c r="B120" s="163"/>
      <c r="C120" s="163"/>
      <c r="D120" s="164"/>
      <c r="E120" s="163"/>
      <c r="F120" s="164"/>
      <c r="G120" s="163"/>
      <c r="H120" s="163"/>
      <c r="I120" s="165"/>
      <c r="J120" s="165"/>
      <c r="K120" s="164"/>
      <c r="L120" s="165"/>
      <c r="M120" s="165"/>
      <c r="N120" s="164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 spans="1:26" ht="14.25" customHeight="1" x14ac:dyDescent="0.2">
      <c r="A121" s="163"/>
      <c r="B121" s="163"/>
      <c r="C121" s="163"/>
      <c r="D121" s="164"/>
      <c r="E121" s="163"/>
      <c r="F121" s="164"/>
      <c r="G121" s="163"/>
      <c r="H121" s="163"/>
      <c r="I121" s="165"/>
      <c r="J121" s="165"/>
      <c r="K121" s="164"/>
      <c r="L121" s="165"/>
      <c r="M121" s="165"/>
      <c r="N121" s="164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spans="1:26" ht="14.25" customHeight="1" x14ac:dyDescent="0.2">
      <c r="A122" s="163"/>
      <c r="B122" s="163"/>
      <c r="C122" s="163"/>
      <c r="D122" s="164"/>
      <c r="E122" s="163"/>
      <c r="F122" s="164"/>
      <c r="G122" s="163"/>
      <c r="H122" s="163"/>
      <c r="I122" s="165"/>
      <c r="J122" s="165"/>
      <c r="K122" s="164"/>
      <c r="L122" s="165"/>
      <c r="M122" s="165"/>
      <c r="N122" s="164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 spans="1:26" ht="14.25" customHeight="1" x14ac:dyDescent="0.2">
      <c r="A123" s="163"/>
      <c r="B123" s="163"/>
      <c r="C123" s="163"/>
      <c r="D123" s="164"/>
      <c r="E123" s="163"/>
      <c r="F123" s="164"/>
      <c r="G123" s="163"/>
      <c r="H123" s="163"/>
      <c r="I123" s="165"/>
      <c r="J123" s="165"/>
      <c r="K123" s="164"/>
      <c r="L123" s="165"/>
      <c r="M123" s="165"/>
      <c r="N123" s="164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 spans="1:26" ht="14.25" customHeight="1" x14ac:dyDescent="0.2">
      <c r="A124" s="163"/>
      <c r="B124" s="163"/>
      <c r="C124" s="163"/>
      <c r="D124" s="164"/>
      <c r="E124" s="163"/>
      <c r="F124" s="164"/>
      <c r="G124" s="163"/>
      <c r="H124" s="163"/>
      <c r="I124" s="165"/>
      <c r="J124" s="165"/>
      <c r="K124" s="164"/>
      <c r="L124" s="165"/>
      <c r="M124" s="165"/>
      <c r="N124" s="164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 spans="1:26" ht="14.25" customHeight="1" x14ac:dyDescent="0.2">
      <c r="A125" s="163"/>
      <c r="B125" s="163"/>
      <c r="C125" s="163"/>
      <c r="D125" s="164"/>
      <c r="E125" s="163"/>
      <c r="F125" s="164"/>
      <c r="G125" s="163"/>
      <c r="H125" s="163"/>
      <c r="I125" s="165"/>
      <c r="J125" s="165"/>
      <c r="K125" s="164"/>
      <c r="L125" s="165"/>
      <c r="M125" s="165"/>
      <c r="N125" s="164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 spans="1:26" ht="14.25" customHeight="1" x14ac:dyDescent="0.2">
      <c r="A126" s="163"/>
      <c r="B126" s="163"/>
      <c r="C126" s="163"/>
      <c r="D126" s="164"/>
      <c r="E126" s="163"/>
      <c r="F126" s="164"/>
      <c r="G126" s="163"/>
      <c r="H126" s="163"/>
      <c r="I126" s="165"/>
      <c r="J126" s="165"/>
      <c r="K126" s="164"/>
      <c r="L126" s="165"/>
      <c r="M126" s="165"/>
      <c r="N126" s="164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 spans="1:26" ht="14.25" customHeight="1" x14ac:dyDescent="0.2">
      <c r="A127" s="163"/>
      <c r="B127" s="163"/>
      <c r="C127" s="163"/>
      <c r="D127" s="164"/>
      <c r="E127" s="163"/>
      <c r="F127" s="164"/>
      <c r="G127" s="163"/>
      <c r="H127" s="163"/>
      <c r="I127" s="165"/>
      <c r="J127" s="165"/>
      <c r="K127" s="164"/>
      <c r="L127" s="165"/>
      <c r="M127" s="165"/>
      <c r="N127" s="164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 spans="1:26" ht="14.25" customHeight="1" x14ac:dyDescent="0.2">
      <c r="A128" s="163"/>
      <c r="B128" s="163"/>
      <c r="C128" s="163"/>
      <c r="D128" s="164"/>
      <c r="E128" s="163"/>
      <c r="F128" s="164"/>
      <c r="G128" s="163"/>
      <c r="H128" s="163"/>
      <c r="I128" s="165"/>
      <c r="J128" s="165"/>
      <c r="K128" s="164"/>
      <c r="L128" s="165"/>
      <c r="M128" s="165"/>
      <c r="N128" s="164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 spans="1:26" ht="14.25" customHeight="1" x14ac:dyDescent="0.2">
      <c r="A129" s="163"/>
      <c r="B129" s="163"/>
      <c r="C129" s="163"/>
      <c r="D129" s="164"/>
      <c r="E129" s="163"/>
      <c r="F129" s="164"/>
      <c r="G129" s="163"/>
      <c r="H129" s="163"/>
      <c r="I129" s="165"/>
      <c r="J129" s="165"/>
      <c r="K129" s="164"/>
      <c r="L129" s="165"/>
      <c r="M129" s="165"/>
      <c r="N129" s="164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 spans="1:26" ht="14.25" customHeight="1" x14ac:dyDescent="0.2">
      <c r="A130" s="163"/>
      <c r="B130" s="163"/>
      <c r="C130" s="163"/>
      <c r="D130" s="164"/>
      <c r="E130" s="163"/>
      <c r="F130" s="164"/>
      <c r="G130" s="163"/>
      <c r="H130" s="163"/>
      <c r="I130" s="165"/>
      <c r="J130" s="165"/>
      <c r="K130" s="164"/>
      <c r="L130" s="165"/>
      <c r="M130" s="165"/>
      <c r="N130" s="164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 spans="1:26" ht="14.25" customHeight="1" x14ac:dyDescent="0.2">
      <c r="A131" s="163"/>
      <c r="B131" s="163"/>
      <c r="C131" s="163"/>
      <c r="D131" s="164"/>
      <c r="E131" s="163"/>
      <c r="F131" s="164"/>
      <c r="G131" s="163"/>
      <c r="H131" s="163"/>
      <c r="I131" s="165"/>
      <c r="J131" s="165"/>
      <c r="K131" s="164"/>
      <c r="L131" s="165"/>
      <c r="M131" s="165"/>
      <c r="N131" s="164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spans="1:26" ht="14.25" customHeight="1" x14ac:dyDescent="0.2">
      <c r="A132" s="163"/>
      <c r="B132" s="163"/>
      <c r="C132" s="163"/>
      <c r="D132" s="164"/>
      <c r="E132" s="163"/>
      <c r="F132" s="164"/>
      <c r="G132" s="163"/>
      <c r="H132" s="163"/>
      <c r="I132" s="165"/>
      <c r="J132" s="165"/>
      <c r="K132" s="164"/>
      <c r="L132" s="165"/>
      <c r="M132" s="165"/>
      <c r="N132" s="164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spans="1:26" ht="14.25" customHeight="1" x14ac:dyDescent="0.2">
      <c r="A133" s="163"/>
      <c r="B133" s="163"/>
      <c r="C133" s="163"/>
      <c r="D133" s="164"/>
      <c r="E133" s="163"/>
      <c r="F133" s="164"/>
      <c r="G133" s="163"/>
      <c r="H133" s="163"/>
      <c r="I133" s="165"/>
      <c r="J133" s="165"/>
      <c r="K133" s="164"/>
      <c r="L133" s="165"/>
      <c r="M133" s="165"/>
      <c r="N133" s="164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 spans="1:26" ht="14.25" customHeight="1" x14ac:dyDescent="0.2">
      <c r="A134" s="163"/>
      <c r="B134" s="163"/>
      <c r="C134" s="163"/>
      <c r="D134" s="164"/>
      <c r="E134" s="163"/>
      <c r="F134" s="164"/>
      <c r="G134" s="163"/>
      <c r="H134" s="163"/>
      <c r="I134" s="165"/>
      <c r="J134" s="165"/>
      <c r="K134" s="164"/>
      <c r="L134" s="165"/>
      <c r="M134" s="165"/>
      <c r="N134" s="164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spans="1:26" ht="14.25" customHeight="1" x14ac:dyDescent="0.2">
      <c r="A135" s="163"/>
      <c r="B135" s="163"/>
      <c r="C135" s="163"/>
      <c r="D135" s="164"/>
      <c r="E135" s="163"/>
      <c r="F135" s="164"/>
      <c r="G135" s="163"/>
      <c r="H135" s="163"/>
      <c r="I135" s="165"/>
      <c r="J135" s="165"/>
      <c r="K135" s="164"/>
      <c r="L135" s="165"/>
      <c r="M135" s="165"/>
      <c r="N135" s="164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spans="1:26" ht="14.25" customHeight="1" x14ac:dyDescent="0.2">
      <c r="A136" s="163"/>
      <c r="B136" s="163"/>
      <c r="C136" s="163"/>
      <c r="D136" s="164"/>
      <c r="E136" s="163"/>
      <c r="F136" s="164"/>
      <c r="G136" s="163"/>
      <c r="H136" s="163"/>
      <c r="I136" s="165"/>
      <c r="J136" s="165"/>
      <c r="K136" s="164"/>
      <c r="L136" s="165"/>
      <c r="M136" s="165"/>
      <c r="N136" s="164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spans="1:26" ht="14.25" customHeight="1" x14ac:dyDescent="0.2">
      <c r="A137" s="163"/>
      <c r="B137" s="163"/>
      <c r="C137" s="163"/>
      <c r="D137" s="164"/>
      <c r="E137" s="163"/>
      <c r="F137" s="164"/>
      <c r="G137" s="163"/>
      <c r="H137" s="163"/>
      <c r="I137" s="165"/>
      <c r="J137" s="165"/>
      <c r="K137" s="164"/>
      <c r="L137" s="165"/>
      <c r="M137" s="165"/>
      <c r="N137" s="164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ht="14.25" customHeight="1" x14ac:dyDescent="0.2">
      <c r="A138" s="163"/>
      <c r="B138" s="163"/>
      <c r="C138" s="163"/>
      <c r="D138" s="164"/>
      <c r="E138" s="163"/>
      <c r="F138" s="164"/>
      <c r="G138" s="163"/>
      <c r="H138" s="163"/>
      <c r="I138" s="165"/>
      <c r="J138" s="165"/>
      <c r="K138" s="164"/>
      <c r="L138" s="165"/>
      <c r="M138" s="165"/>
      <c r="N138" s="164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spans="1:26" ht="14.25" customHeight="1" x14ac:dyDescent="0.2">
      <c r="A139" s="163"/>
      <c r="B139" s="163"/>
      <c r="C139" s="163"/>
      <c r="D139" s="164"/>
      <c r="E139" s="163"/>
      <c r="F139" s="164"/>
      <c r="G139" s="163"/>
      <c r="H139" s="163"/>
      <c r="I139" s="165"/>
      <c r="J139" s="165"/>
      <c r="K139" s="164"/>
      <c r="L139" s="165"/>
      <c r="M139" s="165"/>
      <c r="N139" s="164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spans="1:26" ht="14.25" customHeight="1" x14ac:dyDescent="0.2">
      <c r="A140" s="163"/>
      <c r="B140" s="163"/>
      <c r="C140" s="163"/>
      <c r="D140" s="164"/>
      <c r="E140" s="163"/>
      <c r="F140" s="164"/>
      <c r="G140" s="163"/>
      <c r="H140" s="163"/>
      <c r="I140" s="165"/>
      <c r="J140" s="165"/>
      <c r="K140" s="164"/>
      <c r="L140" s="165"/>
      <c r="M140" s="165"/>
      <c r="N140" s="164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spans="1:26" ht="14.25" customHeight="1" x14ac:dyDescent="0.2">
      <c r="A141" s="163"/>
      <c r="B141" s="163"/>
      <c r="C141" s="163"/>
      <c r="D141" s="164"/>
      <c r="E141" s="163"/>
      <c r="F141" s="164"/>
      <c r="G141" s="163"/>
      <c r="H141" s="163"/>
      <c r="I141" s="165"/>
      <c r="J141" s="165"/>
      <c r="K141" s="164"/>
      <c r="L141" s="165"/>
      <c r="M141" s="165"/>
      <c r="N141" s="164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spans="1:26" ht="14.25" customHeight="1" x14ac:dyDescent="0.2">
      <c r="A142" s="163"/>
      <c r="B142" s="163"/>
      <c r="C142" s="163"/>
      <c r="D142" s="164"/>
      <c r="E142" s="163"/>
      <c r="F142" s="164"/>
      <c r="G142" s="163"/>
      <c r="H142" s="163"/>
      <c r="I142" s="165"/>
      <c r="J142" s="165"/>
      <c r="K142" s="164"/>
      <c r="L142" s="165"/>
      <c r="M142" s="165"/>
      <c r="N142" s="164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spans="1:26" ht="14.25" customHeight="1" x14ac:dyDescent="0.2">
      <c r="A143" s="163"/>
      <c r="B143" s="163"/>
      <c r="C143" s="163"/>
      <c r="D143" s="164"/>
      <c r="E143" s="163"/>
      <c r="F143" s="164"/>
      <c r="G143" s="163"/>
      <c r="H143" s="163"/>
      <c r="I143" s="165"/>
      <c r="J143" s="165"/>
      <c r="K143" s="164"/>
      <c r="L143" s="165"/>
      <c r="M143" s="165"/>
      <c r="N143" s="164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spans="1:26" ht="14.25" customHeight="1" x14ac:dyDescent="0.2">
      <c r="A144" s="163"/>
      <c r="B144" s="163"/>
      <c r="C144" s="163"/>
      <c r="D144" s="164"/>
      <c r="E144" s="163"/>
      <c r="F144" s="164"/>
      <c r="G144" s="163"/>
      <c r="H144" s="163"/>
      <c r="I144" s="165"/>
      <c r="J144" s="165"/>
      <c r="K144" s="164"/>
      <c r="L144" s="165"/>
      <c r="M144" s="165"/>
      <c r="N144" s="16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spans="1:26" ht="14.25" customHeight="1" x14ac:dyDescent="0.2">
      <c r="A145" s="163"/>
      <c r="B145" s="163"/>
      <c r="C145" s="163"/>
      <c r="D145" s="164"/>
      <c r="E145" s="163"/>
      <c r="F145" s="164"/>
      <c r="G145" s="163"/>
      <c r="H145" s="163"/>
      <c r="I145" s="165"/>
      <c r="J145" s="165"/>
      <c r="K145" s="164"/>
      <c r="L145" s="165"/>
      <c r="M145" s="165"/>
      <c r="N145" s="164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spans="1:26" ht="14.25" customHeight="1" x14ac:dyDescent="0.2">
      <c r="A146" s="163"/>
      <c r="B146" s="163"/>
      <c r="C146" s="163"/>
      <c r="D146" s="164"/>
      <c r="E146" s="163"/>
      <c r="F146" s="164"/>
      <c r="G146" s="163"/>
      <c r="H146" s="163"/>
      <c r="I146" s="165"/>
      <c r="J146" s="165"/>
      <c r="K146" s="164"/>
      <c r="L146" s="165"/>
      <c r="M146" s="165"/>
      <c r="N146" s="164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ht="14.25" customHeight="1" x14ac:dyDescent="0.2">
      <c r="A147" s="163"/>
      <c r="B147" s="163"/>
      <c r="C147" s="163"/>
      <c r="D147" s="164"/>
      <c r="E147" s="163"/>
      <c r="F147" s="164"/>
      <c r="G147" s="163"/>
      <c r="H147" s="163"/>
      <c r="I147" s="165"/>
      <c r="J147" s="165"/>
      <c r="K147" s="164"/>
      <c r="L147" s="165"/>
      <c r="M147" s="165"/>
      <c r="N147" s="164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spans="1:26" ht="14.25" customHeight="1" x14ac:dyDescent="0.2">
      <c r="A148" s="163"/>
      <c r="B148" s="163"/>
      <c r="C148" s="163"/>
      <c r="D148" s="164"/>
      <c r="E148" s="163"/>
      <c r="F148" s="164"/>
      <c r="G148" s="163"/>
      <c r="H148" s="163"/>
      <c r="I148" s="165"/>
      <c r="J148" s="165"/>
      <c r="K148" s="164"/>
      <c r="L148" s="165"/>
      <c r="M148" s="165"/>
      <c r="N148" s="164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spans="1:26" ht="14.25" customHeight="1" x14ac:dyDescent="0.2">
      <c r="A149" s="163"/>
      <c r="B149" s="163"/>
      <c r="C149" s="163"/>
      <c r="D149" s="164"/>
      <c r="E149" s="163"/>
      <c r="F149" s="164"/>
      <c r="G149" s="163"/>
      <c r="H149" s="163"/>
      <c r="I149" s="165"/>
      <c r="J149" s="165"/>
      <c r="K149" s="164"/>
      <c r="L149" s="165"/>
      <c r="M149" s="165"/>
      <c r="N149" s="164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spans="1:26" ht="14.25" customHeight="1" x14ac:dyDescent="0.2">
      <c r="A150" s="163"/>
      <c r="B150" s="163"/>
      <c r="C150" s="163"/>
      <c r="D150" s="164"/>
      <c r="E150" s="163"/>
      <c r="F150" s="164"/>
      <c r="G150" s="163"/>
      <c r="H150" s="163"/>
      <c r="I150" s="165"/>
      <c r="J150" s="165"/>
      <c r="K150" s="164"/>
      <c r="L150" s="165"/>
      <c r="M150" s="165"/>
      <c r="N150" s="164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spans="1:26" ht="14.25" customHeight="1" x14ac:dyDescent="0.2">
      <c r="A151" s="163"/>
      <c r="B151" s="163"/>
      <c r="C151" s="163"/>
      <c r="D151" s="164"/>
      <c r="E151" s="163"/>
      <c r="F151" s="164"/>
      <c r="G151" s="163"/>
      <c r="H151" s="163"/>
      <c r="I151" s="165"/>
      <c r="J151" s="165"/>
      <c r="K151" s="164"/>
      <c r="L151" s="165"/>
      <c r="M151" s="165"/>
      <c r="N151" s="164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spans="1:26" ht="14.25" customHeight="1" x14ac:dyDescent="0.2">
      <c r="A152" s="163"/>
      <c r="B152" s="163"/>
      <c r="C152" s="163"/>
      <c r="D152" s="164"/>
      <c r="E152" s="163"/>
      <c r="F152" s="164"/>
      <c r="G152" s="163"/>
      <c r="H152" s="163"/>
      <c r="I152" s="165"/>
      <c r="J152" s="165"/>
      <c r="K152" s="164"/>
      <c r="L152" s="165"/>
      <c r="M152" s="165"/>
      <c r="N152" s="164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spans="1:26" ht="14.25" customHeight="1" x14ac:dyDescent="0.2">
      <c r="A153" s="163"/>
      <c r="B153" s="163"/>
      <c r="C153" s="163"/>
      <c r="D153" s="164"/>
      <c r="E153" s="163"/>
      <c r="F153" s="164"/>
      <c r="G153" s="163"/>
      <c r="H153" s="163"/>
      <c r="I153" s="165"/>
      <c r="J153" s="165"/>
      <c r="K153" s="164"/>
      <c r="L153" s="165"/>
      <c r="M153" s="165"/>
      <c r="N153" s="164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spans="1:26" ht="14.25" customHeight="1" x14ac:dyDescent="0.2">
      <c r="A154" s="163"/>
      <c r="B154" s="163"/>
      <c r="C154" s="163"/>
      <c r="D154" s="164"/>
      <c r="E154" s="163"/>
      <c r="F154" s="164"/>
      <c r="G154" s="163"/>
      <c r="H154" s="163"/>
      <c r="I154" s="165"/>
      <c r="J154" s="165"/>
      <c r="K154" s="164"/>
      <c r="L154" s="165"/>
      <c r="M154" s="165"/>
      <c r="N154" s="16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spans="1:26" ht="14.25" customHeight="1" x14ac:dyDescent="0.2">
      <c r="A155" s="163"/>
      <c r="B155" s="163"/>
      <c r="C155" s="163"/>
      <c r="D155" s="164"/>
      <c r="E155" s="163"/>
      <c r="F155" s="164"/>
      <c r="G155" s="163"/>
      <c r="H155" s="163"/>
      <c r="I155" s="165"/>
      <c r="J155" s="165"/>
      <c r="K155" s="164"/>
      <c r="L155" s="165"/>
      <c r="M155" s="165"/>
      <c r="N155" s="164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spans="1:26" ht="14.25" customHeight="1" x14ac:dyDescent="0.2">
      <c r="A156" s="163"/>
      <c r="B156" s="163"/>
      <c r="C156" s="163"/>
      <c r="D156" s="164"/>
      <c r="E156" s="163"/>
      <c r="F156" s="164"/>
      <c r="G156" s="163"/>
      <c r="H156" s="163"/>
      <c r="I156" s="165"/>
      <c r="J156" s="165"/>
      <c r="K156" s="164"/>
      <c r="L156" s="165"/>
      <c r="M156" s="165"/>
      <c r="N156" s="164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spans="1:26" ht="14.25" customHeight="1" x14ac:dyDescent="0.2">
      <c r="A157" s="163"/>
      <c r="B157" s="163"/>
      <c r="C157" s="163"/>
      <c r="D157" s="164"/>
      <c r="E157" s="163"/>
      <c r="F157" s="164"/>
      <c r="G157" s="163"/>
      <c r="H157" s="163"/>
      <c r="I157" s="165"/>
      <c r="J157" s="165"/>
      <c r="K157" s="164"/>
      <c r="L157" s="165"/>
      <c r="M157" s="165"/>
      <c r="N157" s="164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spans="1:26" ht="14.25" customHeight="1" x14ac:dyDescent="0.2">
      <c r="A158" s="163"/>
      <c r="B158" s="163"/>
      <c r="C158" s="163"/>
      <c r="D158" s="164"/>
      <c r="E158" s="163"/>
      <c r="F158" s="164"/>
      <c r="G158" s="163"/>
      <c r="H158" s="163"/>
      <c r="I158" s="165"/>
      <c r="J158" s="165"/>
      <c r="K158" s="164"/>
      <c r="L158" s="165"/>
      <c r="M158" s="165"/>
      <c r="N158" s="164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ht="14.25" customHeight="1" x14ac:dyDescent="0.2">
      <c r="A159" s="163"/>
      <c r="B159" s="163"/>
      <c r="C159" s="163"/>
      <c r="D159" s="164"/>
      <c r="E159" s="163"/>
      <c r="F159" s="164"/>
      <c r="G159" s="163"/>
      <c r="H159" s="163"/>
      <c r="I159" s="165"/>
      <c r="J159" s="165"/>
      <c r="K159" s="164"/>
      <c r="L159" s="165"/>
      <c r="M159" s="165"/>
      <c r="N159" s="164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ht="14.25" customHeight="1" x14ac:dyDescent="0.2">
      <c r="A160" s="163"/>
      <c r="B160" s="163"/>
      <c r="C160" s="163"/>
      <c r="D160" s="164"/>
      <c r="E160" s="163"/>
      <c r="F160" s="164"/>
      <c r="G160" s="163"/>
      <c r="H160" s="163"/>
      <c r="I160" s="165"/>
      <c r="J160" s="165"/>
      <c r="K160" s="164"/>
      <c r="L160" s="165"/>
      <c r="M160" s="165"/>
      <c r="N160" s="164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ht="14.25" customHeight="1" x14ac:dyDescent="0.2">
      <c r="A161" s="163"/>
      <c r="B161" s="163"/>
      <c r="C161" s="163"/>
      <c r="D161" s="164"/>
      <c r="E161" s="163"/>
      <c r="F161" s="164"/>
      <c r="G161" s="163"/>
      <c r="H161" s="163"/>
      <c r="I161" s="165"/>
      <c r="J161" s="165"/>
      <c r="K161" s="164"/>
      <c r="L161" s="165"/>
      <c r="M161" s="165"/>
      <c r="N161" s="164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ht="14.25" customHeight="1" x14ac:dyDescent="0.2">
      <c r="A162" s="163"/>
      <c r="B162" s="163"/>
      <c r="C162" s="163"/>
      <c r="D162" s="164"/>
      <c r="E162" s="163"/>
      <c r="F162" s="164"/>
      <c r="G162" s="163"/>
      <c r="H162" s="163"/>
      <c r="I162" s="165"/>
      <c r="J162" s="165"/>
      <c r="K162" s="164"/>
      <c r="L162" s="165"/>
      <c r="M162" s="165"/>
      <c r="N162" s="164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ht="14.25" customHeight="1" x14ac:dyDescent="0.2">
      <c r="A163" s="163"/>
      <c r="B163" s="163"/>
      <c r="C163" s="163"/>
      <c r="D163" s="164"/>
      <c r="E163" s="163"/>
      <c r="F163" s="164"/>
      <c r="G163" s="163"/>
      <c r="H163" s="163"/>
      <c r="I163" s="165"/>
      <c r="J163" s="165"/>
      <c r="K163" s="164"/>
      <c r="L163" s="165"/>
      <c r="M163" s="165"/>
      <c r="N163" s="164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ht="14.25" customHeight="1" x14ac:dyDescent="0.2">
      <c r="A164" s="163"/>
      <c r="B164" s="163"/>
      <c r="C164" s="163"/>
      <c r="D164" s="164"/>
      <c r="E164" s="163"/>
      <c r="F164" s="164"/>
      <c r="G164" s="163"/>
      <c r="H164" s="163"/>
      <c r="I164" s="165"/>
      <c r="J164" s="165"/>
      <c r="K164" s="164"/>
      <c r="L164" s="165"/>
      <c r="M164" s="165"/>
      <c r="N164" s="164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spans="1:26" ht="14.25" customHeight="1" x14ac:dyDescent="0.2">
      <c r="A165" s="163"/>
      <c r="B165" s="163"/>
      <c r="C165" s="163"/>
      <c r="D165" s="164"/>
      <c r="E165" s="163"/>
      <c r="F165" s="164"/>
      <c r="G165" s="163"/>
      <c r="H165" s="163"/>
      <c r="I165" s="165"/>
      <c r="J165" s="165"/>
      <c r="K165" s="164"/>
      <c r="L165" s="165"/>
      <c r="M165" s="165"/>
      <c r="N165" s="164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spans="1:26" ht="14.25" customHeight="1" x14ac:dyDescent="0.2">
      <c r="A166" s="163"/>
      <c r="B166" s="163"/>
      <c r="C166" s="163"/>
      <c r="D166" s="164"/>
      <c r="E166" s="163"/>
      <c r="F166" s="164"/>
      <c r="G166" s="163"/>
      <c r="H166" s="163"/>
      <c r="I166" s="165"/>
      <c r="J166" s="165"/>
      <c r="K166" s="164"/>
      <c r="L166" s="165"/>
      <c r="M166" s="165"/>
      <c r="N166" s="164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spans="1:26" ht="14.25" customHeight="1" x14ac:dyDescent="0.2">
      <c r="A167" s="163"/>
      <c r="B167" s="163"/>
      <c r="C167" s="163"/>
      <c r="D167" s="164"/>
      <c r="E167" s="163"/>
      <c r="F167" s="164"/>
      <c r="G167" s="163"/>
      <c r="H167" s="163"/>
      <c r="I167" s="165"/>
      <c r="J167" s="165"/>
      <c r="K167" s="164"/>
      <c r="L167" s="165"/>
      <c r="M167" s="165"/>
      <c r="N167" s="164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spans="1:26" ht="14.25" customHeight="1" x14ac:dyDescent="0.2">
      <c r="A168" s="163"/>
      <c r="B168" s="163"/>
      <c r="C168" s="163"/>
      <c r="D168" s="164"/>
      <c r="E168" s="163"/>
      <c r="F168" s="164"/>
      <c r="G168" s="163"/>
      <c r="H168" s="163"/>
      <c r="I168" s="165"/>
      <c r="J168" s="165"/>
      <c r="K168" s="164"/>
      <c r="L168" s="165"/>
      <c r="M168" s="165"/>
      <c r="N168" s="164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spans="1:26" ht="14.25" customHeight="1" x14ac:dyDescent="0.2">
      <c r="A169" s="163"/>
      <c r="B169" s="163"/>
      <c r="C169" s="163"/>
      <c r="D169" s="164"/>
      <c r="E169" s="163"/>
      <c r="F169" s="164"/>
      <c r="G169" s="163"/>
      <c r="H169" s="163"/>
      <c r="I169" s="165"/>
      <c r="J169" s="165"/>
      <c r="K169" s="164"/>
      <c r="L169" s="165"/>
      <c r="M169" s="165"/>
      <c r="N169" s="164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spans="1:26" ht="14.25" customHeight="1" x14ac:dyDescent="0.2">
      <c r="A170" s="163"/>
      <c r="B170" s="163"/>
      <c r="C170" s="163"/>
      <c r="D170" s="164"/>
      <c r="E170" s="163"/>
      <c r="F170" s="164"/>
      <c r="G170" s="163"/>
      <c r="H170" s="163"/>
      <c r="I170" s="165"/>
      <c r="J170" s="165"/>
      <c r="K170" s="164"/>
      <c r="L170" s="165"/>
      <c r="M170" s="165"/>
      <c r="N170" s="164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spans="1:26" ht="14.25" customHeight="1" x14ac:dyDescent="0.2">
      <c r="A171" s="163"/>
      <c r="B171" s="163"/>
      <c r="C171" s="163"/>
      <c r="D171" s="164"/>
      <c r="E171" s="163"/>
      <c r="F171" s="164"/>
      <c r="G171" s="163"/>
      <c r="H171" s="163"/>
      <c r="I171" s="165"/>
      <c r="J171" s="165"/>
      <c r="K171" s="164"/>
      <c r="L171" s="165"/>
      <c r="M171" s="165"/>
      <c r="N171" s="164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spans="1:26" ht="14.25" customHeight="1" x14ac:dyDescent="0.2">
      <c r="A172" s="163"/>
      <c r="B172" s="163"/>
      <c r="C172" s="163"/>
      <c r="D172" s="164"/>
      <c r="E172" s="163"/>
      <c r="F172" s="164"/>
      <c r="G172" s="163"/>
      <c r="H172" s="163"/>
      <c r="I172" s="165"/>
      <c r="J172" s="165"/>
      <c r="K172" s="164"/>
      <c r="L172" s="165"/>
      <c r="M172" s="165"/>
      <c r="N172" s="164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spans="1:26" ht="14.25" customHeight="1" x14ac:dyDescent="0.2">
      <c r="A173" s="163"/>
      <c r="B173" s="163"/>
      <c r="C173" s="163"/>
      <c r="D173" s="164"/>
      <c r="E173" s="163"/>
      <c r="F173" s="164"/>
      <c r="G173" s="163"/>
      <c r="H173" s="163"/>
      <c r="I173" s="165"/>
      <c r="J173" s="165"/>
      <c r="K173" s="164"/>
      <c r="L173" s="165"/>
      <c r="M173" s="165"/>
      <c r="N173" s="164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spans="1:26" ht="14.25" customHeight="1" x14ac:dyDescent="0.2">
      <c r="A174" s="163"/>
      <c r="B174" s="163"/>
      <c r="C174" s="163"/>
      <c r="D174" s="164"/>
      <c r="E174" s="163"/>
      <c r="F174" s="164"/>
      <c r="G174" s="163"/>
      <c r="H174" s="163"/>
      <c r="I174" s="165"/>
      <c r="J174" s="165"/>
      <c r="K174" s="164"/>
      <c r="L174" s="165"/>
      <c r="M174" s="165"/>
      <c r="N174" s="164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spans="1:26" ht="14.25" customHeight="1" x14ac:dyDescent="0.2">
      <c r="A175" s="163"/>
      <c r="B175" s="163"/>
      <c r="C175" s="163"/>
      <c r="D175" s="164"/>
      <c r="E175" s="163"/>
      <c r="F175" s="164"/>
      <c r="G175" s="163"/>
      <c r="H175" s="163"/>
      <c r="I175" s="165"/>
      <c r="J175" s="165"/>
      <c r="K175" s="164"/>
      <c r="L175" s="165"/>
      <c r="M175" s="165"/>
      <c r="N175" s="164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6" ht="14.25" customHeight="1" x14ac:dyDescent="0.2">
      <c r="A176" s="163"/>
      <c r="B176" s="163"/>
      <c r="C176" s="163"/>
      <c r="D176" s="164"/>
      <c r="E176" s="163"/>
      <c r="F176" s="164"/>
      <c r="G176" s="163"/>
      <c r="H176" s="163"/>
      <c r="I176" s="165"/>
      <c r="J176" s="165"/>
      <c r="K176" s="164"/>
      <c r="L176" s="165"/>
      <c r="M176" s="165"/>
      <c r="N176" s="164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spans="1:26" ht="14.25" customHeight="1" x14ac:dyDescent="0.2">
      <c r="A177" s="163"/>
      <c r="B177" s="163"/>
      <c r="C177" s="163"/>
      <c r="D177" s="164"/>
      <c r="E177" s="163"/>
      <c r="F177" s="164"/>
      <c r="G177" s="163"/>
      <c r="H177" s="163"/>
      <c r="I177" s="165"/>
      <c r="J177" s="165"/>
      <c r="K177" s="164"/>
      <c r="L177" s="165"/>
      <c r="M177" s="165"/>
      <c r="N177" s="164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spans="1:26" ht="14.25" customHeight="1" x14ac:dyDescent="0.2">
      <c r="A178" s="163"/>
      <c r="B178" s="163"/>
      <c r="C178" s="163"/>
      <c r="D178" s="164"/>
      <c r="E178" s="163"/>
      <c r="F178" s="164"/>
      <c r="G178" s="163"/>
      <c r="H178" s="163"/>
      <c r="I178" s="165"/>
      <c r="J178" s="165"/>
      <c r="K178" s="164"/>
      <c r="L178" s="165"/>
      <c r="M178" s="165"/>
      <c r="N178" s="164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spans="1:26" ht="14.25" customHeight="1" x14ac:dyDescent="0.2">
      <c r="A179" s="163"/>
      <c r="B179" s="163"/>
      <c r="C179" s="163"/>
      <c r="D179" s="164"/>
      <c r="E179" s="163"/>
      <c r="F179" s="164"/>
      <c r="G179" s="163"/>
      <c r="H179" s="163"/>
      <c r="I179" s="165"/>
      <c r="J179" s="165"/>
      <c r="K179" s="164"/>
      <c r="L179" s="165"/>
      <c r="M179" s="165"/>
      <c r="N179" s="164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spans="1:26" ht="14.25" customHeight="1" x14ac:dyDescent="0.2">
      <c r="A180" s="163"/>
      <c r="B180" s="163"/>
      <c r="C180" s="163"/>
      <c r="D180" s="164"/>
      <c r="E180" s="163"/>
      <c r="F180" s="164"/>
      <c r="G180" s="163"/>
      <c r="H180" s="163"/>
      <c r="I180" s="165"/>
      <c r="J180" s="165"/>
      <c r="K180" s="164"/>
      <c r="L180" s="165"/>
      <c r="M180" s="165"/>
      <c r="N180" s="164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spans="1:26" ht="14.25" customHeight="1" x14ac:dyDescent="0.2">
      <c r="A181" s="163"/>
      <c r="B181" s="163"/>
      <c r="C181" s="163"/>
      <c r="D181" s="164"/>
      <c r="E181" s="163"/>
      <c r="F181" s="164"/>
      <c r="G181" s="163"/>
      <c r="H181" s="163"/>
      <c r="I181" s="165"/>
      <c r="J181" s="165"/>
      <c r="K181" s="164"/>
      <c r="L181" s="165"/>
      <c r="M181" s="165"/>
      <c r="N181" s="164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spans="1:26" ht="14.25" customHeight="1" x14ac:dyDescent="0.2">
      <c r="A182" s="163"/>
      <c r="B182" s="163"/>
      <c r="C182" s="163"/>
      <c r="D182" s="164"/>
      <c r="E182" s="163"/>
      <c r="F182" s="164"/>
      <c r="G182" s="163"/>
      <c r="H182" s="163"/>
      <c r="I182" s="165"/>
      <c r="J182" s="165"/>
      <c r="K182" s="164"/>
      <c r="L182" s="165"/>
      <c r="M182" s="165"/>
      <c r="N182" s="164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spans="1:26" ht="14.25" customHeight="1" x14ac:dyDescent="0.2">
      <c r="A183" s="163"/>
      <c r="B183" s="163"/>
      <c r="C183" s="163"/>
      <c r="D183" s="164"/>
      <c r="E183" s="163"/>
      <c r="F183" s="164"/>
      <c r="G183" s="163"/>
      <c r="H183" s="163"/>
      <c r="I183" s="165"/>
      <c r="J183" s="165"/>
      <c r="K183" s="164"/>
      <c r="L183" s="165"/>
      <c r="M183" s="165"/>
      <c r="N183" s="164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spans="1:26" ht="14.25" customHeight="1" x14ac:dyDescent="0.2">
      <c r="A184" s="163"/>
      <c r="B184" s="163"/>
      <c r="C184" s="163"/>
      <c r="D184" s="164"/>
      <c r="E184" s="163"/>
      <c r="F184" s="164"/>
      <c r="G184" s="163"/>
      <c r="H184" s="163"/>
      <c r="I184" s="165"/>
      <c r="J184" s="165"/>
      <c r="K184" s="164"/>
      <c r="L184" s="165"/>
      <c r="M184" s="165"/>
      <c r="N184" s="164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spans="1:26" ht="14.25" customHeight="1" x14ac:dyDescent="0.2">
      <c r="A185" s="163"/>
      <c r="B185" s="163"/>
      <c r="C185" s="163"/>
      <c r="D185" s="164"/>
      <c r="E185" s="163"/>
      <c r="F185" s="164"/>
      <c r="G185" s="163"/>
      <c r="H185" s="163"/>
      <c r="I185" s="165"/>
      <c r="J185" s="165"/>
      <c r="K185" s="164"/>
      <c r="L185" s="165"/>
      <c r="M185" s="165"/>
      <c r="N185" s="164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spans="1:26" ht="14.25" customHeight="1" x14ac:dyDescent="0.2">
      <c r="A186" s="163"/>
      <c r="B186" s="163"/>
      <c r="C186" s="163"/>
      <c r="D186" s="164"/>
      <c r="E186" s="163"/>
      <c r="F186" s="164"/>
      <c r="G186" s="163"/>
      <c r="H186" s="163"/>
      <c r="I186" s="165"/>
      <c r="J186" s="165"/>
      <c r="K186" s="164"/>
      <c r="L186" s="165"/>
      <c r="M186" s="165"/>
      <c r="N186" s="164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spans="1:26" ht="14.25" customHeight="1" x14ac:dyDescent="0.2">
      <c r="A187" s="163"/>
      <c r="B187" s="163"/>
      <c r="C187" s="163"/>
      <c r="D187" s="164"/>
      <c r="E187" s="163"/>
      <c r="F187" s="164"/>
      <c r="G187" s="163"/>
      <c r="H187" s="163"/>
      <c r="I187" s="165"/>
      <c r="J187" s="165"/>
      <c r="K187" s="164"/>
      <c r="L187" s="165"/>
      <c r="M187" s="165"/>
      <c r="N187" s="164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spans="1:26" ht="14.25" customHeight="1" x14ac:dyDescent="0.2">
      <c r="A188" s="163"/>
      <c r="B188" s="163"/>
      <c r="C188" s="163"/>
      <c r="D188" s="164"/>
      <c r="E188" s="163"/>
      <c r="F188" s="164"/>
      <c r="G188" s="163"/>
      <c r="H188" s="163"/>
      <c r="I188" s="165"/>
      <c r="J188" s="165"/>
      <c r="K188" s="164"/>
      <c r="L188" s="165"/>
      <c r="M188" s="165"/>
      <c r="N188" s="164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spans="1:26" ht="14.25" customHeight="1" x14ac:dyDescent="0.2">
      <c r="A189" s="163"/>
      <c r="B189" s="163"/>
      <c r="C189" s="163"/>
      <c r="D189" s="164"/>
      <c r="E189" s="163"/>
      <c r="F189" s="164"/>
      <c r="G189" s="163"/>
      <c r="H189" s="163"/>
      <c r="I189" s="165"/>
      <c r="J189" s="165"/>
      <c r="K189" s="164"/>
      <c r="L189" s="165"/>
      <c r="M189" s="165"/>
      <c r="N189" s="164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spans="1:26" ht="14.25" customHeight="1" x14ac:dyDescent="0.2">
      <c r="A190" s="163"/>
      <c r="B190" s="163"/>
      <c r="C190" s="163"/>
      <c r="D190" s="164"/>
      <c r="E190" s="163"/>
      <c r="F190" s="164"/>
      <c r="G190" s="163"/>
      <c r="H190" s="163"/>
      <c r="I190" s="165"/>
      <c r="J190" s="165"/>
      <c r="K190" s="164"/>
      <c r="L190" s="165"/>
      <c r="M190" s="165"/>
      <c r="N190" s="164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spans="1:26" ht="14.25" customHeight="1" x14ac:dyDescent="0.2">
      <c r="A191" s="163"/>
      <c r="B191" s="163"/>
      <c r="C191" s="163"/>
      <c r="D191" s="164"/>
      <c r="E191" s="163"/>
      <c r="F191" s="164"/>
      <c r="G191" s="163"/>
      <c r="H191" s="163"/>
      <c r="I191" s="165"/>
      <c r="J191" s="165"/>
      <c r="K191" s="164"/>
      <c r="L191" s="165"/>
      <c r="M191" s="165"/>
      <c r="N191" s="164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spans="1:26" ht="14.25" customHeight="1" x14ac:dyDescent="0.2">
      <c r="A192" s="163"/>
      <c r="B192" s="163"/>
      <c r="C192" s="163"/>
      <c r="D192" s="164"/>
      <c r="E192" s="163"/>
      <c r="F192" s="164"/>
      <c r="G192" s="163"/>
      <c r="H192" s="163"/>
      <c r="I192" s="165"/>
      <c r="J192" s="165"/>
      <c r="K192" s="164"/>
      <c r="L192" s="165"/>
      <c r="M192" s="165"/>
      <c r="N192" s="164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spans="1:26" ht="14.25" customHeight="1" x14ac:dyDescent="0.2">
      <c r="A193" s="163"/>
      <c r="B193" s="163"/>
      <c r="C193" s="163"/>
      <c r="D193" s="164"/>
      <c r="E193" s="163"/>
      <c r="F193" s="164"/>
      <c r="G193" s="163"/>
      <c r="H193" s="163"/>
      <c r="I193" s="165"/>
      <c r="J193" s="165"/>
      <c r="K193" s="164"/>
      <c r="L193" s="165"/>
      <c r="M193" s="165"/>
      <c r="N193" s="164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spans="1:26" ht="14.25" customHeight="1" x14ac:dyDescent="0.2">
      <c r="A194" s="163"/>
      <c r="B194" s="163"/>
      <c r="C194" s="163"/>
      <c r="D194" s="164"/>
      <c r="E194" s="163"/>
      <c r="F194" s="164"/>
      <c r="G194" s="163"/>
      <c r="H194" s="163"/>
      <c r="I194" s="165"/>
      <c r="J194" s="165"/>
      <c r="K194" s="164"/>
      <c r="L194" s="165"/>
      <c r="M194" s="165"/>
      <c r="N194" s="164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spans="1:26" ht="14.25" customHeight="1" x14ac:dyDescent="0.2">
      <c r="A195" s="163"/>
      <c r="B195" s="163"/>
      <c r="C195" s="163"/>
      <c r="D195" s="164"/>
      <c r="E195" s="163"/>
      <c r="F195" s="164"/>
      <c r="G195" s="163"/>
      <c r="H195" s="163"/>
      <c r="I195" s="165"/>
      <c r="J195" s="165"/>
      <c r="K195" s="164"/>
      <c r="L195" s="165"/>
      <c r="M195" s="165"/>
      <c r="N195" s="164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spans="1:26" ht="14.25" customHeight="1" x14ac:dyDescent="0.2">
      <c r="A196" s="163"/>
      <c r="B196" s="163"/>
      <c r="C196" s="163"/>
      <c r="D196" s="164"/>
      <c r="E196" s="163"/>
      <c r="F196" s="164"/>
      <c r="G196" s="163"/>
      <c r="H196" s="163"/>
      <c r="I196" s="165"/>
      <c r="J196" s="165"/>
      <c r="K196" s="164"/>
      <c r="L196" s="165"/>
      <c r="M196" s="165"/>
      <c r="N196" s="164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spans="1:26" ht="14.25" customHeight="1" x14ac:dyDescent="0.2">
      <c r="A197" s="163"/>
      <c r="B197" s="163"/>
      <c r="C197" s="163"/>
      <c r="D197" s="164"/>
      <c r="E197" s="163"/>
      <c r="F197" s="164"/>
      <c r="G197" s="163"/>
      <c r="H197" s="163"/>
      <c r="I197" s="165"/>
      <c r="J197" s="165"/>
      <c r="K197" s="164"/>
      <c r="L197" s="165"/>
      <c r="M197" s="165"/>
      <c r="N197" s="164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spans="1:26" ht="14.25" customHeight="1" x14ac:dyDescent="0.2">
      <c r="A198" s="163"/>
      <c r="B198" s="163"/>
      <c r="C198" s="163"/>
      <c r="D198" s="164"/>
      <c r="E198" s="163"/>
      <c r="F198" s="164"/>
      <c r="G198" s="163"/>
      <c r="H198" s="163"/>
      <c r="I198" s="165"/>
      <c r="J198" s="165"/>
      <c r="K198" s="164"/>
      <c r="L198" s="165"/>
      <c r="M198" s="165"/>
      <c r="N198" s="164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spans="1:26" ht="14.25" customHeight="1" x14ac:dyDescent="0.2">
      <c r="A199" s="163"/>
      <c r="B199" s="163"/>
      <c r="C199" s="163"/>
      <c r="D199" s="164"/>
      <c r="E199" s="163"/>
      <c r="F199" s="164"/>
      <c r="G199" s="163"/>
      <c r="H199" s="163"/>
      <c r="I199" s="165"/>
      <c r="J199" s="165"/>
      <c r="K199" s="164"/>
      <c r="L199" s="165"/>
      <c r="M199" s="165"/>
      <c r="N199" s="164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spans="1:26" ht="14.25" customHeight="1" x14ac:dyDescent="0.2">
      <c r="A200" s="163"/>
      <c r="B200" s="163"/>
      <c r="C200" s="163"/>
      <c r="D200" s="164"/>
      <c r="E200" s="163"/>
      <c r="F200" s="164"/>
      <c r="G200" s="163"/>
      <c r="H200" s="163"/>
      <c r="I200" s="165"/>
      <c r="J200" s="165"/>
      <c r="K200" s="164"/>
      <c r="L200" s="165"/>
      <c r="M200" s="165"/>
      <c r="N200" s="164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spans="1:26" ht="14.25" customHeight="1" x14ac:dyDescent="0.2">
      <c r="A201" s="163"/>
      <c r="B201" s="163"/>
      <c r="C201" s="163"/>
      <c r="D201" s="164"/>
      <c r="E201" s="163"/>
      <c r="F201" s="164"/>
      <c r="G201" s="163"/>
      <c r="H201" s="163"/>
      <c r="I201" s="165"/>
      <c r="J201" s="165"/>
      <c r="K201" s="164"/>
      <c r="L201" s="165"/>
      <c r="M201" s="165"/>
      <c r="N201" s="164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spans="1:26" ht="14.25" customHeight="1" x14ac:dyDescent="0.2">
      <c r="A202" s="163"/>
      <c r="B202" s="163"/>
      <c r="C202" s="163"/>
      <c r="D202" s="164"/>
      <c r="E202" s="163"/>
      <c r="F202" s="164"/>
      <c r="G202" s="163"/>
      <c r="H202" s="163"/>
      <c r="I202" s="165"/>
      <c r="J202" s="165"/>
      <c r="K202" s="164"/>
      <c r="L202" s="165"/>
      <c r="M202" s="165"/>
      <c r="N202" s="164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spans="1:26" ht="14.25" customHeight="1" x14ac:dyDescent="0.2">
      <c r="A203" s="163"/>
      <c r="B203" s="163"/>
      <c r="C203" s="163"/>
      <c r="D203" s="164"/>
      <c r="E203" s="163"/>
      <c r="F203" s="164"/>
      <c r="G203" s="163"/>
      <c r="H203" s="163"/>
      <c r="I203" s="165"/>
      <c r="J203" s="165"/>
      <c r="K203" s="164"/>
      <c r="L203" s="165"/>
      <c r="M203" s="165"/>
      <c r="N203" s="164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spans="1:26" ht="14.25" customHeight="1" x14ac:dyDescent="0.2">
      <c r="A204" s="163"/>
      <c r="B204" s="163"/>
      <c r="C204" s="163"/>
      <c r="D204" s="164"/>
      <c r="E204" s="163"/>
      <c r="F204" s="164"/>
      <c r="G204" s="163"/>
      <c r="H204" s="163"/>
      <c r="I204" s="165"/>
      <c r="J204" s="165"/>
      <c r="K204" s="164"/>
      <c r="L204" s="165"/>
      <c r="M204" s="165"/>
      <c r="N204" s="164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spans="1:26" ht="14.25" customHeight="1" x14ac:dyDescent="0.2">
      <c r="A205" s="163"/>
      <c r="B205" s="163"/>
      <c r="C205" s="163"/>
      <c r="D205" s="164"/>
      <c r="E205" s="163"/>
      <c r="F205" s="164"/>
      <c r="G205" s="163"/>
      <c r="H205" s="163"/>
      <c r="I205" s="165"/>
      <c r="J205" s="165"/>
      <c r="K205" s="164"/>
      <c r="L205" s="165"/>
      <c r="M205" s="165"/>
      <c r="N205" s="164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spans="1:26" ht="14.25" customHeight="1" x14ac:dyDescent="0.2">
      <c r="A206" s="163"/>
      <c r="B206" s="163"/>
      <c r="C206" s="163"/>
      <c r="D206" s="164"/>
      <c r="E206" s="163"/>
      <c r="F206" s="164"/>
      <c r="G206" s="163"/>
      <c r="H206" s="163"/>
      <c r="I206" s="165"/>
      <c r="J206" s="165"/>
      <c r="K206" s="164"/>
      <c r="L206" s="165"/>
      <c r="M206" s="165"/>
      <c r="N206" s="164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spans="1:26" ht="14.25" customHeight="1" x14ac:dyDescent="0.2">
      <c r="A207" s="163"/>
      <c r="B207" s="163"/>
      <c r="C207" s="163"/>
      <c r="D207" s="164"/>
      <c r="E207" s="163"/>
      <c r="F207" s="164"/>
      <c r="G207" s="163"/>
      <c r="H207" s="163"/>
      <c r="I207" s="165"/>
      <c r="J207" s="165"/>
      <c r="K207" s="164"/>
      <c r="L207" s="165"/>
      <c r="M207" s="165"/>
      <c r="N207" s="164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spans="1:26" ht="14.25" customHeight="1" x14ac:dyDescent="0.2">
      <c r="A208" s="163"/>
      <c r="B208" s="163"/>
      <c r="C208" s="163"/>
      <c r="D208" s="164"/>
      <c r="E208" s="163"/>
      <c r="F208" s="164"/>
      <c r="G208" s="163"/>
      <c r="H208" s="163"/>
      <c r="I208" s="165"/>
      <c r="J208" s="165"/>
      <c r="K208" s="164"/>
      <c r="L208" s="165"/>
      <c r="M208" s="165"/>
      <c r="N208" s="164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spans="1:26" ht="14.25" customHeight="1" x14ac:dyDescent="0.2">
      <c r="A209" s="163"/>
      <c r="B209" s="163"/>
      <c r="C209" s="163"/>
      <c r="D209" s="164"/>
      <c r="E209" s="163"/>
      <c r="F209" s="164"/>
      <c r="G209" s="163"/>
      <c r="H209" s="163"/>
      <c r="I209" s="165"/>
      <c r="J209" s="165"/>
      <c r="K209" s="164"/>
      <c r="L209" s="165"/>
      <c r="M209" s="165"/>
      <c r="N209" s="164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ht="14.25" customHeight="1" x14ac:dyDescent="0.2">
      <c r="A210" s="163"/>
      <c r="B210" s="163"/>
      <c r="C210" s="163"/>
      <c r="D210" s="164"/>
      <c r="E210" s="163"/>
      <c r="F210" s="164"/>
      <c r="G210" s="163"/>
      <c r="H210" s="163"/>
      <c r="I210" s="165"/>
      <c r="J210" s="165"/>
      <c r="K210" s="164"/>
      <c r="L210" s="165"/>
      <c r="M210" s="165"/>
      <c r="N210" s="164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spans="1:26" ht="14.25" customHeight="1" x14ac:dyDescent="0.2">
      <c r="A211" s="163"/>
      <c r="B211" s="163"/>
      <c r="C211" s="163"/>
      <c r="D211" s="164"/>
      <c r="E211" s="163"/>
      <c r="F211" s="164"/>
      <c r="G211" s="163"/>
      <c r="H211" s="163"/>
      <c r="I211" s="165"/>
      <c r="J211" s="165"/>
      <c r="K211" s="164"/>
      <c r="L211" s="165"/>
      <c r="M211" s="165"/>
      <c r="N211" s="164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spans="1:26" ht="14.25" customHeight="1" x14ac:dyDescent="0.2">
      <c r="A212" s="163"/>
      <c r="B212" s="163"/>
      <c r="C212" s="163"/>
      <c r="D212" s="164"/>
      <c r="E212" s="163"/>
      <c r="F212" s="164"/>
      <c r="G212" s="163"/>
      <c r="H212" s="163"/>
      <c r="I212" s="165"/>
      <c r="J212" s="165"/>
      <c r="K212" s="164"/>
      <c r="L212" s="165"/>
      <c r="M212" s="165"/>
      <c r="N212" s="164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spans="1:26" ht="14.25" customHeight="1" x14ac:dyDescent="0.2">
      <c r="A213" s="163"/>
      <c r="B213" s="163"/>
      <c r="C213" s="163"/>
      <c r="D213" s="164"/>
      <c r="E213" s="163"/>
      <c r="F213" s="164"/>
      <c r="G213" s="163"/>
      <c r="H213" s="163"/>
      <c r="I213" s="165"/>
      <c r="J213" s="165"/>
      <c r="K213" s="164"/>
      <c r="L213" s="165"/>
      <c r="M213" s="165"/>
      <c r="N213" s="164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spans="1:26" ht="14.25" customHeight="1" x14ac:dyDescent="0.2">
      <c r="A214" s="163"/>
      <c r="B214" s="163"/>
      <c r="C214" s="163"/>
      <c r="D214" s="164"/>
      <c r="E214" s="163"/>
      <c r="F214" s="164"/>
      <c r="G214" s="163"/>
      <c r="H214" s="163"/>
      <c r="I214" s="165"/>
      <c r="J214" s="165"/>
      <c r="K214" s="164"/>
      <c r="L214" s="165"/>
      <c r="M214" s="165"/>
      <c r="N214" s="164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spans="1:26" ht="14.25" customHeight="1" x14ac:dyDescent="0.2">
      <c r="A215" s="163"/>
      <c r="B215" s="163"/>
      <c r="C215" s="163"/>
      <c r="D215" s="164"/>
      <c r="E215" s="163"/>
      <c r="F215" s="164"/>
      <c r="G215" s="163"/>
      <c r="H215" s="163"/>
      <c r="I215" s="165"/>
      <c r="J215" s="165"/>
      <c r="K215" s="164"/>
      <c r="L215" s="165"/>
      <c r="M215" s="165"/>
      <c r="N215" s="164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 spans="1:26" ht="14.25" customHeight="1" x14ac:dyDescent="0.2">
      <c r="A216" s="163"/>
      <c r="B216" s="163"/>
      <c r="C216" s="163"/>
      <c r="D216" s="164"/>
      <c r="E216" s="163"/>
      <c r="F216" s="164"/>
      <c r="G216" s="163"/>
      <c r="H216" s="163"/>
      <c r="I216" s="165"/>
      <c r="J216" s="165"/>
      <c r="K216" s="164"/>
      <c r="L216" s="165"/>
      <c r="M216" s="165"/>
      <c r="N216" s="164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 spans="1:26" ht="14.25" customHeight="1" x14ac:dyDescent="0.2">
      <c r="A217" s="163"/>
      <c r="B217" s="163"/>
      <c r="C217" s="163"/>
      <c r="D217" s="164"/>
      <c r="E217" s="163"/>
      <c r="F217" s="164"/>
      <c r="G217" s="163"/>
      <c r="H217" s="163"/>
      <c r="I217" s="165"/>
      <c r="J217" s="165"/>
      <c r="K217" s="164"/>
      <c r="L217" s="165"/>
      <c r="M217" s="165"/>
      <c r="N217" s="164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 spans="1:26" ht="14.25" customHeight="1" x14ac:dyDescent="0.2">
      <c r="A218" s="163"/>
      <c r="B218" s="163"/>
      <c r="C218" s="163"/>
      <c r="D218" s="164"/>
      <c r="E218" s="163"/>
      <c r="F218" s="164"/>
      <c r="G218" s="163"/>
      <c r="H218" s="163"/>
      <c r="I218" s="165"/>
      <c r="J218" s="165"/>
      <c r="K218" s="164"/>
      <c r="L218" s="165"/>
      <c r="M218" s="165"/>
      <c r="N218" s="164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 spans="1:26" ht="14.25" customHeight="1" x14ac:dyDescent="0.2">
      <c r="A219" s="163"/>
      <c r="B219" s="163"/>
      <c r="C219" s="163"/>
      <c r="D219" s="164"/>
      <c r="E219" s="163"/>
      <c r="F219" s="164"/>
      <c r="G219" s="163"/>
      <c r="H219" s="163"/>
      <c r="I219" s="165"/>
      <c r="J219" s="165"/>
      <c r="K219" s="164"/>
      <c r="L219" s="165"/>
      <c r="M219" s="165"/>
      <c r="N219" s="164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 spans="1:26" ht="14.25" customHeight="1" x14ac:dyDescent="0.2">
      <c r="A220" s="163"/>
      <c r="B220" s="163"/>
      <c r="C220" s="163"/>
      <c r="D220" s="164"/>
      <c r="E220" s="163"/>
      <c r="F220" s="164"/>
      <c r="G220" s="163"/>
      <c r="H220" s="163"/>
      <c r="I220" s="165"/>
      <c r="J220" s="165"/>
      <c r="K220" s="164"/>
      <c r="L220" s="165"/>
      <c r="M220" s="165"/>
      <c r="N220" s="164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 spans="1:26" ht="14.25" customHeight="1" x14ac:dyDescent="0.2">
      <c r="A221" s="163"/>
      <c r="B221" s="163"/>
      <c r="C221" s="163"/>
      <c r="D221" s="164"/>
      <c r="E221" s="163"/>
      <c r="F221" s="164"/>
      <c r="G221" s="163"/>
      <c r="H221" s="163"/>
      <c r="I221" s="165"/>
      <c r="J221" s="165"/>
      <c r="K221" s="164"/>
      <c r="L221" s="165"/>
      <c r="M221" s="165"/>
      <c r="N221" s="164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spans="1:26" ht="14.25" customHeight="1" x14ac:dyDescent="0.2">
      <c r="A222" s="163"/>
      <c r="B222" s="163"/>
      <c r="C222" s="163"/>
      <c r="D222" s="164"/>
      <c r="E222" s="163"/>
      <c r="F222" s="164"/>
      <c r="G222" s="163"/>
      <c r="H222" s="163"/>
      <c r="I222" s="165"/>
      <c r="J222" s="165"/>
      <c r="K222" s="164"/>
      <c r="L222" s="165"/>
      <c r="M222" s="165"/>
      <c r="N222" s="164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 spans="1:26" ht="14.25" customHeight="1" x14ac:dyDescent="0.2">
      <c r="A223" s="163"/>
      <c r="B223" s="163"/>
      <c r="C223" s="163"/>
      <c r="D223" s="164"/>
      <c r="E223" s="163"/>
      <c r="F223" s="164"/>
      <c r="G223" s="163"/>
      <c r="H223" s="163"/>
      <c r="I223" s="165"/>
      <c r="J223" s="165"/>
      <c r="K223" s="164"/>
      <c r="L223" s="165"/>
      <c r="M223" s="165"/>
      <c r="N223" s="164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 7270</dc:creator>
  <cp:lastModifiedBy>Dell Latitude 7270</cp:lastModifiedBy>
  <dcterms:created xsi:type="dcterms:W3CDTF">2021-01-12T15:15:05Z</dcterms:created>
  <dcterms:modified xsi:type="dcterms:W3CDTF">2021-02-01T17:12:32Z</dcterms:modified>
</cp:coreProperties>
</file>