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16" yWindow="612" windowWidth="13092" windowHeight="6852"/>
  </bookViews>
  <sheets>
    <sheet name="Звіт" sheetId="1" r:id="rId1"/>
  </sheets>
  <definedNames>
    <definedName name="_xlnm._FilterDatabase" localSheetId="0" hidden="1">Звіт!$A$19:$T$19</definedName>
  </definedNames>
  <calcPr calcId="124519"/>
  <extLst>
    <ext uri="GoogleSheetsCustomDataVersion1">
      <go:sheetsCustomData xmlns:go="http://customooxmlschemas.google.com/" r:id="" roundtripDataSignature="AMtx7mgKfSRIHVibnl1bMFSfxWTLZh05ng=="/>
    </ext>
  </extLst>
</workbook>
</file>

<file path=xl/calcChain.xml><?xml version="1.0" encoding="utf-8"?>
<calcChain xmlns="http://schemas.openxmlformats.org/spreadsheetml/2006/main">
  <c r="J61" i="1"/>
  <c r="G61"/>
  <c r="Q54" l="1"/>
  <c r="R84"/>
  <c r="R85"/>
  <c r="R87"/>
  <c r="R88"/>
  <c r="R89"/>
  <c r="R90"/>
  <c r="Q84"/>
  <c r="S84" s="1"/>
  <c r="Q85"/>
  <c r="S85" s="1"/>
  <c r="Q86"/>
  <c r="S86" s="1"/>
  <c r="Q87"/>
  <c r="Q88"/>
  <c r="S88" s="1"/>
  <c r="Q89"/>
  <c r="Q90"/>
  <c r="S90" s="1"/>
  <c r="P84"/>
  <c r="P85"/>
  <c r="P86"/>
  <c r="R86" s="1"/>
  <c r="P87"/>
  <c r="P88"/>
  <c r="P89"/>
  <c r="P90"/>
  <c r="M84"/>
  <c r="M85"/>
  <c r="M86"/>
  <c r="M87"/>
  <c r="M88"/>
  <c r="M89"/>
  <c r="M90"/>
  <c r="P56"/>
  <c r="P57"/>
  <c r="P58"/>
  <c r="P59"/>
  <c r="P60"/>
  <c r="M56"/>
  <c r="M59"/>
  <c r="M60"/>
  <c r="J57"/>
  <c r="R57" s="1"/>
  <c r="J58"/>
  <c r="R58" s="1"/>
  <c r="R59"/>
  <c r="J60"/>
  <c r="R60" s="1"/>
  <c r="G57"/>
  <c r="Q57" s="1"/>
  <c r="S57" s="1"/>
  <c r="G58"/>
  <c r="Q58" s="1"/>
  <c r="S58" s="1"/>
  <c r="G60"/>
  <c r="M32"/>
  <c r="J29"/>
  <c r="J30"/>
  <c r="J31"/>
  <c r="J32"/>
  <c r="R29"/>
  <c r="Q29"/>
  <c r="S29" s="1"/>
  <c r="Q30"/>
  <c r="Q31"/>
  <c r="Q32"/>
  <c r="P30"/>
  <c r="R30" s="1"/>
  <c r="P31"/>
  <c r="R31" s="1"/>
  <c r="P32"/>
  <c r="R32" s="1"/>
  <c r="P21"/>
  <c r="M21"/>
  <c r="J21"/>
  <c r="G21"/>
  <c r="S89" l="1"/>
  <c r="S87"/>
  <c r="Q59"/>
  <c r="S59" s="1"/>
  <c r="Q60"/>
  <c r="S60" s="1"/>
  <c r="S31"/>
  <c r="S32"/>
  <c r="S30"/>
  <c r="J95"/>
  <c r="G95"/>
  <c r="P94"/>
  <c r="R94" s="1"/>
  <c r="R95" s="1"/>
  <c r="M94"/>
  <c r="Q94" s="1"/>
  <c r="J92"/>
  <c r="G92"/>
  <c r="P91"/>
  <c r="R91" s="1"/>
  <c r="M91"/>
  <c r="Q91" s="1"/>
  <c r="P83"/>
  <c r="P92" s="1"/>
  <c r="M83"/>
  <c r="M92" s="1"/>
  <c r="P80"/>
  <c r="M80"/>
  <c r="J80"/>
  <c r="R80" s="1"/>
  <c r="G80"/>
  <c r="Q80" s="1"/>
  <c r="P79"/>
  <c r="M79"/>
  <c r="J79"/>
  <c r="R79" s="1"/>
  <c r="G79"/>
  <c r="Q79" s="1"/>
  <c r="P78"/>
  <c r="P81" s="1"/>
  <c r="M78"/>
  <c r="M81" s="1"/>
  <c r="J78"/>
  <c r="R78" s="1"/>
  <c r="R81" s="1"/>
  <c r="G78"/>
  <c r="G81" s="1"/>
  <c r="P75"/>
  <c r="M75"/>
  <c r="J75"/>
  <c r="R75" s="1"/>
  <c r="G75"/>
  <c r="Q75" s="1"/>
  <c r="P74"/>
  <c r="M74"/>
  <c r="J74"/>
  <c r="G74"/>
  <c r="Q74" s="1"/>
  <c r="P73"/>
  <c r="M73"/>
  <c r="M76" s="1"/>
  <c r="J73"/>
  <c r="R73" s="1"/>
  <c r="G73"/>
  <c r="G76" s="1"/>
  <c r="P70"/>
  <c r="M70"/>
  <c r="J70"/>
  <c r="R70" s="1"/>
  <c r="G70"/>
  <c r="Q70" s="1"/>
  <c r="S70" s="1"/>
  <c r="J69"/>
  <c r="R69" s="1"/>
  <c r="G69"/>
  <c r="Q69" s="1"/>
  <c r="P68"/>
  <c r="P71" s="1"/>
  <c r="M68"/>
  <c r="M71" s="1"/>
  <c r="J68"/>
  <c r="R68" s="1"/>
  <c r="R71" s="1"/>
  <c r="G68"/>
  <c r="G71" s="1"/>
  <c r="P65"/>
  <c r="M65"/>
  <c r="J65"/>
  <c r="R65" s="1"/>
  <c r="G65"/>
  <c r="Q65" s="1"/>
  <c r="P64"/>
  <c r="M64"/>
  <c r="J64"/>
  <c r="R64" s="1"/>
  <c r="G64"/>
  <c r="Q64" s="1"/>
  <c r="S64" s="1"/>
  <c r="P63"/>
  <c r="P66" s="1"/>
  <c r="M63"/>
  <c r="M66" s="1"/>
  <c r="J63"/>
  <c r="R63" s="1"/>
  <c r="R66" s="1"/>
  <c r="G63"/>
  <c r="G66" s="1"/>
  <c r="J56"/>
  <c r="R56" s="1"/>
  <c r="G56"/>
  <c r="Q56" s="1"/>
  <c r="S56" s="1"/>
  <c r="P55"/>
  <c r="M55"/>
  <c r="J55"/>
  <c r="R55" s="1"/>
  <c r="G55"/>
  <c r="M54"/>
  <c r="R54"/>
  <c r="G54"/>
  <c r="P53"/>
  <c r="P61" s="1"/>
  <c r="M53"/>
  <c r="M61" s="1"/>
  <c r="J53"/>
  <c r="G53"/>
  <c r="P50"/>
  <c r="M50"/>
  <c r="J50"/>
  <c r="R50" s="1"/>
  <c r="G50"/>
  <c r="Q50" s="1"/>
  <c r="P49"/>
  <c r="M49"/>
  <c r="G49"/>
  <c r="P48"/>
  <c r="P51" s="1"/>
  <c r="M48"/>
  <c r="J51"/>
  <c r="G48"/>
  <c r="P45"/>
  <c r="M45"/>
  <c r="J45"/>
  <c r="R45" s="1"/>
  <c r="G45"/>
  <c r="Q45" s="1"/>
  <c r="P44"/>
  <c r="P46" s="1"/>
  <c r="M44"/>
  <c r="M46" s="1"/>
  <c r="J44"/>
  <c r="J46" s="1"/>
  <c r="G44"/>
  <c r="G46" s="1"/>
  <c r="P41"/>
  <c r="R41" s="1"/>
  <c r="M41"/>
  <c r="Q41" s="1"/>
  <c r="P40"/>
  <c r="R40" s="1"/>
  <c r="M40"/>
  <c r="Q40" s="1"/>
  <c r="P39"/>
  <c r="R39" s="1"/>
  <c r="R38" s="1"/>
  <c r="M39"/>
  <c r="Q39" s="1"/>
  <c r="P38"/>
  <c r="M38"/>
  <c r="P37"/>
  <c r="R37" s="1"/>
  <c r="M37"/>
  <c r="Q37" s="1"/>
  <c r="P36"/>
  <c r="R36" s="1"/>
  <c r="M36"/>
  <c r="Q36" s="1"/>
  <c r="P35"/>
  <c r="R35" s="1"/>
  <c r="R34" s="1"/>
  <c r="M35"/>
  <c r="Q35" s="1"/>
  <c r="P34"/>
  <c r="M34"/>
  <c r="P33"/>
  <c r="M33"/>
  <c r="J33"/>
  <c r="P28"/>
  <c r="M28"/>
  <c r="J28"/>
  <c r="P27"/>
  <c r="M27"/>
  <c r="J27"/>
  <c r="P22"/>
  <c r="M22"/>
  <c r="J22"/>
  <c r="G22"/>
  <c r="R21"/>
  <c r="R22" s="1"/>
  <c r="Q21"/>
  <c r="S91" l="1"/>
  <c r="S41"/>
  <c r="S40"/>
  <c r="S36"/>
  <c r="S37"/>
  <c r="Q55"/>
  <c r="S55" s="1"/>
  <c r="S50"/>
  <c r="S80"/>
  <c r="S79"/>
  <c r="P76"/>
  <c r="R74"/>
  <c r="S74" s="1"/>
  <c r="S69"/>
  <c r="M51"/>
  <c r="Q49"/>
  <c r="Q48"/>
  <c r="S65"/>
  <c r="S75"/>
  <c r="P95"/>
  <c r="S54"/>
  <c r="R49"/>
  <c r="S45"/>
  <c r="R28"/>
  <c r="R27"/>
  <c r="R33"/>
  <c r="P26"/>
  <c r="P42" s="1"/>
  <c r="M26"/>
  <c r="M42" s="1"/>
  <c r="Q33"/>
  <c r="Q28"/>
  <c r="S28" s="1"/>
  <c r="Q27"/>
  <c r="S27" s="1"/>
  <c r="J26"/>
  <c r="J42" s="1"/>
  <c r="G26"/>
  <c r="G42" s="1"/>
  <c r="S21"/>
  <c r="S22" s="1"/>
  <c r="Q34"/>
  <c r="S35"/>
  <c r="Q38"/>
  <c r="S39"/>
  <c r="S94"/>
  <c r="S95" s="1"/>
  <c r="Q95"/>
  <c r="Q22"/>
  <c r="Q44"/>
  <c r="R48"/>
  <c r="G51"/>
  <c r="R53"/>
  <c r="R61" s="1"/>
  <c r="Q63"/>
  <c r="J66"/>
  <c r="Q68"/>
  <c r="J71"/>
  <c r="Q73"/>
  <c r="J76"/>
  <c r="Q78"/>
  <c r="J81"/>
  <c r="Q83"/>
  <c r="M95"/>
  <c r="R44"/>
  <c r="R46" s="1"/>
  <c r="Q53"/>
  <c r="R83"/>
  <c r="R92" s="1"/>
  <c r="S38" l="1"/>
  <c r="S34"/>
  <c r="P96"/>
  <c r="P98" s="1"/>
  <c r="R76"/>
  <c r="S49"/>
  <c r="Q51"/>
  <c r="R51"/>
  <c r="J96"/>
  <c r="J98" s="1"/>
  <c r="R26"/>
  <c r="R42" s="1"/>
  <c r="S33"/>
  <c r="S26" s="1"/>
  <c r="M96"/>
  <c r="M98" s="1"/>
  <c r="Q26"/>
  <c r="Q42" s="1"/>
  <c r="G96"/>
  <c r="G98" s="1"/>
  <c r="Q92"/>
  <c r="S83"/>
  <c r="S92" s="1"/>
  <c r="Q81"/>
  <c r="S78"/>
  <c r="S81" s="1"/>
  <c r="Q76"/>
  <c r="S73"/>
  <c r="S76" s="1"/>
  <c r="Q71"/>
  <c r="S68"/>
  <c r="S71" s="1"/>
  <c r="Q66"/>
  <c r="S63"/>
  <c r="S66" s="1"/>
  <c r="Q46"/>
  <c r="S44"/>
  <c r="S46" s="1"/>
  <c r="S48"/>
  <c r="Q61"/>
  <c r="S53"/>
  <c r="S61" s="1"/>
  <c r="S42" l="1"/>
  <c r="S51"/>
  <c r="S96" s="1"/>
  <c r="S98" s="1"/>
  <c r="R96"/>
  <c r="R98" s="1"/>
  <c r="Q96"/>
  <c r="Q98" s="1"/>
</calcChain>
</file>

<file path=xl/sharedStrings.xml><?xml version="1.0" encoding="utf-8"?>
<sst xmlns="http://schemas.openxmlformats.org/spreadsheetml/2006/main" count="299" uniqueCount="183">
  <si>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</si>
  <si>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</si>
  <si>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</si>
  <si>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</si>
  <si>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</si>
  <si>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</si>
  <si>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</si>
  <si>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</si>
  <si>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</si>
  <si>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</si>
  <si>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</si>
  <si>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</si>
  <si>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</si>
  <si>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</si>
  <si>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</si>
  <si>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</si>
  <si>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</si>
  <si>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</si>
  <si>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</si>
  <si>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</si>
  <si>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</si>
  <si>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</si>
  <si>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</si>
  <si>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</si>
  <si>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</si>
  <si>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</si>
  <si>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</si>
  <si>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</si>
  <si>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</si>
  <si>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</si>
  <si>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</si>
  <si>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</si>
  <si>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</si>
  <si>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</si>
  <si>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</si>
  <si>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</si>
  <si>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</si>
  <si>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</si>
  <si>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</si>
  <si>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</si>
  <si>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</si>
  <si>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</si>
  <si>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</si>
  <si>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</si>
  <si>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</si>
  <si>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</si>
  <si>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</si>
  <si>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</si>
  <si>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</si>
  <si>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</si>
  <si>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</si>
  <si>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</si>
  <si>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</si>
  <si>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</si>
  <si>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</si>
  <si>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</si>
  <si>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</si>
  <si>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</si>
  <si>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</si>
  <si>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</si>
  <si>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</si>
  <si>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</si>
  <si>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</si>
  <si>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</si>
  <si>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</si>
  <si>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</si>
  <si>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</si>
  <si>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</si>
  <si>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</si>
  <si>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</si>
  <si>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</si>
  <si>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</si>
  <si>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</si>
  <si>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</si>
  <si>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</si>
  <si>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</si>
  <si>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</si>
  <si>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</si>
  <si>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</si>
  <si>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</si>
  <si>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</si>
  <si>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</si>
  <si>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</si>
  <si>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</si>
  <si>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</si>
  <si>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</si>
  <si>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</si>
  <si>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</si>
  <si>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</si>
  <si>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</si>
  <si>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</si>
  <si>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</si>
  <si>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</si>
  <si>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</si>
  <si>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</si>
  <si>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</si>
  <si>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</si>
  <si>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</si>
  <si>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</si>
  <si>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</si>
  <si>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7.3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</si>
  <si>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</si>
  <si>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</si>
  <si>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</si>
  <si>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</si>
  <si>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</si>
  <si>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</si>
  <si>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</si>
  <si>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</si>
  <si>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</si>
  <si>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</si>
  <si>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</si>
  <si>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</si>
  <si>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</si>
  <si>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</si>
  <si>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</si>
  <si>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</si>
  <si>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</si>
  <si>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</si>
  <si>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</si>
  <si>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</si>
  <si>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</si>
  <si>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</si>
  <si>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</si>
  <si>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</si>
  <si>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</si>
  <si>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</si>
  <si>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1.1.4</t>
  </si>
  <si>
    <t>1.1.5</t>
  </si>
  <si>
    <t>1.1.6</t>
  </si>
  <si>
    <t>1.1.7</t>
  </si>
  <si>
    <t>Мазур Наталія Василівна,менеджер</t>
  </si>
  <si>
    <t>Демочко Анатолій Федорович, охоронник</t>
  </si>
  <si>
    <t>Деревянко Андрій Васильович,охоронник</t>
  </si>
  <si>
    <t>Деревянко Михайло Васильович, начальник служби охорони сторожової</t>
  </si>
  <si>
    <t>Панченко Юрій Володимирович,охоронник</t>
  </si>
  <si>
    <t>Біленко Людмила Володиммирівна, менеджер</t>
  </si>
  <si>
    <t>Веклич Олексій Володимирович, в.о.директора</t>
  </si>
  <si>
    <t>Повна назва організації Грантоотримувача:ТОВАРИСТВО З ОБМЕЖЕНОЮ ВІДПОВІДАЛЬНІСТЮ "СОРОЧИНСЬКИЙ ЯРМАРОК"</t>
  </si>
  <si>
    <t>Підготовчі роботи по підключенню учасників ярмарку до е/мережі</t>
  </si>
  <si>
    <t>4.5</t>
  </si>
  <si>
    <t>4.6</t>
  </si>
  <si>
    <t>4.7</t>
  </si>
  <si>
    <t>4.8</t>
  </si>
  <si>
    <t xml:space="preserve">Послуги електротехнічної лабораторії </t>
  </si>
  <si>
    <t>Підготовка території, де проводиться захід, до проведення та подальші послуги по прибиранню території та підготовці до зимового періоду</t>
  </si>
  <si>
    <t>Ревізія РЩ (з заміною автоматики)</t>
  </si>
  <si>
    <t>Провід ПВС 3*2,5</t>
  </si>
  <si>
    <t>Канцтовари</t>
  </si>
  <si>
    <t>9.3</t>
  </si>
  <si>
    <t>9.4</t>
  </si>
  <si>
    <t>9.5</t>
  </si>
  <si>
    <t>9.6</t>
  </si>
  <si>
    <t>9.7</t>
  </si>
  <si>
    <t>9.8</t>
  </si>
  <si>
    <t>9.9</t>
  </si>
  <si>
    <t>Послуги з ведення бухгалтерського обліку та складання фінансової звітності</t>
  </si>
  <si>
    <t xml:space="preserve">Юридичне обслуговування </t>
  </si>
  <si>
    <t>Календар</t>
  </si>
  <si>
    <t>Утримання волів</t>
  </si>
  <si>
    <t>Послуги з асенізації: викачка нечистот, очистка дна туалетів і вивіз нечистот в місце утилізації</t>
  </si>
  <si>
    <t>Розробка макету альбому художніх робіт на Гоголівську тематику за результатами проведення Пленеру художників 2018-2019 рр.</t>
  </si>
  <si>
    <t>Розробка сценаріїв проведення Національного Сорочинського ярмарку, культурно-мистецьких заходів, Фестивалю народної творчості, розважальних та ділових програм на 2021 рік</t>
  </si>
  <si>
    <t>Розробка програми проведення Національного Сорочинського ярмарку та Фестивалю народної творчості на 2021 рік</t>
  </si>
  <si>
    <t>Послуги охорони</t>
  </si>
  <si>
    <t>За рахунок попередньої оплати в  листопаді, грудні (за власні кошти) відбулася економія  коштів для виплати витрат по електроенергії. Ці кошти були спрямовані на:1000 грн - п.9.1. послуги з ведення бухгалтерського обліку та складання фінансової звітності; 836 грн - п.6.2.канцтовари</t>
  </si>
  <si>
    <t>За рахунок оплати за власні кошти послуг за жовтень 2020 р., відбулася економія  коштів для виплат по послугам інтернету. Ці кошти були спрямовані на п.7.1. послуги звязку.</t>
  </si>
  <si>
    <t>Відбулася економія  коштів по даній статті . Ці кошти були спрямовані на: 169,71 грн  п.8.2. розрахункове-касове облуговування; 85,56 грн на п.7.1 послуги звязку; 160,73 грн на п.6.2. канцтовари.</t>
  </si>
  <si>
    <t>В звязку з економією коштів за п.7.2. та п.8.3 було збільшено витрати на послуги звязку</t>
  </si>
  <si>
    <t>В звязку з економією коштів за  п.8.3 було збільшено фінансування витрат на розрахункове-касове обслуговування</t>
  </si>
  <si>
    <t>В звязку з економією коштів за  п.8.3 та п.4.2. було збільшено фінансування витрат канцтовари</t>
  </si>
  <si>
    <t>В звязку з економією коштів за   п.4.2. було збільшено фінансування витрат на послуги бухобліку</t>
  </si>
  <si>
    <t xml:space="preserve">Оренда приміщення: м.Полтава, вул. Гоголя,20 </t>
  </si>
  <si>
    <t>Послуги інтернету</t>
  </si>
  <si>
    <t xml:space="preserve">Обслуговування сайтів та програмного забезпечення </t>
  </si>
  <si>
    <t>в.о.директора</t>
  </si>
  <si>
    <t>О.В.Веклич</t>
  </si>
  <si>
    <t>в.о.головного бухгалтера</t>
  </si>
  <si>
    <t>Л.А.Головятинська</t>
  </si>
  <si>
    <t>відповідальна за ведення бухгалтерського обліку від ТОВ АФ "Професудж"</t>
  </si>
  <si>
    <t>Додаток № 4</t>
  </si>
  <si>
    <t>№ 3ORG81-26782 від "30" листопада 2020 року</t>
  </si>
  <si>
    <t>Оренда землі:с.Великі Сорочинці, Миргородського р-ну Полтавської області</t>
  </si>
</sst>
</file>

<file path=xl/styles.xml><?xml version="1.0" encoding="utf-8"?>
<styleSheet xmlns="http://schemas.openxmlformats.org/spreadsheetml/2006/main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2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vertical="top" wrapText="1"/>
    </xf>
    <xf numFmtId="0" fontId="8" fillId="4" borderId="12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vertical="top" wrapText="1"/>
    </xf>
    <xf numFmtId="165" fontId="9" fillId="4" borderId="14" xfId="0" applyNumberFormat="1" applyFont="1" applyFill="1" applyBorder="1" applyAlignment="1">
      <alignment vertical="top" wrapText="1"/>
    </xf>
    <xf numFmtId="3" fontId="9" fillId="4" borderId="11" xfId="0" applyNumberFormat="1" applyFont="1" applyFill="1" applyBorder="1" applyAlignment="1">
      <alignment vertical="top" wrapText="1"/>
    </xf>
    <xf numFmtId="4" fontId="9" fillId="4" borderId="12" xfId="0" applyNumberFormat="1" applyFont="1" applyFill="1" applyBorder="1" applyAlignment="1">
      <alignment vertical="top" wrapText="1"/>
    </xf>
    <xf numFmtId="4" fontId="9" fillId="4" borderId="13" xfId="0" applyNumberFormat="1" applyFont="1" applyFill="1" applyBorder="1" applyAlignment="1">
      <alignment horizontal="right" vertical="top" wrapText="1"/>
    </xf>
    <xf numFmtId="0" fontId="9" fillId="4" borderId="15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16" xfId="0" applyNumberFormat="1" applyFont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66" fontId="5" fillId="0" borderId="18" xfId="0" applyNumberFormat="1" applyFont="1" applyBorder="1" applyAlignment="1">
      <alignment vertical="center" wrapText="1"/>
    </xf>
    <xf numFmtId="166" fontId="5" fillId="0" borderId="19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vertical="center" wrapText="1"/>
    </xf>
    <xf numFmtId="167" fontId="11" fillId="4" borderId="21" xfId="0" applyNumberFormat="1" applyFont="1" applyFill="1" applyBorder="1" applyAlignment="1">
      <alignment vertical="top"/>
    </xf>
    <xf numFmtId="167" fontId="8" fillId="4" borderId="22" xfId="0" applyNumberFormat="1" applyFont="1" applyFill="1" applyBorder="1" applyAlignment="1">
      <alignment horizontal="center" vertical="top"/>
    </xf>
    <xf numFmtId="167" fontId="8" fillId="4" borderId="22" xfId="0" applyNumberFormat="1" applyFont="1" applyFill="1" applyBorder="1" applyAlignment="1">
      <alignment vertical="top"/>
    </xf>
    <xf numFmtId="167" fontId="8" fillId="4" borderId="23" xfId="0" applyNumberFormat="1" applyFont="1" applyFill="1" applyBorder="1" applyAlignment="1">
      <alignment vertical="top"/>
    </xf>
    <xf numFmtId="3" fontId="8" fillId="4" borderId="24" xfId="0" applyNumberFormat="1" applyFont="1" applyFill="1" applyBorder="1" applyAlignment="1">
      <alignment vertical="top"/>
    </xf>
    <xf numFmtId="4" fontId="8" fillId="4" borderId="25" xfId="0" applyNumberFormat="1" applyFont="1" applyFill="1" applyBorder="1" applyAlignment="1">
      <alignment vertical="top"/>
    </xf>
    <xf numFmtId="4" fontId="8" fillId="4" borderId="26" xfId="0" applyNumberFormat="1" applyFont="1" applyFill="1" applyBorder="1" applyAlignment="1">
      <alignment horizontal="right" vertical="top"/>
    </xf>
    <xf numFmtId="0" fontId="5" fillId="4" borderId="27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7" xfId="0" applyFont="1" applyFill="1" applyBorder="1" applyAlignment="1">
      <alignment vertical="top" wrapText="1"/>
    </xf>
    <xf numFmtId="0" fontId="8" fillId="4" borderId="8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vertical="top" wrapText="1"/>
    </xf>
    <xf numFmtId="165" fontId="9" fillId="4" borderId="28" xfId="0" applyNumberFormat="1" applyFont="1" applyFill="1" applyBorder="1" applyAlignment="1">
      <alignment vertical="top" wrapText="1"/>
    </xf>
    <xf numFmtId="3" fontId="9" fillId="4" borderId="7" xfId="0" applyNumberFormat="1" applyFont="1" applyFill="1" applyBorder="1" applyAlignment="1">
      <alignment vertical="top" wrapText="1"/>
    </xf>
    <xf numFmtId="4" fontId="9" fillId="4" borderId="8" xfId="0" applyNumberFormat="1" applyFont="1" applyFill="1" applyBorder="1" applyAlignment="1">
      <alignment vertical="top" wrapText="1"/>
    </xf>
    <xf numFmtId="4" fontId="9" fillId="4" borderId="9" xfId="0" applyNumberFormat="1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vertical="top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28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0" fontId="4" fillId="5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1" xfId="0" applyNumberFormat="1" applyFont="1" applyFill="1" applyBorder="1" applyAlignment="1">
      <alignment vertical="center" wrapText="1"/>
    </xf>
    <xf numFmtId="49" fontId="4" fillId="5" borderId="23" xfId="0" applyNumberFormat="1" applyFont="1" applyFill="1" applyBorder="1" applyAlignment="1">
      <alignment horizontal="center" vertical="center" wrapText="1"/>
    </xf>
    <xf numFmtId="166" fontId="4" fillId="5" borderId="22" xfId="0" applyNumberFormat="1" applyFont="1" applyFill="1" applyBorder="1" applyAlignment="1">
      <alignment horizontal="center" vertical="center" wrapText="1"/>
    </xf>
    <xf numFmtId="3" fontId="4" fillId="5" borderId="22" xfId="0" applyNumberFormat="1" applyFont="1" applyFill="1" applyBorder="1" applyAlignment="1">
      <alignment horizontal="center" vertical="center" wrapText="1"/>
    </xf>
    <xf numFmtId="4" fontId="4" fillId="5" borderId="22" xfId="0" applyNumberFormat="1" applyFont="1" applyFill="1" applyBorder="1" applyAlignment="1">
      <alignment horizontal="center" vertical="center" wrapText="1"/>
    </xf>
    <xf numFmtId="4" fontId="4" fillId="5" borderId="31" xfId="0" applyNumberFormat="1" applyFont="1" applyFill="1" applyBorder="1" applyAlignment="1">
      <alignment horizontal="right" vertical="center" wrapText="1"/>
    </xf>
    <xf numFmtId="0" fontId="4" fillId="5" borderId="32" xfId="0" applyFont="1" applyFill="1" applyBorder="1" applyAlignment="1">
      <alignment vertical="center" wrapText="1"/>
    </xf>
    <xf numFmtId="166" fontId="4" fillId="0" borderId="33" xfId="0" applyNumberFormat="1" applyFont="1" applyBorder="1" applyAlignment="1">
      <alignment vertical="top" wrapText="1"/>
    </xf>
    <xf numFmtId="49" fontId="4" fillId="0" borderId="34" xfId="0" applyNumberFormat="1" applyFont="1" applyBorder="1" applyAlignment="1">
      <alignment horizontal="center" vertical="top" wrapText="1"/>
    </xf>
    <xf numFmtId="166" fontId="5" fillId="0" borderId="35" xfId="0" applyNumberFormat="1" applyFont="1" applyBorder="1" applyAlignment="1">
      <alignment vertical="top" wrapText="1"/>
    </xf>
    <xf numFmtId="166" fontId="5" fillId="0" borderId="34" xfId="0" applyNumberFormat="1" applyFont="1" applyBorder="1" applyAlignment="1">
      <alignment horizontal="center" vertical="top" wrapText="1"/>
    </xf>
    <xf numFmtId="3" fontId="5" fillId="0" borderId="36" xfId="0" applyNumberFormat="1" applyFont="1" applyBorder="1" applyAlignment="1">
      <alignment horizontal="center" vertical="top" wrapText="1"/>
    </xf>
    <xf numFmtId="4" fontId="5" fillId="0" borderId="37" xfId="0" applyNumberFormat="1" applyFont="1" applyBorder="1" applyAlignment="1">
      <alignment horizontal="center" vertical="top" wrapText="1"/>
    </xf>
    <xf numFmtId="4" fontId="5" fillId="0" borderId="38" xfId="0" applyNumberFormat="1" applyFont="1" applyBorder="1" applyAlignment="1">
      <alignment horizontal="right" vertical="top" wrapText="1"/>
    </xf>
    <xf numFmtId="0" fontId="5" fillId="0" borderId="35" xfId="0" applyFont="1" applyBorder="1" applyAlignment="1">
      <alignment vertical="top" wrapText="1"/>
    </xf>
    <xf numFmtId="166" fontId="4" fillId="0" borderId="19" xfId="0" applyNumberFormat="1" applyFont="1" applyBorder="1" applyAlignment="1">
      <alignment vertical="top" wrapText="1"/>
    </xf>
    <xf numFmtId="49" fontId="4" fillId="0" borderId="39" xfId="0" applyNumberFormat="1" applyFont="1" applyBorder="1" applyAlignment="1">
      <alignment horizontal="center" vertical="top" wrapText="1"/>
    </xf>
    <xf numFmtId="166" fontId="4" fillId="0" borderId="40" xfId="0" applyNumberFormat="1" applyFont="1" applyBorder="1" applyAlignment="1">
      <alignment vertical="top" wrapText="1"/>
    </xf>
    <xf numFmtId="49" fontId="4" fillId="0" borderId="41" xfId="0" applyNumberFormat="1" applyFont="1" applyBorder="1" applyAlignment="1">
      <alignment horizontal="center" vertical="top" wrapText="1"/>
    </xf>
    <xf numFmtId="166" fontId="5" fillId="0" borderId="42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2" xfId="0" applyFont="1" applyBorder="1" applyAlignment="1">
      <alignment vertical="top" wrapText="1"/>
    </xf>
    <xf numFmtId="166" fontId="4" fillId="6" borderId="51" xfId="0" applyNumberFormat="1" applyFont="1" applyFill="1" applyBorder="1" applyAlignment="1">
      <alignment vertical="center"/>
    </xf>
    <xf numFmtId="49" fontId="4" fillId="6" borderId="31" xfId="0" applyNumberFormat="1" applyFont="1" applyFill="1" applyBorder="1" applyAlignment="1">
      <alignment horizontal="center" vertical="center"/>
    </xf>
    <xf numFmtId="166" fontId="5" fillId="6" borderId="52" xfId="0" applyNumberFormat="1" applyFont="1" applyFill="1" applyBorder="1" applyAlignment="1">
      <alignment vertical="center"/>
    </xf>
    <xf numFmtId="166" fontId="5" fillId="6" borderId="23" xfId="0" applyNumberFormat="1" applyFont="1" applyFill="1" applyBorder="1" applyAlignment="1">
      <alignment horizontal="center" vertical="center" wrapText="1"/>
    </xf>
    <xf numFmtId="3" fontId="5" fillId="6" borderId="51" xfId="0" applyNumberFormat="1" applyFont="1" applyFill="1" applyBorder="1" applyAlignment="1">
      <alignment horizontal="center" vertical="center" wrapText="1"/>
    </xf>
    <xf numFmtId="4" fontId="5" fillId="6" borderId="31" xfId="0" applyNumberFormat="1" applyFont="1" applyFill="1" applyBorder="1" applyAlignment="1">
      <alignment horizontal="center" vertical="center" wrapText="1"/>
    </xf>
    <xf numFmtId="4" fontId="5" fillId="6" borderId="52" xfId="0" applyNumberFormat="1" applyFont="1" applyFill="1" applyBorder="1" applyAlignment="1">
      <alignment horizontal="right" vertical="center" wrapText="1"/>
    </xf>
    <xf numFmtId="0" fontId="5" fillId="6" borderId="32" xfId="0" applyFont="1" applyFill="1" applyBorder="1" applyAlignment="1">
      <alignment vertical="center" wrapText="1"/>
    </xf>
    <xf numFmtId="4" fontId="4" fillId="5" borderId="22" xfId="0" applyNumberFormat="1" applyFont="1" applyFill="1" applyBorder="1" applyAlignment="1">
      <alignment horizontal="right" vertical="center" wrapText="1"/>
    </xf>
    <xf numFmtId="49" fontId="4" fillId="0" borderId="53" xfId="0" applyNumberFormat="1" applyFont="1" applyBorder="1" applyAlignment="1">
      <alignment horizontal="center" vertical="top" wrapText="1"/>
    </xf>
    <xf numFmtId="4" fontId="12" fillId="0" borderId="37" xfId="0" applyNumberFormat="1" applyFont="1" applyBorder="1" applyAlignment="1">
      <alignment horizontal="center" vertical="top" wrapText="1"/>
    </xf>
    <xf numFmtId="167" fontId="5" fillId="0" borderId="54" xfId="0" applyNumberFormat="1" applyFont="1" applyBorder="1" applyAlignment="1">
      <alignment vertical="top" wrapText="1"/>
    </xf>
    <xf numFmtId="166" fontId="6" fillId="5" borderId="21" xfId="0" applyNumberFormat="1" applyFont="1" applyFill="1" applyBorder="1" applyAlignment="1">
      <alignment vertical="center" wrapText="1"/>
    </xf>
    <xf numFmtId="166" fontId="6" fillId="6" borderId="51" xfId="0" applyNumberFormat="1" applyFont="1" applyFill="1" applyBorder="1" applyAlignment="1">
      <alignment vertical="center"/>
    </xf>
    <xf numFmtId="167" fontId="5" fillId="0" borderId="54" xfId="0" applyNumberFormat="1" applyFont="1" applyBorder="1" applyAlignment="1">
      <alignment horizontal="left" vertical="top" wrapText="1"/>
    </xf>
    <xf numFmtId="167" fontId="5" fillId="0" borderId="56" xfId="0" applyNumberFormat="1" applyFont="1" applyBorder="1" applyAlignment="1">
      <alignment horizontal="left" vertical="top" wrapText="1"/>
    </xf>
    <xf numFmtId="49" fontId="4" fillId="6" borderId="8" xfId="0" applyNumberFormat="1" applyFont="1" applyFill="1" applyBorder="1" applyAlignment="1">
      <alignment horizontal="center" vertical="center"/>
    </xf>
    <xf numFmtId="49" fontId="13" fillId="5" borderId="23" xfId="0" applyNumberFormat="1" applyFont="1" applyFill="1" applyBorder="1" applyAlignment="1">
      <alignment horizontal="center" wrapText="1"/>
    </xf>
    <xf numFmtId="166" fontId="14" fillId="5" borderId="57" xfId="0" applyNumberFormat="1" applyFont="1" applyFill="1" applyBorder="1" applyAlignment="1">
      <alignment wrapText="1"/>
    </xf>
    <xf numFmtId="49" fontId="13" fillId="0" borderId="53" xfId="0" applyNumberFormat="1" applyFont="1" applyBorder="1" applyAlignment="1">
      <alignment horizontal="center" vertical="top" wrapText="1"/>
    </xf>
    <xf numFmtId="166" fontId="5" fillId="0" borderId="35" xfId="0" applyNumberFormat="1" applyFont="1" applyBorder="1" applyAlignment="1">
      <alignment horizontal="center" vertical="top" wrapText="1"/>
    </xf>
    <xf numFmtId="49" fontId="13" fillId="0" borderId="61" xfId="0" applyNumberFormat="1" applyFont="1" applyBorder="1" applyAlignment="1">
      <alignment horizontal="center" vertical="top" wrapText="1"/>
    </xf>
    <xf numFmtId="49" fontId="4" fillId="6" borderId="63" xfId="0" applyNumberFormat="1" applyFont="1" applyFill="1" applyBorder="1" applyAlignment="1">
      <alignment horizontal="center" vertical="center"/>
    </xf>
    <xf numFmtId="166" fontId="5" fillId="6" borderId="26" xfId="0" applyNumberFormat="1" applyFont="1" applyFill="1" applyBorder="1" applyAlignment="1">
      <alignment vertical="center"/>
    </xf>
    <xf numFmtId="49" fontId="14" fillId="5" borderId="28" xfId="0" applyNumberFormat="1" applyFont="1" applyFill="1" applyBorder="1" applyAlignment="1">
      <alignment horizontal="center" wrapText="1"/>
    </xf>
    <xf numFmtId="49" fontId="14" fillId="0" borderId="23" xfId="0" applyNumberFormat="1" applyFont="1" applyBorder="1" applyAlignment="1">
      <alignment horizontal="center" vertical="top" wrapText="1"/>
    </xf>
    <xf numFmtId="167" fontId="0" fillId="0" borderId="64" xfId="0" applyNumberFormat="1" applyFont="1" applyBorder="1" applyAlignment="1">
      <alignment vertical="top" wrapText="1"/>
    </xf>
    <xf numFmtId="49" fontId="4" fillId="6" borderId="25" xfId="0" applyNumberFormat="1" applyFont="1" applyFill="1" applyBorder="1" applyAlignment="1">
      <alignment horizontal="center" vertical="center"/>
    </xf>
    <xf numFmtId="166" fontId="11" fillId="4" borderId="51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horizontal="center" vertical="top"/>
    </xf>
    <xf numFmtId="166" fontId="8" fillId="4" borderId="52" xfId="0" applyNumberFormat="1" applyFont="1" applyFill="1" applyBorder="1" applyAlignment="1">
      <alignment vertical="top"/>
    </xf>
    <xf numFmtId="166" fontId="8" fillId="4" borderId="23" xfId="0" applyNumberFormat="1" applyFont="1" applyFill="1" applyBorder="1" applyAlignment="1">
      <alignment vertical="top"/>
    </xf>
    <xf numFmtId="3" fontId="8" fillId="4" borderId="51" xfId="0" applyNumberFormat="1" applyFont="1" applyFill="1" applyBorder="1" applyAlignment="1">
      <alignment vertical="top"/>
    </xf>
    <xf numFmtId="4" fontId="8" fillId="4" borderId="31" xfId="0" applyNumberFormat="1" applyFont="1" applyFill="1" applyBorder="1" applyAlignment="1">
      <alignment vertical="top"/>
    </xf>
    <xf numFmtId="4" fontId="8" fillId="4" borderId="52" xfId="0" applyNumberFormat="1" applyFont="1" applyFill="1" applyBorder="1" applyAlignment="1">
      <alignment horizontal="right" vertical="top"/>
    </xf>
    <xf numFmtId="0" fontId="8" fillId="4" borderId="32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66" xfId="0" applyNumberFormat="1" applyFont="1" applyBorder="1" applyAlignment="1">
      <alignment wrapText="1"/>
    </xf>
    <xf numFmtId="3" fontId="5" fillId="0" borderId="66" xfId="0" applyNumberFormat="1" applyFont="1" applyBorder="1" applyAlignment="1">
      <alignment wrapText="1"/>
    </xf>
    <xf numFmtId="4" fontId="5" fillId="0" borderId="66" xfId="0" applyNumberFormat="1" applyFont="1" applyBorder="1" applyAlignment="1">
      <alignment wrapText="1"/>
    </xf>
    <xf numFmtId="4" fontId="5" fillId="0" borderId="66" xfId="0" applyNumberFormat="1" applyFont="1" applyBorder="1" applyAlignment="1">
      <alignment horizontal="right" vertical="top" wrapText="1"/>
    </xf>
    <xf numFmtId="0" fontId="5" fillId="0" borderId="64" xfId="0" applyFont="1" applyBorder="1" applyAlignment="1">
      <alignment wrapText="1"/>
    </xf>
    <xf numFmtId="166" fontId="4" fillId="4" borderId="23" xfId="0" applyNumberFormat="1" applyFont="1" applyFill="1" applyBorder="1" applyAlignment="1">
      <alignment wrapText="1"/>
    </xf>
    <xf numFmtId="3" fontId="4" fillId="4" borderId="68" xfId="0" applyNumberFormat="1" applyFont="1" applyFill="1" applyBorder="1" applyAlignment="1">
      <alignment wrapText="1"/>
    </xf>
    <xf numFmtId="4" fontId="4" fillId="4" borderId="31" xfId="0" applyNumberFormat="1" applyFont="1" applyFill="1" applyBorder="1" applyAlignment="1">
      <alignment wrapText="1"/>
    </xf>
    <xf numFmtId="4" fontId="4" fillId="4" borderId="31" xfId="0" applyNumberFormat="1" applyFont="1" applyFill="1" applyBorder="1" applyAlignment="1">
      <alignment horizontal="right" vertical="top" wrapText="1"/>
    </xf>
    <xf numFmtId="3" fontId="4" fillId="4" borderId="31" xfId="0" applyNumberFormat="1" applyFont="1" applyFill="1" applyBorder="1" applyAlignment="1">
      <alignment wrapText="1"/>
    </xf>
    <xf numFmtId="4" fontId="4" fillId="4" borderId="69" xfId="0" applyNumberFormat="1" applyFont="1" applyFill="1" applyBorder="1" applyAlignment="1">
      <alignment horizontal="right" vertical="top" wrapText="1"/>
    </xf>
    <xf numFmtId="4" fontId="4" fillId="4" borderId="23" xfId="0" applyNumberFormat="1" applyFont="1" applyFill="1" applyBorder="1" applyAlignment="1">
      <alignment horizontal="right" vertical="top" wrapText="1"/>
    </xf>
    <xf numFmtId="0" fontId="4" fillId="4" borderId="32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2" xfId="0" applyFont="1" applyBorder="1" applyAlignment="1">
      <alignment wrapText="1"/>
    </xf>
    <xf numFmtId="3" fontId="5" fillId="0" borderId="62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/>
    <xf numFmtId="4" fontId="5" fillId="0" borderId="63" xfId="0" applyNumberFormat="1" applyFont="1" applyBorder="1" applyAlignment="1">
      <alignment horizontal="center" vertical="top" wrapText="1"/>
    </xf>
    <xf numFmtId="167" fontId="5" fillId="0" borderId="72" xfId="0" applyNumberFormat="1" applyFont="1" applyBorder="1" applyAlignment="1">
      <alignment vertical="top" wrapText="1"/>
    </xf>
    <xf numFmtId="166" fontId="6" fillId="6" borderId="2" xfId="0" applyNumberFormat="1" applyFont="1" applyFill="1" applyBorder="1" applyAlignment="1">
      <alignment vertical="center"/>
    </xf>
    <xf numFmtId="166" fontId="5" fillId="6" borderId="6" xfId="0" applyNumberFormat="1" applyFont="1" applyFill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horizontal="center" vertical="center" wrapText="1"/>
    </xf>
    <xf numFmtId="4" fontId="5" fillId="6" borderId="25" xfId="0" applyNumberFormat="1" applyFont="1" applyFill="1" applyBorder="1" applyAlignment="1">
      <alignment horizontal="center" vertical="center" wrapText="1"/>
    </xf>
    <xf numFmtId="4" fontId="5" fillId="6" borderId="26" xfId="0" applyNumberFormat="1" applyFont="1" applyFill="1" applyBorder="1" applyAlignment="1">
      <alignment horizontal="right" vertical="center" wrapText="1"/>
    </xf>
    <xf numFmtId="4" fontId="5" fillId="0" borderId="71" xfId="0" applyNumberFormat="1" applyFont="1" applyBorder="1" applyAlignment="1">
      <alignment horizontal="center" vertical="top" wrapText="1"/>
    </xf>
    <xf numFmtId="166" fontId="4" fillId="0" borderId="73" xfId="0" applyNumberFormat="1" applyFont="1" applyBorder="1" applyAlignment="1">
      <alignment vertical="top" wrapText="1"/>
    </xf>
    <xf numFmtId="4" fontId="5" fillId="0" borderId="71" xfId="0" applyNumberFormat="1" applyFont="1" applyBorder="1" applyAlignment="1">
      <alignment horizontal="right" vertical="top" wrapText="1"/>
    </xf>
    <xf numFmtId="49" fontId="4" fillId="0" borderId="76" xfId="0" applyNumberFormat="1" applyFont="1" applyBorder="1" applyAlignment="1">
      <alignment horizontal="center" vertical="top" wrapText="1"/>
    </xf>
    <xf numFmtId="49" fontId="4" fillId="0" borderId="77" xfId="0" applyNumberFormat="1" applyFont="1" applyBorder="1" applyAlignment="1">
      <alignment horizontal="center" vertical="top" wrapText="1"/>
    </xf>
    <xf numFmtId="49" fontId="4" fillId="0" borderId="78" xfId="0" applyNumberFormat="1" applyFont="1" applyBorder="1" applyAlignment="1">
      <alignment horizontal="center" vertical="top" wrapText="1"/>
    </xf>
    <xf numFmtId="167" fontId="5" fillId="0" borderId="75" xfId="0" applyNumberFormat="1" applyFont="1" applyBorder="1" applyAlignment="1">
      <alignment vertical="top" wrapText="1"/>
    </xf>
    <xf numFmtId="3" fontId="5" fillId="0" borderId="74" xfId="0" applyNumberFormat="1" applyFont="1" applyBorder="1" applyAlignment="1">
      <alignment horizontal="center" vertical="top" wrapText="1"/>
    </xf>
    <xf numFmtId="49" fontId="13" fillId="0" borderId="47" xfId="0" applyNumberFormat="1" applyFont="1" applyBorder="1" applyAlignment="1">
      <alignment horizontal="center" vertical="top" wrapText="1"/>
    </xf>
    <xf numFmtId="167" fontId="0" fillId="0" borderId="60" xfId="0" applyNumberFormat="1" applyBorder="1" applyAlignment="1">
      <alignment vertical="top" wrapText="1"/>
    </xf>
    <xf numFmtId="167" fontId="0" fillId="0" borderId="76" xfId="0" applyNumberFormat="1" applyBorder="1" applyAlignment="1">
      <alignment vertical="top" wrapText="1"/>
    </xf>
    <xf numFmtId="167" fontId="0" fillId="0" borderId="77" xfId="0" applyNumberFormat="1" applyBorder="1" applyAlignment="1">
      <alignment vertical="top" wrapText="1"/>
    </xf>
    <xf numFmtId="167" fontId="0" fillId="0" borderId="78" xfId="0" applyNumberFormat="1" applyBorder="1" applyAlignment="1">
      <alignment vertical="top" wrapText="1"/>
    </xf>
    <xf numFmtId="167" fontId="0" fillId="0" borderId="50" xfId="0" applyNumberFormat="1" applyBorder="1" applyAlignment="1">
      <alignment vertical="top" wrapText="1"/>
    </xf>
    <xf numFmtId="4" fontId="5" fillId="0" borderId="72" xfId="0" applyNumberFormat="1" applyFont="1" applyBorder="1" applyAlignment="1">
      <alignment horizontal="right" vertical="top" wrapText="1"/>
    </xf>
    <xf numFmtId="4" fontId="5" fillId="0" borderId="73" xfId="0" applyNumberFormat="1" applyFont="1" applyBorder="1" applyAlignment="1">
      <alignment horizontal="right" vertical="top" wrapText="1"/>
    </xf>
    <xf numFmtId="4" fontId="5" fillId="0" borderId="72" xfId="0" applyNumberFormat="1" applyFont="1" applyBorder="1" applyAlignment="1">
      <alignment horizontal="center" vertical="top" wrapText="1"/>
    </xf>
    <xf numFmtId="4" fontId="5" fillId="0" borderId="73" xfId="0" applyNumberFormat="1" applyFont="1" applyBorder="1" applyAlignment="1">
      <alignment horizontal="center" vertical="top" wrapText="1"/>
    </xf>
    <xf numFmtId="3" fontId="5" fillId="0" borderId="80" xfId="0" applyNumberFormat="1" applyFont="1" applyBorder="1" applyAlignment="1">
      <alignment horizontal="center" vertical="top" wrapText="1"/>
    </xf>
    <xf numFmtId="3" fontId="5" fillId="0" borderId="81" xfId="0" applyNumberFormat="1" applyFont="1" applyBorder="1" applyAlignment="1">
      <alignment horizontal="center" vertical="top" wrapText="1"/>
    </xf>
    <xf numFmtId="4" fontId="5" fillId="0" borderId="79" xfId="0" applyNumberFormat="1" applyFont="1" applyBorder="1" applyAlignment="1">
      <alignment horizontal="right" vertical="top" wrapText="1"/>
    </xf>
    <xf numFmtId="3" fontId="5" fillId="0" borderId="82" xfId="0" applyNumberFormat="1" applyFont="1" applyBorder="1" applyAlignment="1">
      <alignment horizontal="center" vertical="top" wrapText="1"/>
    </xf>
    <xf numFmtId="4" fontId="5" fillId="0" borderId="83" xfId="0" applyNumberFormat="1" applyFont="1" applyBorder="1" applyAlignment="1">
      <alignment horizontal="center" vertical="top" wrapText="1"/>
    </xf>
    <xf numFmtId="4" fontId="5" fillId="0" borderId="84" xfId="0" applyNumberFormat="1" applyFont="1" applyBorder="1" applyAlignment="1">
      <alignment horizontal="right" vertical="top" wrapText="1"/>
    </xf>
    <xf numFmtId="3" fontId="5" fillId="0" borderId="85" xfId="0" applyNumberFormat="1" applyFont="1" applyBorder="1" applyAlignment="1">
      <alignment horizontal="center" vertical="top" wrapText="1"/>
    </xf>
    <xf numFmtId="4" fontId="5" fillId="0" borderId="86" xfId="0" applyNumberFormat="1" applyFont="1" applyBorder="1" applyAlignment="1">
      <alignment horizontal="center" vertical="top" wrapText="1"/>
    </xf>
    <xf numFmtId="4" fontId="5" fillId="0" borderId="87" xfId="0" applyNumberFormat="1" applyFont="1" applyBorder="1" applyAlignment="1">
      <alignment horizontal="right" vertical="top" wrapText="1"/>
    </xf>
    <xf numFmtId="3" fontId="5" fillId="0" borderId="90" xfId="0" applyNumberFormat="1" applyFont="1" applyBorder="1" applyAlignment="1">
      <alignment horizontal="center" vertical="top" wrapText="1"/>
    </xf>
    <xf numFmtId="166" fontId="4" fillId="5" borderId="59" xfId="0" applyNumberFormat="1" applyFont="1" applyFill="1" applyBorder="1" applyAlignment="1">
      <alignment horizontal="center" vertical="center" wrapText="1"/>
    </xf>
    <xf numFmtId="166" fontId="5" fillId="0" borderId="76" xfId="0" applyNumberFormat="1" applyFont="1" applyBorder="1" applyAlignment="1">
      <alignment horizontal="center" vertical="top" wrapText="1"/>
    </xf>
    <xf numFmtId="166" fontId="5" fillId="0" borderId="77" xfId="0" applyNumberFormat="1" applyFont="1" applyBorder="1" applyAlignment="1">
      <alignment horizontal="center" vertical="top" wrapText="1"/>
    </xf>
    <xf numFmtId="166" fontId="5" fillId="0" borderId="7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7" fillId="0" borderId="66" xfId="0" applyFont="1" applyBorder="1"/>
    <xf numFmtId="3" fontId="5" fillId="0" borderId="70" xfId="0" applyNumberFormat="1" applyFont="1" applyBorder="1" applyAlignment="1">
      <alignment horizontal="center" wrapText="1"/>
    </xf>
    <xf numFmtId="0" fontId="7" fillId="0" borderId="70" xfId="0" applyFont="1" applyBorder="1"/>
    <xf numFmtId="167" fontId="5" fillId="0" borderId="0" xfId="0" applyNumberFormat="1" applyFont="1" applyAlignment="1">
      <alignment horizontal="center" wrapText="1"/>
    </xf>
    <xf numFmtId="166" fontId="5" fillId="0" borderId="65" xfId="0" applyNumberFormat="1" applyFont="1" applyBorder="1" applyAlignment="1">
      <alignment horizontal="center" wrapText="1"/>
    </xf>
    <xf numFmtId="3" fontId="5" fillId="7" borderId="36" xfId="0" applyNumberFormat="1" applyFont="1" applyFill="1" applyBorder="1" applyAlignment="1">
      <alignment horizontal="center" vertical="top" wrapText="1"/>
    </xf>
    <xf numFmtId="4" fontId="5" fillId="7" borderId="37" xfId="0" applyNumberFormat="1" applyFont="1" applyFill="1" applyBorder="1" applyAlignment="1">
      <alignment horizontal="center" vertical="top" wrapText="1"/>
    </xf>
    <xf numFmtId="4" fontId="5" fillId="7" borderId="38" xfId="0" applyNumberFormat="1" applyFont="1" applyFill="1" applyBorder="1" applyAlignment="1">
      <alignment horizontal="right" vertical="top" wrapText="1"/>
    </xf>
    <xf numFmtId="0" fontId="21" fillId="0" borderId="35" xfId="0" applyFont="1" applyBorder="1" applyAlignment="1">
      <alignment vertical="top" wrapText="1"/>
    </xf>
    <xf numFmtId="4" fontId="5" fillId="0" borderId="55" xfId="0" applyNumberFormat="1" applyFont="1" applyBorder="1" applyAlignment="1">
      <alignment horizontal="center" vertical="top" wrapText="1"/>
    </xf>
    <xf numFmtId="4" fontId="4" fillId="5" borderId="59" xfId="0" applyNumberFormat="1" applyFont="1" applyFill="1" applyBorder="1" applyAlignment="1">
      <alignment horizontal="right" vertical="center" wrapText="1"/>
    </xf>
    <xf numFmtId="3" fontId="4" fillId="5" borderId="59" xfId="0" applyNumberFormat="1" applyFont="1" applyFill="1" applyBorder="1" applyAlignment="1">
      <alignment horizontal="center" vertical="center" wrapText="1"/>
    </xf>
    <xf numFmtId="4" fontId="4" fillId="5" borderId="59" xfId="0" applyNumberFormat="1" applyFont="1" applyFill="1" applyBorder="1" applyAlignment="1">
      <alignment horizontal="center" vertical="center" wrapText="1"/>
    </xf>
    <xf numFmtId="4" fontId="5" fillId="7" borderId="71" xfId="0" applyNumberFormat="1" applyFont="1" applyFill="1" applyBorder="1" applyAlignment="1">
      <alignment horizontal="right" vertical="top" wrapText="1"/>
    </xf>
    <xf numFmtId="3" fontId="5" fillId="7" borderId="71" xfId="0" applyNumberFormat="1" applyFont="1" applyFill="1" applyBorder="1" applyAlignment="1">
      <alignment horizontal="center" vertical="top" wrapText="1"/>
    </xf>
    <xf numFmtId="4" fontId="5" fillId="7" borderId="71" xfId="0" applyNumberFormat="1" applyFont="1" applyFill="1" applyBorder="1" applyAlignment="1">
      <alignment horizontal="center" vertical="top" wrapText="1"/>
    </xf>
    <xf numFmtId="166" fontId="5" fillId="0" borderId="33" xfId="0" applyNumberFormat="1" applyFont="1" applyBorder="1" applyAlignment="1">
      <alignment horizontal="center" vertical="top" wrapText="1"/>
    </xf>
    <xf numFmtId="166" fontId="5" fillId="0" borderId="47" xfId="0" applyNumberFormat="1" applyFont="1" applyBorder="1" applyAlignment="1">
      <alignment horizontal="center" vertical="top" wrapText="1"/>
    </xf>
    <xf numFmtId="4" fontId="4" fillId="5" borderId="8" xfId="0" applyNumberFormat="1" applyFont="1" applyFill="1" applyBorder="1" applyAlignment="1">
      <alignment horizontal="right" vertical="center" wrapText="1"/>
    </xf>
    <xf numFmtId="3" fontId="4" fillId="5" borderId="49" xfId="0" applyNumberFormat="1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>
      <alignment horizontal="center" vertical="center" wrapText="1"/>
    </xf>
    <xf numFmtId="4" fontId="4" fillId="5" borderId="25" xfId="0" applyNumberFormat="1" applyFont="1" applyFill="1" applyBorder="1" applyAlignment="1">
      <alignment horizontal="right" vertical="center" wrapText="1"/>
    </xf>
    <xf numFmtId="3" fontId="4" fillId="5" borderId="0" xfId="0" applyNumberFormat="1" applyFont="1" applyFill="1" applyBorder="1" applyAlignment="1">
      <alignment horizontal="center" vertical="center" wrapText="1"/>
    </xf>
    <xf numFmtId="4" fontId="4" fillId="5" borderId="0" xfId="0" applyNumberFormat="1" applyFont="1" applyFill="1" applyBorder="1" applyAlignment="1">
      <alignment horizontal="center" vertical="center" wrapText="1"/>
    </xf>
    <xf numFmtId="4" fontId="4" fillId="5" borderId="63" xfId="0" applyNumberFormat="1" applyFont="1" applyFill="1" applyBorder="1" applyAlignment="1">
      <alignment horizontal="right" vertical="center" wrapText="1"/>
    </xf>
    <xf numFmtId="3" fontId="5" fillId="0" borderId="71" xfId="0" applyNumberFormat="1" applyFont="1" applyBorder="1" applyAlignment="1">
      <alignment horizontal="center" vertical="top" wrapText="1"/>
    </xf>
    <xf numFmtId="4" fontId="5" fillId="0" borderId="55" xfId="0" applyNumberFormat="1" applyFont="1" applyBorder="1" applyAlignment="1">
      <alignment horizontal="right" vertical="top" wrapText="1"/>
    </xf>
    <xf numFmtId="0" fontId="4" fillId="5" borderId="50" xfId="0" applyFont="1" applyFill="1" applyBorder="1" applyAlignment="1">
      <alignment vertical="center" wrapText="1"/>
    </xf>
    <xf numFmtId="0" fontId="5" fillId="0" borderId="71" xfId="0" applyFont="1" applyBorder="1" applyAlignment="1">
      <alignment vertical="top" wrapText="1"/>
    </xf>
    <xf numFmtId="0" fontId="5" fillId="6" borderId="50" xfId="0" applyFont="1" applyFill="1" applyBorder="1" applyAlignment="1">
      <alignment vertical="center" wrapText="1"/>
    </xf>
    <xf numFmtId="3" fontId="5" fillId="0" borderId="95" xfId="0" applyNumberFormat="1" applyFont="1" applyBorder="1" applyAlignment="1">
      <alignment wrapText="1"/>
    </xf>
    <xf numFmtId="0" fontId="5" fillId="0" borderId="95" xfId="0" applyFont="1" applyBorder="1" applyAlignment="1">
      <alignment wrapText="1"/>
    </xf>
    <xf numFmtId="3" fontId="5" fillId="0" borderId="95" xfId="0" applyNumberFormat="1" applyFont="1" applyBorder="1" applyAlignment="1">
      <alignment horizontal="left"/>
    </xf>
    <xf numFmtId="0" fontId="5" fillId="0" borderId="95" xfId="0" applyFont="1" applyBorder="1" applyAlignment="1"/>
    <xf numFmtId="3" fontId="5" fillId="0" borderId="95" xfId="0" applyNumberFormat="1" applyFont="1" applyBorder="1" applyAlignment="1"/>
    <xf numFmtId="3" fontId="21" fillId="0" borderId="92" xfId="0" applyNumberFormat="1" applyFont="1" applyBorder="1" applyAlignment="1">
      <alignment wrapText="1"/>
    </xf>
    <xf numFmtId="0" fontId="0" fillId="0" borderId="92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166" fontId="8" fillId="4" borderId="65" xfId="0" applyNumberFormat="1" applyFont="1" applyFill="1" applyBorder="1" applyAlignment="1">
      <alignment horizontal="left" wrapText="1"/>
    </xf>
    <xf numFmtId="0" fontId="0" fillId="0" borderId="67" xfId="0" applyFont="1" applyBorder="1" applyAlignment="1"/>
    <xf numFmtId="0" fontId="0" fillId="0" borderId="64" xfId="0" applyFont="1" applyBorder="1" applyAlignment="1"/>
    <xf numFmtId="0" fontId="6" fillId="2" borderId="14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5" xfId="0" applyFont="1" applyBorder="1" applyAlignment="1"/>
    <xf numFmtId="3" fontId="5" fillId="0" borderId="91" xfId="0" applyNumberFormat="1" applyFont="1" applyBorder="1" applyAlignment="1">
      <alignment horizontal="center" vertical="center" wrapText="1"/>
    </xf>
    <xf numFmtId="0" fontId="0" fillId="0" borderId="92" xfId="0" applyFont="1" applyBorder="1" applyAlignment="1"/>
    <xf numFmtId="0" fontId="0" fillId="0" borderId="93" xfId="0" applyFont="1" applyBorder="1" applyAlignment="1"/>
    <xf numFmtId="0" fontId="0" fillId="0" borderId="88" xfId="0" applyFont="1" applyBorder="1" applyAlignment="1"/>
    <xf numFmtId="0" fontId="0" fillId="0" borderId="89" xfId="0" applyFont="1" applyBorder="1" applyAlignment="1"/>
    <xf numFmtId="0" fontId="0" fillId="0" borderId="94" xfId="0" applyFont="1" applyBorder="1" applyAlignment="1"/>
    <xf numFmtId="0" fontId="0" fillId="0" borderId="95" xfId="0" applyFont="1" applyBorder="1" applyAlignment="1"/>
    <xf numFmtId="0" fontId="0" fillId="0" borderId="96" xfId="0" applyFont="1" applyBorder="1" applyAlignment="1"/>
    <xf numFmtId="3" fontId="5" fillId="0" borderId="58" xfId="0" applyNumberFormat="1" applyFont="1" applyBorder="1" applyAlignment="1">
      <alignment horizontal="center" vertical="center" wrapText="1"/>
    </xf>
    <xf numFmtId="0" fontId="0" fillId="0" borderId="59" xfId="0" applyFont="1" applyBorder="1" applyAlignment="1"/>
    <xf numFmtId="0" fontId="0" fillId="0" borderId="60" xfId="0" applyFont="1" applyBorder="1" applyAlignment="1"/>
    <xf numFmtId="0" fontId="0" fillId="0" borderId="47" xfId="0" applyFont="1" applyBorder="1" applyAlignment="1"/>
    <xf numFmtId="0" fontId="0" fillId="0" borderId="42" xfId="0" applyFont="1" applyBorder="1" applyAlignment="1"/>
    <xf numFmtId="0" fontId="0" fillId="0" borderId="48" xfId="0" applyFont="1" applyBorder="1" applyAlignment="1"/>
    <xf numFmtId="0" fontId="0" fillId="0" borderId="49" xfId="0" applyFont="1" applyBorder="1" applyAlignment="1"/>
    <xf numFmtId="0" fontId="0" fillId="0" borderId="50" xfId="0" applyFont="1" applyBorder="1" applyAlignment="1"/>
    <xf numFmtId="4" fontId="5" fillId="0" borderId="65" xfId="0" applyNumberFormat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64" fontId="4" fillId="2" borderId="28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/>
    <xf numFmtId="0" fontId="4" fillId="2" borderId="7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4" fillId="2" borderId="8" xfId="0" applyFont="1" applyFill="1" applyBorder="1" applyAlignment="1">
      <alignment horizontal="center" vertical="center" wrapText="1"/>
    </xf>
    <xf numFmtId="0" fontId="0" fillId="0" borderId="25" xfId="0" applyFont="1" applyBorder="1" applyAlignment="1"/>
    <xf numFmtId="3" fontId="4" fillId="2" borderId="9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/>
    <xf numFmtId="49" fontId="4" fillId="0" borderId="3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40" xfId="0" applyNumberFormat="1" applyFont="1" applyBorder="1" applyAlignment="1">
      <alignment horizontal="center" vertical="top" wrapText="1"/>
    </xf>
    <xf numFmtId="166" fontId="5" fillId="0" borderId="62" xfId="0" applyNumberFormat="1" applyFont="1" applyBorder="1" applyAlignment="1">
      <alignment horizontal="center" vertical="top" wrapText="1"/>
    </xf>
    <xf numFmtId="166" fontId="5" fillId="0" borderId="0" xfId="0" applyNumberFormat="1" applyFont="1" applyBorder="1" applyAlignment="1">
      <alignment horizontal="center" vertical="top" wrapText="1"/>
    </xf>
    <xf numFmtId="166" fontId="4" fillId="5" borderId="58" xfId="0" applyNumberFormat="1" applyFont="1" applyFill="1" applyBorder="1" applyAlignment="1">
      <alignment vertical="center" wrapText="1"/>
    </xf>
    <xf numFmtId="166" fontId="4" fillId="5" borderId="48" xfId="0" applyNumberFormat="1" applyFont="1" applyFill="1" applyBorder="1" applyAlignment="1">
      <alignment vertical="center" wrapText="1"/>
    </xf>
    <xf numFmtId="166" fontId="5" fillId="0" borderId="71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L1015"/>
  <sheetViews>
    <sheetView tabSelected="1" zoomScale="75" zoomScaleNormal="75" workbookViewId="0">
      <selection activeCell="R79" sqref="R79"/>
    </sheetView>
  </sheetViews>
  <sheetFormatPr defaultColWidth="12.59765625" defaultRowHeight="15" customHeight="1"/>
  <cols>
    <col min="1" max="1" width="9.59765625" style="198" customWidth="1"/>
    <col min="2" max="2" width="6.5" style="198" customWidth="1"/>
    <col min="3" max="3" width="34.3984375" style="198" customWidth="1"/>
    <col min="4" max="4" width="9.3984375" style="198" customWidth="1"/>
    <col min="5" max="5" width="10.59765625" style="198" customWidth="1"/>
    <col min="6" max="6" width="14.19921875" style="198" customWidth="1"/>
    <col min="7" max="7" width="13.5" style="198" customWidth="1"/>
    <col min="8" max="8" width="10.59765625" style="198" customWidth="1"/>
    <col min="9" max="9" width="14.19921875" style="198" customWidth="1"/>
    <col min="10" max="10" width="13.5" style="198" customWidth="1"/>
    <col min="11" max="11" width="10.59765625" style="198" customWidth="1"/>
    <col min="12" max="12" width="14.19921875" style="198" customWidth="1"/>
    <col min="13" max="13" width="13.5" style="198" customWidth="1"/>
    <col min="14" max="14" width="10.59765625" style="198" customWidth="1"/>
    <col min="15" max="15" width="14.19921875" style="198" customWidth="1"/>
    <col min="16" max="19" width="13.5" style="198" customWidth="1"/>
    <col min="20" max="20" width="34.09765625" style="198" customWidth="1"/>
    <col min="21" max="38" width="5" customWidth="1"/>
  </cols>
  <sheetData>
    <row r="1" spans="1:38" ht="14.4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4.4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180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4.4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4.4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181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4.4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4.4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4.4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4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4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4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4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>
      <c r="A12" s="237" t="s">
        <v>1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ht="15.75" customHeight="1">
      <c r="A13" s="237" t="s">
        <v>2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15.75" customHeight="1">
      <c r="A14" s="197"/>
      <c r="B14" s="197"/>
      <c r="C14" s="197"/>
      <c r="D14" s="197"/>
      <c r="E14" s="7"/>
      <c r="F14" s="197"/>
      <c r="G14" s="197"/>
      <c r="H14" s="7"/>
      <c r="I14" s="197"/>
      <c r="J14" s="197"/>
      <c r="K14" s="7"/>
      <c r="L14" s="197"/>
      <c r="M14" s="197"/>
      <c r="N14" s="7"/>
      <c r="O14" s="197"/>
      <c r="P14" s="197"/>
      <c r="Q14" s="197"/>
      <c r="R14" s="197"/>
      <c r="S14" s="197"/>
      <c r="T14" s="197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14.4">
      <c r="A15" s="199" t="s">
        <v>138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thickBot="1">
      <c r="A16" s="8"/>
      <c r="B16" s="9"/>
      <c r="C16" s="10"/>
      <c r="D16" s="11"/>
      <c r="E16" s="12"/>
      <c r="F16" s="11"/>
      <c r="G16" s="11"/>
      <c r="H16" s="12"/>
      <c r="I16" s="11"/>
      <c r="J16" s="11"/>
      <c r="K16" s="12"/>
      <c r="L16" s="11"/>
      <c r="M16" s="11"/>
      <c r="N16" s="12"/>
      <c r="O16" s="11"/>
      <c r="P16" s="11"/>
      <c r="Q16" s="11"/>
      <c r="R16" s="11"/>
      <c r="S16" s="11"/>
      <c r="T16" s="1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>
      <c r="A17" s="265" t="s">
        <v>3</v>
      </c>
      <c r="B17" s="267" t="s">
        <v>4</v>
      </c>
      <c r="C17" s="267" t="s">
        <v>5</v>
      </c>
      <c r="D17" s="269" t="s">
        <v>6</v>
      </c>
      <c r="E17" s="242" t="s">
        <v>7</v>
      </c>
      <c r="F17" s="243"/>
      <c r="G17" s="244"/>
      <c r="H17" s="242" t="s">
        <v>8</v>
      </c>
      <c r="I17" s="243"/>
      <c r="J17" s="244"/>
      <c r="K17" s="242" t="s">
        <v>9</v>
      </c>
      <c r="L17" s="243"/>
      <c r="M17" s="244"/>
      <c r="N17" s="242" t="s">
        <v>10</v>
      </c>
      <c r="O17" s="243"/>
      <c r="P17" s="244"/>
      <c r="Q17" s="262" t="s">
        <v>11</v>
      </c>
      <c r="R17" s="243"/>
      <c r="S17" s="244"/>
      <c r="T17" s="263" t="s">
        <v>12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1:38" ht="41.25" customHeight="1" thickBot="1">
      <c r="A18" s="266"/>
      <c r="B18" s="268"/>
      <c r="C18" s="268"/>
      <c r="D18" s="270"/>
      <c r="E18" s="15" t="s">
        <v>13</v>
      </c>
      <c r="F18" s="16" t="s">
        <v>14</v>
      </c>
      <c r="G18" s="17" t="s">
        <v>15</v>
      </c>
      <c r="H18" s="15" t="s">
        <v>13</v>
      </c>
      <c r="I18" s="16" t="s">
        <v>14</v>
      </c>
      <c r="J18" s="17" t="s">
        <v>16</v>
      </c>
      <c r="K18" s="15" t="s">
        <v>13</v>
      </c>
      <c r="L18" s="16" t="s">
        <v>14</v>
      </c>
      <c r="M18" s="17" t="s">
        <v>17</v>
      </c>
      <c r="N18" s="15" t="s">
        <v>13</v>
      </c>
      <c r="O18" s="16" t="s">
        <v>14</v>
      </c>
      <c r="P18" s="17" t="s">
        <v>18</v>
      </c>
      <c r="Q18" s="17" t="s">
        <v>19</v>
      </c>
      <c r="R18" s="17" t="s">
        <v>20</v>
      </c>
      <c r="S18" s="17" t="s">
        <v>21</v>
      </c>
      <c r="T18" s="26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thickBot="1">
      <c r="A19" s="18" t="s">
        <v>22</v>
      </c>
      <c r="B19" s="19">
        <v>1</v>
      </c>
      <c r="C19" s="19">
        <v>2</v>
      </c>
      <c r="D19" s="20">
        <v>3</v>
      </c>
      <c r="E19" s="21">
        <v>4</v>
      </c>
      <c r="F19" s="22">
        <v>5</v>
      </c>
      <c r="G19" s="20">
        <v>6</v>
      </c>
      <c r="H19" s="21">
        <v>5</v>
      </c>
      <c r="I19" s="22">
        <v>6</v>
      </c>
      <c r="J19" s="20">
        <v>7</v>
      </c>
      <c r="K19" s="21">
        <v>8</v>
      </c>
      <c r="L19" s="22">
        <v>9</v>
      </c>
      <c r="M19" s="20">
        <v>10</v>
      </c>
      <c r="N19" s="21">
        <v>11</v>
      </c>
      <c r="O19" s="22">
        <v>12</v>
      </c>
      <c r="P19" s="20">
        <v>13</v>
      </c>
      <c r="Q19" s="20">
        <v>14</v>
      </c>
      <c r="R19" s="20">
        <v>15</v>
      </c>
      <c r="S19" s="20">
        <v>16</v>
      </c>
      <c r="T19" s="23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>
      <c r="A20" s="24" t="s">
        <v>23</v>
      </c>
      <c r="B20" s="25" t="s">
        <v>24</v>
      </c>
      <c r="C20" s="26" t="s">
        <v>25</v>
      </c>
      <c r="D20" s="27"/>
      <c r="E20" s="28"/>
      <c r="F20" s="29"/>
      <c r="G20" s="30"/>
      <c r="H20" s="28"/>
      <c r="I20" s="29"/>
      <c r="J20" s="30"/>
      <c r="K20" s="28"/>
      <c r="L20" s="29"/>
      <c r="M20" s="30"/>
      <c r="N20" s="28"/>
      <c r="O20" s="29"/>
      <c r="P20" s="30"/>
      <c r="Q20" s="30"/>
      <c r="R20" s="30"/>
      <c r="S20" s="30"/>
      <c r="T20" s="31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ht="30" customHeight="1" thickBot="1">
      <c r="A21" s="33" t="s">
        <v>26</v>
      </c>
      <c r="B21" s="34" t="s">
        <v>27</v>
      </c>
      <c r="C21" s="35" t="s">
        <v>28</v>
      </c>
      <c r="D21" s="36" t="s">
        <v>29</v>
      </c>
      <c r="E21" s="37">
        <v>1</v>
      </c>
      <c r="F21" s="38">
        <v>408545</v>
      </c>
      <c r="G21" s="39">
        <f>E21*F21</f>
        <v>408545</v>
      </c>
      <c r="H21" s="37">
        <v>1</v>
      </c>
      <c r="I21" s="38">
        <v>408545</v>
      </c>
      <c r="J21" s="39">
        <f>H21*I21</f>
        <v>408545</v>
      </c>
      <c r="K21" s="37">
        <v>1</v>
      </c>
      <c r="L21" s="38">
        <v>509716.2</v>
      </c>
      <c r="M21" s="39">
        <f>L21*K21</f>
        <v>509716.2</v>
      </c>
      <c r="N21" s="37">
        <v>1</v>
      </c>
      <c r="O21" s="38">
        <v>509716.2</v>
      </c>
      <c r="P21" s="39">
        <f>N21*O21</f>
        <v>509716.2</v>
      </c>
      <c r="Q21" s="39">
        <f>G21+M21</f>
        <v>918261.2</v>
      </c>
      <c r="R21" s="39">
        <f>J21+P21</f>
        <v>918261.2</v>
      </c>
      <c r="S21" s="39">
        <f>Q21-R21</f>
        <v>0</v>
      </c>
      <c r="T21" s="40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ht="19.5" customHeight="1" thickBot="1">
      <c r="A22" s="41" t="s">
        <v>30</v>
      </c>
      <c r="B22" s="42"/>
      <c r="C22" s="43"/>
      <c r="D22" s="44"/>
      <c r="E22" s="45"/>
      <c r="F22" s="46"/>
      <c r="G22" s="47">
        <f>SUM(G21)</f>
        <v>408545</v>
      </c>
      <c r="H22" s="45"/>
      <c r="I22" s="46"/>
      <c r="J22" s="47">
        <f>SUM(J21)</f>
        <v>408545</v>
      </c>
      <c r="K22" s="45"/>
      <c r="L22" s="46"/>
      <c r="M22" s="47">
        <f>SUM(M21)</f>
        <v>509716.2</v>
      </c>
      <c r="N22" s="45"/>
      <c r="O22" s="46"/>
      <c r="P22" s="47">
        <f t="shared" ref="P22:S22" si="0">SUM(P21)</f>
        <v>509716.2</v>
      </c>
      <c r="Q22" s="47">
        <f t="shared" si="0"/>
        <v>918261.2</v>
      </c>
      <c r="R22" s="47">
        <f t="shared" si="0"/>
        <v>918261.2</v>
      </c>
      <c r="S22" s="47">
        <f t="shared" si="0"/>
        <v>0</v>
      </c>
      <c r="T22" s="4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thickBot="1">
      <c r="A23" s="203"/>
      <c r="D23" s="49"/>
      <c r="E23" s="50"/>
      <c r="F23" s="51"/>
      <c r="G23" s="52"/>
      <c r="H23" s="50"/>
      <c r="I23" s="51"/>
      <c r="J23" s="52"/>
      <c r="K23" s="50"/>
      <c r="L23" s="51"/>
      <c r="M23" s="52"/>
      <c r="N23" s="50"/>
      <c r="O23" s="51"/>
      <c r="P23" s="52"/>
      <c r="Q23" s="52"/>
      <c r="R23" s="52"/>
      <c r="S23" s="52"/>
      <c r="T23" s="5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thickBot="1">
      <c r="A24" s="54" t="s">
        <v>23</v>
      </c>
      <c r="B24" s="55" t="s">
        <v>31</v>
      </c>
      <c r="C24" s="56" t="s">
        <v>32</v>
      </c>
      <c r="D24" s="57"/>
      <c r="E24" s="58"/>
      <c r="F24" s="59"/>
      <c r="G24" s="60"/>
      <c r="H24" s="58"/>
      <c r="I24" s="59"/>
      <c r="J24" s="60"/>
      <c r="K24" s="58"/>
      <c r="L24" s="59"/>
      <c r="M24" s="60"/>
      <c r="N24" s="58"/>
      <c r="O24" s="59"/>
      <c r="P24" s="60"/>
      <c r="Q24" s="60"/>
      <c r="R24" s="60"/>
      <c r="S24" s="60"/>
      <c r="T24" s="61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ht="30" customHeight="1" thickBot="1">
      <c r="A25" s="62" t="s">
        <v>26</v>
      </c>
      <c r="B25" s="63" t="s">
        <v>27</v>
      </c>
      <c r="C25" s="62" t="s">
        <v>33</v>
      </c>
      <c r="D25" s="64"/>
      <c r="E25" s="65"/>
      <c r="F25" s="66"/>
      <c r="G25" s="67"/>
      <c r="H25" s="65"/>
      <c r="I25" s="66"/>
      <c r="J25" s="67"/>
      <c r="K25" s="65"/>
      <c r="L25" s="66"/>
      <c r="M25" s="67"/>
      <c r="N25" s="65"/>
      <c r="O25" s="66"/>
      <c r="P25" s="67"/>
      <c r="Q25" s="67"/>
      <c r="R25" s="67"/>
      <c r="S25" s="67"/>
      <c r="T25" s="68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</row>
    <row r="26" spans="1:38" ht="30" customHeight="1" thickBot="1">
      <c r="A26" s="70" t="s">
        <v>34</v>
      </c>
      <c r="B26" s="71" t="s">
        <v>35</v>
      </c>
      <c r="C26" s="276" t="s">
        <v>36</v>
      </c>
      <c r="D26" s="72"/>
      <c r="E26" s="211"/>
      <c r="F26" s="212"/>
      <c r="G26" s="218">
        <f>SUM(G27:G33)</f>
        <v>0</v>
      </c>
      <c r="H26" s="211"/>
      <c r="I26" s="212"/>
      <c r="J26" s="218">
        <f>SUM(J27:J33)</f>
        <v>0</v>
      </c>
      <c r="K26" s="73"/>
      <c r="L26" s="74"/>
      <c r="M26" s="75">
        <f>SUM(M27:M33)</f>
        <v>64850</v>
      </c>
      <c r="N26" s="73"/>
      <c r="O26" s="74"/>
      <c r="P26" s="75">
        <f t="shared" ref="P26:S26" si="1">SUM(P27:P33)</f>
        <v>64850</v>
      </c>
      <c r="Q26" s="75">
        <f t="shared" si="1"/>
        <v>64850</v>
      </c>
      <c r="R26" s="75">
        <f t="shared" si="1"/>
        <v>64850</v>
      </c>
      <c r="S26" s="75">
        <f t="shared" si="1"/>
        <v>0</v>
      </c>
      <c r="T26" s="76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</row>
    <row r="27" spans="1:38" ht="30" customHeight="1">
      <c r="A27" s="77" t="s">
        <v>37</v>
      </c>
      <c r="B27" s="271" t="s">
        <v>38</v>
      </c>
      <c r="C27" s="278" t="s">
        <v>131</v>
      </c>
      <c r="D27" s="274" t="s">
        <v>40</v>
      </c>
      <c r="E27" s="225"/>
      <c r="F27" s="165"/>
      <c r="G27" s="167"/>
      <c r="H27" s="225"/>
      <c r="I27" s="165"/>
      <c r="J27" s="167">
        <f t="shared" ref="J27:J33" si="2">H27*I27</f>
        <v>0</v>
      </c>
      <c r="K27" s="192">
        <v>2</v>
      </c>
      <c r="L27" s="82">
        <v>5600</v>
      </c>
      <c r="M27" s="83">
        <f t="shared" ref="M27:M33" si="3">K27*L27</f>
        <v>11200</v>
      </c>
      <c r="N27" s="81">
        <v>1</v>
      </c>
      <c r="O27" s="82">
        <v>11200</v>
      </c>
      <c r="P27" s="83">
        <f t="shared" ref="P27:P33" si="4">N27*O27</f>
        <v>11200</v>
      </c>
      <c r="Q27" s="83">
        <f t="shared" ref="Q27:Q33" si="5">G27+M27</f>
        <v>11200</v>
      </c>
      <c r="R27" s="83">
        <f t="shared" ref="R27:R33" si="6">J27+P27</f>
        <v>11200</v>
      </c>
      <c r="S27" s="83">
        <f t="shared" ref="S27:S33" si="7">Q27-R27</f>
        <v>0</v>
      </c>
      <c r="T27" s="8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>
      <c r="A28" s="85" t="s">
        <v>37</v>
      </c>
      <c r="B28" s="272" t="s">
        <v>41</v>
      </c>
      <c r="C28" s="278" t="s">
        <v>132</v>
      </c>
      <c r="D28" s="274" t="s">
        <v>40</v>
      </c>
      <c r="E28" s="225"/>
      <c r="F28" s="165"/>
      <c r="G28" s="167"/>
      <c r="H28" s="225"/>
      <c r="I28" s="165"/>
      <c r="J28" s="167">
        <f t="shared" si="2"/>
        <v>0</v>
      </c>
      <c r="K28" s="192">
        <v>2</v>
      </c>
      <c r="L28" s="82">
        <v>4375</v>
      </c>
      <c r="M28" s="83">
        <f t="shared" si="3"/>
        <v>8750</v>
      </c>
      <c r="N28" s="81">
        <v>1</v>
      </c>
      <c r="O28" s="82">
        <v>8750</v>
      </c>
      <c r="P28" s="83">
        <f t="shared" si="4"/>
        <v>8750</v>
      </c>
      <c r="Q28" s="83">
        <f t="shared" si="5"/>
        <v>8750</v>
      </c>
      <c r="R28" s="83">
        <f t="shared" si="6"/>
        <v>8750</v>
      </c>
      <c r="S28" s="83">
        <f t="shared" si="7"/>
        <v>0</v>
      </c>
      <c r="T28" s="9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>
      <c r="A29" s="85" t="s">
        <v>37</v>
      </c>
      <c r="B29" s="273" t="s">
        <v>42</v>
      </c>
      <c r="C29" s="278" t="s">
        <v>133</v>
      </c>
      <c r="D29" s="275" t="s">
        <v>40</v>
      </c>
      <c r="E29" s="225"/>
      <c r="F29" s="165"/>
      <c r="G29" s="167"/>
      <c r="H29" s="225"/>
      <c r="I29" s="165"/>
      <c r="J29" s="167">
        <f t="shared" si="2"/>
        <v>0</v>
      </c>
      <c r="K29" s="183">
        <v>2</v>
      </c>
      <c r="L29" s="158">
        <v>4375</v>
      </c>
      <c r="M29" s="93">
        <v>8750</v>
      </c>
      <c r="N29" s="91">
        <v>1</v>
      </c>
      <c r="O29" s="158">
        <v>5750</v>
      </c>
      <c r="P29" s="93">
        <v>8750</v>
      </c>
      <c r="Q29" s="83">
        <f t="shared" si="5"/>
        <v>8750</v>
      </c>
      <c r="R29" s="83">
        <f t="shared" si="6"/>
        <v>8750</v>
      </c>
      <c r="S29" s="226">
        <f t="shared" si="7"/>
        <v>0</v>
      </c>
      <c r="T29" s="228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>
      <c r="A30" s="85" t="s">
        <v>37</v>
      </c>
      <c r="B30" s="273" t="s">
        <v>127</v>
      </c>
      <c r="C30" s="278" t="s">
        <v>134</v>
      </c>
      <c r="D30" s="275" t="s">
        <v>40</v>
      </c>
      <c r="E30" s="225"/>
      <c r="F30" s="165"/>
      <c r="G30" s="167"/>
      <c r="H30" s="225"/>
      <c r="I30" s="165"/>
      <c r="J30" s="167">
        <f t="shared" si="2"/>
        <v>0</v>
      </c>
      <c r="K30" s="183">
        <v>2</v>
      </c>
      <c r="L30" s="158">
        <v>5600</v>
      </c>
      <c r="M30" s="93">
        <v>11200</v>
      </c>
      <c r="N30" s="91">
        <v>1</v>
      </c>
      <c r="O30" s="158">
        <v>11200</v>
      </c>
      <c r="P30" s="93">
        <f t="shared" ref="P30:P32" si="8">N30*O30</f>
        <v>11200</v>
      </c>
      <c r="Q30" s="83">
        <f t="shared" si="5"/>
        <v>11200</v>
      </c>
      <c r="R30" s="83">
        <f t="shared" si="6"/>
        <v>11200</v>
      </c>
      <c r="S30" s="226">
        <f t="shared" si="7"/>
        <v>0</v>
      </c>
      <c r="T30" s="228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30" customHeight="1">
      <c r="A31" s="85" t="s">
        <v>37</v>
      </c>
      <c r="B31" s="273" t="s">
        <v>128</v>
      </c>
      <c r="C31" s="278" t="s">
        <v>137</v>
      </c>
      <c r="D31" s="275" t="s">
        <v>40</v>
      </c>
      <c r="E31" s="225"/>
      <c r="F31" s="165"/>
      <c r="G31" s="167"/>
      <c r="H31" s="225"/>
      <c r="I31" s="165"/>
      <c r="J31" s="167">
        <f t="shared" si="2"/>
        <v>0</v>
      </c>
      <c r="K31" s="183">
        <v>2</v>
      </c>
      <c r="L31" s="158">
        <v>2500</v>
      </c>
      <c r="M31" s="93">
        <v>5000</v>
      </c>
      <c r="N31" s="91">
        <v>1</v>
      </c>
      <c r="O31" s="158">
        <v>5000</v>
      </c>
      <c r="P31" s="93">
        <f t="shared" si="8"/>
        <v>5000</v>
      </c>
      <c r="Q31" s="83">
        <f t="shared" si="5"/>
        <v>5000</v>
      </c>
      <c r="R31" s="83">
        <f t="shared" si="6"/>
        <v>5000</v>
      </c>
      <c r="S31" s="226">
        <f t="shared" si="7"/>
        <v>0</v>
      </c>
      <c r="T31" s="228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30" customHeight="1">
      <c r="A32" s="85" t="s">
        <v>37</v>
      </c>
      <c r="B32" s="273" t="s">
        <v>129</v>
      </c>
      <c r="C32" s="278" t="s">
        <v>136</v>
      </c>
      <c r="D32" s="275" t="s">
        <v>40</v>
      </c>
      <c r="E32" s="225"/>
      <c r="F32" s="165"/>
      <c r="G32" s="167"/>
      <c r="H32" s="225"/>
      <c r="I32" s="165"/>
      <c r="J32" s="167">
        <f t="shared" si="2"/>
        <v>0</v>
      </c>
      <c r="K32" s="183">
        <v>2</v>
      </c>
      <c r="L32" s="158">
        <v>5600</v>
      </c>
      <c r="M32" s="93">
        <f>K32*L32</f>
        <v>11200</v>
      </c>
      <c r="N32" s="91">
        <v>1</v>
      </c>
      <c r="O32" s="158">
        <v>11200</v>
      </c>
      <c r="P32" s="93">
        <f t="shared" si="8"/>
        <v>11200</v>
      </c>
      <c r="Q32" s="83">
        <f t="shared" si="5"/>
        <v>11200</v>
      </c>
      <c r="R32" s="83">
        <f t="shared" si="6"/>
        <v>11200</v>
      </c>
      <c r="S32" s="226">
        <f t="shared" si="7"/>
        <v>0</v>
      </c>
      <c r="T32" s="228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30" customHeight="1" thickBot="1">
      <c r="A33" s="85" t="s">
        <v>37</v>
      </c>
      <c r="B33" s="273" t="s">
        <v>130</v>
      </c>
      <c r="C33" s="278" t="s">
        <v>135</v>
      </c>
      <c r="D33" s="275" t="s">
        <v>40</v>
      </c>
      <c r="E33" s="225"/>
      <c r="F33" s="165"/>
      <c r="G33" s="167"/>
      <c r="H33" s="225"/>
      <c r="I33" s="165"/>
      <c r="J33" s="167">
        <f t="shared" si="2"/>
        <v>0</v>
      </c>
      <c r="K33" s="183">
        <v>2</v>
      </c>
      <c r="L33" s="92">
        <v>4375</v>
      </c>
      <c r="M33" s="93">
        <f t="shared" si="3"/>
        <v>8750</v>
      </c>
      <c r="N33" s="91">
        <v>1</v>
      </c>
      <c r="O33" s="92">
        <v>8750</v>
      </c>
      <c r="P33" s="93">
        <f t="shared" si="4"/>
        <v>8750</v>
      </c>
      <c r="Q33" s="93">
        <f t="shared" si="5"/>
        <v>8750</v>
      </c>
      <c r="R33" s="93">
        <f t="shared" si="6"/>
        <v>8750</v>
      </c>
      <c r="S33" s="179">
        <f t="shared" si="7"/>
        <v>0</v>
      </c>
      <c r="T33" s="228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30" customHeight="1" thickBot="1">
      <c r="A34" s="70" t="s">
        <v>34</v>
      </c>
      <c r="B34" s="71" t="s">
        <v>43</v>
      </c>
      <c r="C34" s="277" t="s">
        <v>44</v>
      </c>
      <c r="D34" s="72"/>
      <c r="E34" s="222"/>
      <c r="F34" s="223"/>
      <c r="G34" s="224"/>
      <c r="H34" s="222"/>
      <c r="I34" s="223"/>
      <c r="J34" s="224"/>
      <c r="K34" s="73"/>
      <c r="L34" s="74"/>
      <c r="M34" s="75">
        <f>SUM(M35:M37)</f>
        <v>0</v>
      </c>
      <c r="N34" s="73"/>
      <c r="O34" s="74"/>
      <c r="P34" s="75">
        <f t="shared" ref="P34:S34" si="9">SUM(P35:P37)</f>
        <v>0</v>
      </c>
      <c r="Q34" s="75">
        <f t="shared" si="9"/>
        <v>0</v>
      </c>
      <c r="R34" s="75">
        <f t="shared" si="9"/>
        <v>0</v>
      </c>
      <c r="S34" s="75">
        <f t="shared" si="9"/>
        <v>0</v>
      </c>
      <c r="T34" s="227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ht="30" customHeight="1">
      <c r="A35" s="77" t="s">
        <v>37</v>
      </c>
      <c r="B35" s="78" t="s">
        <v>45</v>
      </c>
      <c r="C35" s="79" t="s">
        <v>39</v>
      </c>
      <c r="D35" s="216"/>
      <c r="E35" s="245" t="s">
        <v>46</v>
      </c>
      <c r="F35" s="246"/>
      <c r="G35" s="247"/>
      <c r="H35" s="245" t="s">
        <v>46</v>
      </c>
      <c r="I35" s="246"/>
      <c r="J35" s="247"/>
      <c r="K35" s="192"/>
      <c r="L35" s="82"/>
      <c r="M35" s="83">
        <f t="shared" ref="M35:M37" si="10">K35*L35</f>
        <v>0</v>
      </c>
      <c r="N35" s="81"/>
      <c r="O35" s="82"/>
      <c r="P35" s="83">
        <f t="shared" ref="P35:P37" si="11">N35*O35</f>
        <v>0</v>
      </c>
      <c r="Q35" s="83">
        <f t="shared" ref="Q35:Q37" si="12">G35+M35</f>
        <v>0</v>
      </c>
      <c r="R35" s="83">
        <f t="shared" ref="R35:R37" si="13">J35+P35</f>
        <v>0</v>
      </c>
      <c r="S35" s="83">
        <f t="shared" ref="S35:S37" si="14">Q35-R35</f>
        <v>0</v>
      </c>
      <c r="T35" s="8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30" customHeight="1">
      <c r="A36" s="85" t="s">
        <v>37</v>
      </c>
      <c r="B36" s="86" t="s">
        <v>47</v>
      </c>
      <c r="C36" s="79" t="s">
        <v>39</v>
      </c>
      <c r="D36" s="216"/>
      <c r="E36" s="248"/>
      <c r="F36" s="238"/>
      <c r="G36" s="249"/>
      <c r="H36" s="248"/>
      <c r="I36" s="238"/>
      <c r="J36" s="249"/>
      <c r="K36" s="192"/>
      <c r="L36" s="82"/>
      <c r="M36" s="83">
        <f t="shared" si="10"/>
        <v>0</v>
      </c>
      <c r="N36" s="81"/>
      <c r="O36" s="82"/>
      <c r="P36" s="83">
        <f t="shared" si="11"/>
        <v>0</v>
      </c>
      <c r="Q36" s="83">
        <f t="shared" si="12"/>
        <v>0</v>
      </c>
      <c r="R36" s="83">
        <f t="shared" si="13"/>
        <v>0</v>
      </c>
      <c r="S36" s="83">
        <f t="shared" si="14"/>
        <v>0</v>
      </c>
      <c r="T36" s="8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30" customHeight="1" thickBot="1">
      <c r="A37" s="87" t="s">
        <v>37</v>
      </c>
      <c r="B37" s="88" t="s">
        <v>48</v>
      </c>
      <c r="C37" s="89" t="s">
        <v>39</v>
      </c>
      <c r="D37" s="217"/>
      <c r="E37" s="250"/>
      <c r="F37" s="251"/>
      <c r="G37" s="252"/>
      <c r="H37" s="250"/>
      <c r="I37" s="251"/>
      <c r="J37" s="252"/>
      <c r="K37" s="183"/>
      <c r="L37" s="92"/>
      <c r="M37" s="93">
        <f t="shared" si="10"/>
        <v>0</v>
      </c>
      <c r="N37" s="91"/>
      <c r="O37" s="92"/>
      <c r="P37" s="93">
        <f t="shared" si="11"/>
        <v>0</v>
      </c>
      <c r="Q37" s="93">
        <f t="shared" si="12"/>
        <v>0</v>
      </c>
      <c r="R37" s="93">
        <f t="shared" si="13"/>
        <v>0</v>
      </c>
      <c r="S37" s="93">
        <f t="shared" si="14"/>
        <v>0</v>
      </c>
      <c r="T37" s="9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30" customHeight="1" thickBot="1">
      <c r="A38" s="70" t="s">
        <v>34</v>
      </c>
      <c r="B38" s="71" t="s">
        <v>49</v>
      </c>
      <c r="C38" s="70" t="s">
        <v>50</v>
      </c>
      <c r="D38" s="72"/>
      <c r="E38" s="219"/>
      <c r="F38" s="220"/>
      <c r="G38" s="221"/>
      <c r="H38" s="219"/>
      <c r="I38" s="220"/>
      <c r="J38" s="221"/>
      <c r="K38" s="73"/>
      <c r="L38" s="74"/>
      <c r="M38" s="75">
        <f>SUM(M39:M41)</f>
        <v>0</v>
      </c>
      <c r="N38" s="73"/>
      <c r="O38" s="74"/>
      <c r="P38" s="75">
        <f t="shared" ref="P38:S38" si="15">SUM(P39:P41)</f>
        <v>0</v>
      </c>
      <c r="Q38" s="75">
        <f t="shared" si="15"/>
        <v>0</v>
      </c>
      <c r="R38" s="75">
        <f t="shared" si="15"/>
        <v>0</v>
      </c>
      <c r="S38" s="75">
        <f t="shared" si="15"/>
        <v>0</v>
      </c>
      <c r="T38" s="7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30" customHeight="1">
      <c r="A39" s="77" t="s">
        <v>37</v>
      </c>
      <c r="B39" s="78" t="s">
        <v>51</v>
      </c>
      <c r="C39" s="79" t="s">
        <v>39</v>
      </c>
      <c r="D39" s="80"/>
      <c r="E39" s="253" t="s">
        <v>46</v>
      </c>
      <c r="F39" s="254"/>
      <c r="G39" s="255"/>
      <c r="H39" s="253" t="s">
        <v>46</v>
      </c>
      <c r="I39" s="254"/>
      <c r="J39" s="255"/>
      <c r="K39" s="81"/>
      <c r="L39" s="82"/>
      <c r="M39" s="83">
        <f t="shared" ref="M39:M41" si="16">K39*L39</f>
        <v>0</v>
      </c>
      <c r="N39" s="81"/>
      <c r="O39" s="82"/>
      <c r="P39" s="83">
        <f t="shared" ref="P39:P41" si="17">N39*O39</f>
        <v>0</v>
      </c>
      <c r="Q39" s="83">
        <f t="shared" ref="Q39:Q41" si="18">G39+M39</f>
        <v>0</v>
      </c>
      <c r="R39" s="83">
        <f t="shared" ref="R39:R41" si="19">J39+P39</f>
        <v>0</v>
      </c>
      <c r="S39" s="83">
        <f t="shared" ref="S39:S41" si="20">Q39-R39</f>
        <v>0</v>
      </c>
      <c r="T39" s="84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30" customHeight="1">
      <c r="A40" s="85" t="s">
        <v>37</v>
      </c>
      <c r="B40" s="86" t="s">
        <v>52</v>
      </c>
      <c r="C40" s="79" t="s">
        <v>39</v>
      </c>
      <c r="D40" s="80"/>
      <c r="E40" s="256"/>
      <c r="F40" s="238"/>
      <c r="G40" s="257"/>
      <c r="H40" s="256"/>
      <c r="I40" s="238"/>
      <c r="J40" s="257"/>
      <c r="K40" s="81"/>
      <c r="L40" s="82"/>
      <c r="M40" s="83">
        <f t="shared" si="16"/>
        <v>0</v>
      </c>
      <c r="N40" s="81"/>
      <c r="O40" s="82"/>
      <c r="P40" s="83">
        <f t="shared" si="17"/>
        <v>0</v>
      </c>
      <c r="Q40" s="83">
        <f t="shared" si="18"/>
        <v>0</v>
      </c>
      <c r="R40" s="83">
        <f t="shared" si="19"/>
        <v>0</v>
      </c>
      <c r="S40" s="83">
        <f t="shared" si="20"/>
        <v>0</v>
      </c>
      <c r="T40" s="8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30" customHeight="1" thickBot="1">
      <c r="A41" s="87" t="s">
        <v>37</v>
      </c>
      <c r="B41" s="88" t="s">
        <v>53</v>
      </c>
      <c r="C41" s="89" t="s">
        <v>39</v>
      </c>
      <c r="D41" s="90"/>
      <c r="E41" s="258"/>
      <c r="F41" s="259"/>
      <c r="G41" s="260"/>
      <c r="H41" s="258"/>
      <c r="I41" s="259"/>
      <c r="J41" s="260"/>
      <c r="K41" s="91"/>
      <c r="L41" s="92"/>
      <c r="M41" s="93">
        <f t="shared" si="16"/>
        <v>0</v>
      </c>
      <c r="N41" s="91"/>
      <c r="O41" s="92"/>
      <c r="P41" s="93">
        <f t="shared" si="17"/>
        <v>0</v>
      </c>
      <c r="Q41" s="83">
        <f t="shared" si="18"/>
        <v>0</v>
      </c>
      <c r="R41" s="83">
        <f t="shared" si="19"/>
        <v>0</v>
      </c>
      <c r="S41" s="83">
        <f t="shared" si="20"/>
        <v>0</v>
      </c>
      <c r="T41" s="94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30" customHeight="1" thickBot="1">
      <c r="A42" s="95" t="s">
        <v>54</v>
      </c>
      <c r="B42" s="96"/>
      <c r="C42" s="97"/>
      <c r="D42" s="98"/>
      <c r="E42" s="99"/>
      <c r="F42" s="100"/>
      <c r="G42" s="101">
        <f>G26+G34+G38</f>
        <v>0</v>
      </c>
      <c r="H42" s="99"/>
      <c r="I42" s="100"/>
      <c r="J42" s="101">
        <f>J26+J34+J38</f>
        <v>0</v>
      </c>
      <c r="K42" s="99"/>
      <c r="L42" s="100"/>
      <c r="M42" s="101">
        <f>M26+M34+M38</f>
        <v>64850</v>
      </c>
      <c r="N42" s="99"/>
      <c r="O42" s="100"/>
      <c r="P42" s="101">
        <f t="shared" ref="P42:S42" si="21">P26+P34+P38</f>
        <v>64850</v>
      </c>
      <c r="Q42" s="101">
        <f t="shared" si="21"/>
        <v>64850</v>
      </c>
      <c r="R42" s="101">
        <f t="shared" si="21"/>
        <v>64850</v>
      </c>
      <c r="S42" s="101">
        <f t="shared" si="21"/>
        <v>0</v>
      </c>
      <c r="T42" s="102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30" customHeight="1" thickBot="1">
      <c r="A43" s="70" t="s">
        <v>26</v>
      </c>
      <c r="B43" s="71" t="s">
        <v>55</v>
      </c>
      <c r="C43" s="70" t="s">
        <v>56</v>
      </c>
      <c r="D43" s="72"/>
      <c r="E43" s="73"/>
      <c r="F43" s="74"/>
      <c r="G43" s="103"/>
      <c r="H43" s="73"/>
      <c r="I43" s="74"/>
      <c r="J43" s="103"/>
      <c r="K43" s="73"/>
      <c r="L43" s="74"/>
      <c r="M43" s="103"/>
      <c r="N43" s="73"/>
      <c r="O43" s="74"/>
      <c r="P43" s="103"/>
      <c r="Q43" s="103"/>
      <c r="R43" s="103"/>
      <c r="S43" s="103"/>
      <c r="T43" s="76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38" ht="30" customHeight="1">
      <c r="A44" s="77" t="s">
        <v>37</v>
      </c>
      <c r="B44" s="104" t="s">
        <v>57</v>
      </c>
      <c r="C44" s="79" t="s">
        <v>58</v>
      </c>
      <c r="D44" s="80"/>
      <c r="E44" s="81"/>
      <c r="F44" s="105">
        <v>0.22</v>
      </c>
      <c r="G44" s="83">
        <f t="shared" ref="G44:G45" si="22">E44*F44</f>
        <v>0</v>
      </c>
      <c r="H44" s="81"/>
      <c r="I44" s="105">
        <v>0.22</v>
      </c>
      <c r="J44" s="83">
        <f t="shared" ref="J44:J45" si="23">H44*I44</f>
        <v>0</v>
      </c>
      <c r="K44" s="81">
        <v>64850</v>
      </c>
      <c r="L44" s="105">
        <v>0.22</v>
      </c>
      <c r="M44" s="83">
        <f t="shared" ref="M44:M45" si="24">K44*L44</f>
        <v>14267</v>
      </c>
      <c r="N44" s="81">
        <v>64850</v>
      </c>
      <c r="O44" s="105">
        <v>0.22</v>
      </c>
      <c r="P44" s="83">
        <f t="shared" ref="P44:P45" si="25">N44*O44</f>
        <v>14267</v>
      </c>
      <c r="Q44" s="83">
        <f t="shared" ref="Q44:Q45" si="26">G44+M44</f>
        <v>14267</v>
      </c>
      <c r="R44" s="83">
        <f t="shared" ref="R44:R45" si="27">J44+P44</f>
        <v>14267</v>
      </c>
      <c r="S44" s="83">
        <f t="shared" ref="S44:S45" si="28">Q44-R44</f>
        <v>0</v>
      </c>
      <c r="T44" s="8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thickBot="1">
      <c r="A45" s="85" t="s">
        <v>37</v>
      </c>
      <c r="B45" s="86" t="s">
        <v>59</v>
      </c>
      <c r="C45" s="79" t="s">
        <v>44</v>
      </c>
      <c r="D45" s="80"/>
      <c r="E45" s="81"/>
      <c r="F45" s="105">
        <v>0.22</v>
      </c>
      <c r="G45" s="83">
        <f t="shared" si="22"/>
        <v>0</v>
      </c>
      <c r="H45" s="81"/>
      <c r="I45" s="105">
        <v>0.22</v>
      </c>
      <c r="J45" s="83">
        <f t="shared" si="23"/>
        <v>0</v>
      </c>
      <c r="K45" s="81"/>
      <c r="L45" s="105">
        <v>0.22</v>
      </c>
      <c r="M45" s="83">
        <f t="shared" si="24"/>
        <v>0</v>
      </c>
      <c r="N45" s="81"/>
      <c r="O45" s="105">
        <v>0.22</v>
      </c>
      <c r="P45" s="83">
        <f t="shared" si="25"/>
        <v>0</v>
      </c>
      <c r="Q45" s="83">
        <f t="shared" si="26"/>
        <v>0</v>
      </c>
      <c r="R45" s="83">
        <f t="shared" si="27"/>
        <v>0</v>
      </c>
      <c r="S45" s="83">
        <f t="shared" si="28"/>
        <v>0</v>
      </c>
      <c r="T45" s="8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thickBot="1">
      <c r="A46" s="95" t="s">
        <v>60</v>
      </c>
      <c r="B46" s="96"/>
      <c r="C46" s="97"/>
      <c r="D46" s="98"/>
      <c r="E46" s="99"/>
      <c r="F46" s="100"/>
      <c r="G46" s="101">
        <f>SUM(G44:G45)</f>
        <v>0</v>
      </c>
      <c r="H46" s="99"/>
      <c r="I46" s="100"/>
      <c r="J46" s="101">
        <f>SUM(J44:J45)</f>
        <v>0</v>
      </c>
      <c r="K46" s="99"/>
      <c r="L46" s="100"/>
      <c r="M46" s="101">
        <f>SUM(M44:M45)</f>
        <v>14267</v>
      </c>
      <c r="N46" s="99"/>
      <c r="O46" s="100"/>
      <c r="P46" s="101">
        <f t="shared" ref="P46:S46" si="29">SUM(P44:P45)</f>
        <v>14267</v>
      </c>
      <c r="Q46" s="101">
        <f t="shared" si="29"/>
        <v>14267</v>
      </c>
      <c r="R46" s="101">
        <f t="shared" si="29"/>
        <v>14267</v>
      </c>
      <c r="S46" s="101">
        <f t="shared" si="29"/>
        <v>0</v>
      </c>
      <c r="T46" s="102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38" ht="30" customHeight="1" thickBot="1">
      <c r="A47" s="70" t="s">
        <v>26</v>
      </c>
      <c r="B47" s="71" t="s">
        <v>61</v>
      </c>
      <c r="C47" s="70" t="s">
        <v>62</v>
      </c>
      <c r="D47" s="72"/>
      <c r="E47" s="73"/>
      <c r="F47" s="74"/>
      <c r="G47" s="103"/>
      <c r="H47" s="73"/>
      <c r="I47" s="74"/>
      <c r="J47" s="103"/>
      <c r="K47" s="73"/>
      <c r="L47" s="74"/>
      <c r="M47" s="103"/>
      <c r="N47" s="73"/>
      <c r="O47" s="74"/>
      <c r="P47" s="103"/>
      <c r="Q47" s="103"/>
      <c r="R47" s="103"/>
      <c r="S47" s="103"/>
      <c r="T47" s="76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</row>
    <row r="48" spans="1:38" ht="30" customHeight="1">
      <c r="A48" s="77" t="s">
        <v>37</v>
      </c>
      <c r="B48" s="104" t="s">
        <v>63</v>
      </c>
      <c r="C48" s="106" t="s">
        <v>172</v>
      </c>
      <c r="D48" s="80" t="s">
        <v>40</v>
      </c>
      <c r="E48" s="81"/>
      <c r="F48" s="82"/>
      <c r="G48" s="83">
        <f t="shared" ref="G48:G50" si="30">E48*F48</f>
        <v>0</v>
      </c>
      <c r="H48" s="81"/>
      <c r="I48" s="82"/>
      <c r="J48" s="83">
        <v>0</v>
      </c>
      <c r="K48" s="81">
        <v>4</v>
      </c>
      <c r="L48" s="82">
        <v>26000</v>
      </c>
      <c r="M48" s="83">
        <f t="shared" ref="M48:M50" si="31">K48*L48</f>
        <v>104000</v>
      </c>
      <c r="N48" s="81">
        <v>4</v>
      </c>
      <c r="O48" s="82">
        <v>26000</v>
      </c>
      <c r="P48" s="83">
        <f t="shared" ref="P48:P50" si="32">N48*O48</f>
        <v>104000</v>
      </c>
      <c r="Q48" s="83">
        <f t="shared" ref="Q48:Q50" si="33">G48+M48</f>
        <v>104000</v>
      </c>
      <c r="R48" s="83">
        <f t="shared" ref="R48:R50" si="34">J48+P48</f>
        <v>104000</v>
      </c>
      <c r="S48" s="83">
        <f t="shared" ref="S48:S50" si="35">Q48-R48</f>
        <v>0</v>
      </c>
      <c r="T48" s="8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52.2" customHeight="1">
      <c r="A49" s="85" t="s">
        <v>37</v>
      </c>
      <c r="B49" s="86" t="s">
        <v>65</v>
      </c>
      <c r="C49" s="106" t="s">
        <v>182</v>
      </c>
      <c r="D49" s="80" t="s">
        <v>40</v>
      </c>
      <c r="E49" s="81"/>
      <c r="F49" s="82"/>
      <c r="G49" s="83">
        <f t="shared" si="30"/>
        <v>0</v>
      </c>
      <c r="H49" s="81"/>
      <c r="I49" s="82"/>
      <c r="J49" s="83">
        <v>0</v>
      </c>
      <c r="K49" s="81">
        <v>3</v>
      </c>
      <c r="L49" s="82">
        <v>2815.55</v>
      </c>
      <c r="M49" s="83">
        <f t="shared" si="31"/>
        <v>8446.6500000000015</v>
      </c>
      <c r="N49" s="81">
        <v>3</v>
      </c>
      <c r="O49" s="82">
        <v>2815.55</v>
      </c>
      <c r="P49" s="83">
        <f t="shared" si="32"/>
        <v>8446.6500000000015</v>
      </c>
      <c r="Q49" s="83">
        <f t="shared" si="33"/>
        <v>8446.6500000000015</v>
      </c>
      <c r="R49" s="83">
        <f t="shared" si="34"/>
        <v>8446.6500000000015</v>
      </c>
      <c r="S49" s="83">
        <f t="shared" si="35"/>
        <v>0</v>
      </c>
      <c r="T49" s="8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thickBot="1">
      <c r="A50" s="87" t="s">
        <v>37</v>
      </c>
      <c r="B50" s="88" t="s">
        <v>66</v>
      </c>
      <c r="C50" s="106" t="s">
        <v>64</v>
      </c>
      <c r="D50" s="90" t="s">
        <v>40</v>
      </c>
      <c r="E50" s="91"/>
      <c r="F50" s="92"/>
      <c r="G50" s="93">
        <f t="shared" si="30"/>
        <v>0</v>
      </c>
      <c r="H50" s="91"/>
      <c r="I50" s="92"/>
      <c r="J50" s="93">
        <f t="shared" ref="J50" si="36">H50*I50</f>
        <v>0</v>
      </c>
      <c r="K50" s="91"/>
      <c r="L50" s="92"/>
      <c r="M50" s="93">
        <f t="shared" si="31"/>
        <v>0</v>
      </c>
      <c r="N50" s="91"/>
      <c r="O50" s="92"/>
      <c r="P50" s="93">
        <f t="shared" si="32"/>
        <v>0</v>
      </c>
      <c r="Q50" s="83">
        <f t="shared" si="33"/>
        <v>0</v>
      </c>
      <c r="R50" s="83">
        <f t="shared" si="34"/>
        <v>0</v>
      </c>
      <c r="S50" s="83">
        <f t="shared" si="35"/>
        <v>0</v>
      </c>
      <c r="T50" s="9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thickBot="1">
      <c r="A51" s="95" t="s">
        <v>67</v>
      </c>
      <c r="B51" s="96"/>
      <c r="C51" s="97"/>
      <c r="D51" s="98"/>
      <c r="E51" s="99"/>
      <c r="F51" s="100"/>
      <c r="G51" s="101">
        <f>SUM(G48:G50)</f>
        <v>0</v>
      </c>
      <c r="H51" s="99"/>
      <c r="I51" s="100"/>
      <c r="J51" s="101">
        <f>SUM(J48:J50)</f>
        <v>0</v>
      </c>
      <c r="K51" s="99"/>
      <c r="L51" s="100"/>
      <c r="M51" s="101">
        <f>SUM(M48:M50)</f>
        <v>112446.65</v>
      </c>
      <c r="N51" s="99"/>
      <c r="O51" s="100"/>
      <c r="P51" s="101">
        <f t="shared" ref="P51:S51" si="37">SUM(P48:P50)</f>
        <v>112446.65</v>
      </c>
      <c r="Q51" s="101">
        <f t="shared" si="37"/>
        <v>112446.65</v>
      </c>
      <c r="R51" s="101">
        <f t="shared" si="37"/>
        <v>112446.65</v>
      </c>
      <c r="S51" s="101">
        <f t="shared" si="37"/>
        <v>0</v>
      </c>
      <c r="T51" s="102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ht="30" customHeight="1" thickBot="1">
      <c r="A52" s="70" t="s">
        <v>26</v>
      </c>
      <c r="B52" s="71" t="s">
        <v>68</v>
      </c>
      <c r="C52" s="107" t="s">
        <v>69</v>
      </c>
      <c r="D52" s="193"/>
      <c r="E52" s="73"/>
      <c r="F52" s="74"/>
      <c r="G52" s="103"/>
      <c r="H52" s="73"/>
      <c r="I52" s="74"/>
      <c r="J52" s="103"/>
      <c r="K52" s="73"/>
      <c r="L52" s="74"/>
      <c r="M52" s="103"/>
      <c r="N52" s="73"/>
      <c r="O52" s="74"/>
      <c r="P52" s="103"/>
      <c r="Q52" s="103"/>
      <c r="R52" s="103"/>
      <c r="S52" s="103"/>
      <c r="T52" s="76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1:38" ht="30" customHeight="1">
      <c r="A53" s="77" t="s">
        <v>37</v>
      </c>
      <c r="B53" s="104" t="s">
        <v>70</v>
      </c>
      <c r="C53" s="106" t="s">
        <v>71</v>
      </c>
      <c r="D53" s="194" t="s">
        <v>40</v>
      </c>
      <c r="E53" s="192"/>
      <c r="F53" s="82"/>
      <c r="G53" s="83">
        <f t="shared" ref="G53:G55" si="38">E53*F53</f>
        <v>0</v>
      </c>
      <c r="H53" s="91"/>
      <c r="I53" s="158"/>
      <c r="J53" s="93">
        <f t="shared" ref="J53:J55" si="39">H53*I53</f>
        <v>0</v>
      </c>
      <c r="K53" s="81"/>
      <c r="L53" s="82"/>
      <c r="M53" s="83">
        <f t="shared" ref="M53:M60" si="40">K53*L53</f>
        <v>0</v>
      </c>
      <c r="N53" s="81"/>
      <c r="O53" s="82"/>
      <c r="P53" s="83">
        <f t="shared" ref="P53:P60" si="41">N53*O53</f>
        <v>0</v>
      </c>
      <c r="Q53" s="83">
        <f t="shared" ref="Q53:Q60" si="42">G53+M53</f>
        <v>0</v>
      </c>
      <c r="R53" s="83">
        <f t="shared" ref="R53:R60" si="43">J53+P53</f>
        <v>0</v>
      </c>
      <c r="S53" s="83">
        <f t="shared" ref="S53:S60" si="44">Q53-R53</f>
        <v>0</v>
      </c>
      <c r="T53" s="8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70.8" customHeight="1">
      <c r="A54" s="85" t="s">
        <v>37</v>
      </c>
      <c r="B54" s="88" t="s">
        <v>72</v>
      </c>
      <c r="C54" s="106" t="s">
        <v>73</v>
      </c>
      <c r="D54" s="195" t="s">
        <v>40</v>
      </c>
      <c r="E54" s="192"/>
      <c r="F54" s="82"/>
      <c r="G54" s="226">
        <f t="shared" si="38"/>
        <v>0</v>
      </c>
      <c r="H54" s="225"/>
      <c r="I54" s="165"/>
      <c r="J54" s="167">
        <v>0</v>
      </c>
      <c r="K54" s="192">
        <v>3</v>
      </c>
      <c r="L54" s="82">
        <v>612</v>
      </c>
      <c r="M54" s="83">
        <f t="shared" si="40"/>
        <v>1836</v>
      </c>
      <c r="N54" s="205"/>
      <c r="O54" s="206"/>
      <c r="P54" s="207">
        <v>0</v>
      </c>
      <c r="Q54" s="207">
        <f>M54</f>
        <v>1836</v>
      </c>
      <c r="R54" s="207">
        <f t="shared" si="43"/>
        <v>0</v>
      </c>
      <c r="S54" s="207">
        <f t="shared" si="44"/>
        <v>1836</v>
      </c>
      <c r="T54" s="208" t="s">
        <v>165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>
      <c r="A55" s="85" t="s">
        <v>37</v>
      </c>
      <c r="B55" s="86" t="s">
        <v>74</v>
      </c>
      <c r="C55" s="106" t="s">
        <v>75</v>
      </c>
      <c r="D55" s="195" t="s">
        <v>40</v>
      </c>
      <c r="E55" s="192"/>
      <c r="F55" s="82"/>
      <c r="G55" s="179">
        <f t="shared" si="38"/>
        <v>0</v>
      </c>
      <c r="H55" s="225"/>
      <c r="I55" s="165"/>
      <c r="J55" s="167">
        <f t="shared" si="39"/>
        <v>0</v>
      </c>
      <c r="K55" s="183"/>
      <c r="L55" s="158"/>
      <c r="M55" s="93">
        <f t="shared" si="40"/>
        <v>0</v>
      </c>
      <c r="N55" s="81"/>
      <c r="O55" s="82"/>
      <c r="P55" s="83">
        <f t="shared" si="41"/>
        <v>0</v>
      </c>
      <c r="Q55" s="83">
        <f t="shared" si="42"/>
        <v>0</v>
      </c>
      <c r="R55" s="83">
        <f t="shared" si="43"/>
        <v>0</v>
      </c>
      <c r="S55" s="83">
        <f t="shared" si="44"/>
        <v>0</v>
      </c>
      <c r="T55" s="9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thickBot="1">
      <c r="A56" s="166" t="s">
        <v>37</v>
      </c>
      <c r="B56" s="88" t="s">
        <v>76</v>
      </c>
      <c r="C56" s="159" t="s">
        <v>139</v>
      </c>
      <c r="D56" s="195" t="s">
        <v>40</v>
      </c>
      <c r="E56" s="183">
        <v>1</v>
      </c>
      <c r="F56" s="181">
        <v>109225</v>
      </c>
      <c r="G56" s="180">
        <f>E56*F56</f>
        <v>109225</v>
      </c>
      <c r="H56" s="189">
        <v>1</v>
      </c>
      <c r="I56" s="190">
        <v>109225</v>
      </c>
      <c r="J56" s="191">
        <f>H56*I56</f>
        <v>109225</v>
      </c>
      <c r="K56" s="172">
        <v>1</v>
      </c>
      <c r="L56" s="165">
        <v>29075</v>
      </c>
      <c r="M56" s="167">
        <f t="shared" si="40"/>
        <v>29075</v>
      </c>
      <c r="N56" s="183">
        <v>1</v>
      </c>
      <c r="O56" s="158">
        <v>29075</v>
      </c>
      <c r="P56" s="83">
        <f t="shared" si="41"/>
        <v>29075</v>
      </c>
      <c r="Q56" s="83">
        <f t="shared" si="42"/>
        <v>138300</v>
      </c>
      <c r="R56" s="83">
        <f t="shared" si="43"/>
        <v>138300</v>
      </c>
      <c r="S56" s="226">
        <f t="shared" si="44"/>
        <v>0</v>
      </c>
      <c r="T56" s="228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s="157" customFormat="1" ht="30" customHeight="1">
      <c r="A57" s="166" t="s">
        <v>37</v>
      </c>
      <c r="B57" s="168" t="s">
        <v>140</v>
      </c>
      <c r="C57" s="171" t="s">
        <v>144</v>
      </c>
      <c r="D57" s="195" t="s">
        <v>40</v>
      </c>
      <c r="E57" s="172">
        <v>1</v>
      </c>
      <c r="F57" s="182">
        <v>15000</v>
      </c>
      <c r="G57" s="180">
        <f t="shared" ref="G57:G60" si="45">E57*F57</f>
        <v>15000</v>
      </c>
      <c r="H57" s="184">
        <v>1</v>
      </c>
      <c r="I57" s="165">
        <v>15000</v>
      </c>
      <c r="J57" s="185">
        <f t="shared" ref="J57:J60" si="46">H57*I57</f>
        <v>15000</v>
      </c>
      <c r="K57" s="172"/>
      <c r="L57" s="165"/>
      <c r="M57" s="167"/>
      <c r="N57" s="172"/>
      <c r="O57" s="165"/>
      <c r="P57" s="83">
        <f t="shared" si="41"/>
        <v>0</v>
      </c>
      <c r="Q57" s="83">
        <f t="shared" si="42"/>
        <v>15000</v>
      </c>
      <c r="R57" s="83">
        <f t="shared" si="43"/>
        <v>15000</v>
      </c>
      <c r="S57" s="226">
        <f t="shared" si="44"/>
        <v>0</v>
      </c>
      <c r="T57" s="228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s="157" customFormat="1" ht="30" customHeight="1">
      <c r="A58" s="166" t="s">
        <v>37</v>
      </c>
      <c r="B58" s="169" t="s">
        <v>141</v>
      </c>
      <c r="C58" s="171" t="s">
        <v>146</v>
      </c>
      <c r="D58" s="195" t="s">
        <v>40</v>
      </c>
      <c r="E58" s="172">
        <v>1</v>
      </c>
      <c r="F58" s="182">
        <v>44200</v>
      </c>
      <c r="G58" s="180">
        <f t="shared" si="45"/>
        <v>44200</v>
      </c>
      <c r="H58" s="184">
        <v>1</v>
      </c>
      <c r="I58" s="165">
        <v>44200</v>
      </c>
      <c r="J58" s="185">
        <f t="shared" si="46"/>
        <v>44200</v>
      </c>
      <c r="K58" s="172"/>
      <c r="L58" s="165"/>
      <c r="M58" s="167"/>
      <c r="N58" s="172"/>
      <c r="O58" s="165"/>
      <c r="P58" s="83">
        <f t="shared" si="41"/>
        <v>0</v>
      </c>
      <c r="Q58" s="83">
        <f t="shared" si="42"/>
        <v>44200</v>
      </c>
      <c r="R58" s="83">
        <f t="shared" si="43"/>
        <v>44200</v>
      </c>
      <c r="S58" s="226">
        <f t="shared" si="44"/>
        <v>0</v>
      </c>
      <c r="T58" s="228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s="157" customFormat="1" ht="75" customHeight="1">
      <c r="A59" s="166" t="s">
        <v>37</v>
      </c>
      <c r="B59" s="169" t="s">
        <v>142</v>
      </c>
      <c r="C59" s="171" t="s">
        <v>145</v>
      </c>
      <c r="D59" s="195" t="s">
        <v>40</v>
      </c>
      <c r="E59" s="172">
        <v>3</v>
      </c>
      <c r="F59" s="182">
        <v>20706.669999999998</v>
      </c>
      <c r="G59" s="180">
        <v>62120</v>
      </c>
      <c r="H59" s="184">
        <v>3</v>
      </c>
      <c r="I59" s="165">
        <v>20706.669999999998</v>
      </c>
      <c r="J59" s="185">
        <v>62120</v>
      </c>
      <c r="K59" s="172">
        <v>2</v>
      </c>
      <c r="L59" s="165">
        <v>21300</v>
      </c>
      <c r="M59" s="167">
        <f t="shared" si="40"/>
        <v>42600</v>
      </c>
      <c r="N59" s="172">
        <v>2</v>
      </c>
      <c r="O59" s="165">
        <v>21300</v>
      </c>
      <c r="P59" s="83">
        <f t="shared" si="41"/>
        <v>42600</v>
      </c>
      <c r="Q59" s="83">
        <f t="shared" si="42"/>
        <v>104720</v>
      </c>
      <c r="R59" s="83">
        <f t="shared" si="43"/>
        <v>104720</v>
      </c>
      <c r="S59" s="226">
        <f t="shared" si="44"/>
        <v>0</v>
      </c>
      <c r="T59" s="228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s="157" customFormat="1" ht="79.5" customHeight="1" thickBot="1">
      <c r="A60" s="166" t="s">
        <v>37</v>
      </c>
      <c r="B60" s="170" t="s">
        <v>143</v>
      </c>
      <c r="C60" s="171" t="s">
        <v>145</v>
      </c>
      <c r="D60" s="196" t="s">
        <v>40</v>
      </c>
      <c r="E60" s="172">
        <v>4</v>
      </c>
      <c r="F60" s="182">
        <v>34750</v>
      </c>
      <c r="G60" s="180">
        <f t="shared" si="45"/>
        <v>139000</v>
      </c>
      <c r="H60" s="186">
        <v>4</v>
      </c>
      <c r="I60" s="187">
        <v>34750</v>
      </c>
      <c r="J60" s="188">
        <f t="shared" si="46"/>
        <v>139000</v>
      </c>
      <c r="K60" s="172">
        <v>1</v>
      </c>
      <c r="L60" s="165">
        <v>21000</v>
      </c>
      <c r="M60" s="167">
        <f t="shared" si="40"/>
        <v>21000</v>
      </c>
      <c r="N60" s="172">
        <v>1</v>
      </c>
      <c r="O60" s="165">
        <v>21000</v>
      </c>
      <c r="P60" s="83">
        <f t="shared" si="41"/>
        <v>21000</v>
      </c>
      <c r="Q60" s="83">
        <f t="shared" si="42"/>
        <v>160000</v>
      </c>
      <c r="R60" s="83">
        <f t="shared" si="43"/>
        <v>160000</v>
      </c>
      <c r="S60" s="226">
        <f t="shared" si="44"/>
        <v>0</v>
      </c>
      <c r="T60" s="228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thickBot="1">
      <c r="A61" s="160" t="s">
        <v>77</v>
      </c>
      <c r="B61" s="122"/>
      <c r="C61" s="118"/>
      <c r="D61" s="161"/>
      <c r="E61" s="162"/>
      <c r="F61" s="163"/>
      <c r="G61" s="164">
        <f>SUM(G53:G60)</f>
        <v>369545</v>
      </c>
      <c r="H61" s="162"/>
      <c r="I61" s="163"/>
      <c r="J61" s="164">
        <f>SUM(J53:J60)</f>
        <v>369545</v>
      </c>
      <c r="K61" s="162"/>
      <c r="L61" s="163"/>
      <c r="M61" s="164">
        <f>SUM(M53:M60)</f>
        <v>94511</v>
      </c>
      <c r="N61" s="99"/>
      <c r="O61" s="100"/>
      <c r="P61" s="101">
        <f>SUM(P53:P60)</f>
        <v>92675</v>
      </c>
      <c r="Q61" s="101">
        <f>SUM(Q53:Q60)</f>
        <v>464056</v>
      </c>
      <c r="R61" s="101">
        <f>SUM(R53:R60)</f>
        <v>462220</v>
      </c>
      <c r="S61" s="101">
        <f>SUM(S53:S60)</f>
        <v>1836</v>
      </c>
      <c r="T61" s="229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30" customHeight="1" thickBot="1">
      <c r="A62" s="70" t="s">
        <v>26</v>
      </c>
      <c r="B62" s="71" t="s">
        <v>78</v>
      </c>
      <c r="C62" s="70" t="s">
        <v>79</v>
      </c>
      <c r="D62" s="72"/>
      <c r="E62" s="73"/>
      <c r="F62" s="74"/>
      <c r="G62" s="103"/>
      <c r="H62" s="73"/>
      <c r="I62" s="74"/>
      <c r="J62" s="103"/>
      <c r="K62" s="73"/>
      <c r="L62" s="74"/>
      <c r="M62" s="103"/>
      <c r="N62" s="73"/>
      <c r="O62" s="74"/>
      <c r="P62" s="103"/>
      <c r="Q62" s="103"/>
      <c r="R62" s="103"/>
      <c r="S62" s="103"/>
      <c r="T62" s="76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38" ht="30" customHeight="1">
      <c r="A63" s="77" t="s">
        <v>37</v>
      </c>
      <c r="B63" s="104" t="s">
        <v>80</v>
      </c>
      <c r="C63" s="109" t="s">
        <v>81</v>
      </c>
      <c r="D63" s="80" t="s">
        <v>40</v>
      </c>
      <c r="E63" s="81"/>
      <c r="F63" s="82"/>
      <c r="G63" s="83">
        <f t="shared" ref="G63:G65" si="47">E63*F63</f>
        <v>0</v>
      </c>
      <c r="H63" s="81"/>
      <c r="I63" s="82"/>
      <c r="J63" s="83">
        <f t="shared" ref="J63:J65" si="48">H63*I63</f>
        <v>0</v>
      </c>
      <c r="K63" s="81"/>
      <c r="L63" s="82"/>
      <c r="M63" s="83">
        <f t="shared" ref="M63:M65" si="49">K63*L63</f>
        <v>0</v>
      </c>
      <c r="N63" s="81"/>
      <c r="O63" s="82"/>
      <c r="P63" s="83">
        <f t="shared" ref="P63:P65" si="50">N63*O63</f>
        <v>0</v>
      </c>
      <c r="Q63" s="83">
        <f t="shared" ref="Q63:Q65" si="51">G63+M63</f>
        <v>0</v>
      </c>
      <c r="R63" s="83">
        <f t="shared" ref="R63:R65" si="52">J63+P63</f>
        <v>0</v>
      </c>
      <c r="S63" s="83">
        <f t="shared" ref="S63:S65" si="53">Q63-R63</f>
        <v>0</v>
      </c>
      <c r="T63" s="8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>
      <c r="A64" s="85" t="s">
        <v>37</v>
      </c>
      <c r="B64" s="86" t="s">
        <v>82</v>
      </c>
      <c r="C64" s="109" t="s">
        <v>83</v>
      </c>
      <c r="D64" s="80" t="s">
        <v>40</v>
      </c>
      <c r="E64" s="81"/>
      <c r="F64" s="82"/>
      <c r="G64" s="83">
        <f t="shared" si="47"/>
        <v>0</v>
      </c>
      <c r="H64" s="81"/>
      <c r="I64" s="82"/>
      <c r="J64" s="83">
        <f t="shared" si="48"/>
        <v>0</v>
      </c>
      <c r="K64" s="81"/>
      <c r="L64" s="82"/>
      <c r="M64" s="83">
        <f t="shared" si="49"/>
        <v>0</v>
      </c>
      <c r="N64" s="81"/>
      <c r="O64" s="82"/>
      <c r="P64" s="83">
        <f t="shared" si="50"/>
        <v>0</v>
      </c>
      <c r="Q64" s="83">
        <f t="shared" si="51"/>
        <v>0</v>
      </c>
      <c r="R64" s="83">
        <f t="shared" si="52"/>
        <v>0</v>
      </c>
      <c r="S64" s="83">
        <f t="shared" si="53"/>
        <v>0</v>
      </c>
      <c r="T64" s="8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thickBot="1">
      <c r="A65" s="87" t="s">
        <v>37</v>
      </c>
      <c r="B65" s="88" t="s">
        <v>84</v>
      </c>
      <c r="C65" s="110" t="s">
        <v>85</v>
      </c>
      <c r="D65" s="90" t="s">
        <v>40</v>
      </c>
      <c r="E65" s="91"/>
      <c r="F65" s="92"/>
      <c r="G65" s="93">
        <f t="shared" si="47"/>
        <v>0</v>
      </c>
      <c r="H65" s="91"/>
      <c r="I65" s="92"/>
      <c r="J65" s="93">
        <f t="shared" si="48"/>
        <v>0</v>
      </c>
      <c r="K65" s="91"/>
      <c r="L65" s="92"/>
      <c r="M65" s="93">
        <f t="shared" si="49"/>
        <v>0</v>
      </c>
      <c r="N65" s="91"/>
      <c r="O65" s="92"/>
      <c r="P65" s="93">
        <f t="shared" si="50"/>
        <v>0</v>
      </c>
      <c r="Q65" s="83">
        <f t="shared" si="51"/>
        <v>0</v>
      </c>
      <c r="R65" s="83">
        <f t="shared" si="52"/>
        <v>0</v>
      </c>
      <c r="S65" s="83">
        <f t="shared" si="53"/>
        <v>0</v>
      </c>
      <c r="T65" s="9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thickBot="1">
      <c r="A66" s="95" t="s">
        <v>86</v>
      </c>
      <c r="B66" s="96"/>
      <c r="C66" s="97"/>
      <c r="D66" s="98"/>
      <c r="E66" s="99"/>
      <c r="F66" s="100"/>
      <c r="G66" s="101">
        <f>SUM(G63:G65)</f>
        <v>0</v>
      </c>
      <c r="H66" s="99"/>
      <c r="I66" s="100"/>
      <c r="J66" s="101">
        <f>SUM(J63:J65)</f>
        <v>0</v>
      </c>
      <c r="K66" s="99"/>
      <c r="L66" s="100"/>
      <c r="M66" s="101">
        <f>SUM(M63:M65)</f>
        <v>0</v>
      </c>
      <c r="N66" s="99"/>
      <c r="O66" s="100"/>
      <c r="P66" s="101">
        <f t="shared" ref="P66:S66" si="54">SUM(P63:P65)</f>
        <v>0</v>
      </c>
      <c r="Q66" s="101">
        <f t="shared" si="54"/>
        <v>0</v>
      </c>
      <c r="R66" s="101">
        <f t="shared" si="54"/>
        <v>0</v>
      </c>
      <c r="S66" s="101">
        <f t="shared" si="54"/>
        <v>0</v>
      </c>
      <c r="T66" s="102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30" customHeight="1" thickBot="1">
      <c r="A67" s="70" t="s">
        <v>26</v>
      </c>
      <c r="B67" s="71" t="s">
        <v>87</v>
      </c>
      <c r="C67" s="70" t="s">
        <v>88</v>
      </c>
      <c r="D67" s="72"/>
      <c r="E67" s="73"/>
      <c r="F67" s="74"/>
      <c r="G67" s="103"/>
      <c r="H67" s="73"/>
      <c r="I67" s="74"/>
      <c r="J67" s="103"/>
      <c r="K67" s="73"/>
      <c r="L67" s="74"/>
      <c r="M67" s="103"/>
      <c r="N67" s="73"/>
      <c r="O67" s="74"/>
      <c r="P67" s="103"/>
      <c r="Q67" s="103"/>
      <c r="R67" s="103"/>
      <c r="S67" s="103"/>
      <c r="T67" s="76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1:38" ht="30" customHeight="1">
      <c r="A68" s="77" t="s">
        <v>37</v>
      </c>
      <c r="B68" s="104" t="s">
        <v>89</v>
      </c>
      <c r="C68" s="109" t="s">
        <v>147</v>
      </c>
      <c r="D68" s="80" t="s">
        <v>91</v>
      </c>
      <c r="E68" s="81">
        <v>450</v>
      </c>
      <c r="F68" s="82">
        <v>20</v>
      </c>
      <c r="G68" s="83">
        <f t="shared" ref="G68:G70" si="55">E68*F68</f>
        <v>9000</v>
      </c>
      <c r="H68" s="81">
        <v>450</v>
      </c>
      <c r="I68" s="82">
        <v>20</v>
      </c>
      <c r="J68" s="83">
        <f t="shared" ref="J68:J70" si="56">H68*I68</f>
        <v>9000</v>
      </c>
      <c r="K68" s="81"/>
      <c r="L68" s="82"/>
      <c r="M68" s="83">
        <f t="shared" ref="M68:M70" si="57">K68*L68</f>
        <v>0</v>
      </c>
      <c r="N68" s="81"/>
      <c r="O68" s="82"/>
      <c r="P68" s="83">
        <f t="shared" ref="P68:P70" si="58">N68*O68</f>
        <v>0</v>
      </c>
      <c r="Q68" s="83">
        <f t="shared" ref="Q68:Q70" si="59">G68+M68</f>
        <v>9000</v>
      </c>
      <c r="R68" s="83">
        <f t="shared" ref="R68:R70" si="60">J68+P68</f>
        <v>9000</v>
      </c>
      <c r="S68" s="83">
        <f t="shared" ref="S68:S70" si="61">Q68-R68</f>
        <v>0</v>
      </c>
      <c r="T68" s="8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49.8" customHeight="1">
      <c r="A69" s="85" t="s">
        <v>37</v>
      </c>
      <c r="B69" s="86" t="s">
        <v>92</v>
      </c>
      <c r="C69" s="109" t="s">
        <v>148</v>
      </c>
      <c r="D69" s="80" t="s">
        <v>91</v>
      </c>
      <c r="E69" s="81"/>
      <c r="F69" s="82"/>
      <c r="G69" s="83">
        <f t="shared" si="55"/>
        <v>0</v>
      </c>
      <c r="H69" s="81"/>
      <c r="I69" s="82"/>
      <c r="J69" s="83">
        <f t="shared" si="56"/>
        <v>0</v>
      </c>
      <c r="K69" s="81">
        <v>2</v>
      </c>
      <c r="L69" s="82">
        <v>2245.7800000000002</v>
      </c>
      <c r="M69" s="83">
        <v>4491.55</v>
      </c>
      <c r="N69" s="205">
        <v>4</v>
      </c>
      <c r="O69" s="206">
        <v>1372.07</v>
      </c>
      <c r="P69" s="207">
        <v>5488.28</v>
      </c>
      <c r="Q69" s="207">
        <f t="shared" si="59"/>
        <v>4491.55</v>
      </c>
      <c r="R69" s="207">
        <f t="shared" si="60"/>
        <v>5488.28</v>
      </c>
      <c r="S69" s="207">
        <f t="shared" si="61"/>
        <v>-996.72999999999956</v>
      </c>
      <c r="T69" s="208" t="s">
        <v>170</v>
      </c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thickBot="1">
      <c r="A70" s="87" t="s">
        <v>37</v>
      </c>
      <c r="B70" s="88" t="s">
        <v>93</v>
      </c>
      <c r="C70" s="110" t="s">
        <v>90</v>
      </c>
      <c r="D70" s="90" t="s">
        <v>91</v>
      </c>
      <c r="E70" s="91"/>
      <c r="F70" s="92"/>
      <c r="G70" s="93">
        <f t="shared" si="55"/>
        <v>0</v>
      </c>
      <c r="H70" s="91"/>
      <c r="I70" s="92"/>
      <c r="J70" s="93">
        <f t="shared" si="56"/>
        <v>0</v>
      </c>
      <c r="K70" s="91"/>
      <c r="L70" s="92"/>
      <c r="M70" s="93">
        <f t="shared" si="57"/>
        <v>0</v>
      </c>
      <c r="N70" s="91"/>
      <c r="O70" s="92"/>
      <c r="P70" s="93">
        <f t="shared" si="58"/>
        <v>0</v>
      </c>
      <c r="Q70" s="83">
        <f t="shared" si="59"/>
        <v>0</v>
      </c>
      <c r="R70" s="83">
        <f t="shared" si="60"/>
        <v>0</v>
      </c>
      <c r="S70" s="83">
        <f t="shared" si="61"/>
        <v>0</v>
      </c>
      <c r="T70" s="9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thickBot="1">
      <c r="A71" s="95" t="s">
        <v>94</v>
      </c>
      <c r="B71" s="96"/>
      <c r="C71" s="97"/>
      <c r="D71" s="98"/>
      <c r="E71" s="99"/>
      <c r="F71" s="100"/>
      <c r="G71" s="101">
        <f>SUM(G68:G70)</f>
        <v>9000</v>
      </c>
      <c r="H71" s="99"/>
      <c r="I71" s="100"/>
      <c r="J71" s="101">
        <f>SUM(J68:J70)</f>
        <v>9000</v>
      </c>
      <c r="K71" s="99"/>
      <c r="L71" s="100"/>
      <c r="M71" s="101">
        <f>SUM(M68:M70)</f>
        <v>4491.55</v>
      </c>
      <c r="N71" s="99"/>
      <c r="O71" s="100"/>
      <c r="P71" s="101">
        <f t="shared" ref="P71:S71" si="62">SUM(P68:P70)</f>
        <v>5488.28</v>
      </c>
      <c r="Q71" s="101">
        <f t="shared" si="62"/>
        <v>13491.55</v>
      </c>
      <c r="R71" s="101">
        <f t="shared" si="62"/>
        <v>14488.279999999999</v>
      </c>
      <c r="S71" s="101">
        <f t="shared" si="62"/>
        <v>-996.72999999999956</v>
      </c>
      <c r="T71" s="102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 ht="42" customHeight="1" thickBot="1">
      <c r="A72" s="70" t="s">
        <v>26</v>
      </c>
      <c r="B72" s="71" t="s">
        <v>95</v>
      </c>
      <c r="C72" s="107" t="s">
        <v>96</v>
      </c>
      <c r="D72" s="72"/>
      <c r="E72" s="73"/>
      <c r="F72" s="74"/>
      <c r="G72" s="103"/>
      <c r="H72" s="73"/>
      <c r="I72" s="74"/>
      <c r="J72" s="103"/>
      <c r="K72" s="73"/>
      <c r="L72" s="74"/>
      <c r="M72" s="103"/>
      <c r="N72" s="73"/>
      <c r="O72" s="74"/>
      <c r="P72" s="103"/>
      <c r="Q72" s="103"/>
      <c r="R72" s="103"/>
      <c r="S72" s="103"/>
      <c r="T72" s="76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1:38" ht="61.2" customHeight="1">
      <c r="A73" s="77" t="s">
        <v>37</v>
      </c>
      <c r="B73" s="104" t="s">
        <v>97</v>
      </c>
      <c r="C73" s="109" t="s">
        <v>98</v>
      </c>
      <c r="D73" s="80" t="s">
        <v>40</v>
      </c>
      <c r="E73" s="81"/>
      <c r="F73" s="82"/>
      <c r="G73" s="83">
        <f t="shared" ref="G73:G75" si="63">E73*F73</f>
        <v>0</v>
      </c>
      <c r="H73" s="81"/>
      <c r="I73" s="82"/>
      <c r="J73" s="83">
        <f t="shared" ref="J73:J75" si="64">H73*I73</f>
        <v>0</v>
      </c>
      <c r="K73" s="81">
        <v>3</v>
      </c>
      <c r="L73" s="82">
        <v>250</v>
      </c>
      <c r="M73" s="83">
        <f t="shared" ref="M73:M75" si="65">K73*L73</f>
        <v>750</v>
      </c>
      <c r="N73" s="205">
        <v>3</v>
      </c>
      <c r="O73" s="206">
        <v>378.52</v>
      </c>
      <c r="P73" s="207">
        <f t="shared" ref="P73:P75" si="66">N73*O73</f>
        <v>1135.56</v>
      </c>
      <c r="Q73" s="207">
        <f t="shared" ref="Q73:Q75" si="67">G73+M73</f>
        <v>750</v>
      </c>
      <c r="R73" s="207">
        <f t="shared" ref="R73:R75" si="68">J73+P73</f>
        <v>1135.56</v>
      </c>
      <c r="S73" s="207">
        <f t="shared" ref="S73:S75" si="69">Q73-R73</f>
        <v>-385.55999999999995</v>
      </c>
      <c r="T73" s="208" t="s">
        <v>168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105" customHeight="1">
      <c r="A74" s="85" t="s">
        <v>37</v>
      </c>
      <c r="B74" s="86" t="s">
        <v>99</v>
      </c>
      <c r="C74" s="109" t="s">
        <v>173</v>
      </c>
      <c r="D74" s="80" t="s">
        <v>40</v>
      </c>
      <c r="E74" s="81"/>
      <c r="F74" s="82"/>
      <c r="G74" s="83">
        <f t="shared" si="63"/>
        <v>0</v>
      </c>
      <c r="H74" s="81"/>
      <c r="I74" s="82"/>
      <c r="J74" s="83">
        <f t="shared" si="64"/>
        <v>0</v>
      </c>
      <c r="K74" s="81">
        <v>3</v>
      </c>
      <c r="L74" s="82">
        <v>300</v>
      </c>
      <c r="M74" s="83">
        <f t="shared" si="65"/>
        <v>900</v>
      </c>
      <c r="N74" s="205">
        <v>2</v>
      </c>
      <c r="O74" s="206">
        <v>300</v>
      </c>
      <c r="P74" s="207">
        <f t="shared" si="66"/>
        <v>600</v>
      </c>
      <c r="Q74" s="207">
        <f t="shared" si="67"/>
        <v>900</v>
      </c>
      <c r="R74" s="207">
        <f t="shared" si="68"/>
        <v>600</v>
      </c>
      <c r="S74" s="207">
        <f t="shared" si="69"/>
        <v>300</v>
      </c>
      <c r="T74" s="208" t="s">
        <v>166</v>
      </c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64.2" customHeight="1" thickBot="1">
      <c r="A75" s="87" t="s">
        <v>37</v>
      </c>
      <c r="B75" s="88" t="s">
        <v>100</v>
      </c>
      <c r="C75" s="110" t="s">
        <v>174</v>
      </c>
      <c r="D75" s="90" t="s">
        <v>40</v>
      </c>
      <c r="E75" s="91">
        <v>5</v>
      </c>
      <c r="F75" s="92">
        <v>6000</v>
      </c>
      <c r="G75" s="93">
        <f t="shared" si="63"/>
        <v>30000</v>
      </c>
      <c r="H75" s="91">
        <v>5</v>
      </c>
      <c r="I75" s="92">
        <v>6000</v>
      </c>
      <c r="J75" s="93">
        <f t="shared" si="64"/>
        <v>30000</v>
      </c>
      <c r="K75" s="91">
        <v>4</v>
      </c>
      <c r="L75" s="92">
        <v>1500</v>
      </c>
      <c r="M75" s="93">
        <f t="shared" si="65"/>
        <v>6000</v>
      </c>
      <c r="N75" s="91">
        <v>4</v>
      </c>
      <c r="O75" s="92">
        <v>1500</v>
      </c>
      <c r="P75" s="93">
        <f t="shared" si="66"/>
        <v>6000</v>
      </c>
      <c r="Q75" s="83">
        <f t="shared" si="67"/>
        <v>36000</v>
      </c>
      <c r="R75" s="83">
        <f t="shared" si="68"/>
        <v>36000</v>
      </c>
      <c r="S75" s="83">
        <f t="shared" si="69"/>
        <v>0</v>
      </c>
      <c r="T75" s="9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thickBot="1">
      <c r="A76" s="95" t="s">
        <v>101</v>
      </c>
      <c r="B76" s="96"/>
      <c r="C76" s="97"/>
      <c r="D76" s="98"/>
      <c r="E76" s="99"/>
      <c r="F76" s="100"/>
      <c r="G76" s="101">
        <f>SUM(G73:G75)</f>
        <v>30000</v>
      </c>
      <c r="H76" s="99"/>
      <c r="I76" s="100"/>
      <c r="J76" s="101">
        <f>SUM(J73:J75)</f>
        <v>30000</v>
      </c>
      <c r="K76" s="99"/>
      <c r="L76" s="100"/>
      <c r="M76" s="101">
        <f>SUM(M73:M75)</f>
        <v>7650</v>
      </c>
      <c r="N76" s="99"/>
      <c r="O76" s="100"/>
      <c r="P76" s="101">
        <f t="shared" ref="P76:S76" si="70">SUM(P73:P75)</f>
        <v>7735.5599999999995</v>
      </c>
      <c r="Q76" s="101">
        <f t="shared" si="70"/>
        <v>37650</v>
      </c>
      <c r="R76" s="101">
        <f t="shared" si="70"/>
        <v>37735.56</v>
      </c>
      <c r="S76" s="101">
        <f t="shared" si="70"/>
        <v>-85.559999999999945</v>
      </c>
      <c r="T76" s="102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8" ht="30" customHeight="1" thickBot="1">
      <c r="A77" s="70" t="s">
        <v>26</v>
      </c>
      <c r="B77" s="71" t="s">
        <v>102</v>
      </c>
      <c r="C77" s="107" t="s">
        <v>103</v>
      </c>
      <c r="D77" s="72"/>
      <c r="E77" s="73"/>
      <c r="F77" s="74"/>
      <c r="G77" s="103"/>
      <c r="H77" s="73"/>
      <c r="I77" s="74"/>
      <c r="J77" s="103"/>
      <c r="K77" s="73"/>
      <c r="L77" s="74"/>
      <c r="M77" s="103"/>
      <c r="N77" s="73"/>
      <c r="O77" s="74"/>
      <c r="P77" s="103"/>
      <c r="Q77" s="103"/>
      <c r="R77" s="103"/>
      <c r="S77" s="103"/>
      <c r="T77" s="76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1:38" ht="30" customHeight="1">
      <c r="A78" s="77" t="s">
        <v>37</v>
      </c>
      <c r="B78" s="104" t="s">
        <v>104</v>
      </c>
      <c r="C78" s="106" t="s">
        <v>105</v>
      </c>
      <c r="D78" s="80"/>
      <c r="E78" s="81"/>
      <c r="F78" s="82"/>
      <c r="G78" s="83">
        <f t="shared" ref="G78:G80" si="71">E78*F78</f>
        <v>0</v>
      </c>
      <c r="H78" s="81"/>
      <c r="I78" s="82"/>
      <c r="J78" s="83">
        <f t="shared" ref="J78:J80" si="72">H78*I78</f>
        <v>0</v>
      </c>
      <c r="K78" s="81"/>
      <c r="L78" s="82"/>
      <c r="M78" s="83">
        <f t="shared" ref="M78:M80" si="73">K78*L78</f>
        <v>0</v>
      </c>
      <c r="N78" s="81"/>
      <c r="O78" s="82"/>
      <c r="P78" s="83">
        <f t="shared" ref="P78:P80" si="74">N78*O78</f>
        <v>0</v>
      </c>
      <c r="Q78" s="83">
        <f t="shared" ref="Q78:Q80" si="75">G78+M78</f>
        <v>0</v>
      </c>
      <c r="R78" s="83">
        <f t="shared" ref="R78:R80" si="76">J78+P78</f>
        <v>0</v>
      </c>
      <c r="S78" s="83">
        <f t="shared" ref="S78:S80" si="77">Q78-R78</f>
        <v>0</v>
      </c>
      <c r="T78" s="20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59.4" customHeight="1">
      <c r="A79" s="77" t="s">
        <v>37</v>
      </c>
      <c r="B79" s="78" t="s">
        <v>106</v>
      </c>
      <c r="C79" s="106" t="s">
        <v>107</v>
      </c>
      <c r="D79" s="80"/>
      <c r="E79" s="81"/>
      <c r="F79" s="82"/>
      <c r="G79" s="83">
        <f t="shared" si="71"/>
        <v>0</v>
      </c>
      <c r="H79" s="81"/>
      <c r="I79" s="82"/>
      <c r="J79" s="83">
        <f t="shared" si="72"/>
        <v>0</v>
      </c>
      <c r="K79" s="81">
        <v>2</v>
      </c>
      <c r="L79" s="82">
        <v>125</v>
      </c>
      <c r="M79" s="83">
        <f t="shared" si="73"/>
        <v>250</v>
      </c>
      <c r="N79" s="205">
        <v>1</v>
      </c>
      <c r="O79" s="206">
        <v>419.71</v>
      </c>
      <c r="P79" s="207">
        <f t="shared" si="74"/>
        <v>419.71</v>
      </c>
      <c r="Q79" s="207">
        <f t="shared" si="75"/>
        <v>250</v>
      </c>
      <c r="R79" s="207">
        <f t="shared" si="76"/>
        <v>419.71</v>
      </c>
      <c r="S79" s="207">
        <f t="shared" si="77"/>
        <v>-169.70999999999998</v>
      </c>
      <c r="T79" s="208" t="s">
        <v>169</v>
      </c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69" customHeight="1" thickBot="1">
      <c r="A80" s="85" t="s">
        <v>37</v>
      </c>
      <c r="B80" s="86" t="s">
        <v>108</v>
      </c>
      <c r="C80" s="106" t="s">
        <v>109</v>
      </c>
      <c r="D80" s="80"/>
      <c r="E80" s="81"/>
      <c r="F80" s="82"/>
      <c r="G80" s="83">
        <f t="shared" si="71"/>
        <v>0</v>
      </c>
      <c r="H80" s="81"/>
      <c r="I80" s="82"/>
      <c r="J80" s="83">
        <f t="shared" si="72"/>
        <v>0</v>
      </c>
      <c r="K80" s="81">
        <v>2</v>
      </c>
      <c r="L80" s="82">
        <v>275</v>
      </c>
      <c r="M80" s="83">
        <f t="shared" si="73"/>
        <v>550</v>
      </c>
      <c r="N80" s="205">
        <v>1</v>
      </c>
      <c r="O80" s="206">
        <v>134</v>
      </c>
      <c r="P80" s="207">
        <f t="shared" si="74"/>
        <v>134</v>
      </c>
      <c r="Q80" s="207">
        <f t="shared" si="75"/>
        <v>550</v>
      </c>
      <c r="R80" s="207">
        <f t="shared" si="76"/>
        <v>134</v>
      </c>
      <c r="S80" s="207">
        <f t="shared" si="77"/>
        <v>416</v>
      </c>
      <c r="T80" s="208" t="s">
        <v>167</v>
      </c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 thickBot="1">
      <c r="A81" s="108" t="s">
        <v>110</v>
      </c>
      <c r="B81" s="111"/>
      <c r="C81" s="97"/>
      <c r="D81" s="98"/>
      <c r="E81" s="99"/>
      <c r="F81" s="100"/>
      <c r="G81" s="101">
        <f>SUM(G78:G80)</f>
        <v>0</v>
      </c>
      <c r="H81" s="99"/>
      <c r="I81" s="100"/>
      <c r="J81" s="101">
        <f>SUM(J78:J80)</f>
        <v>0</v>
      </c>
      <c r="K81" s="99"/>
      <c r="L81" s="100"/>
      <c r="M81" s="101">
        <f>SUM(M78:M80)</f>
        <v>800</v>
      </c>
      <c r="N81" s="99"/>
      <c r="O81" s="100"/>
      <c r="P81" s="101">
        <f t="shared" ref="P81:S81" si="78">SUM(P78:P80)</f>
        <v>553.71</v>
      </c>
      <c r="Q81" s="101">
        <f t="shared" si="78"/>
        <v>800</v>
      </c>
      <c r="R81" s="101">
        <f t="shared" si="78"/>
        <v>553.71</v>
      </c>
      <c r="S81" s="101">
        <f t="shared" si="78"/>
        <v>246.29000000000002</v>
      </c>
      <c r="T81" s="102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</row>
    <row r="82" spans="1:38" ht="30" customHeight="1" thickBot="1">
      <c r="A82" s="70" t="s">
        <v>26</v>
      </c>
      <c r="B82" s="112" t="s">
        <v>111</v>
      </c>
      <c r="C82" s="113" t="s">
        <v>112</v>
      </c>
      <c r="D82" s="72"/>
      <c r="E82" s="73"/>
      <c r="F82" s="74"/>
      <c r="G82" s="103"/>
      <c r="H82" s="73"/>
      <c r="I82" s="74"/>
      <c r="J82" s="103"/>
      <c r="K82" s="73"/>
      <c r="L82" s="74"/>
      <c r="M82" s="210"/>
      <c r="N82" s="211"/>
      <c r="O82" s="212"/>
      <c r="P82" s="210"/>
      <c r="Q82" s="210"/>
      <c r="R82" s="210"/>
      <c r="S82" s="210"/>
      <c r="T82" s="76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1:38" ht="61.2" customHeight="1" thickBot="1">
      <c r="A83" s="77" t="s">
        <v>37</v>
      </c>
      <c r="B83" s="114" t="s">
        <v>113</v>
      </c>
      <c r="C83" s="174" t="s">
        <v>156</v>
      </c>
      <c r="D83" s="115" t="s">
        <v>119</v>
      </c>
      <c r="E83" s="253" t="s">
        <v>46</v>
      </c>
      <c r="F83" s="254"/>
      <c r="G83" s="255"/>
      <c r="H83" s="253" t="s">
        <v>46</v>
      </c>
      <c r="I83" s="254"/>
      <c r="J83" s="255"/>
      <c r="K83" s="81">
        <v>4</v>
      </c>
      <c r="L83" s="209">
        <v>7000</v>
      </c>
      <c r="M83" s="213">
        <f t="shared" ref="M83:M91" si="79">K83*L83</f>
        <v>28000</v>
      </c>
      <c r="N83" s="214">
        <v>4</v>
      </c>
      <c r="O83" s="215">
        <v>7250</v>
      </c>
      <c r="P83" s="213">
        <f t="shared" ref="P83:P91" si="80">N83*O83</f>
        <v>29000</v>
      </c>
      <c r="Q83" s="213">
        <f t="shared" ref="Q83:Q91" si="81">G83+M83</f>
        <v>28000</v>
      </c>
      <c r="R83" s="213">
        <f t="shared" ref="R83:R91" si="82">J83+P83</f>
        <v>29000</v>
      </c>
      <c r="S83" s="213">
        <f t="shared" ref="S83:S91" si="83">Q83-R83</f>
        <v>-1000</v>
      </c>
      <c r="T83" s="208" t="s">
        <v>171</v>
      </c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s="157" customFormat="1" ht="30" customHeight="1">
      <c r="A84" s="77" t="s">
        <v>37</v>
      </c>
      <c r="B84" s="173" t="s">
        <v>114</v>
      </c>
      <c r="C84" s="175" t="s">
        <v>157</v>
      </c>
      <c r="D84" s="115" t="s">
        <v>40</v>
      </c>
      <c r="E84" s="256"/>
      <c r="F84" s="238"/>
      <c r="G84" s="257"/>
      <c r="H84" s="256"/>
      <c r="I84" s="238"/>
      <c r="J84" s="257"/>
      <c r="K84" s="81">
        <v>3</v>
      </c>
      <c r="L84" s="82">
        <v>8000</v>
      </c>
      <c r="M84" s="83">
        <f t="shared" si="79"/>
        <v>24000</v>
      </c>
      <c r="N84" s="81">
        <v>3</v>
      </c>
      <c r="O84" s="82">
        <v>8000</v>
      </c>
      <c r="P84" s="83">
        <f t="shared" si="80"/>
        <v>24000</v>
      </c>
      <c r="Q84" s="83">
        <f t="shared" si="81"/>
        <v>24000</v>
      </c>
      <c r="R84" s="83">
        <f t="shared" si="82"/>
        <v>24000</v>
      </c>
      <c r="S84" s="83">
        <f t="shared" si="83"/>
        <v>0</v>
      </c>
      <c r="T84" s="8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s="157" customFormat="1" ht="30" customHeight="1">
      <c r="A85" s="77" t="s">
        <v>37</v>
      </c>
      <c r="B85" s="173" t="s">
        <v>149</v>
      </c>
      <c r="C85" s="176" t="s">
        <v>158</v>
      </c>
      <c r="D85" s="115" t="s">
        <v>91</v>
      </c>
      <c r="E85" s="256"/>
      <c r="F85" s="238"/>
      <c r="G85" s="257"/>
      <c r="H85" s="256"/>
      <c r="I85" s="238"/>
      <c r="J85" s="257"/>
      <c r="K85" s="81">
        <v>500</v>
      </c>
      <c r="L85" s="82">
        <v>44</v>
      </c>
      <c r="M85" s="83">
        <f t="shared" si="79"/>
        <v>22000</v>
      </c>
      <c r="N85" s="81">
        <v>500</v>
      </c>
      <c r="O85" s="82">
        <v>44</v>
      </c>
      <c r="P85" s="83">
        <f t="shared" si="80"/>
        <v>22000</v>
      </c>
      <c r="Q85" s="83">
        <f t="shared" si="81"/>
        <v>22000</v>
      </c>
      <c r="R85" s="83">
        <f t="shared" si="82"/>
        <v>22000</v>
      </c>
      <c r="S85" s="83">
        <f t="shared" si="83"/>
        <v>0</v>
      </c>
      <c r="T85" s="8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s="157" customFormat="1" ht="30" customHeight="1">
      <c r="A86" s="77" t="s">
        <v>37</v>
      </c>
      <c r="B86" s="173" t="s">
        <v>150</v>
      </c>
      <c r="C86" s="176" t="s">
        <v>159</v>
      </c>
      <c r="D86" s="115" t="s">
        <v>119</v>
      </c>
      <c r="E86" s="256"/>
      <c r="F86" s="238"/>
      <c r="G86" s="257"/>
      <c r="H86" s="256"/>
      <c r="I86" s="238"/>
      <c r="J86" s="257"/>
      <c r="K86" s="81">
        <v>4</v>
      </c>
      <c r="L86" s="82">
        <v>8000</v>
      </c>
      <c r="M86" s="83">
        <f t="shared" si="79"/>
        <v>32000</v>
      </c>
      <c r="N86" s="81">
        <v>4</v>
      </c>
      <c r="O86" s="82">
        <v>8000</v>
      </c>
      <c r="P86" s="83">
        <f t="shared" si="80"/>
        <v>32000</v>
      </c>
      <c r="Q86" s="83">
        <f t="shared" si="81"/>
        <v>32000</v>
      </c>
      <c r="R86" s="83">
        <f t="shared" si="82"/>
        <v>32000</v>
      </c>
      <c r="S86" s="83">
        <f t="shared" si="83"/>
        <v>0</v>
      </c>
      <c r="T86" s="8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s="157" customFormat="1" ht="45.75" customHeight="1">
      <c r="A87" s="77" t="s">
        <v>37</v>
      </c>
      <c r="B87" s="173" t="s">
        <v>151</v>
      </c>
      <c r="C87" s="176" t="s">
        <v>160</v>
      </c>
      <c r="D87" s="115" t="s">
        <v>91</v>
      </c>
      <c r="E87" s="256"/>
      <c r="F87" s="238"/>
      <c r="G87" s="257"/>
      <c r="H87" s="256"/>
      <c r="I87" s="238"/>
      <c r="J87" s="257"/>
      <c r="K87" s="81">
        <v>7</v>
      </c>
      <c r="L87" s="82">
        <v>2500</v>
      </c>
      <c r="M87" s="83">
        <f t="shared" si="79"/>
        <v>17500</v>
      </c>
      <c r="N87" s="81">
        <v>7</v>
      </c>
      <c r="O87" s="82">
        <v>2500</v>
      </c>
      <c r="P87" s="83">
        <f t="shared" si="80"/>
        <v>17500</v>
      </c>
      <c r="Q87" s="83">
        <f t="shared" si="81"/>
        <v>17500</v>
      </c>
      <c r="R87" s="83">
        <f t="shared" si="82"/>
        <v>17500</v>
      </c>
      <c r="S87" s="83">
        <f t="shared" si="83"/>
        <v>0</v>
      </c>
      <c r="T87" s="8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s="157" customFormat="1" ht="65.25" customHeight="1">
      <c r="A88" s="77" t="s">
        <v>37</v>
      </c>
      <c r="B88" s="173" t="s">
        <v>152</v>
      </c>
      <c r="C88" s="176" t="s">
        <v>163</v>
      </c>
      <c r="D88" s="115" t="s">
        <v>119</v>
      </c>
      <c r="E88" s="256"/>
      <c r="F88" s="238"/>
      <c r="G88" s="257"/>
      <c r="H88" s="256"/>
      <c r="I88" s="238"/>
      <c r="J88" s="257"/>
      <c r="K88" s="81">
        <v>1</v>
      </c>
      <c r="L88" s="82">
        <v>12000</v>
      </c>
      <c r="M88" s="83">
        <f t="shared" si="79"/>
        <v>12000</v>
      </c>
      <c r="N88" s="81">
        <v>1</v>
      </c>
      <c r="O88" s="82">
        <v>12000</v>
      </c>
      <c r="P88" s="83">
        <f t="shared" si="80"/>
        <v>12000</v>
      </c>
      <c r="Q88" s="83">
        <f t="shared" si="81"/>
        <v>12000</v>
      </c>
      <c r="R88" s="83">
        <f t="shared" si="82"/>
        <v>12000</v>
      </c>
      <c r="S88" s="83">
        <f t="shared" si="83"/>
        <v>0</v>
      </c>
      <c r="T88" s="8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s="157" customFormat="1" ht="81" customHeight="1">
      <c r="A89" s="77" t="s">
        <v>37</v>
      </c>
      <c r="B89" s="173" t="s">
        <v>153</v>
      </c>
      <c r="C89" s="176" t="s">
        <v>161</v>
      </c>
      <c r="D89" s="115" t="s">
        <v>119</v>
      </c>
      <c r="E89" s="256"/>
      <c r="F89" s="238"/>
      <c r="G89" s="257"/>
      <c r="H89" s="256"/>
      <c r="I89" s="238"/>
      <c r="J89" s="257"/>
      <c r="K89" s="81">
        <v>1</v>
      </c>
      <c r="L89" s="82">
        <v>13600</v>
      </c>
      <c r="M89" s="83">
        <f t="shared" si="79"/>
        <v>13600</v>
      </c>
      <c r="N89" s="81">
        <v>1</v>
      </c>
      <c r="O89" s="82">
        <v>13600</v>
      </c>
      <c r="P89" s="83">
        <f t="shared" si="80"/>
        <v>13600</v>
      </c>
      <c r="Q89" s="83">
        <f t="shared" si="81"/>
        <v>13600</v>
      </c>
      <c r="R89" s="83">
        <f t="shared" si="82"/>
        <v>13600</v>
      </c>
      <c r="S89" s="83">
        <f t="shared" si="83"/>
        <v>0</v>
      </c>
      <c r="T89" s="8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s="157" customFormat="1" ht="99" customHeight="1" thickBot="1">
      <c r="A90" s="77" t="s">
        <v>37</v>
      </c>
      <c r="B90" s="173" t="s">
        <v>154</v>
      </c>
      <c r="C90" s="177" t="s">
        <v>162</v>
      </c>
      <c r="D90" s="115" t="s">
        <v>119</v>
      </c>
      <c r="E90" s="256"/>
      <c r="F90" s="238"/>
      <c r="G90" s="257"/>
      <c r="H90" s="256"/>
      <c r="I90" s="238"/>
      <c r="J90" s="257"/>
      <c r="K90" s="81">
        <v>1</v>
      </c>
      <c r="L90" s="82">
        <v>30000</v>
      </c>
      <c r="M90" s="83">
        <f t="shared" si="79"/>
        <v>30000</v>
      </c>
      <c r="N90" s="81">
        <v>1</v>
      </c>
      <c r="O90" s="82">
        <v>30000</v>
      </c>
      <c r="P90" s="83">
        <f t="shared" si="80"/>
        <v>30000</v>
      </c>
      <c r="Q90" s="83">
        <f t="shared" si="81"/>
        <v>30000</v>
      </c>
      <c r="R90" s="83">
        <f t="shared" si="82"/>
        <v>30000</v>
      </c>
      <c r="S90" s="83">
        <f t="shared" si="83"/>
        <v>0</v>
      </c>
      <c r="T90" s="8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63" customHeight="1" thickBot="1">
      <c r="A91" s="85" t="s">
        <v>37</v>
      </c>
      <c r="B91" s="116" t="s">
        <v>155</v>
      </c>
      <c r="C91" s="178" t="s">
        <v>164</v>
      </c>
      <c r="D91" s="115" t="s">
        <v>119</v>
      </c>
      <c r="E91" s="258"/>
      <c r="F91" s="259"/>
      <c r="G91" s="260"/>
      <c r="H91" s="258"/>
      <c r="I91" s="259"/>
      <c r="J91" s="260"/>
      <c r="K91" s="81">
        <v>2</v>
      </c>
      <c r="L91" s="82">
        <v>800</v>
      </c>
      <c r="M91" s="83">
        <f t="shared" si="79"/>
        <v>1600</v>
      </c>
      <c r="N91" s="81">
        <v>2</v>
      </c>
      <c r="O91" s="82">
        <v>800</v>
      </c>
      <c r="P91" s="83">
        <f t="shared" si="80"/>
        <v>1600</v>
      </c>
      <c r="Q91" s="83">
        <f t="shared" si="81"/>
        <v>1600</v>
      </c>
      <c r="R91" s="83">
        <f t="shared" si="82"/>
        <v>1600</v>
      </c>
      <c r="S91" s="83">
        <f t="shared" si="83"/>
        <v>0</v>
      </c>
      <c r="T91" s="8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30" customHeight="1" thickBot="1">
      <c r="A92" s="108" t="s">
        <v>115</v>
      </c>
      <c r="B92" s="117"/>
      <c r="C92" s="118"/>
      <c r="D92" s="98"/>
      <c r="E92" s="99"/>
      <c r="F92" s="100"/>
      <c r="G92" s="101">
        <f>SUM(G83:G91)</f>
        <v>0</v>
      </c>
      <c r="H92" s="99"/>
      <c r="I92" s="100"/>
      <c r="J92" s="101">
        <f>SUM(J83:J91)</f>
        <v>0</v>
      </c>
      <c r="K92" s="99"/>
      <c r="L92" s="100"/>
      <c r="M92" s="101">
        <f>SUM(M83:M91)</f>
        <v>180700</v>
      </c>
      <c r="N92" s="99"/>
      <c r="O92" s="100"/>
      <c r="P92" s="101">
        <f>SUM(P83:P91)</f>
        <v>181700</v>
      </c>
      <c r="Q92" s="101">
        <f>SUM(Q83:Q91)</f>
        <v>180700</v>
      </c>
      <c r="R92" s="101">
        <f>SUM(R83:R91)</f>
        <v>181700</v>
      </c>
      <c r="S92" s="101">
        <f>SUM(S83:S91)</f>
        <v>-1000</v>
      </c>
      <c r="T92" s="102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</row>
    <row r="93" spans="1:38" ht="30" customHeight="1" thickBot="1">
      <c r="A93" s="70" t="s">
        <v>26</v>
      </c>
      <c r="B93" s="119" t="s">
        <v>116</v>
      </c>
      <c r="C93" s="113" t="s">
        <v>117</v>
      </c>
      <c r="D93" s="72"/>
      <c r="E93" s="73"/>
      <c r="F93" s="74"/>
      <c r="G93" s="103"/>
      <c r="H93" s="73"/>
      <c r="I93" s="74"/>
      <c r="J93" s="103"/>
      <c r="K93" s="73"/>
      <c r="L93" s="74"/>
      <c r="M93" s="103"/>
      <c r="N93" s="73"/>
      <c r="O93" s="74"/>
      <c r="P93" s="103"/>
      <c r="Q93" s="103"/>
      <c r="R93" s="103"/>
      <c r="S93" s="103"/>
      <c r="T93" s="76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1:38" ht="41.25" customHeight="1" thickBot="1">
      <c r="A94" s="85" t="s">
        <v>37</v>
      </c>
      <c r="B94" s="120" t="s">
        <v>118</v>
      </c>
      <c r="C94" s="121" t="s">
        <v>117</v>
      </c>
      <c r="D94" s="115" t="s">
        <v>119</v>
      </c>
      <c r="E94" s="261" t="s">
        <v>46</v>
      </c>
      <c r="F94" s="240"/>
      <c r="G94" s="241"/>
      <c r="H94" s="261" t="s">
        <v>46</v>
      </c>
      <c r="I94" s="240"/>
      <c r="J94" s="241"/>
      <c r="K94" s="81">
        <v>1</v>
      </c>
      <c r="L94" s="82">
        <v>30000</v>
      </c>
      <c r="M94" s="83">
        <f>K94*L94</f>
        <v>30000</v>
      </c>
      <c r="N94" s="81">
        <v>1</v>
      </c>
      <c r="O94" s="82">
        <v>30000</v>
      </c>
      <c r="P94" s="83">
        <f>N94*O94</f>
        <v>30000</v>
      </c>
      <c r="Q94" s="83">
        <f>G94+M94</f>
        <v>30000</v>
      </c>
      <c r="R94" s="83">
        <f>J94+P94</f>
        <v>30000</v>
      </c>
      <c r="S94" s="83">
        <f>Q94-R94</f>
        <v>0</v>
      </c>
      <c r="T94" s="84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</row>
    <row r="95" spans="1:38" ht="30" customHeight="1" thickBot="1">
      <c r="A95" s="108" t="s">
        <v>120</v>
      </c>
      <c r="B95" s="122"/>
      <c r="C95" s="118"/>
      <c r="D95" s="98"/>
      <c r="E95" s="99"/>
      <c r="F95" s="100"/>
      <c r="G95" s="101">
        <f>SUM(G94)</f>
        <v>0</v>
      </c>
      <c r="H95" s="99"/>
      <c r="I95" s="100"/>
      <c r="J95" s="101">
        <f>SUM(J94)</f>
        <v>0</v>
      </c>
      <c r="K95" s="99"/>
      <c r="L95" s="100"/>
      <c r="M95" s="101">
        <f>SUM(M94)</f>
        <v>30000</v>
      </c>
      <c r="N95" s="99"/>
      <c r="O95" s="100"/>
      <c r="P95" s="101">
        <f t="shared" ref="P95:S95" si="84">SUM(P94)</f>
        <v>30000</v>
      </c>
      <c r="Q95" s="101">
        <f t="shared" si="84"/>
        <v>30000</v>
      </c>
      <c r="R95" s="101">
        <f t="shared" si="84"/>
        <v>30000</v>
      </c>
      <c r="S95" s="101">
        <f t="shared" si="84"/>
        <v>0</v>
      </c>
      <c r="T95" s="102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</row>
    <row r="96" spans="1:38" ht="19.5" customHeight="1" thickBot="1">
      <c r="A96" s="123" t="s">
        <v>121</v>
      </c>
      <c r="B96" s="124"/>
      <c r="C96" s="125"/>
      <c r="D96" s="126"/>
      <c r="E96" s="127"/>
      <c r="F96" s="128"/>
      <c r="G96" s="129">
        <f>G42+G46+G51+G61+G66+G71+G76+G81+G92+G95</f>
        <v>408545</v>
      </c>
      <c r="H96" s="127"/>
      <c r="I96" s="128"/>
      <c r="J96" s="129">
        <f>J42+J46+J51+J61+J66+J71+J76+J81+J92+J95</f>
        <v>408545</v>
      </c>
      <c r="K96" s="127"/>
      <c r="L96" s="128"/>
      <c r="M96" s="129">
        <f>M42+M46+M51+M61+M66+M71+M76+M81+M92+M95</f>
        <v>509716.2</v>
      </c>
      <c r="N96" s="127"/>
      <c r="O96" s="128"/>
      <c r="P96" s="129">
        <f>P42+P46+P51+P61+P66+P71+P76+P81+P92+P95</f>
        <v>509716.20000000007</v>
      </c>
      <c r="Q96" s="129">
        <f>Q42+Q46+Q51+Q61+Q66+Q71+Q76+Q81+Q92+Q95</f>
        <v>918261.20000000007</v>
      </c>
      <c r="R96" s="129">
        <f>R42+R46+R51+R61+R66+R71+R76+R81+R92+R95</f>
        <v>918261.2</v>
      </c>
      <c r="S96" s="129">
        <f>S42+S46+S51+S61+S66+S71+S76+S81+S92+S95</f>
        <v>4.5474735088646412E-13</v>
      </c>
      <c r="T96" s="130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</row>
    <row r="97" spans="1:38" ht="15.75" customHeight="1" thickBot="1">
      <c r="A97" s="204"/>
      <c r="B97" s="200"/>
      <c r="C97" s="200"/>
      <c r="D97" s="132"/>
      <c r="E97" s="133"/>
      <c r="F97" s="134"/>
      <c r="G97" s="135"/>
      <c r="H97" s="133"/>
      <c r="I97" s="134"/>
      <c r="J97" s="135"/>
      <c r="K97" s="133"/>
      <c r="L97" s="134"/>
      <c r="M97" s="135"/>
      <c r="N97" s="133"/>
      <c r="O97" s="134"/>
      <c r="P97" s="135"/>
      <c r="Q97" s="135"/>
      <c r="R97" s="135"/>
      <c r="S97" s="135"/>
      <c r="T97" s="136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9.5" customHeight="1" thickBot="1">
      <c r="A98" s="239" t="s">
        <v>122</v>
      </c>
      <c r="B98" s="240"/>
      <c r="C98" s="241"/>
      <c r="D98" s="137"/>
      <c r="E98" s="138"/>
      <c r="F98" s="139"/>
      <c r="G98" s="140">
        <f>G22-G96</f>
        <v>0</v>
      </c>
      <c r="H98" s="138"/>
      <c r="I98" s="139"/>
      <c r="J98" s="140">
        <f>J22-J96</f>
        <v>0</v>
      </c>
      <c r="K98" s="141"/>
      <c r="L98" s="139"/>
      <c r="M98" s="142">
        <f>M22-M96</f>
        <v>0</v>
      </c>
      <c r="N98" s="141"/>
      <c r="O98" s="139"/>
      <c r="P98" s="142">
        <f>P22-P96</f>
        <v>0</v>
      </c>
      <c r="Q98" s="143">
        <f>Q22-Q96</f>
        <v>0</v>
      </c>
      <c r="R98" s="143">
        <f>R22-R96</f>
        <v>0</v>
      </c>
      <c r="S98" s="143">
        <f>S22-S96</f>
        <v>-4.5474735088646412E-13</v>
      </c>
      <c r="T98" s="144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>
      <c r="A99" s="145"/>
      <c r="B99" s="146"/>
      <c r="C99" s="145"/>
      <c r="D99" s="145"/>
      <c r="E99" s="50"/>
      <c r="F99" s="145"/>
      <c r="G99" s="145"/>
      <c r="H99" s="50"/>
      <c r="I99" s="145"/>
      <c r="J99" s="145"/>
      <c r="K99" s="50"/>
      <c r="L99" s="145"/>
      <c r="M99" s="145"/>
      <c r="N99" s="50"/>
      <c r="O99" s="145"/>
      <c r="P99" s="145"/>
      <c r="Q99" s="145"/>
      <c r="R99" s="145"/>
      <c r="S99" s="145"/>
      <c r="T99" s="145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>
      <c r="A100" s="145"/>
      <c r="B100" s="146"/>
      <c r="C100" s="145"/>
      <c r="D100" s="145"/>
      <c r="E100" s="50"/>
      <c r="F100" s="145"/>
      <c r="G100" s="145"/>
      <c r="H100" s="50"/>
      <c r="I100" s="145"/>
      <c r="J100" s="145"/>
      <c r="K100" s="50"/>
      <c r="L100" s="145"/>
      <c r="M100" s="145"/>
      <c r="N100" s="50"/>
      <c r="O100" s="145"/>
      <c r="P100" s="145"/>
      <c r="Q100" s="145"/>
      <c r="R100" s="145"/>
      <c r="S100" s="145"/>
      <c r="T100" s="145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>
      <c r="A101" s="145" t="s">
        <v>123</v>
      </c>
      <c r="B101" s="146"/>
      <c r="C101" s="147" t="s">
        <v>175</v>
      </c>
      <c r="D101" s="145"/>
      <c r="E101" s="148"/>
      <c r="F101" s="147"/>
      <c r="G101" s="145"/>
      <c r="H101" s="148" t="s">
        <v>176</v>
      </c>
      <c r="I101" s="147"/>
      <c r="J101" s="147"/>
      <c r="K101" s="148"/>
      <c r="L101" s="145"/>
      <c r="M101" s="145"/>
      <c r="N101" s="50"/>
      <c r="O101" s="145"/>
      <c r="P101" s="145"/>
      <c r="Q101" s="145"/>
      <c r="R101" s="145"/>
      <c r="S101" s="145"/>
      <c r="T101" s="145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>
      <c r="A102" s="1"/>
      <c r="B102" s="1"/>
      <c r="C102" s="149" t="s">
        <v>124</v>
      </c>
      <c r="D102" s="145"/>
      <c r="E102" s="201" t="s">
        <v>125</v>
      </c>
      <c r="F102" s="202"/>
      <c r="G102" s="145"/>
      <c r="H102" s="50"/>
      <c r="I102" s="150" t="s">
        <v>126</v>
      </c>
      <c r="J102" s="145"/>
      <c r="K102" s="50"/>
      <c r="L102" s="150"/>
      <c r="M102" s="145"/>
      <c r="N102" s="50"/>
      <c r="O102" s="150"/>
      <c r="P102" s="145"/>
      <c r="Q102" s="145"/>
      <c r="R102" s="145"/>
      <c r="S102" s="145"/>
      <c r="T102" s="145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>
      <c r="A103" s="1"/>
      <c r="B103" s="1"/>
      <c r="C103" s="151"/>
      <c r="D103" s="152"/>
      <c r="E103" s="153"/>
      <c r="F103" s="154"/>
      <c r="G103" s="155"/>
      <c r="H103" s="153"/>
      <c r="I103" s="154"/>
      <c r="J103" s="155"/>
      <c r="K103" s="156"/>
      <c r="L103" s="154"/>
      <c r="M103" s="155"/>
      <c r="N103" s="156"/>
      <c r="O103" s="154"/>
      <c r="P103" s="155"/>
      <c r="Q103" s="155"/>
      <c r="R103" s="155"/>
      <c r="S103" s="155"/>
      <c r="T103" s="145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>
      <c r="A104" s="145"/>
      <c r="B104" s="146"/>
      <c r="C104" s="145" t="s">
        <v>177</v>
      </c>
      <c r="D104" s="145"/>
      <c r="E104" s="230"/>
      <c r="F104" s="231"/>
      <c r="G104" s="145"/>
      <c r="H104" s="232" t="s">
        <v>178</v>
      </c>
      <c r="I104" s="233"/>
      <c r="J104" s="233"/>
      <c r="K104" s="234"/>
      <c r="L104" s="145"/>
      <c r="M104" s="145"/>
      <c r="N104" s="50"/>
      <c r="O104" s="145"/>
      <c r="P104" s="145"/>
      <c r="Q104" s="145"/>
      <c r="R104" s="145"/>
      <c r="S104" s="145"/>
      <c r="T104" s="145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43.8" customHeight="1">
      <c r="A105" s="145"/>
      <c r="B105" s="146"/>
      <c r="C105" s="145"/>
      <c r="D105" s="145"/>
      <c r="E105" s="50"/>
      <c r="F105" s="145"/>
      <c r="G105" s="145"/>
      <c r="H105" s="235" t="s">
        <v>179</v>
      </c>
      <c r="I105" s="236"/>
      <c r="J105" s="236"/>
      <c r="K105" s="236"/>
      <c r="L105" s="145"/>
      <c r="M105" s="145"/>
      <c r="N105" s="50"/>
      <c r="O105" s="145"/>
      <c r="P105" s="145"/>
      <c r="Q105" s="145"/>
      <c r="R105" s="145"/>
      <c r="S105" s="145"/>
      <c r="T105" s="145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>
      <c r="A106" s="145"/>
      <c r="B106" s="146"/>
      <c r="C106" s="145"/>
      <c r="D106" s="145"/>
      <c r="E106" s="50"/>
      <c r="F106" s="145"/>
      <c r="G106" s="145"/>
      <c r="H106" s="50"/>
      <c r="I106" s="145"/>
      <c r="J106" s="145"/>
      <c r="K106" s="50"/>
      <c r="L106" s="145"/>
      <c r="M106" s="145"/>
      <c r="N106" s="50"/>
      <c r="O106" s="145"/>
      <c r="P106" s="145"/>
      <c r="Q106" s="145"/>
      <c r="R106" s="145"/>
      <c r="S106" s="145"/>
      <c r="T106" s="145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>
      <c r="A107" s="145"/>
      <c r="B107" s="146"/>
      <c r="C107" s="145"/>
      <c r="D107" s="145"/>
      <c r="E107" s="50"/>
      <c r="F107" s="145"/>
      <c r="G107" s="145"/>
      <c r="H107" s="50"/>
      <c r="I107" s="145"/>
      <c r="J107" s="145"/>
      <c r="K107" s="50"/>
      <c r="L107" s="145"/>
      <c r="M107" s="145"/>
      <c r="N107" s="50"/>
      <c r="O107" s="145"/>
      <c r="P107" s="145"/>
      <c r="Q107" s="145"/>
      <c r="R107" s="145"/>
      <c r="S107" s="145"/>
      <c r="T107" s="145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>
      <c r="A108" s="145"/>
      <c r="B108" s="146"/>
      <c r="C108" s="145"/>
      <c r="D108" s="145"/>
      <c r="E108" s="50"/>
      <c r="F108" s="145"/>
      <c r="G108" s="145"/>
      <c r="H108" s="50"/>
      <c r="I108" s="145"/>
      <c r="J108" s="145"/>
      <c r="K108" s="50"/>
      <c r="L108" s="145"/>
      <c r="M108" s="145"/>
      <c r="N108" s="50"/>
      <c r="O108" s="145"/>
      <c r="P108" s="145"/>
      <c r="Q108" s="145"/>
      <c r="R108" s="145"/>
      <c r="S108" s="145"/>
      <c r="T108" s="145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/>
    <row r="304" spans="1:38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</sheetData>
  <autoFilter ref="A19:T19"/>
  <mergeCells count="22">
    <mergeCell ref="Q17:S17"/>
    <mergeCell ref="T17:T18"/>
    <mergeCell ref="A17:A18"/>
    <mergeCell ref="B17:B18"/>
    <mergeCell ref="C17:C18"/>
    <mergeCell ref="D17:D18"/>
    <mergeCell ref="H105:K105"/>
    <mergeCell ref="A12:S12"/>
    <mergeCell ref="A13:S13"/>
    <mergeCell ref="A98:C98"/>
    <mergeCell ref="E17:G17"/>
    <mergeCell ref="H17:J17"/>
    <mergeCell ref="E35:G37"/>
    <mergeCell ref="H35:J37"/>
    <mergeCell ref="E39:G41"/>
    <mergeCell ref="H39:J41"/>
    <mergeCell ref="E83:G91"/>
    <mergeCell ref="H83:J91"/>
    <mergeCell ref="E94:G94"/>
    <mergeCell ref="H94:J94"/>
    <mergeCell ref="K17:M17"/>
    <mergeCell ref="N17:P17"/>
  </mergeCells>
  <printOptions horizontalCentered="1"/>
  <pageMargins left="0" right="0" top="0" bottom="0" header="0" footer="0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lesya</dc:creator>
  <cp:lastModifiedBy>lesya</cp:lastModifiedBy>
  <dcterms:created xsi:type="dcterms:W3CDTF">2021-01-16T12:59:07Z</dcterms:created>
  <dcterms:modified xsi:type="dcterms:W3CDTF">2021-01-19T09:40:51Z</dcterms:modified>
</cp:coreProperties>
</file>