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HP User\Desktop\Potochna\інституційний\Резонанс\ZVIT\на флешку\"/>
    </mc:Choice>
  </mc:AlternateContent>
  <xr:revisionPtr revIDLastSave="0" documentId="13_ncr:1_{F5647346-C278-498C-982A-81747F26EFEF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73" i="2" l="1"/>
  <c r="F73" i="2"/>
  <c r="D73" i="2" l="1"/>
  <c r="P92" i="1"/>
  <c r="R92" i="1" s="1"/>
  <c r="P93" i="1"/>
  <c r="R93" i="1" s="1"/>
  <c r="M92" i="1"/>
  <c r="Q92" i="1" s="1"/>
  <c r="M93" i="1"/>
  <c r="Q93" i="1" s="1"/>
  <c r="P36" i="1"/>
  <c r="R36" i="1" s="1"/>
  <c r="P37" i="1"/>
  <c r="R37" i="1" s="1"/>
  <c r="M36" i="1"/>
  <c r="Q36" i="1" s="1"/>
  <c r="M37" i="1"/>
  <c r="Q37" i="1" s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S93" i="1" l="1"/>
  <c r="S92" i="1"/>
  <c r="Q74" i="1"/>
  <c r="Q70" i="1"/>
  <c r="Q66" i="1"/>
  <c r="Q73" i="1"/>
  <c r="Q69" i="1"/>
  <c r="Q65" i="1"/>
  <c r="S36" i="1"/>
  <c r="R76" i="1"/>
  <c r="R72" i="1"/>
  <c r="R68" i="1"/>
  <c r="R64" i="1"/>
  <c r="R75" i="1"/>
  <c r="R71" i="1"/>
  <c r="R67" i="1"/>
  <c r="R63" i="1"/>
  <c r="Q76" i="1"/>
  <c r="S76" i="1" s="1"/>
  <c r="Q72" i="1"/>
  <c r="S72" i="1" s="1"/>
  <c r="Q68" i="1"/>
  <c r="S68" i="1" s="1"/>
  <c r="Q64" i="1"/>
  <c r="S64" i="1" s="1"/>
  <c r="R74" i="1"/>
  <c r="R70" i="1"/>
  <c r="R66" i="1"/>
  <c r="S37" i="1"/>
  <c r="Q75" i="1"/>
  <c r="Q71" i="1"/>
  <c r="S71" i="1" s="1"/>
  <c r="Q67" i="1"/>
  <c r="S67" i="1" s="1"/>
  <c r="Q63" i="1"/>
  <c r="S63" i="1" s="1"/>
  <c r="R73" i="1"/>
  <c r="R69" i="1"/>
  <c r="R65" i="1"/>
  <c r="S65" i="1" s="1"/>
  <c r="I18" i="2"/>
  <c r="F18" i="2"/>
  <c r="D18" i="2"/>
  <c r="J98" i="1"/>
  <c r="G98" i="1"/>
  <c r="P97" i="1"/>
  <c r="R97" i="1" s="1"/>
  <c r="R98" i="1" s="1"/>
  <c r="M97" i="1"/>
  <c r="M98" i="1" s="1"/>
  <c r="J95" i="1"/>
  <c r="G95" i="1"/>
  <c r="P94" i="1"/>
  <c r="R94" i="1" s="1"/>
  <c r="M94" i="1"/>
  <c r="Q94" i="1" s="1"/>
  <c r="P91" i="1"/>
  <c r="M91" i="1"/>
  <c r="Q91" i="1" s="1"/>
  <c r="P88" i="1"/>
  <c r="M88" i="1"/>
  <c r="J88" i="1"/>
  <c r="G88" i="1"/>
  <c r="P87" i="1"/>
  <c r="M87" i="1"/>
  <c r="J87" i="1"/>
  <c r="G87" i="1"/>
  <c r="P86" i="1"/>
  <c r="P89" i="1" s="1"/>
  <c r="M86" i="1"/>
  <c r="J86" i="1"/>
  <c r="J89" i="1" s="1"/>
  <c r="G86" i="1"/>
  <c r="G89" i="1" s="1"/>
  <c r="P83" i="1"/>
  <c r="M83" i="1"/>
  <c r="J83" i="1"/>
  <c r="G83" i="1"/>
  <c r="P82" i="1"/>
  <c r="M82" i="1"/>
  <c r="J82" i="1"/>
  <c r="G82" i="1"/>
  <c r="P81" i="1"/>
  <c r="P84" i="1" s="1"/>
  <c r="M81" i="1"/>
  <c r="M84" i="1" s="1"/>
  <c r="J81" i="1"/>
  <c r="J84" i="1" s="1"/>
  <c r="G81" i="1"/>
  <c r="G84" i="1" s="1"/>
  <c r="P78" i="1"/>
  <c r="M78" i="1"/>
  <c r="G78" i="1"/>
  <c r="P77" i="1"/>
  <c r="M77" i="1"/>
  <c r="Q77" i="1" s="1"/>
  <c r="P62" i="1"/>
  <c r="M62" i="1"/>
  <c r="J62" i="1"/>
  <c r="J79" i="1" s="1"/>
  <c r="G62" i="1"/>
  <c r="P59" i="1"/>
  <c r="M59" i="1"/>
  <c r="J59" i="1"/>
  <c r="G59" i="1"/>
  <c r="P58" i="1"/>
  <c r="M58" i="1"/>
  <c r="J58" i="1"/>
  <c r="G58" i="1"/>
  <c r="P57" i="1"/>
  <c r="P60" i="1" s="1"/>
  <c r="M57" i="1"/>
  <c r="M60" i="1" s="1"/>
  <c r="J57" i="1"/>
  <c r="J60" i="1" s="1"/>
  <c r="G57" i="1"/>
  <c r="G60" i="1" s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P55" i="1" s="1"/>
  <c r="M51" i="1"/>
  <c r="J51" i="1"/>
  <c r="J55" i="1" s="1"/>
  <c r="G51" i="1"/>
  <c r="G55" i="1" s="1"/>
  <c r="P48" i="1"/>
  <c r="M48" i="1"/>
  <c r="J48" i="1"/>
  <c r="G48" i="1"/>
  <c r="P47" i="1"/>
  <c r="M47" i="1"/>
  <c r="J47" i="1"/>
  <c r="G47" i="1"/>
  <c r="P46" i="1"/>
  <c r="P49" i="1" s="1"/>
  <c r="M46" i="1"/>
  <c r="M49" i="1" s="1"/>
  <c r="J46" i="1"/>
  <c r="J49" i="1" s="1"/>
  <c r="G46" i="1"/>
  <c r="G49" i="1" s="1"/>
  <c r="P43" i="1"/>
  <c r="M43" i="1"/>
  <c r="J43" i="1"/>
  <c r="G43" i="1"/>
  <c r="P42" i="1"/>
  <c r="P44" i="1" s="1"/>
  <c r="M42" i="1"/>
  <c r="M44" i="1" s="1"/>
  <c r="J42" i="1"/>
  <c r="J44" i="1" s="1"/>
  <c r="G42" i="1"/>
  <c r="G44" i="1" s="1"/>
  <c r="P39" i="1"/>
  <c r="R39" i="1" s="1"/>
  <c r="M39" i="1"/>
  <c r="Q39" i="1" s="1"/>
  <c r="P38" i="1"/>
  <c r="R38" i="1" s="1"/>
  <c r="M38" i="1"/>
  <c r="P35" i="1"/>
  <c r="M35" i="1"/>
  <c r="Q35" i="1" s="1"/>
  <c r="P33" i="1"/>
  <c r="R33" i="1" s="1"/>
  <c r="M33" i="1"/>
  <c r="Q33" i="1" s="1"/>
  <c r="P32" i="1"/>
  <c r="R32" i="1" s="1"/>
  <c r="M32" i="1"/>
  <c r="P31" i="1"/>
  <c r="M31" i="1"/>
  <c r="Q31" i="1" s="1"/>
  <c r="P29" i="1"/>
  <c r="M29" i="1"/>
  <c r="J29" i="1"/>
  <c r="G29" i="1"/>
  <c r="P28" i="1"/>
  <c r="M28" i="1"/>
  <c r="J28" i="1"/>
  <c r="G28" i="1"/>
  <c r="P27" i="1"/>
  <c r="P26" i="1" s="1"/>
  <c r="M27" i="1"/>
  <c r="M26" i="1" s="1"/>
  <c r="J27" i="1"/>
  <c r="G27" i="1"/>
  <c r="P22" i="1"/>
  <c r="M22" i="1"/>
  <c r="J22" i="1"/>
  <c r="G22" i="1"/>
  <c r="R21" i="1"/>
  <c r="R22" i="1" s="1"/>
  <c r="Q21" i="1"/>
  <c r="S75" i="1" l="1"/>
  <c r="S69" i="1"/>
  <c r="M89" i="1"/>
  <c r="Q82" i="1"/>
  <c r="Q83" i="1"/>
  <c r="S74" i="1"/>
  <c r="S73" i="1"/>
  <c r="S94" i="1"/>
  <c r="P98" i="1"/>
  <c r="Q97" i="1"/>
  <c r="Q98" i="1" s="1"/>
  <c r="S66" i="1"/>
  <c r="P95" i="1"/>
  <c r="S70" i="1"/>
  <c r="R91" i="1"/>
  <c r="R95" i="1" s="1"/>
  <c r="Q58" i="1"/>
  <c r="Q59" i="1"/>
  <c r="R82" i="1"/>
  <c r="R83" i="1"/>
  <c r="S83" i="1" s="1"/>
  <c r="Q87" i="1"/>
  <c r="Q88" i="1"/>
  <c r="S88" i="1" s="1"/>
  <c r="R52" i="1"/>
  <c r="R53" i="1"/>
  <c r="R54" i="1"/>
  <c r="R58" i="1"/>
  <c r="R59" i="1"/>
  <c r="R87" i="1"/>
  <c r="R88" i="1"/>
  <c r="P79" i="1"/>
  <c r="M79" i="1"/>
  <c r="Q78" i="1"/>
  <c r="M55" i="1"/>
  <c r="G79" i="1"/>
  <c r="Q43" i="1"/>
  <c r="R42" i="1"/>
  <c r="R43" i="1"/>
  <c r="Q47" i="1"/>
  <c r="Q48" i="1"/>
  <c r="R77" i="1"/>
  <c r="S77" i="1" s="1"/>
  <c r="R78" i="1"/>
  <c r="R46" i="1"/>
  <c r="R47" i="1"/>
  <c r="R48" i="1"/>
  <c r="Q52" i="1"/>
  <c r="S52" i="1" s="1"/>
  <c r="Q53" i="1"/>
  <c r="S53" i="1" s="1"/>
  <c r="Q54" i="1"/>
  <c r="R27" i="1"/>
  <c r="R29" i="1"/>
  <c r="Q27" i="1"/>
  <c r="Q28" i="1"/>
  <c r="Q29" i="1"/>
  <c r="S33" i="1"/>
  <c r="Q32" i="1"/>
  <c r="M30" i="1"/>
  <c r="P34" i="1"/>
  <c r="R35" i="1"/>
  <c r="R34" i="1" s="1"/>
  <c r="Q95" i="1"/>
  <c r="Q22" i="1"/>
  <c r="S21" i="1"/>
  <c r="S22" i="1" s="1"/>
  <c r="S39" i="1"/>
  <c r="P30" i="1"/>
  <c r="R31" i="1"/>
  <c r="R30" i="1" s="1"/>
  <c r="Q38" i="1"/>
  <c r="M34" i="1"/>
  <c r="J26" i="1"/>
  <c r="J40" i="1" s="1"/>
  <c r="J99" i="1" s="1"/>
  <c r="J101" i="1" s="1"/>
  <c r="R28" i="1"/>
  <c r="Q57" i="1"/>
  <c r="Q62" i="1"/>
  <c r="Q81" i="1"/>
  <c r="Q86" i="1"/>
  <c r="M95" i="1"/>
  <c r="G26" i="1"/>
  <c r="G40" i="1" s="1"/>
  <c r="Q46" i="1"/>
  <c r="Q51" i="1"/>
  <c r="R57" i="1"/>
  <c r="R62" i="1"/>
  <c r="R81" i="1"/>
  <c r="R84" i="1" s="1"/>
  <c r="R86" i="1"/>
  <c r="Q42" i="1"/>
  <c r="R51" i="1"/>
  <c r="S82" i="1" l="1"/>
  <c r="S97" i="1"/>
  <c r="S98" i="1" s="1"/>
  <c r="R60" i="1"/>
  <c r="S59" i="1"/>
  <c r="R89" i="1"/>
  <c r="S78" i="1"/>
  <c r="S87" i="1"/>
  <c r="S58" i="1"/>
  <c r="R55" i="1"/>
  <c r="G99" i="1"/>
  <c r="G101" i="1" s="1"/>
  <c r="S91" i="1"/>
  <c r="S95" i="1" s="1"/>
  <c r="S54" i="1"/>
  <c r="P40" i="1"/>
  <c r="P99" i="1" s="1"/>
  <c r="P101" i="1" s="1"/>
  <c r="S43" i="1"/>
  <c r="Q26" i="1"/>
  <c r="S27" i="1"/>
  <c r="R44" i="1"/>
  <c r="R79" i="1"/>
  <c r="S48" i="1"/>
  <c r="R49" i="1"/>
  <c r="S47" i="1"/>
  <c r="S28" i="1"/>
  <c r="S29" i="1"/>
  <c r="M40" i="1"/>
  <c r="M99" i="1" s="1"/>
  <c r="M101" i="1" s="1"/>
  <c r="S35" i="1"/>
  <c r="Q44" i="1"/>
  <c r="S42" i="1"/>
  <c r="S62" i="1"/>
  <c r="Q79" i="1"/>
  <c r="S57" i="1"/>
  <c r="Q60" i="1"/>
  <c r="Q34" i="1"/>
  <c r="S38" i="1"/>
  <c r="S34" i="1" s="1"/>
  <c r="S32" i="1"/>
  <c r="Q30" i="1"/>
  <c r="Q55" i="1"/>
  <c r="S51" i="1"/>
  <c r="S86" i="1"/>
  <c r="Q89" i="1"/>
  <c r="R26" i="1"/>
  <c r="R40" i="1" s="1"/>
  <c r="Q49" i="1"/>
  <c r="S46" i="1"/>
  <c r="S81" i="1"/>
  <c r="S84" i="1" s="1"/>
  <c r="Q84" i="1"/>
  <c r="S31" i="1"/>
  <c r="S89" i="1" l="1"/>
  <c r="S60" i="1"/>
  <c r="S55" i="1"/>
  <c r="S79" i="1"/>
  <c r="S44" i="1"/>
  <c r="R99" i="1"/>
  <c r="R101" i="1" s="1"/>
  <c r="S26" i="1"/>
  <c r="Q40" i="1"/>
  <c r="Q99" i="1" s="1"/>
  <c r="Q101" i="1" s="1"/>
  <c r="S49" i="1"/>
  <c r="S30" i="1"/>
  <c r="S40" i="1" l="1"/>
  <c r="S99" i="1" s="1"/>
  <c r="S101" i="1" s="1"/>
</calcChain>
</file>

<file path=xl/sharedStrings.xml><?xml version="1.0" encoding="utf-8"?>
<sst xmlns="http://schemas.openxmlformats.org/spreadsheetml/2006/main" count="597" uniqueCount="331">
  <si>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</si>
  <si>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</si>
  <si>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</si>
  <si>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</si>
  <si>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</si>
  <si>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</si>
  <si>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</si>
  <si>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</si>
  <si>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</si>
  <si>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</si>
  <si>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</si>
  <si>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</si>
  <si>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</si>
  <si>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</si>
  <si>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</si>
  <si>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</si>
  <si>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</si>
  <si>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</si>
  <si>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</si>
  <si>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</si>
  <si>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</si>
  <si>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</si>
  <si>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</si>
  <si>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</si>
  <si>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</si>
  <si>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</si>
  <si>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</si>
  <si>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</si>
  <si>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</si>
  <si>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</si>
  <si>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</si>
  <si>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</si>
  <si>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</si>
  <si>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</si>
  <si>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</si>
  <si>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</si>
  <si>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</si>
  <si>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</si>
  <si>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</si>
  <si>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</si>
  <si>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</si>
  <si>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</si>
  <si>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</si>
  <si>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</si>
  <si>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</si>
  <si>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</si>
  <si>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</si>
  <si>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</si>
  <si>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</si>
  <si>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</si>
  <si>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</si>
  <si>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</si>
  <si>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</si>
  <si>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</si>
  <si>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</si>
  <si>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</si>
  <si>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</si>
  <si>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</si>
  <si>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</si>
  <si>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</si>
  <si>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</si>
  <si>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</si>
  <si>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</si>
  <si>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</si>
  <si>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</si>
  <si>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</si>
  <si>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</si>
  <si>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</si>
  <si>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</si>
  <si>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</si>
  <si>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</si>
  <si>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</si>
  <si>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</si>
  <si>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</si>
  <si>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</si>
  <si>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</si>
  <si>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</si>
  <si>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</si>
  <si>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</si>
  <si>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</si>
  <si>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</si>
  <si>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</si>
  <si>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</si>
  <si>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</si>
  <si>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</si>
  <si>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</si>
  <si>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</si>
  <si>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</si>
  <si>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</si>
  <si>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</si>
  <si>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</si>
  <si>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</si>
  <si>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</si>
  <si>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</si>
  <si>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</si>
  <si>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</si>
  <si>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</si>
  <si>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</si>
  <si>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</si>
  <si>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</si>
  <si>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</si>
  <si>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</si>
  <si>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</si>
  <si>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</si>
  <si>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</si>
  <si>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</si>
  <si>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</si>
  <si>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</si>
  <si>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</si>
  <si>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</si>
  <si>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</si>
  <si>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</si>
  <si>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</si>
  <si>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</si>
  <si>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</si>
  <si>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</si>
  <si>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</si>
  <si>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</si>
  <si>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</si>
  <si>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</si>
  <si>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</si>
  <si>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</si>
  <si>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</si>
  <si>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</si>
  <si>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</si>
  <si>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</si>
  <si>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</si>
  <si>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</si>
  <si>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</si>
  <si>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</si>
  <si>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</si>
  <si>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</si>
  <si>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</si>
  <si>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</si>
  <si>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</si>
  <si>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</si>
  <si>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</si>
  <si>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</si>
  <si>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</si>
  <si>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</si>
  <si>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</si>
  <si>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</si>
  <si>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</si>
  <si>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</si>
  <si>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</si>
  <si>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№ 3ORG81-04463 від "30" листопада 2020 року</t>
  </si>
  <si>
    <t>Маковецька Марія Миколаївна, діловод</t>
  </si>
  <si>
    <t>Сосновський Ярослав Михайлович, дизайнер</t>
  </si>
  <si>
    <t>1.3.4</t>
  </si>
  <si>
    <t>1.3.5</t>
  </si>
  <si>
    <t>ФОП Грабовська Олена Романівна, керівник проекту</t>
  </si>
  <si>
    <t>ФОП Ільків Олег Богданович, юристконсульт</t>
  </si>
  <si>
    <t>ФОП Бондарук Галина Ярославівна, розробник збірки кращих міжнародних практик молодіжної роботи у сфері культури</t>
  </si>
  <si>
    <t>ФОП Дацько Ольга Володимирівна, розробник курсу для мікронавчання</t>
  </si>
  <si>
    <t>ФОП Андронатій Олена Олександрівна, автор методичного посібника з використання діждитал-інструментів у роботі з творчою молоддю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</si>
  <si>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</si>
  <si>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</si>
  <si>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</si>
  <si>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</si>
  <si>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</si>
  <si>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</si>
  <si>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</si>
  <si>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</si>
  <si>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</si>
  <si>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</si>
  <si>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</si>
  <si>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</si>
  <si>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</si>
  <si>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</si>
  <si>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Канцтовари</t>
  </si>
  <si>
    <t>Конденсаторний мікрофон з пантографом, павуком і поп фільтром 10 см</t>
  </si>
  <si>
    <t>Повнорозмірні безпровідні навушники з шумопоглинанням</t>
  </si>
  <si>
    <t>Кільцева USB LED-лампа, максимальна потужність 10 Дж</t>
  </si>
  <si>
    <t>Веб-камера Logitech: роздільна здатність відео
FullHD (1920x1080) з мікрофоном</t>
  </si>
  <si>
    <t>Смарт-штатив с датчиком руху</t>
  </si>
  <si>
    <t>Багатофункціональний пристрій лазерний з функцією двостороннього друку</t>
  </si>
  <si>
    <t>Шредер  Rexel Auto + 60X (2103060EU)</t>
  </si>
  <si>
    <t>Біндер - брошурувальник Agent B-15 H</t>
  </si>
  <si>
    <t>Акустична система Philips TAS6305 Black (колонки)</t>
  </si>
  <si>
    <t>Охолоджувальна підставка для ноутбука</t>
  </si>
  <si>
    <t>Універсально мобільна батарея на сонячній енергії 20000 mAh безпровідна, 4 панелі</t>
  </si>
  <si>
    <t>Проектор мультимедійний, розмір проекції 28-280 дюймів,  1920*1080 Full hd, 4200 люмен</t>
  </si>
  <si>
    <t>Клавіатура безпровідна з підсвіткою</t>
  </si>
  <si>
    <t>Системний блок AMD A6-7480 (3.5-3.8 ГГц)/RAM 8 ГБ/SSD 480 ГБ/AMD Radeon R5/без ОД/LAN/без ОС</t>
  </si>
  <si>
    <t xml:space="preserve">Монітор 23.8" </t>
  </si>
  <si>
    <t xml:space="preserve">Планшет, 10.3" (1920x1200) 2.3 ГГц) / RAM 2 ГБ / 32 ГБ </t>
  </si>
  <si>
    <t>набір</t>
  </si>
  <si>
    <t>9.3</t>
  </si>
  <si>
    <t>Перегляд  матеріалів сайту</t>
  </si>
  <si>
    <t>Модернізація сайту</t>
  </si>
  <si>
    <t>Консультаційні послуги з розробки внутрішніх політик організації</t>
  </si>
  <si>
    <t>Консультаційні послуги з розробки бізнес-плану</t>
  </si>
  <si>
    <t>За договорами ФОП</t>
  </si>
  <si>
    <t>Матеріальні витрати</t>
  </si>
  <si>
    <t>Соціальні внески з оплати праці(нарахування ЄСВ)</t>
  </si>
  <si>
    <t>Оплата праці</t>
  </si>
  <si>
    <t>9.4</t>
  </si>
  <si>
    <t>Переклад матеріалів сайту</t>
  </si>
  <si>
    <t xml:space="preserve">Консультаційні послуги з розробки бізнес-плану </t>
  </si>
  <si>
    <t>Обслуговування банківського рахунку</t>
  </si>
  <si>
    <t>Маковецька Марія Миколаївна (2066616722)</t>
  </si>
  <si>
    <t>Сосновський Ярослав Михайлович (2709401716)</t>
  </si>
  <si>
    <t>ФОП Пруська Романа Володимирівна , розробник збірки кращих міжнародних практик молодіжної роботи у сфері культури</t>
  </si>
  <si>
    <t>ФОП Пруська Романа Володимирівна (1899717585)</t>
  </si>
  <si>
    <t>ФОП Дацько Ольга Володимирівна (2266401886)</t>
  </si>
  <si>
    <t>ФОП Андронатій Олена Олександрівна (2882608884)</t>
  </si>
  <si>
    <t>ФОП Ільків Олег Богданович (2634212916)</t>
  </si>
  <si>
    <t>ПП "ЧАС-ПІК" (22360472)</t>
  </si>
  <si>
    <t>ПП"КАДР" ( 23271204)</t>
  </si>
  <si>
    <t>ТОВ НРП (36469918)</t>
  </si>
  <si>
    <t>ФОП Когут Ірина Андріївна (3228001203)</t>
  </si>
  <si>
    <t>Демчук Христина Євгенівна (3142005244)</t>
  </si>
  <si>
    <t>Демчук Христина Євгенівна, бухгалтер</t>
  </si>
  <si>
    <t>УК у Залізничному р-ні .Львова</t>
  </si>
  <si>
    <t>Військовий збір 1,5%</t>
  </si>
  <si>
    <t>ПДФО 18%</t>
  </si>
  <si>
    <t>ЄСВ 22%</t>
  </si>
  <si>
    <t>ГУДПС Львівська обл.Залізничний р-н м.Львова</t>
  </si>
  <si>
    <t>Договір№220 від 24.12.20р.</t>
  </si>
  <si>
    <t>ТзОВ "Розетка.УА" (37193071)</t>
  </si>
  <si>
    <t>за проектом  інституційної підтримки</t>
  </si>
  <si>
    <t>Договір №11 від 01.12.2020</t>
  </si>
  <si>
    <t>ФОП Тимчишин Арсен Андрійрович (3631505093)</t>
  </si>
  <si>
    <t>ФОП Ребман Р.М. (2729606114)</t>
  </si>
  <si>
    <t>ФОП Полишенкова А.В. (2903125109)</t>
  </si>
  <si>
    <t>Акт № 1/18   від 25.12.20р</t>
  </si>
  <si>
    <t>Букхгалтер</t>
  </si>
  <si>
    <t>Замінено надавача послуг на ФОП Пруску Р.В., з причини неможливості надання послуг ФОП Бондарук Г.Я. за станом здоровя</t>
  </si>
  <si>
    <t>Повна назва організації Грантоотримувача: Регіональний благодійний фонд "Резонанс"</t>
  </si>
  <si>
    <t>Демчук</t>
  </si>
  <si>
    <t>Х.Є.</t>
  </si>
  <si>
    <t>Додаток № 4_</t>
  </si>
  <si>
    <t>Збільшено витрати у зв'язку із зростанням ціни товару</t>
  </si>
  <si>
    <t>Економія коштів у зв'язку із зміною моделі</t>
  </si>
  <si>
    <t>Економія коштів у зв'язку із знижкою</t>
  </si>
  <si>
    <t xml:space="preserve"> Вартіть з ПДВ. Збільшено витрати у зв'язку із зростанням ціни товару</t>
  </si>
  <si>
    <t>Економія у зв'язку з безкоштовним обслуговуванням рахунку</t>
  </si>
  <si>
    <t>Збільшено витрати у зв'язку із збільшенням обсягу текстів для  перекладу</t>
  </si>
  <si>
    <t>Збільшено витрати у зв'язку із встановленням додаткових функцій (плагін доступності сайту) та збільшенням обсягу послуг розміщення матеріалів на сайті</t>
  </si>
  <si>
    <t>Збільшено витрати у зв'язку із зростанням ціни товарів</t>
  </si>
  <si>
    <t>Збільшено витрати у зв'язку із закінченням періоду знижок та  зростанням ціни товару</t>
  </si>
  <si>
    <t>У зв'язку із закінченням періоду знижок на моделі з плановими характеристиками, було прийнято рішення відмовитись від придбання проектора</t>
  </si>
  <si>
    <t>Банківська комісія була списана з іншого рахунку. Сплачено з власних коштів організації</t>
  </si>
  <si>
    <t>Акт №1/11 від 31.12.2020р</t>
  </si>
  <si>
    <t>Акт №1/13 від 25.12.2020р</t>
  </si>
  <si>
    <t>Акт №12/1  від 25.12.2020р</t>
  </si>
  <si>
    <t>Акт №1/14 від 25.12.2020р</t>
  </si>
  <si>
    <t>Акт №1/15 від 25.12.2020р</t>
  </si>
  <si>
    <t>Накладна №ЧПТТ10000012619 від 29.12.2020р.  Акт списання б/н від 31.12.2020р.</t>
  </si>
  <si>
    <t>Накладна №РН-0002727 від 28.12.20р., Акт списання б/н від 31.12.2020р.</t>
  </si>
  <si>
    <t>Акт б/н   від 24.12.2020р</t>
  </si>
  <si>
    <t>Акт №19/ 1   від 24.12.2020р.</t>
  </si>
  <si>
    <t>Акт № 1/17   від 24.12.2020р.</t>
  </si>
  <si>
    <t>Акт б/н  від 31.12.2020р.</t>
  </si>
  <si>
    <t>Накладна №2239948 від 29.12.2020р., Акт введення в експлуатацію від 30.12.2020р., Інвентарна картка №6</t>
  </si>
  <si>
    <t>Накладна №М300019291 від 24.12.2020р, Акт введення в експлуатацію від 30.12.2020р., Інвентарна картка № 18</t>
  </si>
  <si>
    <t>Накладна №462766 від 29.12.2020р., Акт введення в експлуатацію б/н від 30.12.2020р., Інвентарна картка №21</t>
  </si>
  <si>
    <t>Накладна №2239948 від 29.12.2020р., Акт введення в експлуатацію б/нвід 30.12.2020р., інвентарна картка №20</t>
  </si>
  <si>
    <t>Накладна №2239948 від 29.12.2020р., Акт введення в експлуатацію б/н від 30.12.2020р., Інвентарна картка №12</t>
  </si>
  <si>
    <t>Накладна №2239948 від 29.12.2020р., Акт введення в експлуатацію б/н від 30.12.2020р., Інвентарна картка №13</t>
  </si>
  <si>
    <t>Накладна №М300019291 від 24.12.2020р., Акт введення в експлуатацію б/н від 30.12.2020р., Інвентарна картка №4</t>
  </si>
  <si>
    <t>накладна №2237251 від 28.12.2020р., Акт введення в експлуатацію б/н від 30.12.2020р., Інвентарна картка №9</t>
  </si>
  <si>
    <t>накладна №РН-0002726 від 28.12.2020р., Акт введення в експлуатацію б/н від 30.12.2020р., Інвентарна картка №10</t>
  </si>
  <si>
    <t>Накладна №М300019291 від 24.12.2020р. Акт введення в експлуатацію б/н від 30.12.2020р., Інвентарна картка №5</t>
  </si>
  <si>
    <t>Накладна №2239948 від 29.12.20р., Акт введення в експлуатацію б/н від 30.12.2020р., Інвентарна картка №16, Інвентарна картка №17</t>
  </si>
  <si>
    <t>Накладна №2239948 від 29.12.2020р., Акт введення в експлуатацію б/н від 30.12.2020р., Інвентарна картка №14, Інвентарна картка № 15</t>
  </si>
  <si>
    <t>Накладна №2239948 від 29.12.2020р., Акт введення в експлуатацію б/н від 30.12.2020р., Інвентарна картка №11</t>
  </si>
  <si>
    <t>Накладна №2239948 від 29.12.2020р., Акт введення в експлуатацію б/н від 30.12.2020р., Інвентарна картка №19</t>
  </si>
  <si>
    <t>Накладна №М300019291 від 24.12.2020р, Акт введення в експлуатацію б/н від 30.12.2020р., Інвентарна картка №7, Інвентарна картка №8</t>
  </si>
  <si>
    <t>31 грудня 2020 року</t>
  </si>
  <si>
    <t>Грантоотримувача: Регіональний благодійний фонд "Резонанс"</t>
  </si>
  <si>
    <t>Цивільно-правовий договір №02/10 від 01.12.2020р.</t>
  </si>
  <si>
    <t>Акт №2 від  30.12.2020р.</t>
  </si>
  <si>
    <t xml:space="preserve">Акт №1  від 30.12.2020р. </t>
  </si>
  <si>
    <t>Акт б/н від 29.12.2020р.</t>
  </si>
  <si>
    <t>Договір №13 від 01.12.2020</t>
  </si>
  <si>
    <t>Договір №12 від 01.12.2020</t>
  </si>
  <si>
    <t>Договір №14 від 01.12.2020</t>
  </si>
  <si>
    <t>Договір №15 від 01.12.2020</t>
  </si>
  <si>
    <t>Договір№366 від 28.12.2020р.</t>
  </si>
  <si>
    <t>Рах.-факт. №2086463 від 25.12.2020р</t>
  </si>
  <si>
    <t>Рах.-факт. №СФ-02237251 від 23.12.2020р</t>
  </si>
  <si>
    <t>Договір№220 від 24.12.2020р.</t>
  </si>
  <si>
    <t>Рах.-факт. №СФ-0004111 від 28.12.2020р.</t>
  </si>
  <si>
    <t>ФОП Грабовська Олена Романівна (2823814482)</t>
  </si>
  <si>
    <t>Договір №К-261 від 27.08.2020р.</t>
  </si>
  <si>
    <t>ТзОВ "Універсальний консалтинг" (33667178)</t>
  </si>
  <si>
    <t xml:space="preserve">Договір №19  від 1.12.2020р </t>
  </si>
  <si>
    <t xml:space="preserve">Договір №16  від 1.12.2020р </t>
  </si>
  <si>
    <t xml:space="preserve">Договір №18  від 1.12.2020р </t>
  </si>
  <si>
    <t xml:space="preserve">Договір №17  від 1.12.2020р </t>
  </si>
  <si>
    <t xml:space="preserve">Договір №8/20-УКФ  від 1.12.2020р </t>
  </si>
  <si>
    <t>п.д.№44 від 28.12.2020р.</t>
  </si>
  <si>
    <t>п.д.№32 від24.12.2020р.</t>
  </si>
  <si>
    <t>п.д.№42 від 28.12.2020р.</t>
  </si>
  <si>
    <t>п.д.№41 від 28.12.2020р.</t>
  </si>
  <si>
    <t>п.д.№43 від 29.12.2020р.</t>
  </si>
  <si>
    <t>п.д.№33 від 24.12.2020р.</t>
  </si>
  <si>
    <t>п.д.№35 від 24.12.2020р.</t>
  </si>
  <si>
    <t>п.д.№52 від 28.12.2020р.</t>
  </si>
  <si>
    <t>п.д.№34 від 24.12.2020р.</t>
  </si>
  <si>
    <t>п.д.№45 від28.12.2020р.</t>
  </si>
  <si>
    <t>п.д.№57 від 28.12.2020р.</t>
  </si>
  <si>
    <t>п.д.№67 від 29.12.2020р.</t>
  </si>
  <si>
    <t>п.д.№53 від 29.12.2020р.</t>
  </si>
  <si>
    <t>п.д.№51 від 29.12.2020р.</t>
  </si>
  <si>
    <t>п.д.№50 від 29.12.2020р.</t>
  </si>
  <si>
    <t>п.д.№40 від 28.12.2020р.</t>
  </si>
  <si>
    <t>п.д.№39 від 28.12.2020р.</t>
  </si>
  <si>
    <t>п.д.№37 від 28.12.2020р.</t>
  </si>
  <si>
    <t>п.д.№38 від 28.12.2020р.</t>
  </si>
  <si>
    <t>п.д.№36 від 28.12.2020р.</t>
  </si>
  <si>
    <t>п.д.№54 від 29.12.2020р.</t>
  </si>
  <si>
    <t>п.д.№55 від 29.12.2020р.</t>
  </si>
  <si>
    <t>п.д.№56 від 29.12.2020р.</t>
  </si>
  <si>
    <t>п.д.№49 від 29.12.2020р.</t>
  </si>
  <si>
    <t>п.д.№47 від 29.12.2020р.</t>
  </si>
  <si>
    <t>п.д.№65 від 29.12.2020р.</t>
  </si>
  <si>
    <t>п.д.№48 від 29.12.2020р.</t>
  </si>
  <si>
    <t>п.д.№64 від 29.12.2020р.</t>
  </si>
  <si>
    <t>п.д.№46 від 29.12.2020р.</t>
  </si>
  <si>
    <t>УК у Залізничному р-ні м.Львова</t>
  </si>
  <si>
    <t>ТзОВ "Євро Клік" (39000921)</t>
  </si>
  <si>
    <t>Рах.-факт. №СФ-02239948 від 24.12.2020р</t>
  </si>
  <si>
    <t>Інші витрати, повязані з основною діяльністю організації</t>
  </si>
  <si>
    <t>Директор</t>
  </si>
  <si>
    <t>ТзОВ "АК "Універсальний консалтинг"</t>
  </si>
  <si>
    <t>Шиганов В.О.</t>
  </si>
  <si>
    <r>
      <t xml:space="preserve">у період з </t>
    </r>
    <r>
      <rPr>
        <sz val="14"/>
        <rFont val="Calibri"/>
        <family val="2"/>
        <charset val="204"/>
      </rPr>
      <t xml:space="preserve">01 жовтня 2020 </t>
    </r>
    <r>
      <rPr>
        <sz val="14"/>
        <rFont val="Calibri"/>
        <family val="2"/>
      </rPr>
      <t>року по 31 грудня 2020року</t>
    </r>
  </si>
  <si>
    <t>Цивільно-правовий договір №01/10 від 01.12.2020р.</t>
  </si>
  <si>
    <t>Цивільно-правовий договір №03/10 від 01.12.2020р.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</si>
</sst>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_-* #,##0.00_-;\-* #,##0.00_-;_-* &quot;-&quot;??_-;_-@"/>
  </numFmts>
  <fonts count="36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</font>
    <font>
      <b/>
      <vertAlign val="superscript"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sz val="14"/>
      <name val="Calibri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9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3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6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7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7" fontId="5" fillId="0" borderId="26" xfId="0" applyNumberFormat="1" applyFont="1" applyBorder="1" applyAlignment="1">
      <alignment vertical="center" wrapText="1"/>
    </xf>
    <xf numFmtId="167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8" fontId="11" fillId="4" borderId="29" xfId="0" applyNumberFormat="1" applyFont="1" applyFill="1" applyBorder="1" applyAlignment="1">
      <alignment vertical="top"/>
    </xf>
    <xf numFmtId="168" fontId="8" fillId="4" borderId="30" xfId="0" applyNumberFormat="1" applyFont="1" applyFill="1" applyBorder="1" applyAlignment="1">
      <alignment horizontal="center" vertical="top"/>
    </xf>
    <xf numFmtId="168" fontId="8" fillId="4" borderId="30" xfId="0" applyNumberFormat="1" applyFont="1" applyFill="1" applyBorder="1" applyAlignment="1">
      <alignment vertical="top"/>
    </xf>
    <xf numFmtId="168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8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6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7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7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7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7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7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7" fontId="5" fillId="0" borderId="43" xfId="0" applyNumberFormat="1" applyFont="1" applyBorder="1" applyAlignment="1">
      <alignment vertical="top" wrapText="1"/>
    </xf>
    <xf numFmtId="167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7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7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7" fontId="5" fillId="0" borderId="50" xfId="0" applyNumberFormat="1" applyFont="1" applyBorder="1" applyAlignment="1">
      <alignment vertical="top" wrapText="1"/>
    </xf>
    <xf numFmtId="167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7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7" fontId="5" fillId="6" borderId="60" xfId="0" applyNumberFormat="1" applyFont="1" applyFill="1" applyBorder="1" applyAlignment="1">
      <alignment vertical="center"/>
    </xf>
    <xf numFmtId="167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8" fontId="5" fillId="0" borderId="62" xfId="0" applyNumberFormat="1" applyFont="1" applyBorder="1" applyAlignment="1">
      <alignment vertical="top" wrapText="1"/>
    </xf>
    <xf numFmtId="167" fontId="6" fillId="5" borderId="29" xfId="0" applyNumberFormat="1" applyFont="1" applyFill="1" applyBorder="1" applyAlignment="1">
      <alignment vertical="center" wrapText="1"/>
    </xf>
    <xf numFmtId="168" fontId="5" fillId="0" borderId="25" xfId="0" applyNumberFormat="1" applyFont="1" applyBorder="1" applyAlignment="1">
      <alignment vertical="top" wrapText="1"/>
    </xf>
    <xf numFmtId="168" fontId="5" fillId="0" borderId="63" xfId="0" applyNumberFormat="1" applyFont="1" applyBorder="1" applyAlignment="1">
      <alignment vertical="top" wrapText="1"/>
    </xf>
    <xf numFmtId="167" fontId="6" fillId="6" borderId="59" xfId="0" applyNumberFormat="1" applyFont="1" applyFill="1" applyBorder="1" applyAlignment="1">
      <alignment vertical="center"/>
    </xf>
    <xf numFmtId="168" fontId="5" fillId="0" borderId="62" xfId="0" applyNumberFormat="1" applyFont="1" applyBorder="1" applyAlignment="1">
      <alignment horizontal="left" vertical="top" wrapText="1"/>
    </xf>
    <xf numFmtId="168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7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7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8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7" fontId="11" fillId="4" borderId="59" xfId="0" applyNumberFormat="1" applyFont="1" applyFill="1" applyBorder="1" applyAlignment="1">
      <alignment vertical="top"/>
    </xf>
    <xf numFmtId="167" fontId="8" fillId="4" borderId="39" xfId="0" applyNumberFormat="1" applyFont="1" applyFill="1" applyBorder="1" applyAlignment="1">
      <alignment horizontal="center" vertical="top"/>
    </xf>
    <xf numFmtId="167" fontId="8" fillId="4" borderId="6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7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7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3" fillId="0" borderId="0" xfId="0" applyFont="1"/>
    <xf numFmtId="4" fontId="23" fillId="0" borderId="0" xfId="0" applyNumberFormat="1" applyFont="1"/>
    <xf numFmtId="0" fontId="0" fillId="0" borderId="0" xfId="0" applyFont="1" applyAlignment="1"/>
    <xf numFmtId="4" fontId="5" fillId="4" borderId="16" xfId="0" applyNumberFormat="1" applyFont="1" applyFill="1" applyBorder="1" applyAlignment="1">
      <alignment vertical="top" wrapText="1"/>
    </xf>
    <xf numFmtId="167" fontId="27" fillId="0" borderId="47" xfId="0" applyNumberFormat="1" applyFont="1" applyBorder="1" applyAlignment="1">
      <alignment vertical="top" wrapText="1"/>
    </xf>
    <xf numFmtId="167" fontId="27" fillId="0" borderId="61" xfId="0" applyNumberFormat="1" applyFont="1" applyBorder="1" applyAlignment="1">
      <alignment vertical="top" wrapText="1"/>
    </xf>
    <xf numFmtId="168" fontId="27" fillId="0" borderId="62" xfId="0" applyNumberFormat="1" applyFont="1" applyBorder="1" applyAlignment="1">
      <alignment horizontal="left" vertical="top" wrapText="1"/>
    </xf>
    <xf numFmtId="168" fontId="27" fillId="0" borderId="64" xfId="0" applyNumberFormat="1" applyFont="1" applyBorder="1" applyAlignment="1">
      <alignment horizontal="left" vertical="top" wrapText="1"/>
    </xf>
    <xf numFmtId="3" fontId="27" fillId="0" borderId="44" xfId="0" applyNumberFormat="1" applyFont="1" applyBorder="1" applyAlignment="1">
      <alignment horizontal="center" vertical="top" wrapText="1"/>
    </xf>
    <xf numFmtId="3" fontId="27" fillId="0" borderId="52" xfId="0" applyNumberFormat="1" applyFont="1" applyBorder="1" applyAlignment="1">
      <alignment horizontal="center" vertical="top" wrapText="1"/>
    </xf>
    <xf numFmtId="49" fontId="13" fillId="0" borderId="51" xfId="0" applyNumberFormat="1" applyFont="1" applyBorder="1" applyAlignment="1">
      <alignment horizontal="center" vertical="top" wrapText="1"/>
    </xf>
    <xf numFmtId="49" fontId="13" fillId="0" borderId="81" xfId="0" applyNumberFormat="1" applyFont="1" applyBorder="1" applyAlignment="1">
      <alignment horizontal="center" vertical="top" wrapText="1"/>
    </xf>
    <xf numFmtId="168" fontId="25" fillId="0" borderId="6" xfId="0" applyNumberFormat="1" applyFont="1" applyBorder="1" applyAlignment="1">
      <alignment vertical="top" wrapText="1"/>
    </xf>
    <xf numFmtId="168" fontId="25" fillId="0" borderId="82" xfId="0" applyNumberFormat="1" applyFont="1" applyBorder="1" applyAlignment="1">
      <alignment vertical="top" wrapText="1"/>
    </xf>
    <xf numFmtId="168" fontId="25" fillId="0" borderId="83" xfId="0" applyNumberFormat="1" applyFont="1" applyBorder="1" applyAlignment="1">
      <alignment vertical="top" wrapText="1"/>
    </xf>
    <xf numFmtId="168" fontId="25" fillId="0" borderId="84" xfId="0" applyNumberFormat="1" applyFont="1" applyBorder="1" applyAlignment="1">
      <alignment vertical="top" wrapText="1"/>
    </xf>
    <xf numFmtId="0" fontId="25" fillId="0" borderId="25" xfId="0" applyFont="1" applyBorder="1" applyAlignment="1">
      <alignment wrapText="1"/>
    </xf>
    <xf numFmtId="0" fontId="29" fillId="0" borderId="25" xfId="0" applyFont="1" applyBorder="1" applyAlignment="1">
      <alignment horizontal="left" vertical="center" wrapText="1"/>
    </xf>
    <xf numFmtId="168" fontId="25" fillId="0" borderId="62" xfId="0" applyNumberFormat="1" applyFont="1" applyBorder="1" applyAlignment="1">
      <alignment horizontal="left" vertical="top" wrapText="1"/>
    </xf>
    <xf numFmtId="168" fontId="25" fillId="0" borderId="64" xfId="0" applyNumberFormat="1" applyFont="1" applyBorder="1" applyAlignment="1">
      <alignment horizontal="left" vertical="top" wrapText="1"/>
    </xf>
    <xf numFmtId="168" fontId="25" fillId="0" borderId="62" xfId="0" applyNumberFormat="1" applyFont="1" applyBorder="1" applyAlignment="1">
      <alignment vertical="top" wrapText="1"/>
    </xf>
    <xf numFmtId="168" fontId="26" fillId="0" borderId="64" xfId="0" applyNumberFormat="1" applyFont="1" applyBorder="1" applyAlignment="1">
      <alignment horizontal="left" vertical="top" wrapText="1"/>
    </xf>
    <xf numFmtId="49" fontId="0" fillId="0" borderId="62" xfId="0" applyNumberFormat="1" applyFont="1" applyBorder="1" applyAlignment="1">
      <alignment horizontal="right" wrapText="1"/>
    </xf>
    <xf numFmtId="4" fontId="0" fillId="0" borderId="80" xfId="0" applyNumberFormat="1" applyFont="1" applyBorder="1"/>
    <xf numFmtId="0" fontId="25" fillId="0" borderId="86" xfId="0" applyFont="1" applyBorder="1" applyAlignment="1">
      <alignment wrapText="1"/>
    </xf>
    <xf numFmtId="168" fontId="25" fillId="0" borderId="63" xfId="0" applyNumberFormat="1" applyFont="1" applyBorder="1" applyAlignment="1">
      <alignment horizontal="left" vertical="top" wrapText="1"/>
    </xf>
    <xf numFmtId="167" fontId="30" fillId="0" borderId="85" xfId="0" applyNumberFormat="1" applyFont="1" applyBorder="1" applyAlignment="1">
      <alignment vertical="top" wrapText="1"/>
    </xf>
    <xf numFmtId="167" fontId="25" fillId="0" borderId="85" xfId="0" applyNumberFormat="1" applyFont="1" applyBorder="1" applyAlignment="1">
      <alignment vertical="top" wrapText="1"/>
    </xf>
    <xf numFmtId="0" fontId="25" fillId="0" borderId="85" xfId="0" applyFont="1" applyBorder="1" applyAlignment="1">
      <alignment wrapText="1"/>
    </xf>
    <xf numFmtId="0" fontId="26" fillId="0" borderId="85" xfId="0" applyFont="1" applyBorder="1" applyAlignment="1">
      <alignment wrapText="1"/>
    </xf>
    <xf numFmtId="168" fontId="25" fillId="0" borderId="85" xfId="0" applyNumberFormat="1" applyFont="1" applyBorder="1" applyAlignment="1">
      <alignment horizontal="left" vertical="top" wrapText="1"/>
    </xf>
    <xf numFmtId="4" fontId="0" fillId="0" borderId="80" xfId="0" applyNumberFormat="1" applyFont="1" applyBorder="1" applyAlignment="1">
      <alignment vertical="top"/>
    </xf>
    <xf numFmtId="0" fontId="25" fillId="0" borderId="85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167" fontId="25" fillId="0" borderId="85" xfId="0" applyNumberFormat="1" applyFont="1" applyFill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4" fontId="0" fillId="0" borderId="25" xfId="0" applyNumberFormat="1" applyFont="1" applyBorder="1" applyAlignment="1">
      <alignment vertical="top"/>
    </xf>
    <xf numFmtId="0" fontId="26" fillId="0" borderId="25" xfId="0" applyFont="1" applyBorder="1" applyAlignment="1">
      <alignment vertical="top" wrapText="1"/>
    </xf>
    <xf numFmtId="167" fontId="25" fillId="0" borderId="0" xfId="0" applyNumberFormat="1" applyFont="1" applyFill="1" applyBorder="1" applyAlignment="1">
      <alignment vertical="top" wrapText="1"/>
    </xf>
    <xf numFmtId="4" fontId="0" fillId="0" borderId="79" xfId="0" applyNumberFormat="1" applyFont="1" applyBorder="1" applyAlignment="1">
      <alignment vertical="top"/>
    </xf>
    <xf numFmtId="4" fontId="0" fillId="0" borderId="65" xfId="0" applyNumberFormat="1" applyFont="1" applyBorder="1" applyAlignment="1">
      <alignment vertical="top"/>
    </xf>
    <xf numFmtId="4" fontId="0" fillId="0" borderId="87" xfId="0" applyNumberFormat="1" applyFont="1" applyBorder="1" applyAlignment="1">
      <alignment vertical="top"/>
    </xf>
    <xf numFmtId="4" fontId="0" fillId="0" borderId="85" xfId="0" applyNumberFormat="1" applyFont="1" applyBorder="1" applyAlignment="1">
      <alignment vertical="top"/>
    </xf>
    <xf numFmtId="0" fontId="0" fillId="0" borderId="80" xfId="0" applyFont="1" applyBorder="1" applyAlignment="1">
      <alignment vertical="top" wrapText="1"/>
    </xf>
    <xf numFmtId="164" fontId="25" fillId="0" borderId="70" xfId="1" applyFont="1" applyFill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164" fontId="25" fillId="0" borderId="0" xfId="1" applyFont="1" applyBorder="1" applyAlignment="1">
      <alignment vertical="top" wrapText="1"/>
    </xf>
    <xf numFmtId="4" fontId="0" fillId="0" borderId="45" xfId="0" applyNumberFormat="1" applyFont="1" applyBorder="1" applyAlignment="1">
      <alignment vertical="top"/>
    </xf>
    <xf numFmtId="164" fontId="25" fillId="0" borderId="85" xfId="1" applyFont="1" applyBorder="1" applyAlignment="1">
      <alignment vertical="top" wrapText="1"/>
    </xf>
    <xf numFmtId="164" fontId="25" fillId="0" borderId="85" xfId="1" applyFont="1" applyBorder="1" applyAlignment="1">
      <alignment horizontal="left" vertical="center" wrapText="1"/>
    </xf>
    <xf numFmtId="0" fontId="25" fillId="0" borderId="62" xfId="0" applyFont="1" applyBorder="1" applyAlignment="1">
      <alignment vertical="top" wrapText="1"/>
    </xf>
    <xf numFmtId="164" fontId="25" fillId="0" borderId="0" xfId="1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4" fontId="0" fillId="0" borderId="25" xfId="0" applyNumberFormat="1" applyFont="1" applyFill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0" fontId="24" fillId="0" borderId="80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0" fontId="24" fillId="0" borderId="86" xfId="0" applyFont="1" applyBorder="1" applyAlignment="1">
      <alignment vertical="top" wrapText="1"/>
    </xf>
    <xf numFmtId="167" fontId="24" fillId="0" borderId="85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right" vertical="top" wrapText="1"/>
    </xf>
    <xf numFmtId="49" fontId="25" fillId="0" borderId="25" xfId="0" applyNumberFormat="1" applyFont="1" applyBorder="1" applyAlignment="1">
      <alignment horizontal="right" vertical="top" wrapText="1"/>
    </xf>
    <xf numFmtId="49" fontId="25" fillId="0" borderId="62" xfId="0" applyNumberFormat="1" applyFont="1" applyBorder="1" applyAlignment="1">
      <alignment horizontal="right" vertical="top" wrapText="1"/>
    </xf>
    <xf numFmtId="49" fontId="0" fillId="0" borderId="62" xfId="0" applyNumberFormat="1" applyFont="1" applyBorder="1" applyAlignment="1">
      <alignment horizontal="right" vertical="top" wrapText="1"/>
    </xf>
    <xf numFmtId="49" fontId="25" fillId="0" borderId="86" xfId="0" applyNumberFormat="1" applyFont="1" applyBorder="1" applyAlignment="1">
      <alignment horizontal="right" vertical="top" wrapText="1"/>
    </xf>
    <xf numFmtId="4" fontId="0" fillId="0" borderId="86" xfId="0" applyNumberFormat="1" applyFont="1" applyBorder="1" applyAlignment="1">
      <alignment vertical="top"/>
    </xf>
    <xf numFmtId="0" fontId="25" fillId="0" borderId="64" xfId="0" applyFont="1" applyBorder="1" applyAlignment="1">
      <alignment vertical="top" wrapText="1"/>
    </xf>
    <xf numFmtId="164" fontId="25" fillId="0" borderId="88" xfId="1" applyFont="1" applyBorder="1" applyAlignment="1">
      <alignment vertical="top" wrapText="1"/>
    </xf>
    <xf numFmtId="0" fontId="24" fillId="0" borderId="65" xfId="0" applyFont="1" applyBorder="1" applyAlignment="1">
      <alignment vertical="top" wrapText="1"/>
    </xf>
    <xf numFmtId="49" fontId="25" fillId="0" borderId="45" xfId="0" applyNumberFormat="1" applyFont="1" applyBorder="1" applyAlignment="1">
      <alignment horizontal="right" vertical="top" wrapText="1"/>
    </xf>
    <xf numFmtId="168" fontId="25" fillId="0" borderId="89" xfId="0" applyNumberFormat="1" applyFont="1" applyBorder="1" applyAlignment="1">
      <alignment horizontal="left" vertical="top" wrapText="1"/>
    </xf>
    <xf numFmtId="0" fontId="25" fillId="0" borderId="63" xfId="0" applyFont="1" applyBorder="1" applyAlignment="1">
      <alignment vertical="top" wrapText="1"/>
    </xf>
    <xf numFmtId="164" fontId="25" fillId="0" borderId="90" xfId="1" applyFont="1" applyBorder="1" applyAlignment="1">
      <alignment vertical="top" wrapText="1"/>
    </xf>
    <xf numFmtId="0" fontId="24" fillId="0" borderId="87" xfId="0" applyFont="1" applyBorder="1" applyAlignment="1">
      <alignment vertical="top" wrapText="1"/>
    </xf>
    <xf numFmtId="0" fontId="24" fillId="0" borderId="45" xfId="0" applyFont="1" applyBorder="1" applyAlignment="1">
      <alignment vertical="top" wrapText="1"/>
    </xf>
    <xf numFmtId="49" fontId="25" fillId="0" borderId="85" xfId="0" applyNumberFormat="1" applyFont="1" applyBorder="1" applyAlignment="1">
      <alignment horizontal="right" vertical="top" wrapText="1"/>
    </xf>
    <xf numFmtId="167" fontId="6" fillId="5" borderId="65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4" fontId="0" fillId="0" borderId="91" xfId="0" applyNumberFormat="1" applyFont="1" applyBorder="1"/>
    <xf numFmtId="0" fontId="0" fillId="0" borderId="91" xfId="0" applyFont="1" applyBorder="1" applyAlignment="1">
      <alignment wrapText="1"/>
    </xf>
    <xf numFmtId="4" fontId="24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7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8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7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/>
    <xf numFmtId="0" fontId="33" fillId="0" borderId="0" xfId="0" applyFont="1" applyAlignment="1">
      <alignment horizontal="center" wrapText="1"/>
    </xf>
    <xf numFmtId="0" fontId="35" fillId="0" borderId="0" xfId="0" applyFont="1" applyAlignment="1"/>
    <xf numFmtId="0" fontId="7" fillId="0" borderId="25" xfId="0" applyFont="1" applyBorder="1" applyAlignment="1">
      <alignment vertical="top" wrapText="1"/>
    </xf>
    <xf numFmtId="0" fontId="7" fillId="0" borderId="85" xfId="0" applyFont="1" applyBorder="1" applyAlignment="1">
      <alignment vertical="top" wrapText="1"/>
    </xf>
    <xf numFmtId="0" fontId="7" fillId="0" borderId="25" xfId="0" applyFont="1" applyBorder="1" applyAlignment="1">
      <alignment wrapText="1"/>
    </xf>
    <xf numFmtId="0" fontId="7" fillId="0" borderId="25" xfId="0" applyFont="1" applyFill="1" applyBorder="1" applyAlignment="1">
      <alignment vertical="top" wrapText="1"/>
    </xf>
    <xf numFmtId="0" fontId="7" fillId="0" borderId="86" xfId="0" applyFont="1" applyBorder="1" applyAlignment="1">
      <alignment vertical="top" wrapText="1"/>
    </xf>
    <xf numFmtId="0" fontId="7" fillId="0" borderId="85" xfId="0" applyFont="1" applyFill="1" applyBorder="1" applyAlignment="1">
      <alignment vertical="top" wrapText="1"/>
    </xf>
    <xf numFmtId="0" fontId="7" fillId="0" borderId="90" xfId="0" applyFont="1" applyFill="1" applyBorder="1" applyAlignment="1">
      <alignment vertical="top" wrapText="1"/>
    </xf>
    <xf numFmtId="0" fontId="7" fillId="0" borderId="45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18"/>
  <sheetViews>
    <sheetView topLeftCell="A10" zoomScale="77" zoomScaleNormal="77" workbookViewId="0">
      <selection activeCell="G109" sqref="G10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8.875" customWidth="1"/>
    <col min="6" max="6" width="9.75" customWidth="1"/>
    <col min="7" max="7" width="9.5" customWidth="1"/>
    <col min="8" max="8" width="8.25" customWidth="1"/>
    <col min="9" max="9" width="9" customWidth="1"/>
    <col min="10" max="10" width="10.25" customWidth="1"/>
    <col min="11" max="11" width="9.625" customWidth="1"/>
    <col min="12" max="12" width="11.5" customWidth="1"/>
    <col min="13" max="13" width="11" customWidth="1"/>
    <col min="14" max="14" width="6.75" customWidth="1"/>
    <col min="15" max="15" width="9.5" customWidth="1"/>
    <col min="16" max="16" width="12.25" customWidth="1"/>
    <col min="17" max="17" width="12" customWidth="1"/>
    <col min="18" max="18" width="11.75" customWidth="1"/>
    <col min="19" max="19" width="10" customWidth="1"/>
    <col min="20" max="20" width="23.37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231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61" t="s">
        <v>1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61" t="s">
        <v>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63" t="s">
        <v>228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64" t="s">
        <v>3</v>
      </c>
      <c r="B17" s="266" t="s">
        <v>4</v>
      </c>
      <c r="C17" s="266" t="s">
        <v>5</v>
      </c>
      <c r="D17" s="268" t="s">
        <v>6</v>
      </c>
      <c r="E17" s="255" t="s">
        <v>7</v>
      </c>
      <c r="F17" s="256"/>
      <c r="G17" s="257"/>
      <c r="H17" s="255" t="s">
        <v>8</v>
      </c>
      <c r="I17" s="256"/>
      <c r="J17" s="257"/>
      <c r="K17" s="255" t="s">
        <v>9</v>
      </c>
      <c r="L17" s="256"/>
      <c r="M17" s="257"/>
      <c r="N17" s="255" t="s">
        <v>10</v>
      </c>
      <c r="O17" s="256"/>
      <c r="P17" s="257"/>
      <c r="Q17" s="258" t="s">
        <v>11</v>
      </c>
      <c r="R17" s="256"/>
      <c r="S17" s="257"/>
      <c r="T17" s="25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65"/>
      <c r="B18" s="267"/>
      <c r="C18" s="267"/>
      <c r="D18" s="269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6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586673</v>
      </c>
      <c r="N21" s="38"/>
      <c r="O21" s="39"/>
      <c r="P21" s="40">
        <v>586673</v>
      </c>
      <c r="Q21" s="40">
        <f>G21+M21</f>
        <v>586673</v>
      </c>
      <c r="R21" s="40">
        <f>J21+P21</f>
        <v>586673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586673</v>
      </c>
      <c r="N22" s="46"/>
      <c r="O22" s="47"/>
      <c r="P22" s="48">
        <f t="shared" ref="P22:S22" si="0">SUM(P21)</f>
        <v>586673</v>
      </c>
      <c r="Q22" s="48">
        <f t="shared" si="0"/>
        <v>586673</v>
      </c>
      <c r="R22" s="48">
        <f t="shared" si="0"/>
        <v>586673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75"/>
      <c r="B23" s="262"/>
      <c r="C23" s="262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177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99000</v>
      </c>
      <c r="N30" s="74"/>
      <c r="O30" s="75"/>
      <c r="P30" s="76">
        <f t="shared" ref="P30:S30" si="9">SUM(P31:P33)</f>
        <v>99000</v>
      </c>
      <c r="Q30" s="76">
        <f t="shared" si="9"/>
        <v>99000</v>
      </c>
      <c r="R30" s="76">
        <f t="shared" si="9"/>
        <v>99000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80" t="s">
        <v>212</v>
      </c>
      <c r="D31" s="81" t="s">
        <v>40</v>
      </c>
      <c r="E31" s="276" t="s">
        <v>46</v>
      </c>
      <c r="F31" s="262"/>
      <c r="G31" s="277"/>
      <c r="H31" s="276" t="s">
        <v>46</v>
      </c>
      <c r="I31" s="262"/>
      <c r="J31" s="277"/>
      <c r="K31" s="82">
        <v>3</v>
      </c>
      <c r="L31" s="83">
        <v>12000</v>
      </c>
      <c r="M31" s="84">
        <f t="shared" ref="M31:M33" si="10">K31*L31</f>
        <v>36000</v>
      </c>
      <c r="N31" s="82">
        <v>3</v>
      </c>
      <c r="O31" s="83">
        <v>12000</v>
      </c>
      <c r="P31" s="84">
        <f t="shared" ref="P31:P33" si="11">N31*O31</f>
        <v>36000</v>
      </c>
      <c r="Q31" s="84">
        <f t="shared" ref="Q31:Q33" si="12">G31+M31</f>
        <v>36000</v>
      </c>
      <c r="R31" s="84">
        <f t="shared" ref="R31:R33" si="13">J31+P31</f>
        <v>36000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87" t="s">
        <v>47</v>
      </c>
      <c r="C32" s="80" t="s">
        <v>146</v>
      </c>
      <c r="D32" s="81" t="s">
        <v>40</v>
      </c>
      <c r="E32" s="278"/>
      <c r="F32" s="262"/>
      <c r="G32" s="277"/>
      <c r="H32" s="278"/>
      <c r="I32" s="262"/>
      <c r="J32" s="277"/>
      <c r="K32" s="82">
        <v>3</v>
      </c>
      <c r="L32" s="83">
        <v>9000</v>
      </c>
      <c r="M32" s="84">
        <f t="shared" si="10"/>
        <v>27000</v>
      </c>
      <c r="N32" s="82">
        <v>3</v>
      </c>
      <c r="O32" s="83">
        <v>9000</v>
      </c>
      <c r="P32" s="84">
        <f t="shared" si="11"/>
        <v>27000</v>
      </c>
      <c r="Q32" s="84">
        <f t="shared" si="12"/>
        <v>27000</v>
      </c>
      <c r="R32" s="84">
        <f t="shared" si="13"/>
        <v>27000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37</v>
      </c>
      <c r="B33" s="89" t="s">
        <v>48</v>
      </c>
      <c r="C33" s="178" t="s">
        <v>147</v>
      </c>
      <c r="D33" s="81" t="s">
        <v>40</v>
      </c>
      <c r="E33" s="278"/>
      <c r="F33" s="262"/>
      <c r="G33" s="277"/>
      <c r="H33" s="278"/>
      <c r="I33" s="262"/>
      <c r="J33" s="277"/>
      <c r="K33" s="92">
        <v>3</v>
      </c>
      <c r="L33" s="93">
        <v>12000</v>
      </c>
      <c r="M33" s="94">
        <f t="shared" si="10"/>
        <v>36000</v>
      </c>
      <c r="N33" s="82">
        <v>3</v>
      </c>
      <c r="O33" s="83">
        <v>12000</v>
      </c>
      <c r="P33" s="94">
        <f t="shared" si="11"/>
        <v>36000</v>
      </c>
      <c r="Q33" s="94">
        <f t="shared" si="12"/>
        <v>36000</v>
      </c>
      <c r="R33" s="94">
        <f t="shared" si="13"/>
        <v>36000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SUM(M35:M39)</f>
        <v>198000</v>
      </c>
      <c r="N34" s="74"/>
      <c r="O34" s="75"/>
      <c r="P34" s="76">
        <f t="shared" ref="P34:S34" si="15">SUM(P35:P39)</f>
        <v>198000</v>
      </c>
      <c r="Q34" s="76">
        <f t="shared" si="15"/>
        <v>198000</v>
      </c>
      <c r="R34" s="76">
        <f t="shared" si="15"/>
        <v>198000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79" t="s">
        <v>51</v>
      </c>
      <c r="C35" s="179" t="s">
        <v>150</v>
      </c>
      <c r="D35" s="81"/>
      <c r="E35" s="276" t="s">
        <v>46</v>
      </c>
      <c r="F35" s="262"/>
      <c r="G35" s="277"/>
      <c r="H35" s="276" t="s">
        <v>46</v>
      </c>
      <c r="I35" s="262"/>
      <c r="J35" s="277"/>
      <c r="K35" s="82">
        <v>3</v>
      </c>
      <c r="L35" s="83">
        <v>14000</v>
      </c>
      <c r="M35" s="84">
        <f t="shared" ref="M35:M39" si="16">K35*L35</f>
        <v>42000</v>
      </c>
      <c r="N35" s="82">
        <v>3</v>
      </c>
      <c r="O35" s="83">
        <v>14000</v>
      </c>
      <c r="P35" s="84">
        <f t="shared" ref="P35:P39" si="17">N35*O35</f>
        <v>42000</v>
      </c>
      <c r="Q35" s="84">
        <f t="shared" ref="Q35:Q39" si="18">G35+M35</f>
        <v>42000</v>
      </c>
      <c r="R35" s="84">
        <f t="shared" ref="R35:R39" si="19">J35+P35</f>
        <v>42000</v>
      </c>
      <c r="S35" s="84">
        <f t="shared" ref="S35:S39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76" customFormat="1" ht="30" customHeight="1" x14ac:dyDescent="0.2">
      <c r="A36" s="78" t="s">
        <v>37</v>
      </c>
      <c r="B36" s="79" t="s">
        <v>52</v>
      </c>
      <c r="C36" s="178" t="s">
        <v>151</v>
      </c>
      <c r="D36" s="81"/>
      <c r="E36" s="276"/>
      <c r="F36" s="262"/>
      <c r="G36" s="277"/>
      <c r="H36" s="276"/>
      <c r="I36" s="262"/>
      <c r="J36" s="277"/>
      <c r="K36" s="82">
        <v>3</v>
      </c>
      <c r="L36" s="83">
        <v>14000</v>
      </c>
      <c r="M36" s="84">
        <f t="shared" si="16"/>
        <v>42000</v>
      </c>
      <c r="N36" s="82">
        <v>3</v>
      </c>
      <c r="O36" s="83">
        <v>14000</v>
      </c>
      <c r="P36" s="84">
        <f t="shared" si="17"/>
        <v>42000</v>
      </c>
      <c r="Q36" s="84">
        <f t="shared" si="18"/>
        <v>42000</v>
      </c>
      <c r="R36" s="84">
        <f t="shared" si="19"/>
        <v>42000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76" customFormat="1" ht="76.5" customHeight="1" x14ac:dyDescent="0.2">
      <c r="A37" s="78" t="s">
        <v>37</v>
      </c>
      <c r="B37" s="79" t="s">
        <v>53</v>
      </c>
      <c r="C37" s="178" t="s">
        <v>152</v>
      </c>
      <c r="D37" s="81"/>
      <c r="E37" s="276"/>
      <c r="F37" s="262"/>
      <c r="G37" s="277"/>
      <c r="H37" s="276"/>
      <c r="I37" s="262"/>
      <c r="J37" s="277"/>
      <c r="K37" s="82">
        <v>3</v>
      </c>
      <c r="L37" s="83">
        <v>12000</v>
      </c>
      <c r="M37" s="84">
        <f t="shared" si="16"/>
        <v>36000</v>
      </c>
      <c r="N37" s="82">
        <v>3</v>
      </c>
      <c r="O37" s="83">
        <v>12000</v>
      </c>
      <c r="P37" s="84">
        <f t="shared" si="17"/>
        <v>36000</v>
      </c>
      <c r="Q37" s="84">
        <f t="shared" si="18"/>
        <v>36000</v>
      </c>
      <c r="R37" s="84">
        <f t="shared" si="19"/>
        <v>36000</v>
      </c>
      <c r="S37" s="84">
        <f t="shared" si="20"/>
        <v>0</v>
      </c>
      <c r="T37" s="229" t="s">
        <v>227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44.25" customHeight="1" x14ac:dyDescent="0.2">
      <c r="A38" s="86" t="s">
        <v>37</v>
      </c>
      <c r="B38" s="87" t="s">
        <v>148</v>
      </c>
      <c r="C38" s="178" t="s">
        <v>153</v>
      </c>
      <c r="D38" s="81"/>
      <c r="E38" s="278"/>
      <c r="F38" s="262"/>
      <c r="G38" s="277"/>
      <c r="H38" s="278"/>
      <c r="I38" s="262"/>
      <c r="J38" s="277"/>
      <c r="K38" s="82">
        <v>3</v>
      </c>
      <c r="L38" s="83">
        <v>14000</v>
      </c>
      <c r="M38" s="84">
        <f t="shared" si="16"/>
        <v>42000</v>
      </c>
      <c r="N38" s="82">
        <v>3</v>
      </c>
      <c r="O38" s="83">
        <v>14000</v>
      </c>
      <c r="P38" s="84">
        <f t="shared" si="17"/>
        <v>42000</v>
      </c>
      <c r="Q38" s="84">
        <f t="shared" si="18"/>
        <v>42000</v>
      </c>
      <c r="R38" s="84">
        <f t="shared" si="19"/>
        <v>42000</v>
      </c>
      <c r="S38" s="84">
        <f t="shared" si="20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65.25" customHeight="1" thickBot="1" x14ac:dyDescent="0.25">
      <c r="A39" s="88" t="s">
        <v>37</v>
      </c>
      <c r="B39" s="89" t="s">
        <v>149</v>
      </c>
      <c r="C39" s="178" t="s">
        <v>154</v>
      </c>
      <c r="D39" s="91"/>
      <c r="E39" s="279"/>
      <c r="F39" s="280"/>
      <c r="G39" s="281"/>
      <c r="H39" s="279"/>
      <c r="I39" s="280"/>
      <c r="J39" s="281"/>
      <c r="K39" s="82">
        <v>3</v>
      </c>
      <c r="L39" s="83">
        <v>12000</v>
      </c>
      <c r="M39" s="94">
        <f t="shared" si="16"/>
        <v>36000</v>
      </c>
      <c r="N39" s="82">
        <v>3</v>
      </c>
      <c r="O39" s="83">
        <v>12000</v>
      </c>
      <c r="P39" s="94">
        <f t="shared" si="17"/>
        <v>36000</v>
      </c>
      <c r="Q39" s="84">
        <f t="shared" si="18"/>
        <v>36000</v>
      </c>
      <c r="R39" s="84">
        <f t="shared" si="19"/>
        <v>36000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25">
      <c r="A40" s="96" t="s">
        <v>54</v>
      </c>
      <c r="B40" s="97"/>
      <c r="C40" s="98"/>
      <c r="D40" s="99"/>
      <c r="E40" s="100"/>
      <c r="F40" s="101"/>
      <c r="G40" s="102">
        <f>G26+G30+G34</f>
        <v>0</v>
      </c>
      <c r="H40" s="100"/>
      <c r="I40" s="101"/>
      <c r="J40" s="102">
        <f>J26+J30+J34</f>
        <v>0</v>
      </c>
      <c r="K40" s="100"/>
      <c r="L40" s="101"/>
      <c r="M40" s="102">
        <f>M26+M30+M34</f>
        <v>297000</v>
      </c>
      <c r="N40" s="100"/>
      <c r="O40" s="101"/>
      <c r="P40" s="102">
        <f t="shared" ref="P40:S40" si="21">P26+P30+P34</f>
        <v>297000</v>
      </c>
      <c r="Q40" s="102">
        <f t="shared" si="21"/>
        <v>297000</v>
      </c>
      <c r="R40" s="102">
        <f t="shared" si="21"/>
        <v>297000</v>
      </c>
      <c r="S40" s="102">
        <f t="shared" si="21"/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71" t="s">
        <v>26</v>
      </c>
      <c r="B41" s="72" t="s">
        <v>55</v>
      </c>
      <c r="C41" s="71" t="s">
        <v>56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37</v>
      </c>
      <c r="B42" s="105" t="s">
        <v>57</v>
      </c>
      <c r="C42" s="80" t="s">
        <v>58</v>
      </c>
      <c r="D42" s="81"/>
      <c r="E42" s="82"/>
      <c r="F42" s="106">
        <v>0.22</v>
      </c>
      <c r="G42" s="84">
        <f t="shared" ref="G42:G43" si="22">E42*F42</f>
        <v>0</v>
      </c>
      <c r="H42" s="82"/>
      <c r="I42" s="106">
        <v>0.22</v>
      </c>
      <c r="J42" s="84">
        <f t="shared" ref="J42:J43" si="23">H42*I42</f>
        <v>0</v>
      </c>
      <c r="K42" s="82"/>
      <c r="L42" s="106">
        <v>0.22</v>
      </c>
      <c r="M42" s="84">
        <f t="shared" ref="M42:M43" si="24">K42*L42</f>
        <v>0</v>
      </c>
      <c r="N42" s="82"/>
      <c r="O42" s="106">
        <v>0.22</v>
      </c>
      <c r="P42" s="84">
        <f t="shared" ref="P42:P43" si="25">N42*O42</f>
        <v>0</v>
      </c>
      <c r="Q42" s="84">
        <f t="shared" ref="Q42:Q43" si="26">G42+M42</f>
        <v>0</v>
      </c>
      <c r="R42" s="84">
        <f t="shared" ref="R42:R43" si="27">J42+P42</f>
        <v>0</v>
      </c>
      <c r="S42" s="84">
        <f t="shared" ref="S42:S43" si="28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37</v>
      </c>
      <c r="B43" s="87" t="s">
        <v>59</v>
      </c>
      <c r="C43" s="80" t="s">
        <v>44</v>
      </c>
      <c r="D43" s="81"/>
      <c r="E43" s="82"/>
      <c r="F43" s="106">
        <v>0.22</v>
      </c>
      <c r="G43" s="84">
        <f t="shared" si="22"/>
        <v>0</v>
      </c>
      <c r="H43" s="82"/>
      <c r="I43" s="106">
        <v>0.22</v>
      </c>
      <c r="J43" s="84">
        <f t="shared" si="23"/>
        <v>0</v>
      </c>
      <c r="K43" s="82">
        <v>99000</v>
      </c>
      <c r="L43" s="106">
        <v>0.22</v>
      </c>
      <c r="M43" s="84">
        <f t="shared" si="24"/>
        <v>21780</v>
      </c>
      <c r="N43" s="82">
        <v>99000</v>
      </c>
      <c r="O43" s="106">
        <v>0.22</v>
      </c>
      <c r="P43" s="84">
        <f t="shared" si="25"/>
        <v>21780</v>
      </c>
      <c r="Q43" s="84">
        <f t="shared" si="26"/>
        <v>21780</v>
      </c>
      <c r="R43" s="84">
        <f t="shared" si="27"/>
        <v>21780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60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21780</v>
      </c>
      <c r="N44" s="100"/>
      <c r="O44" s="101"/>
      <c r="P44" s="102">
        <f t="shared" ref="P44:S44" si="29">SUM(P42:P43)</f>
        <v>21780</v>
      </c>
      <c r="Q44" s="102">
        <f t="shared" si="29"/>
        <v>21780</v>
      </c>
      <c r="R44" s="102">
        <f t="shared" si="29"/>
        <v>21780</v>
      </c>
      <c r="S44" s="102">
        <f t="shared" si="29"/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26</v>
      </c>
      <c r="B45" s="72" t="s">
        <v>61</v>
      </c>
      <c r="C45" s="71" t="s">
        <v>62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45" customHeight="1" x14ac:dyDescent="0.2">
      <c r="A46" s="78" t="s">
        <v>37</v>
      </c>
      <c r="B46" s="105" t="s">
        <v>63</v>
      </c>
      <c r="C46" s="107" t="s">
        <v>64</v>
      </c>
      <c r="D46" s="81" t="s">
        <v>40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82"/>
      <c r="L46" s="83"/>
      <c r="M46" s="84">
        <f t="shared" ref="M46:M48" si="32">K46*L46</f>
        <v>0</v>
      </c>
      <c r="N46" s="82"/>
      <c r="O46" s="83"/>
      <c r="P46" s="84">
        <f t="shared" ref="P46:P48" si="33">N46*O46</f>
        <v>0</v>
      </c>
      <c r="Q46" s="84">
        <f t="shared" ref="Q46:Q48" si="34">G46+M46</f>
        <v>0</v>
      </c>
      <c r="R46" s="84">
        <f t="shared" ref="R46:R48" si="35">J46+P46</f>
        <v>0</v>
      </c>
      <c r="S46" s="84">
        <f t="shared" ref="S46:S48" si="36"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42.75" customHeight="1" x14ac:dyDescent="0.2">
      <c r="A47" s="86" t="s">
        <v>37</v>
      </c>
      <c r="B47" s="87" t="s">
        <v>65</v>
      </c>
      <c r="C47" s="107" t="s">
        <v>64</v>
      </c>
      <c r="D47" s="81" t="s">
        <v>40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si="32"/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45" customHeight="1" x14ac:dyDescent="0.2">
      <c r="A48" s="88" t="s">
        <v>37</v>
      </c>
      <c r="B48" s="89" t="s">
        <v>66</v>
      </c>
      <c r="C48" s="107" t="s">
        <v>64</v>
      </c>
      <c r="D48" s="91" t="s">
        <v>40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2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67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 t="shared" ref="P49:S49" si="37">SUM(P46:P48)</f>
        <v>0</v>
      </c>
      <c r="Q49" s="102">
        <f t="shared" si="37"/>
        <v>0</v>
      </c>
      <c r="R49" s="102">
        <f t="shared" si="37"/>
        <v>0</v>
      </c>
      <c r="S49" s="102">
        <f t="shared" si="37"/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7.5" customHeight="1" x14ac:dyDescent="0.2">
      <c r="A50" s="71" t="s">
        <v>26</v>
      </c>
      <c r="B50" s="72" t="s">
        <v>68</v>
      </c>
      <c r="C50" s="108" t="s">
        <v>69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37</v>
      </c>
      <c r="B51" s="105" t="s">
        <v>70</v>
      </c>
      <c r="C51" s="107" t="s">
        <v>71</v>
      </c>
      <c r="D51" s="81" t="s">
        <v>40</v>
      </c>
      <c r="E51" s="82"/>
      <c r="F51" s="83"/>
      <c r="G51" s="84">
        <f t="shared" ref="G51:G54" si="38">E51*F51</f>
        <v>0</v>
      </c>
      <c r="H51" s="82"/>
      <c r="I51" s="83"/>
      <c r="J51" s="84">
        <f t="shared" ref="J51:J54" si="39">H51*I51</f>
        <v>0</v>
      </c>
      <c r="K51" s="82"/>
      <c r="L51" s="83"/>
      <c r="M51" s="84">
        <f t="shared" ref="M51:M54" si="40">K51*L51</f>
        <v>0</v>
      </c>
      <c r="N51" s="82"/>
      <c r="O51" s="83"/>
      <c r="P51" s="84">
        <f t="shared" ref="P51:P54" si="41">N51*O51</f>
        <v>0</v>
      </c>
      <c r="Q51" s="84">
        <f t="shared" ref="Q51:Q54" si="42">G51+M51</f>
        <v>0</v>
      </c>
      <c r="R51" s="84">
        <f t="shared" ref="R51:R54" si="43">J51+P51</f>
        <v>0</v>
      </c>
      <c r="S51" s="84">
        <f t="shared" ref="S51:S54" si="44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9" t="s">
        <v>72</v>
      </c>
      <c r="C52" s="107" t="s">
        <v>73</v>
      </c>
      <c r="D52" s="81" t="s">
        <v>40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/>
      <c r="L52" s="83"/>
      <c r="M52" s="84">
        <f t="shared" si="40"/>
        <v>0</v>
      </c>
      <c r="N52" s="82"/>
      <c r="O52" s="83"/>
      <c r="P52" s="8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37</v>
      </c>
      <c r="B53" s="87" t="s">
        <v>74</v>
      </c>
      <c r="C53" s="109" t="s">
        <v>75</v>
      </c>
      <c r="D53" s="81" t="s">
        <v>40</v>
      </c>
      <c r="E53" s="82"/>
      <c r="F53" s="83"/>
      <c r="G53" s="84">
        <f t="shared" si="38"/>
        <v>0</v>
      </c>
      <c r="H53" s="82"/>
      <c r="I53" s="83"/>
      <c r="J53" s="84">
        <f t="shared" si="39"/>
        <v>0</v>
      </c>
      <c r="K53" s="82"/>
      <c r="L53" s="83"/>
      <c r="M53" s="84">
        <f t="shared" si="40"/>
        <v>0</v>
      </c>
      <c r="N53" s="82"/>
      <c r="O53" s="83"/>
      <c r="P53" s="84">
        <f t="shared" si="41"/>
        <v>0</v>
      </c>
      <c r="Q53" s="84">
        <f t="shared" si="42"/>
        <v>0</v>
      </c>
      <c r="R53" s="84">
        <f t="shared" si="43"/>
        <v>0</v>
      </c>
      <c r="S53" s="84">
        <f t="shared" si="44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63" customHeight="1" x14ac:dyDescent="0.2">
      <c r="A54" s="88" t="s">
        <v>37</v>
      </c>
      <c r="B54" s="87" t="s">
        <v>76</v>
      </c>
      <c r="C54" s="110" t="s">
        <v>77</v>
      </c>
      <c r="D54" s="91" t="s">
        <v>40</v>
      </c>
      <c r="E54" s="92"/>
      <c r="F54" s="93"/>
      <c r="G54" s="94">
        <f t="shared" si="38"/>
        <v>0</v>
      </c>
      <c r="H54" s="92"/>
      <c r="I54" s="93"/>
      <c r="J54" s="94">
        <f t="shared" si="39"/>
        <v>0</v>
      </c>
      <c r="K54" s="92"/>
      <c r="L54" s="93"/>
      <c r="M54" s="94">
        <f t="shared" si="40"/>
        <v>0</v>
      </c>
      <c r="N54" s="92"/>
      <c r="O54" s="93"/>
      <c r="P54" s="94">
        <f t="shared" si="41"/>
        <v>0</v>
      </c>
      <c r="Q54" s="84">
        <f t="shared" si="42"/>
        <v>0</v>
      </c>
      <c r="R54" s="84">
        <f t="shared" si="43"/>
        <v>0</v>
      </c>
      <c r="S54" s="84">
        <f t="shared" si="44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111" t="s">
        <v>78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0</v>
      </c>
      <c r="N55" s="100"/>
      <c r="O55" s="101"/>
      <c r="P55" s="102">
        <f t="shared" ref="P55:S55" si="45">SUM(P51:P54)</f>
        <v>0</v>
      </c>
      <c r="Q55" s="102">
        <f t="shared" si="45"/>
        <v>0</v>
      </c>
      <c r="R55" s="102">
        <f t="shared" si="45"/>
        <v>0</v>
      </c>
      <c r="S55" s="102">
        <f t="shared" si="45"/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26</v>
      </c>
      <c r="B56" s="72" t="s">
        <v>79</v>
      </c>
      <c r="C56" s="71" t="s">
        <v>80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37</v>
      </c>
      <c r="B57" s="105" t="s">
        <v>81</v>
      </c>
      <c r="C57" s="112" t="s">
        <v>82</v>
      </c>
      <c r="D57" s="81" t="s">
        <v>40</v>
      </c>
      <c r="E57" s="82"/>
      <c r="F57" s="83"/>
      <c r="G57" s="84">
        <f t="shared" ref="G57:G59" si="46">E57*F57</f>
        <v>0</v>
      </c>
      <c r="H57" s="82"/>
      <c r="I57" s="83"/>
      <c r="J57" s="84">
        <f t="shared" ref="J57:J59" si="47">H57*I57</f>
        <v>0</v>
      </c>
      <c r="K57" s="82"/>
      <c r="L57" s="83"/>
      <c r="M57" s="84">
        <f t="shared" ref="M57:M59" si="48">K57*L57</f>
        <v>0</v>
      </c>
      <c r="N57" s="82"/>
      <c r="O57" s="83"/>
      <c r="P57" s="84">
        <f t="shared" ref="P57:P59" si="49">N57*O57</f>
        <v>0</v>
      </c>
      <c r="Q57" s="84">
        <f t="shared" ref="Q57:Q59" si="50">G57+M57</f>
        <v>0</v>
      </c>
      <c r="R57" s="84">
        <f t="shared" ref="R57:R59" si="51">J57+P57</f>
        <v>0</v>
      </c>
      <c r="S57" s="84">
        <f t="shared" ref="S57:S59" si="52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37</v>
      </c>
      <c r="B58" s="87" t="s">
        <v>83</v>
      </c>
      <c r="C58" s="112" t="s">
        <v>84</v>
      </c>
      <c r="D58" s="81" t="s">
        <v>40</v>
      </c>
      <c r="E58" s="82"/>
      <c r="F58" s="83"/>
      <c r="G58" s="84">
        <f t="shared" si="46"/>
        <v>0</v>
      </c>
      <c r="H58" s="82"/>
      <c r="I58" s="83"/>
      <c r="J58" s="84">
        <f t="shared" si="47"/>
        <v>0</v>
      </c>
      <c r="K58" s="82"/>
      <c r="L58" s="83"/>
      <c r="M58" s="84">
        <f t="shared" si="48"/>
        <v>0</v>
      </c>
      <c r="N58" s="82"/>
      <c r="O58" s="83"/>
      <c r="P58" s="84">
        <f t="shared" si="49"/>
        <v>0</v>
      </c>
      <c r="Q58" s="84">
        <f t="shared" si="50"/>
        <v>0</v>
      </c>
      <c r="R58" s="84">
        <f t="shared" si="51"/>
        <v>0</v>
      </c>
      <c r="S58" s="84">
        <f t="shared" si="52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8" t="s">
        <v>37</v>
      </c>
      <c r="B59" s="89" t="s">
        <v>85</v>
      </c>
      <c r="C59" s="113" t="s">
        <v>86</v>
      </c>
      <c r="D59" s="91" t="s">
        <v>40</v>
      </c>
      <c r="E59" s="92"/>
      <c r="F59" s="93"/>
      <c r="G59" s="94">
        <f t="shared" si="46"/>
        <v>0</v>
      </c>
      <c r="H59" s="92"/>
      <c r="I59" s="93"/>
      <c r="J59" s="94">
        <f t="shared" si="47"/>
        <v>0</v>
      </c>
      <c r="K59" s="92"/>
      <c r="L59" s="93"/>
      <c r="M59" s="94">
        <f t="shared" si="48"/>
        <v>0</v>
      </c>
      <c r="N59" s="92"/>
      <c r="O59" s="93"/>
      <c r="P59" s="94">
        <f t="shared" si="49"/>
        <v>0</v>
      </c>
      <c r="Q59" s="84">
        <f t="shared" si="50"/>
        <v>0</v>
      </c>
      <c r="R59" s="84">
        <f t="shared" si="51"/>
        <v>0</v>
      </c>
      <c r="S59" s="84">
        <f t="shared" si="52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87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 t="shared" ref="P60:S60" si="53">SUM(P57:P59)</f>
        <v>0</v>
      </c>
      <c r="Q60" s="102">
        <f t="shared" si="53"/>
        <v>0</v>
      </c>
      <c r="R60" s="102">
        <f t="shared" si="53"/>
        <v>0</v>
      </c>
      <c r="S60" s="102">
        <f t="shared" si="53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71" t="s">
        <v>26</v>
      </c>
      <c r="B61" s="72" t="s">
        <v>88</v>
      </c>
      <c r="C61" s="71" t="s">
        <v>89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9.75" customHeight="1" x14ac:dyDescent="0.2">
      <c r="A62" s="78" t="s">
        <v>37</v>
      </c>
      <c r="B62" s="105" t="s">
        <v>90</v>
      </c>
      <c r="C62" s="112" t="s">
        <v>169</v>
      </c>
      <c r="D62" s="81" t="s">
        <v>186</v>
      </c>
      <c r="E62" s="82"/>
      <c r="F62" s="83"/>
      <c r="G62" s="84">
        <f t="shared" ref="G62:G78" si="54">E62*F62</f>
        <v>0</v>
      </c>
      <c r="H62" s="82"/>
      <c r="I62" s="83"/>
      <c r="J62" s="84">
        <f t="shared" ref="J62:J78" si="55">H62*I62</f>
        <v>0</v>
      </c>
      <c r="K62" s="182">
        <v>1</v>
      </c>
      <c r="L62" s="84">
        <v>4000</v>
      </c>
      <c r="M62" s="84">
        <f t="shared" ref="M62:M78" si="56">K62*L62</f>
        <v>4000</v>
      </c>
      <c r="N62" s="82">
        <v>1</v>
      </c>
      <c r="O62" s="84">
        <v>5495.5</v>
      </c>
      <c r="P62" s="84">
        <f t="shared" ref="P62:P78" si="57">N62*O62</f>
        <v>5495.5</v>
      </c>
      <c r="Q62" s="84">
        <f t="shared" ref="Q62:Q78" si="58">G62+M62</f>
        <v>4000</v>
      </c>
      <c r="R62" s="84">
        <f t="shared" ref="R62:R78" si="59">J62+P62</f>
        <v>5495.5</v>
      </c>
      <c r="S62" s="84">
        <f t="shared" ref="S62:S78" si="60">Q62-R62</f>
        <v>-1495.5</v>
      </c>
      <c r="T62" s="85" t="s">
        <v>239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76" customFormat="1" ht="39" customHeight="1" x14ac:dyDescent="0.2">
      <c r="A63" s="78" t="s">
        <v>37</v>
      </c>
      <c r="B63" s="79" t="s">
        <v>92</v>
      </c>
      <c r="C63" s="180" t="s">
        <v>170</v>
      </c>
      <c r="D63" s="81" t="s">
        <v>91</v>
      </c>
      <c r="E63" s="82"/>
      <c r="F63" s="83"/>
      <c r="G63" s="84">
        <f t="shared" si="54"/>
        <v>0</v>
      </c>
      <c r="H63" s="82"/>
      <c r="I63" s="83"/>
      <c r="J63" s="84">
        <f t="shared" si="55"/>
        <v>0</v>
      </c>
      <c r="K63" s="182">
        <v>1</v>
      </c>
      <c r="L63" s="84">
        <v>2699</v>
      </c>
      <c r="M63" s="84">
        <f t="shared" si="56"/>
        <v>2699</v>
      </c>
      <c r="N63" s="82">
        <v>1</v>
      </c>
      <c r="O63" s="84">
        <v>3999</v>
      </c>
      <c r="P63" s="84">
        <f t="shared" si="57"/>
        <v>3999</v>
      </c>
      <c r="Q63" s="84">
        <f t="shared" si="58"/>
        <v>2699</v>
      </c>
      <c r="R63" s="84">
        <f t="shared" si="59"/>
        <v>3999</v>
      </c>
      <c r="S63" s="84">
        <f t="shared" si="60"/>
        <v>-1300</v>
      </c>
      <c r="T63" s="85" t="s">
        <v>240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76" customFormat="1" ht="25.5" x14ac:dyDescent="0.2">
      <c r="A64" s="78" t="s">
        <v>37</v>
      </c>
      <c r="B64" s="79" t="s">
        <v>93</v>
      </c>
      <c r="C64" s="180" t="s">
        <v>171</v>
      </c>
      <c r="D64" s="81" t="s">
        <v>91</v>
      </c>
      <c r="E64" s="82"/>
      <c r="F64" s="83"/>
      <c r="G64" s="84">
        <f t="shared" si="54"/>
        <v>0</v>
      </c>
      <c r="H64" s="82"/>
      <c r="I64" s="83"/>
      <c r="J64" s="84">
        <f t="shared" si="55"/>
        <v>0</v>
      </c>
      <c r="K64" s="182">
        <v>1</v>
      </c>
      <c r="L64" s="84">
        <v>4499</v>
      </c>
      <c r="M64" s="84">
        <f t="shared" si="56"/>
        <v>4499</v>
      </c>
      <c r="N64" s="82">
        <v>1</v>
      </c>
      <c r="O64" s="84">
        <v>2999</v>
      </c>
      <c r="P64" s="84">
        <f t="shared" si="57"/>
        <v>2999</v>
      </c>
      <c r="Q64" s="84">
        <f t="shared" si="58"/>
        <v>4499</v>
      </c>
      <c r="R64" s="84">
        <f t="shared" si="59"/>
        <v>2999</v>
      </c>
      <c r="S64" s="84">
        <f t="shared" si="60"/>
        <v>1500</v>
      </c>
      <c r="T64" s="85" t="s">
        <v>233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76" customFormat="1" ht="25.5" x14ac:dyDescent="0.2">
      <c r="A65" s="78" t="s">
        <v>37</v>
      </c>
      <c r="B65" s="79" t="s">
        <v>155</v>
      </c>
      <c r="C65" s="180" t="s">
        <v>172</v>
      </c>
      <c r="D65" s="81" t="s">
        <v>91</v>
      </c>
      <c r="E65" s="82"/>
      <c r="F65" s="83"/>
      <c r="G65" s="84">
        <f t="shared" si="54"/>
        <v>0</v>
      </c>
      <c r="H65" s="82"/>
      <c r="I65" s="83"/>
      <c r="J65" s="84">
        <f t="shared" si="55"/>
        <v>0</v>
      </c>
      <c r="K65" s="182">
        <v>1</v>
      </c>
      <c r="L65" s="84">
        <v>1549</v>
      </c>
      <c r="M65" s="84">
        <f t="shared" si="56"/>
        <v>1549</v>
      </c>
      <c r="N65" s="82">
        <v>1</v>
      </c>
      <c r="O65" s="84">
        <v>1899</v>
      </c>
      <c r="P65" s="84">
        <f t="shared" si="57"/>
        <v>1899</v>
      </c>
      <c r="Q65" s="84">
        <f t="shared" si="58"/>
        <v>1549</v>
      </c>
      <c r="R65" s="84">
        <f t="shared" si="59"/>
        <v>1899</v>
      </c>
      <c r="S65" s="84">
        <f t="shared" si="60"/>
        <v>-350</v>
      </c>
      <c r="T65" s="85" t="s">
        <v>232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76" customFormat="1" ht="41.25" customHeight="1" x14ac:dyDescent="0.2">
      <c r="A66" s="78" t="s">
        <v>37</v>
      </c>
      <c r="B66" s="79" t="s">
        <v>156</v>
      </c>
      <c r="C66" s="180" t="s">
        <v>173</v>
      </c>
      <c r="D66" s="81" t="s">
        <v>91</v>
      </c>
      <c r="E66" s="82"/>
      <c r="F66" s="83"/>
      <c r="G66" s="84">
        <f t="shared" si="54"/>
        <v>0</v>
      </c>
      <c r="H66" s="82"/>
      <c r="I66" s="83"/>
      <c r="J66" s="84">
        <f t="shared" si="55"/>
        <v>0</v>
      </c>
      <c r="K66" s="182">
        <v>1</v>
      </c>
      <c r="L66" s="84">
        <v>3399</v>
      </c>
      <c r="M66" s="84">
        <f t="shared" si="56"/>
        <v>3399</v>
      </c>
      <c r="N66" s="82">
        <v>1</v>
      </c>
      <c r="O66" s="84">
        <v>2299</v>
      </c>
      <c r="P66" s="84">
        <f t="shared" si="57"/>
        <v>2299</v>
      </c>
      <c r="Q66" s="84">
        <f t="shared" si="58"/>
        <v>3399</v>
      </c>
      <c r="R66" s="84">
        <f t="shared" si="59"/>
        <v>2299</v>
      </c>
      <c r="S66" s="84">
        <f t="shared" si="60"/>
        <v>1100</v>
      </c>
      <c r="T66" s="85" t="s">
        <v>233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76" customFormat="1" ht="30.75" customHeight="1" x14ac:dyDescent="0.2">
      <c r="A67" s="78" t="s">
        <v>37</v>
      </c>
      <c r="B67" s="79" t="s">
        <v>157</v>
      </c>
      <c r="C67" s="180" t="s">
        <v>174</v>
      </c>
      <c r="D67" s="81" t="s">
        <v>91</v>
      </c>
      <c r="E67" s="82"/>
      <c r="F67" s="83"/>
      <c r="G67" s="84">
        <f t="shared" si="54"/>
        <v>0</v>
      </c>
      <c r="H67" s="82"/>
      <c r="I67" s="83"/>
      <c r="J67" s="84">
        <f t="shared" si="55"/>
        <v>0</v>
      </c>
      <c r="K67" s="182">
        <v>1</v>
      </c>
      <c r="L67" s="84">
        <v>1499</v>
      </c>
      <c r="M67" s="84">
        <f t="shared" si="56"/>
        <v>1499</v>
      </c>
      <c r="N67" s="82">
        <v>1</v>
      </c>
      <c r="O67" s="84">
        <v>699</v>
      </c>
      <c r="P67" s="84">
        <f t="shared" si="57"/>
        <v>699</v>
      </c>
      <c r="Q67" s="84">
        <f t="shared" si="58"/>
        <v>1499</v>
      </c>
      <c r="R67" s="84">
        <f t="shared" si="59"/>
        <v>699</v>
      </c>
      <c r="S67" s="84">
        <f t="shared" si="60"/>
        <v>800</v>
      </c>
      <c r="T67" s="85" t="s">
        <v>234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76" customFormat="1" ht="57" customHeight="1" x14ac:dyDescent="0.2">
      <c r="A68" s="78" t="s">
        <v>37</v>
      </c>
      <c r="B68" s="79" t="s">
        <v>158</v>
      </c>
      <c r="C68" s="181" t="s">
        <v>175</v>
      </c>
      <c r="D68" s="81" t="s">
        <v>91</v>
      </c>
      <c r="E68" s="82"/>
      <c r="F68" s="83"/>
      <c r="G68" s="84">
        <f t="shared" si="54"/>
        <v>0</v>
      </c>
      <c r="H68" s="82"/>
      <c r="I68" s="83"/>
      <c r="J68" s="84">
        <f t="shared" si="55"/>
        <v>0</v>
      </c>
      <c r="K68" s="182">
        <v>1</v>
      </c>
      <c r="L68" s="84">
        <v>5849</v>
      </c>
      <c r="M68" s="84">
        <f t="shared" si="56"/>
        <v>5849</v>
      </c>
      <c r="N68" s="82">
        <v>1</v>
      </c>
      <c r="O68" s="84">
        <v>6399</v>
      </c>
      <c r="P68" s="84">
        <f t="shared" si="57"/>
        <v>6399</v>
      </c>
      <c r="Q68" s="84">
        <f t="shared" si="58"/>
        <v>5849</v>
      </c>
      <c r="R68" s="84">
        <f t="shared" si="59"/>
        <v>6399</v>
      </c>
      <c r="S68" s="84">
        <f t="shared" si="60"/>
        <v>-550</v>
      </c>
      <c r="T68" s="85" t="s">
        <v>235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76" customFormat="1" ht="25.5" x14ac:dyDescent="0.2">
      <c r="A69" s="78" t="s">
        <v>37</v>
      </c>
      <c r="B69" s="79" t="s">
        <v>159</v>
      </c>
      <c r="C69" s="181" t="s">
        <v>176</v>
      </c>
      <c r="D69" s="81" t="s">
        <v>91</v>
      </c>
      <c r="E69" s="82"/>
      <c r="F69" s="83"/>
      <c r="G69" s="84">
        <f t="shared" si="54"/>
        <v>0</v>
      </c>
      <c r="H69" s="82"/>
      <c r="I69" s="83"/>
      <c r="J69" s="84">
        <f t="shared" si="55"/>
        <v>0</v>
      </c>
      <c r="K69" s="182">
        <v>1</v>
      </c>
      <c r="L69" s="84">
        <v>5947</v>
      </c>
      <c r="M69" s="84">
        <f t="shared" si="56"/>
        <v>5947</v>
      </c>
      <c r="N69" s="82">
        <v>1</v>
      </c>
      <c r="O69" s="84">
        <v>4978</v>
      </c>
      <c r="P69" s="84">
        <f t="shared" si="57"/>
        <v>4978</v>
      </c>
      <c r="Q69" s="84">
        <f t="shared" si="58"/>
        <v>5947</v>
      </c>
      <c r="R69" s="84">
        <f t="shared" si="59"/>
        <v>4978</v>
      </c>
      <c r="S69" s="84">
        <f t="shared" si="60"/>
        <v>969</v>
      </c>
      <c r="T69" s="85" t="s">
        <v>233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76" customFormat="1" ht="30" customHeight="1" x14ac:dyDescent="0.2">
      <c r="A70" s="78" t="s">
        <v>37</v>
      </c>
      <c r="B70" s="79" t="s">
        <v>160</v>
      </c>
      <c r="C70" s="181" t="s">
        <v>177</v>
      </c>
      <c r="D70" s="81" t="s">
        <v>91</v>
      </c>
      <c r="E70" s="82"/>
      <c r="F70" s="83"/>
      <c r="G70" s="84">
        <f t="shared" si="54"/>
        <v>0</v>
      </c>
      <c r="H70" s="82"/>
      <c r="I70" s="83"/>
      <c r="J70" s="84">
        <f t="shared" si="55"/>
        <v>0</v>
      </c>
      <c r="K70" s="182">
        <v>1</v>
      </c>
      <c r="L70" s="84">
        <v>1870</v>
      </c>
      <c r="M70" s="84">
        <f t="shared" si="56"/>
        <v>1870</v>
      </c>
      <c r="N70" s="82">
        <v>1</v>
      </c>
      <c r="O70" s="84">
        <v>1998</v>
      </c>
      <c r="P70" s="84">
        <f t="shared" si="57"/>
        <v>1998</v>
      </c>
      <c r="Q70" s="84">
        <f t="shared" si="58"/>
        <v>1870</v>
      </c>
      <c r="R70" s="84">
        <f t="shared" si="59"/>
        <v>1998</v>
      </c>
      <c r="S70" s="84">
        <f t="shared" si="60"/>
        <v>-128</v>
      </c>
      <c r="T70" s="85" t="s">
        <v>234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76" customFormat="1" ht="25.5" x14ac:dyDescent="0.2">
      <c r="A71" s="78" t="s">
        <v>37</v>
      </c>
      <c r="B71" s="79" t="s">
        <v>161</v>
      </c>
      <c r="C71" s="181" t="s">
        <v>178</v>
      </c>
      <c r="D71" s="81" t="s">
        <v>91</v>
      </c>
      <c r="E71" s="82"/>
      <c r="F71" s="83"/>
      <c r="G71" s="84">
        <f t="shared" si="54"/>
        <v>0</v>
      </c>
      <c r="H71" s="82"/>
      <c r="I71" s="83"/>
      <c r="J71" s="84">
        <f t="shared" si="55"/>
        <v>0</v>
      </c>
      <c r="K71" s="182">
        <v>1</v>
      </c>
      <c r="L71" s="84">
        <v>3999</v>
      </c>
      <c r="M71" s="84">
        <f t="shared" si="56"/>
        <v>3999</v>
      </c>
      <c r="N71" s="82">
        <v>1</v>
      </c>
      <c r="O71" s="84">
        <v>3739</v>
      </c>
      <c r="P71" s="84">
        <f t="shared" si="57"/>
        <v>3739</v>
      </c>
      <c r="Q71" s="84">
        <f t="shared" si="58"/>
        <v>3999</v>
      </c>
      <c r="R71" s="84">
        <f t="shared" si="59"/>
        <v>3739</v>
      </c>
      <c r="S71" s="84">
        <f t="shared" si="60"/>
        <v>260</v>
      </c>
      <c r="T71" s="85" t="s">
        <v>233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76" customFormat="1" ht="25.5" customHeight="1" x14ac:dyDescent="0.2">
      <c r="A72" s="78" t="s">
        <v>37</v>
      </c>
      <c r="B72" s="79" t="s">
        <v>162</v>
      </c>
      <c r="C72" s="181" t="s">
        <v>179</v>
      </c>
      <c r="D72" s="81" t="s">
        <v>91</v>
      </c>
      <c r="E72" s="82"/>
      <c r="F72" s="83"/>
      <c r="G72" s="84">
        <f t="shared" si="54"/>
        <v>0</v>
      </c>
      <c r="H72" s="82"/>
      <c r="I72" s="83"/>
      <c r="J72" s="84">
        <f t="shared" si="55"/>
        <v>0</v>
      </c>
      <c r="K72" s="182">
        <v>2</v>
      </c>
      <c r="L72" s="84">
        <v>1299</v>
      </c>
      <c r="M72" s="84">
        <f t="shared" si="56"/>
        <v>2598</v>
      </c>
      <c r="N72" s="82">
        <v>1</v>
      </c>
      <c r="O72" s="84">
        <v>1798</v>
      </c>
      <c r="P72" s="84">
        <f t="shared" si="57"/>
        <v>1798</v>
      </c>
      <c r="Q72" s="84">
        <f t="shared" si="58"/>
        <v>2598</v>
      </c>
      <c r="R72" s="84">
        <f t="shared" si="59"/>
        <v>1798</v>
      </c>
      <c r="S72" s="84">
        <f t="shared" si="60"/>
        <v>800</v>
      </c>
      <c r="T72" s="85" t="s">
        <v>234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76" customFormat="1" ht="38.25" x14ac:dyDescent="0.2">
      <c r="A73" s="78" t="s">
        <v>37</v>
      </c>
      <c r="B73" s="79" t="s">
        <v>163</v>
      </c>
      <c r="C73" s="181" t="s">
        <v>180</v>
      </c>
      <c r="D73" s="81" t="s">
        <v>91</v>
      </c>
      <c r="E73" s="82"/>
      <c r="F73" s="83"/>
      <c r="G73" s="84">
        <f t="shared" si="54"/>
        <v>0</v>
      </c>
      <c r="H73" s="82"/>
      <c r="I73" s="83"/>
      <c r="J73" s="84">
        <f t="shared" si="55"/>
        <v>0</v>
      </c>
      <c r="K73" s="182">
        <v>2</v>
      </c>
      <c r="L73" s="84">
        <v>2179</v>
      </c>
      <c r="M73" s="84">
        <f t="shared" si="56"/>
        <v>4358</v>
      </c>
      <c r="N73" s="82">
        <v>1</v>
      </c>
      <c r="O73" s="84">
        <v>2798</v>
      </c>
      <c r="P73" s="84">
        <f t="shared" si="57"/>
        <v>2798</v>
      </c>
      <c r="Q73" s="84">
        <f t="shared" si="58"/>
        <v>4358</v>
      </c>
      <c r="R73" s="84">
        <f t="shared" si="59"/>
        <v>2798</v>
      </c>
      <c r="S73" s="84">
        <f t="shared" si="60"/>
        <v>1560</v>
      </c>
      <c r="T73" s="85" t="s">
        <v>233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76" customFormat="1" ht="72.75" customHeight="1" x14ac:dyDescent="0.2">
      <c r="A74" s="78" t="s">
        <v>37</v>
      </c>
      <c r="B74" s="79" t="s">
        <v>164</v>
      </c>
      <c r="C74" s="181" t="s">
        <v>181</v>
      </c>
      <c r="D74" s="81" t="s">
        <v>91</v>
      </c>
      <c r="E74" s="82"/>
      <c r="F74" s="83"/>
      <c r="G74" s="84">
        <f t="shared" si="54"/>
        <v>0</v>
      </c>
      <c r="H74" s="82"/>
      <c r="I74" s="83"/>
      <c r="J74" s="84">
        <f t="shared" si="55"/>
        <v>0</v>
      </c>
      <c r="K74" s="182">
        <v>1</v>
      </c>
      <c r="L74" s="84">
        <v>5909</v>
      </c>
      <c r="M74" s="84">
        <f t="shared" si="56"/>
        <v>5909</v>
      </c>
      <c r="N74" s="82">
        <v>1</v>
      </c>
      <c r="O74" s="84">
        <v>0</v>
      </c>
      <c r="P74" s="84">
        <f t="shared" si="57"/>
        <v>0</v>
      </c>
      <c r="Q74" s="84">
        <f t="shared" si="58"/>
        <v>5909</v>
      </c>
      <c r="R74" s="84">
        <f t="shared" si="59"/>
        <v>0</v>
      </c>
      <c r="S74" s="84">
        <f t="shared" si="60"/>
        <v>5909</v>
      </c>
      <c r="T74" s="85" t="s">
        <v>241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76" customFormat="1" ht="30" customHeight="1" x14ac:dyDescent="0.2">
      <c r="A75" s="78" t="s">
        <v>37</v>
      </c>
      <c r="B75" s="79" t="s">
        <v>165</v>
      </c>
      <c r="C75" s="181" t="s">
        <v>182</v>
      </c>
      <c r="D75" s="81" t="s">
        <v>91</v>
      </c>
      <c r="E75" s="82"/>
      <c r="F75" s="83"/>
      <c r="G75" s="84">
        <f t="shared" si="54"/>
        <v>0</v>
      </c>
      <c r="H75" s="82"/>
      <c r="I75" s="83"/>
      <c r="J75" s="84">
        <f t="shared" si="55"/>
        <v>0</v>
      </c>
      <c r="K75" s="182">
        <v>1</v>
      </c>
      <c r="L75" s="84">
        <v>3321</v>
      </c>
      <c r="M75" s="84">
        <f t="shared" si="56"/>
        <v>3321</v>
      </c>
      <c r="N75" s="82">
        <v>1</v>
      </c>
      <c r="O75" s="84">
        <v>3399</v>
      </c>
      <c r="P75" s="84">
        <f t="shared" si="57"/>
        <v>3399</v>
      </c>
      <c r="Q75" s="84">
        <f t="shared" si="58"/>
        <v>3321</v>
      </c>
      <c r="R75" s="84">
        <f t="shared" si="59"/>
        <v>3399</v>
      </c>
      <c r="S75" s="84">
        <f t="shared" si="60"/>
        <v>-78</v>
      </c>
      <c r="T75" s="85" t="s">
        <v>234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76" customFormat="1" ht="43.5" customHeight="1" x14ac:dyDescent="0.2">
      <c r="A76" s="78" t="s">
        <v>37</v>
      </c>
      <c r="B76" s="79" t="s">
        <v>166</v>
      </c>
      <c r="C76" s="181" t="s">
        <v>183</v>
      </c>
      <c r="D76" s="81" t="s">
        <v>91</v>
      </c>
      <c r="E76" s="82"/>
      <c r="F76" s="83"/>
      <c r="G76" s="84">
        <f t="shared" si="54"/>
        <v>0</v>
      </c>
      <c r="H76" s="82"/>
      <c r="I76" s="83"/>
      <c r="J76" s="84">
        <f t="shared" si="55"/>
        <v>0</v>
      </c>
      <c r="K76" s="182">
        <v>1</v>
      </c>
      <c r="L76" s="84">
        <v>5994</v>
      </c>
      <c r="M76" s="84">
        <f t="shared" si="56"/>
        <v>5994</v>
      </c>
      <c r="N76" s="82">
        <v>1</v>
      </c>
      <c r="O76" s="84">
        <v>5946</v>
      </c>
      <c r="P76" s="84">
        <f t="shared" si="57"/>
        <v>5946</v>
      </c>
      <c r="Q76" s="84">
        <f t="shared" si="58"/>
        <v>5994</v>
      </c>
      <c r="R76" s="84">
        <f t="shared" si="59"/>
        <v>5946</v>
      </c>
      <c r="S76" s="84">
        <f t="shared" si="60"/>
        <v>48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27.75" customHeight="1" x14ac:dyDescent="0.2">
      <c r="A77" s="86" t="s">
        <v>37</v>
      </c>
      <c r="B77" s="87" t="s">
        <v>167</v>
      </c>
      <c r="C77" s="181" t="s">
        <v>184</v>
      </c>
      <c r="D77" s="81" t="s">
        <v>91</v>
      </c>
      <c r="E77" s="82"/>
      <c r="F77" s="83"/>
      <c r="G77" s="84">
        <f t="shared" si="54"/>
        <v>0</v>
      </c>
      <c r="H77" s="82"/>
      <c r="I77" s="83"/>
      <c r="J77" s="84">
        <f t="shared" si="55"/>
        <v>0</v>
      </c>
      <c r="K77" s="182">
        <v>1</v>
      </c>
      <c r="L77" s="84">
        <v>5555</v>
      </c>
      <c r="M77" s="84">
        <f t="shared" si="56"/>
        <v>5555</v>
      </c>
      <c r="N77" s="82">
        <v>1</v>
      </c>
      <c r="O77" s="84">
        <v>5977</v>
      </c>
      <c r="P77" s="84">
        <f t="shared" si="57"/>
        <v>5977</v>
      </c>
      <c r="Q77" s="84">
        <f t="shared" si="58"/>
        <v>5555</v>
      </c>
      <c r="R77" s="84">
        <f t="shared" si="59"/>
        <v>5977</v>
      </c>
      <c r="S77" s="84">
        <f t="shared" si="60"/>
        <v>-422</v>
      </c>
      <c r="T77" s="85" t="s">
        <v>232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7.5" customHeight="1" x14ac:dyDescent="0.2">
      <c r="A78" s="88" t="s">
        <v>37</v>
      </c>
      <c r="B78" s="89" t="s">
        <v>168</v>
      </c>
      <c r="C78" s="181" t="s">
        <v>185</v>
      </c>
      <c r="D78" s="91" t="s">
        <v>91</v>
      </c>
      <c r="E78" s="92"/>
      <c r="F78" s="93"/>
      <c r="G78" s="94">
        <f t="shared" si="54"/>
        <v>0</v>
      </c>
      <c r="H78" s="92"/>
      <c r="I78" s="93"/>
      <c r="J78" s="84">
        <f t="shared" si="55"/>
        <v>0</v>
      </c>
      <c r="K78" s="183">
        <v>2</v>
      </c>
      <c r="L78" s="84">
        <v>5799</v>
      </c>
      <c r="M78" s="94">
        <f t="shared" si="56"/>
        <v>11598</v>
      </c>
      <c r="N78" s="82">
        <v>1</v>
      </c>
      <c r="O78" s="84">
        <v>9998</v>
      </c>
      <c r="P78" s="94">
        <f t="shared" si="57"/>
        <v>9998</v>
      </c>
      <c r="Q78" s="84">
        <f t="shared" si="58"/>
        <v>11598</v>
      </c>
      <c r="R78" s="84">
        <f t="shared" si="59"/>
        <v>9998</v>
      </c>
      <c r="S78" s="84">
        <f t="shared" si="60"/>
        <v>1600</v>
      </c>
      <c r="T78" s="85" t="s">
        <v>234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96" t="s">
        <v>94</v>
      </c>
      <c r="B79" s="97"/>
      <c r="C79" s="98"/>
      <c r="D79" s="99"/>
      <c r="E79" s="100"/>
      <c r="F79" s="101"/>
      <c r="G79" s="102">
        <f>SUM(G62:G78)</f>
        <v>0</v>
      </c>
      <c r="H79" s="100"/>
      <c r="I79" s="101"/>
      <c r="J79" s="102">
        <f>SUM(J62:J78)</f>
        <v>0</v>
      </c>
      <c r="K79" s="100"/>
      <c r="L79" s="101"/>
      <c r="M79" s="102">
        <f>SUM(M62:M78)</f>
        <v>74643</v>
      </c>
      <c r="N79" s="100"/>
      <c r="O79" s="101"/>
      <c r="P79" s="102">
        <f t="shared" ref="P79:S79" si="61">SUM(P62:P78)</f>
        <v>64420.5</v>
      </c>
      <c r="Q79" s="102">
        <f t="shared" si="61"/>
        <v>74643</v>
      </c>
      <c r="R79" s="102">
        <f t="shared" si="61"/>
        <v>64420.5</v>
      </c>
      <c r="S79" s="102">
        <f t="shared" si="61"/>
        <v>10222.5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42" customHeight="1" x14ac:dyDescent="0.2">
      <c r="A80" s="71" t="s">
        <v>26</v>
      </c>
      <c r="B80" s="72" t="s">
        <v>95</v>
      </c>
      <c r="C80" s="108" t="s">
        <v>96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">
      <c r="A81" s="78" t="s">
        <v>37</v>
      </c>
      <c r="B81" s="105" t="s">
        <v>97</v>
      </c>
      <c r="C81" s="112" t="s">
        <v>98</v>
      </c>
      <c r="D81" s="81" t="s">
        <v>40</v>
      </c>
      <c r="E81" s="82"/>
      <c r="F81" s="83"/>
      <c r="G81" s="84">
        <f t="shared" ref="G81:G83" si="62">E81*F81</f>
        <v>0</v>
      </c>
      <c r="H81" s="82"/>
      <c r="I81" s="83"/>
      <c r="J81" s="84">
        <f t="shared" ref="J81:J83" si="63">H81*I81</f>
        <v>0</v>
      </c>
      <c r="K81" s="82"/>
      <c r="L81" s="83"/>
      <c r="M81" s="84">
        <f t="shared" ref="M81:M83" si="64">K81*L81</f>
        <v>0</v>
      </c>
      <c r="N81" s="82"/>
      <c r="O81" s="83"/>
      <c r="P81" s="84">
        <f t="shared" ref="P81:P83" si="65">N81*O81</f>
        <v>0</v>
      </c>
      <c r="Q81" s="84">
        <f t="shared" ref="Q81:Q83" si="66">G81+M81</f>
        <v>0</v>
      </c>
      <c r="R81" s="84">
        <f t="shared" ref="R81:R83" si="67">J81+P81</f>
        <v>0</v>
      </c>
      <c r="S81" s="84">
        <f t="shared" ref="S81:S83" si="68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">
      <c r="A82" s="86" t="s">
        <v>37</v>
      </c>
      <c r="B82" s="87" t="s">
        <v>99</v>
      </c>
      <c r="C82" s="112" t="s">
        <v>100</v>
      </c>
      <c r="D82" s="81" t="s">
        <v>40</v>
      </c>
      <c r="E82" s="82"/>
      <c r="F82" s="83"/>
      <c r="G82" s="84">
        <f t="shared" si="62"/>
        <v>0</v>
      </c>
      <c r="H82" s="82"/>
      <c r="I82" s="83"/>
      <c r="J82" s="84">
        <f t="shared" si="63"/>
        <v>0</v>
      </c>
      <c r="K82" s="82"/>
      <c r="L82" s="83"/>
      <c r="M82" s="84">
        <f t="shared" si="64"/>
        <v>0</v>
      </c>
      <c r="N82" s="82"/>
      <c r="O82" s="83"/>
      <c r="P82" s="84">
        <f t="shared" si="65"/>
        <v>0</v>
      </c>
      <c r="Q82" s="84">
        <f t="shared" si="66"/>
        <v>0</v>
      </c>
      <c r="R82" s="84">
        <f t="shared" si="67"/>
        <v>0</v>
      </c>
      <c r="S82" s="84">
        <f t="shared" si="68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88" t="s">
        <v>37</v>
      </c>
      <c r="B83" s="89" t="s">
        <v>101</v>
      </c>
      <c r="C83" s="113" t="s">
        <v>102</v>
      </c>
      <c r="D83" s="91" t="s">
        <v>40</v>
      </c>
      <c r="E83" s="92"/>
      <c r="F83" s="93"/>
      <c r="G83" s="94">
        <f t="shared" si="62"/>
        <v>0</v>
      </c>
      <c r="H83" s="92"/>
      <c r="I83" s="93"/>
      <c r="J83" s="94">
        <f t="shared" si="63"/>
        <v>0</v>
      </c>
      <c r="K83" s="92"/>
      <c r="L83" s="93"/>
      <c r="M83" s="94">
        <f t="shared" si="64"/>
        <v>0</v>
      </c>
      <c r="N83" s="92"/>
      <c r="O83" s="93"/>
      <c r="P83" s="94">
        <f t="shared" si="65"/>
        <v>0</v>
      </c>
      <c r="Q83" s="84">
        <f t="shared" si="66"/>
        <v>0</v>
      </c>
      <c r="R83" s="84">
        <f t="shared" si="67"/>
        <v>0</v>
      </c>
      <c r="S83" s="84">
        <f t="shared" si="68"/>
        <v>0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96" t="s">
        <v>103</v>
      </c>
      <c r="B84" s="97"/>
      <c r="C84" s="98"/>
      <c r="D84" s="99"/>
      <c r="E84" s="100"/>
      <c r="F84" s="101"/>
      <c r="G84" s="102">
        <f>SUM(G81:G83)</f>
        <v>0</v>
      </c>
      <c r="H84" s="100"/>
      <c r="I84" s="101"/>
      <c r="J84" s="102">
        <f>SUM(J81:J83)</f>
        <v>0</v>
      </c>
      <c r="K84" s="100"/>
      <c r="L84" s="101"/>
      <c r="M84" s="102">
        <f>SUM(M81:M83)</f>
        <v>0</v>
      </c>
      <c r="N84" s="100"/>
      <c r="O84" s="101"/>
      <c r="P84" s="102">
        <f t="shared" ref="P84:S84" si="69">SUM(P81:P83)</f>
        <v>0</v>
      </c>
      <c r="Q84" s="102">
        <f t="shared" si="69"/>
        <v>0</v>
      </c>
      <c r="R84" s="102">
        <f t="shared" si="69"/>
        <v>0</v>
      </c>
      <c r="S84" s="102">
        <f t="shared" si="69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2">
      <c r="A85" s="71" t="s">
        <v>26</v>
      </c>
      <c r="B85" s="72" t="s">
        <v>104</v>
      </c>
      <c r="C85" s="108" t="s">
        <v>105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47.25" customHeight="1" x14ac:dyDescent="0.2">
      <c r="A86" s="78" t="s">
        <v>37</v>
      </c>
      <c r="B86" s="105" t="s">
        <v>106</v>
      </c>
      <c r="C86" s="107" t="s">
        <v>107</v>
      </c>
      <c r="D86" s="81" t="s">
        <v>91</v>
      </c>
      <c r="E86" s="82"/>
      <c r="F86" s="83"/>
      <c r="G86" s="84">
        <f t="shared" ref="G86:G88" si="70">E86*F86</f>
        <v>0</v>
      </c>
      <c r="H86" s="82"/>
      <c r="I86" s="83"/>
      <c r="J86" s="84">
        <f t="shared" ref="J86:J88" si="71">H86*I86</f>
        <v>0</v>
      </c>
      <c r="K86" s="82">
        <v>50</v>
      </c>
      <c r="L86" s="83">
        <v>3</v>
      </c>
      <c r="M86" s="84">
        <f t="shared" ref="M86:M88" si="72">K86*L86</f>
        <v>150</v>
      </c>
      <c r="N86" s="82"/>
      <c r="O86" s="83"/>
      <c r="P86" s="84">
        <f t="shared" ref="P86:P88" si="73">N86*O86</f>
        <v>0</v>
      </c>
      <c r="Q86" s="84">
        <f t="shared" ref="Q86:Q88" si="74">G86+M86</f>
        <v>150</v>
      </c>
      <c r="R86" s="84">
        <f t="shared" ref="R86:R88" si="75">J86+P86</f>
        <v>0</v>
      </c>
      <c r="S86" s="84">
        <f t="shared" ref="S86:S88" si="76">Q86-R86</f>
        <v>150</v>
      </c>
      <c r="T86" s="85" t="s">
        <v>242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">
      <c r="A87" s="78" t="s">
        <v>37</v>
      </c>
      <c r="B87" s="79" t="s">
        <v>108</v>
      </c>
      <c r="C87" s="107" t="s">
        <v>109</v>
      </c>
      <c r="D87" s="81" t="s">
        <v>40</v>
      </c>
      <c r="E87" s="82"/>
      <c r="F87" s="83"/>
      <c r="G87" s="84">
        <f t="shared" si="70"/>
        <v>0</v>
      </c>
      <c r="H87" s="82"/>
      <c r="I87" s="83"/>
      <c r="J87" s="84">
        <f t="shared" si="71"/>
        <v>0</v>
      </c>
      <c r="K87" s="82"/>
      <c r="L87" s="83"/>
      <c r="M87" s="84">
        <f t="shared" si="72"/>
        <v>0</v>
      </c>
      <c r="N87" s="82"/>
      <c r="O87" s="83"/>
      <c r="P87" s="84">
        <f t="shared" si="73"/>
        <v>0</v>
      </c>
      <c r="Q87" s="84">
        <f t="shared" si="74"/>
        <v>0</v>
      </c>
      <c r="R87" s="84">
        <f t="shared" si="75"/>
        <v>0</v>
      </c>
      <c r="S87" s="84">
        <f t="shared" si="76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8.25" x14ac:dyDescent="0.2">
      <c r="A88" s="86" t="s">
        <v>37</v>
      </c>
      <c r="B88" s="87" t="s">
        <v>110</v>
      </c>
      <c r="C88" s="107" t="s">
        <v>111</v>
      </c>
      <c r="D88" s="81" t="s">
        <v>40</v>
      </c>
      <c r="E88" s="82"/>
      <c r="F88" s="83"/>
      <c r="G88" s="84">
        <f t="shared" si="70"/>
        <v>0</v>
      </c>
      <c r="H88" s="82"/>
      <c r="I88" s="83"/>
      <c r="J88" s="84">
        <f t="shared" si="71"/>
        <v>0</v>
      </c>
      <c r="K88" s="82">
        <v>3</v>
      </c>
      <c r="L88" s="83">
        <v>100</v>
      </c>
      <c r="M88" s="84">
        <f t="shared" si="72"/>
        <v>300</v>
      </c>
      <c r="N88" s="82"/>
      <c r="O88" s="83"/>
      <c r="P88" s="84">
        <f t="shared" si="73"/>
        <v>0</v>
      </c>
      <c r="Q88" s="84">
        <f t="shared" si="74"/>
        <v>300</v>
      </c>
      <c r="R88" s="84">
        <f t="shared" si="75"/>
        <v>0</v>
      </c>
      <c r="S88" s="84">
        <f t="shared" si="76"/>
        <v>300</v>
      </c>
      <c r="T88" s="85" t="s">
        <v>236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111" t="s">
        <v>112</v>
      </c>
      <c r="B89" s="114"/>
      <c r="C89" s="98"/>
      <c r="D89" s="99"/>
      <c r="E89" s="100"/>
      <c r="F89" s="101"/>
      <c r="G89" s="102">
        <f>SUM(G86:G88)</f>
        <v>0</v>
      </c>
      <c r="H89" s="100"/>
      <c r="I89" s="101"/>
      <c r="J89" s="102">
        <f>SUM(J86:J88)</f>
        <v>0</v>
      </c>
      <c r="K89" s="100"/>
      <c r="L89" s="101"/>
      <c r="M89" s="102">
        <f>SUM(M86:M88)</f>
        <v>450</v>
      </c>
      <c r="N89" s="100"/>
      <c r="O89" s="101"/>
      <c r="P89" s="102">
        <f t="shared" ref="P89:S89" si="77">SUM(P86:P88)</f>
        <v>0</v>
      </c>
      <c r="Q89" s="102">
        <f t="shared" si="77"/>
        <v>450</v>
      </c>
      <c r="R89" s="102">
        <f t="shared" si="77"/>
        <v>0</v>
      </c>
      <c r="S89" s="102">
        <f t="shared" si="77"/>
        <v>450</v>
      </c>
      <c r="T89" s="10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8.25" customHeight="1" x14ac:dyDescent="0.25">
      <c r="A90" s="71" t="s">
        <v>26</v>
      </c>
      <c r="B90" s="115" t="s">
        <v>113</v>
      </c>
      <c r="C90" s="250" t="s">
        <v>114</v>
      </c>
      <c r="D90" s="73"/>
      <c r="E90" s="74"/>
      <c r="F90" s="75"/>
      <c r="G90" s="104"/>
      <c r="H90" s="74"/>
      <c r="I90" s="75"/>
      <c r="J90" s="104"/>
      <c r="K90" s="74"/>
      <c r="L90" s="75"/>
      <c r="M90" s="104"/>
      <c r="N90" s="74"/>
      <c r="O90" s="75"/>
      <c r="P90" s="104"/>
      <c r="Q90" s="104"/>
      <c r="R90" s="104"/>
      <c r="S90" s="104"/>
      <c r="T90" s="7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38.25" x14ac:dyDescent="0.2">
      <c r="A91" s="78" t="s">
        <v>37</v>
      </c>
      <c r="B91" s="117" t="s">
        <v>115</v>
      </c>
      <c r="C91" s="186" t="s">
        <v>188</v>
      </c>
      <c r="D91" s="118" t="s">
        <v>121</v>
      </c>
      <c r="E91" s="282" t="s">
        <v>46</v>
      </c>
      <c r="F91" s="283"/>
      <c r="G91" s="284"/>
      <c r="H91" s="282" t="s">
        <v>46</v>
      </c>
      <c r="I91" s="283"/>
      <c r="J91" s="284"/>
      <c r="K91" s="82">
        <v>1</v>
      </c>
      <c r="L91" s="83">
        <v>15000</v>
      </c>
      <c r="M91" s="84">
        <f t="shared" ref="M91:M94" si="78">K91*L91</f>
        <v>15000</v>
      </c>
      <c r="N91" s="82">
        <v>1</v>
      </c>
      <c r="O91" s="83">
        <v>23172.5</v>
      </c>
      <c r="P91" s="84">
        <f t="shared" ref="P91:P94" si="79">N91*O91</f>
        <v>23172.5</v>
      </c>
      <c r="Q91" s="84">
        <f t="shared" ref="Q91:Q94" si="80">G91+M91</f>
        <v>15000</v>
      </c>
      <c r="R91" s="84">
        <f t="shared" ref="R91:R94" si="81">J91+P91</f>
        <v>23172.5</v>
      </c>
      <c r="S91" s="84">
        <f t="shared" ref="S91:S94" si="82">Q91-R91</f>
        <v>-8172.5</v>
      </c>
      <c r="T91" s="85" t="s">
        <v>237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176" customFormat="1" ht="88.5" customHeight="1" x14ac:dyDescent="0.2">
      <c r="A92" s="78" t="s">
        <v>37</v>
      </c>
      <c r="B92" s="185" t="s">
        <v>116</v>
      </c>
      <c r="C92" s="187" t="s">
        <v>189</v>
      </c>
      <c r="D92" s="118" t="s">
        <v>121</v>
      </c>
      <c r="E92" s="276"/>
      <c r="F92" s="285"/>
      <c r="G92" s="277"/>
      <c r="H92" s="276"/>
      <c r="I92" s="285"/>
      <c r="J92" s="277"/>
      <c r="K92" s="82">
        <v>1</v>
      </c>
      <c r="L92" s="83">
        <v>26800</v>
      </c>
      <c r="M92" s="84">
        <f t="shared" si="78"/>
        <v>26800</v>
      </c>
      <c r="N92" s="82">
        <v>1</v>
      </c>
      <c r="O92" s="83">
        <v>29300</v>
      </c>
      <c r="P92" s="84">
        <f t="shared" si="79"/>
        <v>29300</v>
      </c>
      <c r="Q92" s="84">
        <f t="shared" ref="Q92:Q93" si="83">G92+M92</f>
        <v>26800</v>
      </c>
      <c r="R92" s="84">
        <f t="shared" ref="R92:R93" si="84">J92+P92</f>
        <v>29300</v>
      </c>
      <c r="S92" s="84">
        <f t="shared" ref="S92:S93" si="85">Q92-R92</f>
        <v>-2500</v>
      </c>
      <c r="T92" s="85" t="s">
        <v>238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176" customFormat="1" ht="46.5" customHeight="1" x14ac:dyDescent="0.2">
      <c r="A93" s="78" t="s">
        <v>37</v>
      </c>
      <c r="B93" s="184" t="s">
        <v>187</v>
      </c>
      <c r="C93" s="188" t="s">
        <v>190</v>
      </c>
      <c r="D93" s="118" t="s">
        <v>121</v>
      </c>
      <c r="E93" s="276"/>
      <c r="F93" s="285"/>
      <c r="G93" s="277"/>
      <c r="H93" s="276"/>
      <c r="I93" s="285"/>
      <c r="J93" s="277"/>
      <c r="K93" s="82">
        <v>1</v>
      </c>
      <c r="L93" s="83">
        <v>49000</v>
      </c>
      <c r="M93" s="84">
        <f t="shared" si="78"/>
        <v>49000</v>
      </c>
      <c r="N93" s="82">
        <v>1</v>
      </c>
      <c r="O93" s="83">
        <v>49000</v>
      </c>
      <c r="P93" s="84">
        <f t="shared" si="79"/>
        <v>49000</v>
      </c>
      <c r="Q93" s="84">
        <f t="shared" si="83"/>
        <v>49000</v>
      </c>
      <c r="R93" s="84">
        <f t="shared" si="84"/>
        <v>49000</v>
      </c>
      <c r="S93" s="84">
        <f t="shared" si="85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3.75" customHeight="1" thickBot="1" x14ac:dyDescent="0.25">
      <c r="A94" s="86" t="s">
        <v>37</v>
      </c>
      <c r="B94" s="119" t="s">
        <v>196</v>
      </c>
      <c r="C94" s="189" t="s">
        <v>191</v>
      </c>
      <c r="D94" s="118" t="s">
        <v>121</v>
      </c>
      <c r="E94" s="286"/>
      <c r="F94" s="287"/>
      <c r="G94" s="288"/>
      <c r="H94" s="286"/>
      <c r="I94" s="287"/>
      <c r="J94" s="288"/>
      <c r="K94" s="82">
        <v>1</v>
      </c>
      <c r="L94" s="83">
        <v>74000</v>
      </c>
      <c r="M94" s="84">
        <f t="shared" si="78"/>
        <v>74000</v>
      </c>
      <c r="N94" s="82">
        <v>1</v>
      </c>
      <c r="O94" s="83">
        <v>74000</v>
      </c>
      <c r="P94" s="84">
        <f t="shared" si="79"/>
        <v>74000</v>
      </c>
      <c r="Q94" s="84">
        <f t="shared" si="80"/>
        <v>74000</v>
      </c>
      <c r="R94" s="84">
        <f t="shared" si="81"/>
        <v>74000</v>
      </c>
      <c r="S94" s="84">
        <f t="shared" si="82"/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25">
      <c r="A95" s="111" t="s">
        <v>117</v>
      </c>
      <c r="B95" s="120"/>
      <c r="C95" s="121"/>
      <c r="D95" s="99"/>
      <c r="E95" s="100"/>
      <c r="F95" s="101"/>
      <c r="G95" s="102">
        <f>SUM(G91:G94)</f>
        <v>0</v>
      </c>
      <c r="H95" s="100"/>
      <c r="I95" s="101"/>
      <c r="J95" s="102">
        <f>SUM(J91:J94)</f>
        <v>0</v>
      </c>
      <c r="K95" s="100"/>
      <c r="L95" s="101"/>
      <c r="M95" s="102">
        <f>SUM(M91:M94)</f>
        <v>164800</v>
      </c>
      <c r="N95" s="100"/>
      <c r="O95" s="101"/>
      <c r="P95" s="102">
        <f t="shared" ref="P95:S95" si="86">SUM(P91:P94)</f>
        <v>175472.5</v>
      </c>
      <c r="Q95" s="102">
        <f t="shared" si="86"/>
        <v>164800</v>
      </c>
      <c r="R95" s="102">
        <f t="shared" si="86"/>
        <v>175472.5</v>
      </c>
      <c r="S95" s="102">
        <f t="shared" si="86"/>
        <v>-10672.5</v>
      </c>
      <c r="T95" s="10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x14ac:dyDescent="0.25">
      <c r="A96" s="71" t="s">
        <v>26</v>
      </c>
      <c r="B96" s="122" t="s">
        <v>118</v>
      </c>
      <c r="C96" s="116" t="s">
        <v>119</v>
      </c>
      <c r="D96" s="73"/>
      <c r="E96" s="74"/>
      <c r="F96" s="75"/>
      <c r="G96" s="104"/>
      <c r="H96" s="74"/>
      <c r="I96" s="75"/>
      <c r="J96" s="104"/>
      <c r="K96" s="74"/>
      <c r="L96" s="75"/>
      <c r="M96" s="104"/>
      <c r="N96" s="74"/>
      <c r="O96" s="75"/>
      <c r="P96" s="104"/>
      <c r="Q96" s="104"/>
      <c r="R96" s="104"/>
      <c r="S96" s="104"/>
      <c r="T96" s="7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ht="41.25" customHeight="1" x14ac:dyDescent="0.2">
      <c r="A97" s="86" t="s">
        <v>37</v>
      </c>
      <c r="B97" s="123" t="s">
        <v>120</v>
      </c>
      <c r="C97" s="124" t="s">
        <v>119</v>
      </c>
      <c r="D97" s="118" t="s">
        <v>121</v>
      </c>
      <c r="E97" s="289" t="s">
        <v>46</v>
      </c>
      <c r="F97" s="287"/>
      <c r="G97" s="288"/>
      <c r="H97" s="289" t="s">
        <v>46</v>
      </c>
      <c r="I97" s="287"/>
      <c r="J97" s="288"/>
      <c r="K97" s="82">
        <v>1</v>
      </c>
      <c r="L97" s="83">
        <v>28000</v>
      </c>
      <c r="M97" s="84">
        <f>K97*L97</f>
        <v>28000</v>
      </c>
      <c r="N97" s="82">
        <v>1</v>
      </c>
      <c r="O97" s="83">
        <v>28000</v>
      </c>
      <c r="P97" s="84">
        <f>N97*O97</f>
        <v>28000</v>
      </c>
      <c r="Q97" s="84">
        <f>G97+M97</f>
        <v>28000</v>
      </c>
      <c r="R97" s="84">
        <f>J97+P97</f>
        <v>28000</v>
      </c>
      <c r="S97" s="84">
        <f>Q97-R97</f>
        <v>0</v>
      </c>
      <c r="T97" s="8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30" customHeight="1" x14ac:dyDescent="0.2">
      <c r="A98" s="111" t="s">
        <v>122</v>
      </c>
      <c r="B98" s="125"/>
      <c r="C98" s="121"/>
      <c r="D98" s="99"/>
      <c r="E98" s="100"/>
      <c r="F98" s="101"/>
      <c r="G98" s="102">
        <f>SUM(G97)</f>
        <v>0</v>
      </c>
      <c r="H98" s="100"/>
      <c r="I98" s="101"/>
      <c r="J98" s="102">
        <f>SUM(J97)</f>
        <v>0</v>
      </c>
      <c r="K98" s="100"/>
      <c r="L98" s="101"/>
      <c r="M98" s="102">
        <f>SUM(M97)</f>
        <v>28000</v>
      </c>
      <c r="N98" s="100"/>
      <c r="O98" s="101"/>
      <c r="P98" s="102">
        <f t="shared" ref="P98:S98" si="87">SUM(P97)</f>
        <v>28000</v>
      </c>
      <c r="Q98" s="102">
        <f t="shared" si="87"/>
        <v>28000</v>
      </c>
      <c r="R98" s="102">
        <f t="shared" si="87"/>
        <v>28000</v>
      </c>
      <c r="S98" s="102">
        <f t="shared" si="87"/>
        <v>0</v>
      </c>
      <c r="T98" s="103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9.5" customHeight="1" x14ac:dyDescent="0.2">
      <c r="A99" s="126" t="s">
        <v>123</v>
      </c>
      <c r="B99" s="127"/>
      <c r="C99" s="128"/>
      <c r="D99" s="129"/>
      <c r="E99" s="130"/>
      <c r="F99" s="131"/>
      <c r="G99" s="132">
        <f>G40+G44+G49+G55+G60+G79+G84+G89+G95+G98</f>
        <v>0</v>
      </c>
      <c r="H99" s="130"/>
      <c r="I99" s="131"/>
      <c r="J99" s="132">
        <f>J40+J44+J49+J55+J60+J79+J84+J89+J95+J98</f>
        <v>0</v>
      </c>
      <c r="K99" s="130"/>
      <c r="L99" s="131"/>
      <c r="M99" s="132">
        <f>M40+M44+M49+M55+M60+M79+M84+M89+M95+M98</f>
        <v>586673</v>
      </c>
      <c r="N99" s="130"/>
      <c r="O99" s="131"/>
      <c r="P99" s="132">
        <f t="shared" ref="P99:S99" si="88">P40+P44+P49+P55+P60+P79+P84+P89+P95+P98</f>
        <v>586673</v>
      </c>
      <c r="Q99" s="132">
        <f t="shared" si="88"/>
        <v>586673</v>
      </c>
      <c r="R99" s="132">
        <f t="shared" si="88"/>
        <v>586673</v>
      </c>
      <c r="S99" s="132">
        <f t="shared" si="88"/>
        <v>0</v>
      </c>
      <c r="T99" s="133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ht="15.75" customHeight="1" x14ac:dyDescent="0.25">
      <c r="A100" s="290"/>
      <c r="B100" s="271"/>
      <c r="C100" s="271"/>
      <c r="D100" s="135"/>
      <c r="E100" s="136"/>
      <c r="F100" s="137"/>
      <c r="G100" s="138"/>
      <c r="H100" s="136"/>
      <c r="I100" s="137"/>
      <c r="J100" s="138"/>
      <c r="K100" s="136"/>
      <c r="L100" s="137"/>
      <c r="M100" s="138"/>
      <c r="N100" s="136"/>
      <c r="O100" s="137"/>
      <c r="P100" s="138"/>
      <c r="Q100" s="138"/>
      <c r="R100" s="138"/>
      <c r="S100" s="138"/>
      <c r="T100" s="139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9.5" customHeight="1" x14ac:dyDescent="0.25">
      <c r="A101" s="270" t="s">
        <v>124</v>
      </c>
      <c r="B101" s="271"/>
      <c r="C101" s="272"/>
      <c r="D101" s="140"/>
      <c r="E101" s="141"/>
      <c r="F101" s="142"/>
      <c r="G101" s="143">
        <f>G22-G99</f>
        <v>0</v>
      </c>
      <c r="H101" s="141"/>
      <c r="I101" s="142"/>
      <c r="J101" s="143">
        <f>J22-J99</f>
        <v>0</v>
      </c>
      <c r="K101" s="144"/>
      <c r="L101" s="142"/>
      <c r="M101" s="145">
        <f>M22-M99</f>
        <v>0</v>
      </c>
      <c r="N101" s="144"/>
      <c r="O101" s="142"/>
      <c r="P101" s="145">
        <f t="shared" ref="P101:S101" si="89">P22-P99</f>
        <v>0</v>
      </c>
      <c r="Q101" s="146">
        <f t="shared" si="89"/>
        <v>0</v>
      </c>
      <c r="R101" s="146">
        <f t="shared" si="89"/>
        <v>0</v>
      </c>
      <c r="S101" s="146">
        <f t="shared" si="89"/>
        <v>0</v>
      </c>
      <c r="T101" s="14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48"/>
      <c r="B102" s="149"/>
      <c r="C102" s="148"/>
      <c r="D102" s="148"/>
      <c r="E102" s="51"/>
      <c r="F102" s="148"/>
      <c r="G102" s="148"/>
      <c r="H102" s="51"/>
      <c r="I102" s="148"/>
      <c r="J102" s="148"/>
      <c r="K102" s="51"/>
      <c r="L102" s="148"/>
      <c r="M102" s="148"/>
      <c r="N102" s="51"/>
      <c r="O102" s="148"/>
      <c r="P102" s="148"/>
      <c r="Q102" s="148"/>
      <c r="R102" s="148"/>
      <c r="S102" s="148"/>
      <c r="T102" s="148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48"/>
      <c r="B103" s="149"/>
      <c r="C103" s="148"/>
      <c r="D103" s="148"/>
      <c r="E103" s="51"/>
      <c r="F103" s="148"/>
      <c r="G103" s="148"/>
      <c r="H103" s="51"/>
      <c r="I103" s="148"/>
      <c r="J103" s="148"/>
      <c r="K103" s="51"/>
      <c r="L103" s="148"/>
      <c r="M103" s="148"/>
      <c r="N103" s="51"/>
      <c r="O103" s="148"/>
      <c r="P103" s="148"/>
      <c r="Q103" s="148"/>
      <c r="R103" s="148"/>
      <c r="S103" s="148"/>
      <c r="T103" s="148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48" t="s">
        <v>125</v>
      </c>
      <c r="B104" s="149"/>
      <c r="C104" s="150" t="s">
        <v>226</v>
      </c>
      <c r="D104" s="148"/>
      <c r="E104" s="151"/>
      <c r="F104" s="150"/>
      <c r="G104" s="148"/>
      <c r="H104" s="151"/>
      <c r="I104" s="150" t="s">
        <v>229</v>
      </c>
      <c r="J104" s="150" t="s">
        <v>230</v>
      </c>
      <c r="K104" s="151"/>
      <c r="L104" s="148"/>
      <c r="M104" s="148"/>
      <c r="N104" s="51"/>
      <c r="O104" s="148"/>
      <c r="P104" s="148"/>
      <c r="Q104" s="148"/>
      <c r="R104" s="148"/>
      <c r="S104" s="148"/>
      <c r="T104" s="148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1"/>
      <c r="C105" s="152" t="s">
        <v>126</v>
      </c>
      <c r="D105" s="148"/>
      <c r="E105" s="273" t="s">
        <v>127</v>
      </c>
      <c r="F105" s="274"/>
      <c r="G105" s="148"/>
      <c r="H105" s="51"/>
      <c r="I105" s="153" t="s">
        <v>128</v>
      </c>
      <c r="J105" s="148"/>
      <c r="K105" s="51"/>
      <c r="L105" s="153"/>
      <c r="M105" s="52"/>
      <c r="N105" s="51"/>
      <c r="O105" s="153"/>
      <c r="P105" s="148"/>
      <c r="Q105" s="148"/>
      <c r="R105" s="148"/>
      <c r="S105" s="148"/>
      <c r="T105" s="148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1"/>
      <c r="C106" s="154"/>
      <c r="D106" s="155"/>
      <c r="E106" s="156"/>
      <c r="F106" s="157"/>
      <c r="G106" s="158"/>
      <c r="H106" s="156"/>
      <c r="I106" s="157"/>
      <c r="J106" s="158"/>
      <c r="K106" s="159"/>
      <c r="L106" s="157"/>
      <c r="M106" s="158"/>
      <c r="N106" s="159"/>
      <c r="O106" s="157"/>
      <c r="P106" s="158"/>
      <c r="Q106" s="158"/>
      <c r="R106" s="158"/>
      <c r="S106" s="158"/>
      <c r="T106" s="148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48"/>
      <c r="B107" s="149"/>
      <c r="C107" s="148"/>
      <c r="D107" s="148"/>
      <c r="E107" s="51"/>
      <c r="F107" s="148"/>
      <c r="G107" s="148"/>
      <c r="H107" s="51"/>
      <c r="I107" s="148"/>
      <c r="J107" s="148"/>
      <c r="K107" s="51"/>
      <c r="L107" s="148"/>
      <c r="M107" s="148"/>
      <c r="N107" s="51"/>
      <c r="O107" s="148"/>
      <c r="P107" s="148"/>
      <c r="Q107" s="148"/>
      <c r="R107" s="148"/>
      <c r="S107" s="148"/>
      <c r="T107" s="148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48"/>
      <c r="B108" s="149"/>
      <c r="C108" s="148"/>
      <c r="D108" s="148"/>
      <c r="E108" s="51"/>
      <c r="F108" s="148"/>
      <c r="G108" s="148"/>
      <c r="H108" s="51"/>
      <c r="I108" s="148"/>
      <c r="J108" s="148"/>
      <c r="K108" s="51"/>
      <c r="L108" s="148"/>
      <c r="M108" s="148"/>
      <c r="N108" s="51"/>
      <c r="O108" s="148"/>
      <c r="P108" s="148"/>
      <c r="Q108" s="148"/>
      <c r="R108" s="148"/>
      <c r="S108" s="148"/>
      <c r="T108" s="14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48"/>
      <c r="B109" s="149"/>
      <c r="C109" s="148"/>
      <c r="D109" s="148"/>
      <c r="E109" s="51"/>
      <c r="F109" s="148"/>
      <c r="G109" s="148"/>
      <c r="H109" s="51"/>
      <c r="I109" s="148"/>
      <c r="J109" s="148"/>
      <c r="K109" s="51"/>
      <c r="L109" s="148"/>
      <c r="M109" s="148"/>
      <c r="N109" s="51"/>
      <c r="O109" s="148"/>
      <c r="P109" s="148"/>
      <c r="Q109" s="148"/>
      <c r="R109" s="148"/>
      <c r="S109" s="148"/>
      <c r="T109" s="148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48"/>
      <c r="B110" s="149"/>
      <c r="C110" s="148"/>
      <c r="D110" s="148"/>
      <c r="E110" s="51"/>
      <c r="F110" s="148"/>
      <c r="G110" s="148"/>
      <c r="H110" s="51"/>
      <c r="I110" s="148"/>
      <c r="J110" s="148"/>
      <c r="K110" s="51"/>
      <c r="L110" s="148"/>
      <c r="M110" s="148"/>
      <c r="N110" s="51"/>
      <c r="O110" s="148"/>
      <c r="P110" s="148"/>
      <c r="Q110" s="148"/>
      <c r="R110" s="148"/>
      <c r="S110" s="148"/>
      <c r="T110" s="148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48"/>
      <c r="B111" s="149"/>
      <c r="C111" s="148"/>
      <c r="D111" s="148"/>
      <c r="E111" s="51"/>
      <c r="F111" s="148"/>
      <c r="G111" s="148"/>
      <c r="H111" s="51"/>
      <c r="I111" s="148"/>
      <c r="J111" s="148"/>
      <c r="K111" s="51"/>
      <c r="L111" s="148"/>
      <c r="M111" s="148"/>
      <c r="N111" s="51"/>
      <c r="O111" s="148"/>
      <c r="P111" s="148"/>
      <c r="Q111" s="148"/>
      <c r="R111" s="148"/>
      <c r="S111" s="148"/>
      <c r="T111" s="148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/>
    <row r="307" spans="1:38" ht="15.75" customHeight="1" x14ac:dyDescent="0.2"/>
    <row r="308" spans="1:38" ht="15.75" customHeight="1" x14ac:dyDescent="0.2"/>
    <row r="309" spans="1:38" ht="15.75" customHeight="1" x14ac:dyDescent="0.2"/>
    <row r="310" spans="1:38" ht="15.75" customHeight="1" x14ac:dyDescent="0.2"/>
    <row r="311" spans="1:38" ht="15.75" customHeight="1" x14ac:dyDescent="0.2"/>
    <row r="312" spans="1:38" ht="15.75" customHeight="1" x14ac:dyDescent="0.2"/>
    <row r="313" spans="1:38" ht="15.75" customHeight="1" x14ac:dyDescent="0.2"/>
    <row r="314" spans="1:38" ht="15.75" customHeight="1" x14ac:dyDescent="0.2"/>
    <row r="315" spans="1:38" ht="15.75" customHeight="1" x14ac:dyDescent="0.2"/>
    <row r="316" spans="1:38" ht="15.75" customHeight="1" x14ac:dyDescent="0.2"/>
    <row r="317" spans="1:38" ht="15.75" customHeight="1" x14ac:dyDescent="0.2"/>
    <row r="318" spans="1:38" ht="15.75" customHeight="1" x14ac:dyDescent="0.2"/>
    <row r="319" spans="1:38" ht="15.75" customHeight="1" x14ac:dyDescent="0.2"/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autoFilter ref="A19:T19" xr:uid="{00000000-0009-0000-0000-000000000000}"/>
  <mergeCells count="25">
    <mergeCell ref="A101:C101"/>
    <mergeCell ref="E105:F105"/>
    <mergeCell ref="E17:G17"/>
    <mergeCell ref="H17:J17"/>
    <mergeCell ref="A23:C23"/>
    <mergeCell ref="E31:G33"/>
    <mergeCell ref="H31:J33"/>
    <mergeCell ref="E35:G39"/>
    <mergeCell ref="H35:J39"/>
    <mergeCell ref="E91:G94"/>
    <mergeCell ref="H91:J94"/>
    <mergeCell ref="E97:G97"/>
    <mergeCell ref="H97:J97"/>
    <mergeCell ref="A100:C100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.7" right="0.7" top="0.75" bottom="0.75" header="0.3" footer="0.3"/>
  <pageSetup paperSize="9" scale="52" fitToHeight="0" orientation="landscape" r:id="rId1"/>
  <rowBreaks count="1" manualBreakCount="1"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044"/>
  <sheetViews>
    <sheetView tabSelected="1" topLeftCell="B64" zoomScale="82" zoomScaleNormal="82" workbookViewId="0">
      <selection activeCell="G69" sqref="G69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7.375" customWidth="1"/>
    <col min="4" max="4" width="13.625" customWidth="1"/>
    <col min="5" max="5" width="21.2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129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5">
      <c r="A2" s="160"/>
      <c r="B2" s="160"/>
      <c r="C2" s="160"/>
      <c r="D2" s="161"/>
      <c r="E2" s="160"/>
      <c r="F2" s="161"/>
      <c r="G2" s="160"/>
      <c r="H2" s="296" t="s">
        <v>130</v>
      </c>
      <c r="I2" s="262"/>
      <c r="J2" s="2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5">
      <c r="A3" s="160"/>
      <c r="B3" s="160"/>
      <c r="C3" s="160"/>
      <c r="D3" s="161"/>
      <c r="E3" s="160"/>
      <c r="F3" s="161"/>
      <c r="G3" s="160"/>
      <c r="H3" s="296" t="s">
        <v>269</v>
      </c>
      <c r="I3" s="262"/>
      <c r="J3" s="2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">
      <c r="A5" s="160"/>
      <c r="B5" s="297" t="s">
        <v>131</v>
      </c>
      <c r="C5" s="262"/>
      <c r="D5" s="262"/>
      <c r="E5" s="262"/>
      <c r="F5" s="262"/>
      <c r="G5" s="262"/>
      <c r="H5" s="262"/>
      <c r="I5" s="262"/>
      <c r="J5" s="2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">
      <c r="A6" s="160"/>
      <c r="B6" s="297" t="s">
        <v>220</v>
      </c>
      <c r="C6" s="262"/>
      <c r="D6" s="262"/>
      <c r="E6" s="262"/>
      <c r="F6" s="262"/>
      <c r="G6" s="262"/>
      <c r="H6" s="262"/>
      <c r="I6" s="262"/>
      <c r="J6" s="2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">
      <c r="A7" s="160"/>
      <c r="B7" s="298" t="s">
        <v>270</v>
      </c>
      <c r="C7" s="299"/>
      <c r="D7" s="299"/>
      <c r="E7" s="299"/>
      <c r="F7" s="299"/>
      <c r="G7" s="299"/>
      <c r="H7" s="299"/>
      <c r="I7" s="299"/>
      <c r="J7" s="299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">
      <c r="A8" s="160"/>
      <c r="B8" s="300" t="s">
        <v>328</v>
      </c>
      <c r="C8" s="301"/>
      <c r="D8" s="301"/>
      <c r="E8" s="301"/>
      <c r="F8" s="301"/>
      <c r="G8" s="301"/>
      <c r="H8" s="301"/>
      <c r="I8" s="301"/>
      <c r="J8" s="301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">
      <c r="A10" s="164"/>
      <c r="B10" s="293" t="s">
        <v>132</v>
      </c>
      <c r="C10" s="292"/>
      <c r="D10" s="294"/>
      <c r="E10" s="295" t="s">
        <v>133</v>
      </c>
      <c r="F10" s="292"/>
      <c r="G10" s="292"/>
      <c r="H10" s="292"/>
      <c r="I10" s="292"/>
      <c r="J10" s="29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">
      <c r="A11" s="165" t="s">
        <v>134</v>
      </c>
      <c r="B11" s="165" t="s">
        <v>135</v>
      </c>
      <c r="C11" s="165" t="s">
        <v>5</v>
      </c>
      <c r="D11" s="166" t="s">
        <v>136</v>
      </c>
      <c r="E11" s="165" t="s">
        <v>137</v>
      </c>
      <c r="F11" s="166" t="s">
        <v>136</v>
      </c>
      <c r="G11" s="165" t="s">
        <v>138</v>
      </c>
      <c r="H11" s="165" t="s">
        <v>139</v>
      </c>
      <c r="I11" s="165" t="s">
        <v>140</v>
      </c>
      <c r="J11" s="165" t="s">
        <v>141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">
      <c r="A16" s="167"/>
      <c r="B16" s="167" t="s">
        <v>70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25">
      <c r="A18" s="170"/>
      <c r="B18" s="291" t="s">
        <v>142</v>
      </c>
      <c r="C18" s="292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">
      <c r="A21" s="164"/>
      <c r="B21" s="293" t="s">
        <v>143</v>
      </c>
      <c r="C21" s="292"/>
      <c r="D21" s="294"/>
      <c r="E21" s="295" t="s">
        <v>133</v>
      </c>
      <c r="F21" s="292"/>
      <c r="G21" s="292"/>
      <c r="H21" s="292"/>
      <c r="I21" s="292"/>
      <c r="J21" s="29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">
      <c r="A22" s="165" t="s">
        <v>134</v>
      </c>
      <c r="B22" s="165" t="s">
        <v>135</v>
      </c>
      <c r="C22" s="165" t="s">
        <v>5</v>
      </c>
      <c r="D22" s="166" t="s">
        <v>136</v>
      </c>
      <c r="E22" s="165" t="s">
        <v>137</v>
      </c>
      <c r="F22" s="166" t="s">
        <v>136</v>
      </c>
      <c r="G22" s="165" t="s">
        <v>138</v>
      </c>
      <c r="H22" s="165" t="s">
        <v>139</v>
      </c>
      <c r="I22" s="165" t="s">
        <v>140</v>
      </c>
      <c r="J22" s="165" t="s">
        <v>141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s="176" customFormat="1" ht="18" customHeight="1" x14ac:dyDescent="0.2">
      <c r="A23" s="165"/>
      <c r="B23" s="234">
        <v>1</v>
      </c>
      <c r="C23" s="191" t="s">
        <v>195</v>
      </c>
      <c r="D23" s="166"/>
      <c r="E23" s="165"/>
      <c r="F23" s="166"/>
      <c r="G23" s="165"/>
      <c r="H23" s="165"/>
      <c r="I23" s="165"/>
      <c r="J23" s="16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">
      <c r="A24" s="167"/>
      <c r="B24" s="235" t="s">
        <v>43</v>
      </c>
      <c r="C24" s="198" t="s">
        <v>44</v>
      </c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76" customFormat="1" ht="45" customHeight="1" x14ac:dyDescent="0.2">
      <c r="A25" s="167"/>
      <c r="B25" s="236" t="s">
        <v>45</v>
      </c>
      <c r="C25" s="200" t="s">
        <v>212</v>
      </c>
      <c r="D25" s="205">
        <v>36000</v>
      </c>
      <c r="E25" s="200" t="s">
        <v>211</v>
      </c>
      <c r="F25" s="205">
        <v>36000</v>
      </c>
      <c r="G25" s="227" t="s">
        <v>271</v>
      </c>
      <c r="H25" s="227" t="s">
        <v>272</v>
      </c>
      <c r="I25" s="210">
        <v>28980</v>
      </c>
      <c r="J25" s="227" t="s">
        <v>319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76" customFormat="1" ht="33" customHeight="1" x14ac:dyDescent="0.2">
      <c r="A26" s="167"/>
      <c r="B26" s="236"/>
      <c r="C26" s="200"/>
      <c r="D26" s="205"/>
      <c r="E26" s="200"/>
      <c r="F26" s="205"/>
      <c r="G26" s="227" t="s">
        <v>321</v>
      </c>
      <c r="H26" s="209" t="s">
        <v>214</v>
      </c>
      <c r="I26" s="210">
        <v>540</v>
      </c>
      <c r="J26" s="227" t="s">
        <v>320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76" customFormat="1" ht="35.25" customHeight="1" x14ac:dyDescent="0.2">
      <c r="A27" s="167"/>
      <c r="B27" s="236"/>
      <c r="C27" s="200"/>
      <c r="D27" s="205"/>
      <c r="E27" s="200"/>
      <c r="F27" s="205"/>
      <c r="G27" s="209" t="s">
        <v>213</v>
      </c>
      <c r="H27" s="209" t="s">
        <v>215</v>
      </c>
      <c r="I27" s="210">
        <v>6480</v>
      </c>
      <c r="J27" s="227" t="s">
        <v>318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76" customFormat="1" ht="43.5" customHeight="1" x14ac:dyDescent="0.2">
      <c r="A28" s="167"/>
      <c r="B28" s="236" t="s">
        <v>47</v>
      </c>
      <c r="C28" s="200" t="s">
        <v>146</v>
      </c>
      <c r="D28" s="205">
        <v>27000</v>
      </c>
      <c r="E28" s="200" t="s">
        <v>200</v>
      </c>
      <c r="F28" s="205">
        <v>27000</v>
      </c>
      <c r="G28" s="302" t="s">
        <v>329</v>
      </c>
      <c r="H28" s="227" t="s">
        <v>273</v>
      </c>
      <c r="I28" s="210">
        <v>21735</v>
      </c>
      <c r="J28" s="227" t="s">
        <v>317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76" customFormat="1" ht="28.5" customHeight="1" x14ac:dyDescent="0.2">
      <c r="A29" s="167"/>
      <c r="B29" s="236"/>
      <c r="C29" s="200"/>
      <c r="D29" s="205"/>
      <c r="E29" s="200"/>
      <c r="F29" s="205"/>
      <c r="G29" s="302" t="s">
        <v>321</v>
      </c>
      <c r="H29" s="209" t="s">
        <v>214</v>
      </c>
      <c r="I29" s="210">
        <v>405</v>
      </c>
      <c r="J29" s="227" t="s">
        <v>316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76" customFormat="1" ht="30" customHeight="1" x14ac:dyDescent="0.2">
      <c r="A30" s="167"/>
      <c r="B30" s="236"/>
      <c r="C30" s="200"/>
      <c r="D30" s="205"/>
      <c r="E30" s="200"/>
      <c r="F30" s="205"/>
      <c r="G30" s="302" t="s">
        <v>213</v>
      </c>
      <c r="H30" s="209" t="s">
        <v>215</v>
      </c>
      <c r="I30" s="210">
        <v>4860</v>
      </c>
      <c r="J30" s="227" t="s">
        <v>315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76" customFormat="1" ht="42.75" customHeight="1" x14ac:dyDescent="0.2">
      <c r="A31" s="167"/>
      <c r="B31" s="236" t="s">
        <v>48</v>
      </c>
      <c r="C31" s="201" t="s">
        <v>147</v>
      </c>
      <c r="D31" s="205">
        <v>36000</v>
      </c>
      <c r="E31" s="208" t="s">
        <v>201</v>
      </c>
      <c r="F31" s="214">
        <v>36000</v>
      </c>
      <c r="G31" s="302" t="s">
        <v>330</v>
      </c>
      <c r="H31" s="227" t="s">
        <v>274</v>
      </c>
      <c r="I31" s="210">
        <v>28980</v>
      </c>
      <c r="J31" s="227" t="s">
        <v>314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76" customFormat="1" ht="30.75" customHeight="1" x14ac:dyDescent="0.2">
      <c r="A32" s="167"/>
      <c r="B32" s="236"/>
      <c r="C32" s="201"/>
      <c r="D32" s="205"/>
      <c r="E32" s="212"/>
      <c r="F32" s="216"/>
      <c r="G32" s="302" t="s">
        <v>321</v>
      </c>
      <c r="H32" s="209" t="s">
        <v>214</v>
      </c>
      <c r="I32" s="210">
        <v>540</v>
      </c>
      <c r="J32" s="227" t="s">
        <v>313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76" customFormat="1" ht="31.5" customHeight="1" x14ac:dyDescent="0.2">
      <c r="A33" s="167"/>
      <c r="B33" s="236"/>
      <c r="C33" s="201"/>
      <c r="D33" s="213"/>
      <c r="E33" s="208"/>
      <c r="F33" s="215"/>
      <c r="G33" s="302" t="s">
        <v>321</v>
      </c>
      <c r="H33" s="209" t="s">
        <v>215</v>
      </c>
      <c r="I33" s="210">
        <v>6480</v>
      </c>
      <c r="J33" s="227" t="s">
        <v>312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76" customFormat="1" ht="15" customHeight="1" x14ac:dyDescent="0.2">
      <c r="A34" s="167"/>
      <c r="B34" s="236" t="s">
        <v>49</v>
      </c>
      <c r="C34" s="206" t="s">
        <v>192</v>
      </c>
      <c r="D34" s="205"/>
      <c r="E34" s="207"/>
      <c r="F34" s="205"/>
      <c r="G34" s="302"/>
      <c r="H34" s="207"/>
      <c r="I34" s="210"/>
      <c r="J34" s="207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76" customFormat="1" ht="44.25" customHeight="1" x14ac:dyDescent="0.2">
      <c r="A35" s="167"/>
      <c r="B35" s="236" t="s">
        <v>51</v>
      </c>
      <c r="C35" s="201" t="s">
        <v>150</v>
      </c>
      <c r="D35" s="205">
        <v>42000</v>
      </c>
      <c r="E35" s="233" t="s">
        <v>284</v>
      </c>
      <c r="F35" s="205">
        <v>42000</v>
      </c>
      <c r="G35" s="303" t="s">
        <v>221</v>
      </c>
      <c r="H35" s="227" t="s">
        <v>243</v>
      </c>
      <c r="I35" s="210">
        <v>42000</v>
      </c>
      <c r="J35" s="227" t="s">
        <v>311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76" customFormat="1" ht="45.75" customHeight="1" x14ac:dyDescent="0.2">
      <c r="A36" s="167"/>
      <c r="B36" s="236" t="s">
        <v>52</v>
      </c>
      <c r="C36" s="201" t="s">
        <v>151</v>
      </c>
      <c r="D36" s="205">
        <v>42000</v>
      </c>
      <c r="E36" s="201" t="s">
        <v>206</v>
      </c>
      <c r="F36" s="205">
        <v>42000</v>
      </c>
      <c r="G36" s="303" t="s">
        <v>275</v>
      </c>
      <c r="H36" s="227" t="s">
        <v>244</v>
      </c>
      <c r="I36" s="210">
        <v>42000</v>
      </c>
      <c r="J36" s="227" t="s">
        <v>310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76" customFormat="1" ht="60.75" customHeight="1" x14ac:dyDescent="0.2">
      <c r="A37" s="167"/>
      <c r="B37" s="236" t="s">
        <v>53</v>
      </c>
      <c r="C37" s="201" t="s">
        <v>202</v>
      </c>
      <c r="D37" s="205">
        <v>36000</v>
      </c>
      <c r="E37" s="201" t="s">
        <v>203</v>
      </c>
      <c r="F37" s="205">
        <v>36000</v>
      </c>
      <c r="G37" s="303" t="s">
        <v>276</v>
      </c>
      <c r="H37" s="227" t="s">
        <v>245</v>
      </c>
      <c r="I37" s="210">
        <v>36000</v>
      </c>
      <c r="J37" s="227" t="s">
        <v>309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76" customFormat="1" ht="47.25" customHeight="1" x14ac:dyDescent="0.2">
      <c r="A38" s="167"/>
      <c r="B38" s="236" t="s">
        <v>148</v>
      </c>
      <c r="C38" s="201" t="s">
        <v>153</v>
      </c>
      <c r="D38" s="205">
        <v>42000</v>
      </c>
      <c r="E38" s="201" t="s">
        <v>204</v>
      </c>
      <c r="F38" s="205">
        <v>42000</v>
      </c>
      <c r="G38" s="303" t="s">
        <v>277</v>
      </c>
      <c r="H38" s="227" t="s">
        <v>246</v>
      </c>
      <c r="I38" s="210">
        <v>42000</v>
      </c>
      <c r="J38" s="227" t="s">
        <v>308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76" customFormat="1" ht="60" customHeight="1" x14ac:dyDescent="0.2">
      <c r="A39" s="167"/>
      <c r="B39" s="236" t="s">
        <v>149</v>
      </c>
      <c r="C39" s="201" t="s">
        <v>154</v>
      </c>
      <c r="D39" s="205">
        <v>36000</v>
      </c>
      <c r="E39" s="201" t="s">
        <v>205</v>
      </c>
      <c r="F39" s="205">
        <v>36000</v>
      </c>
      <c r="G39" s="303" t="s">
        <v>278</v>
      </c>
      <c r="H39" s="227" t="s">
        <v>247</v>
      </c>
      <c r="I39" s="210">
        <v>36000</v>
      </c>
      <c r="J39" s="227" t="s">
        <v>307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6" customFormat="1" ht="32.25" customHeight="1" x14ac:dyDescent="0.25">
      <c r="A40" s="167"/>
      <c r="B40" s="236" t="s">
        <v>55</v>
      </c>
      <c r="C40" s="203" t="s">
        <v>194</v>
      </c>
      <c r="D40" s="197"/>
      <c r="E40" s="168"/>
      <c r="F40" s="169"/>
      <c r="G40" s="304"/>
      <c r="H40" s="168"/>
      <c r="I40" s="169"/>
      <c r="J40" s="209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45" customHeight="1" x14ac:dyDescent="0.2">
      <c r="A41" s="167"/>
      <c r="B41" s="237" t="s">
        <v>59</v>
      </c>
      <c r="C41" s="202" t="s">
        <v>44</v>
      </c>
      <c r="D41" s="197">
        <v>21780</v>
      </c>
      <c r="E41" s="190"/>
      <c r="F41" s="169">
        <v>21780</v>
      </c>
      <c r="G41" s="304" t="s">
        <v>217</v>
      </c>
      <c r="H41" s="190" t="s">
        <v>216</v>
      </c>
      <c r="I41" s="169">
        <v>7920</v>
      </c>
      <c r="J41" s="227" t="s">
        <v>306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s="176" customFormat="1" ht="44.25" customHeight="1" x14ac:dyDescent="0.2">
      <c r="A42" s="167"/>
      <c r="B42" s="237"/>
      <c r="C42" s="202"/>
      <c r="D42" s="197"/>
      <c r="E42" s="190"/>
      <c r="F42" s="169"/>
      <c r="G42" s="304" t="s">
        <v>217</v>
      </c>
      <c r="H42" s="190" t="s">
        <v>216</v>
      </c>
      <c r="I42" s="169">
        <v>5940</v>
      </c>
      <c r="J42" s="227" t="s">
        <v>305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s="176" customFormat="1" ht="44.25" customHeight="1" x14ac:dyDescent="0.2">
      <c r="A43" s="167"/>
      <c r="B43" s="237"/>
      <c r="C43" s="202"/>
      <c r="D43" s="197"/>
      <c r="E43" s="190"/>
      <c r="F43" s="169"/>
      <c r="G43" s="304" t="s">
        <v>217</v>
      </c>
      <c r="H43" s="190" t="s">
        <v>216</v>
      </c>
      <c r="I43" s="169">
        <v>7920</v>
      </c>
      <c r="J43" s="227" t="s">
        <v>304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s="176" customFormat="1" ht="15" customHeight="1" x14ac:dyDescent="0.25">
      <c r="A44" s="167"/>
      <c r="B44" s="236" t="s">
        <v>88</v>
      </c>
      <c r="C44" s="203" t="s">
        <v>193</v>
      </c>
      <c r="D44" s="197"/>
      <c r="E44" s="168"/>
      <c r="F44" s="169"/>
      <c r="G44" s="304"/>
      <c r="H44" s="168"/>
      <c r="I44" s="169"/>
      <c r="J44" s="168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81.75" customHeight="1" x14ac:dyDescent="0.2">
      <c r="A45" s="167"/>
      <c r="B45" s="236" t="s">
        <v>90</v>
      </c>
      <c r="C45" s="206" t="s">
        <v>169</v>
      </c>
      <c r="D45" s="205">
        <v>4000</v>
      </c>
      <c r="E45" s="209" t="s">
        <v>207</v>
      </c>
      <c r="F45" s="210">
        <v>2478.5</v>
      </c>
      <c r="G45" s="305" t="s">
        <v>285</v>
      </c>
      <c r="H45" s="227" t="s">
        <v>248</v>
      </c>
      <c r="I45" s="210">
        <v>2478.5</v>
      </c>
      <c r="J45" s="227" t="s">
        <v>303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s="176" customFormat="1" ht="68.25" customHeight="1" x14ac:dyDescent="0.2">
      <c r="A46" s="167"/>
      <c r="B46" s="236"/>
      <c r="C46" s="206"/>
      <c r="D46" s="205"/>
      <c r="E46" s="209" t="s">
        <v>208</v>
      </c>
      <c r="F46" s="210">
        <v>3017</v>
      </c>
      <c r="G46" s="306" t="s">
        <v>279</v>
      </c>
      <c r="H46" s="227" t="s">
        <v>249</v>
      </c>
      <c r="I46" s="210">
        <v>3017</v>
      </c>
      <c r="J46" s="227" t="s">
        <v>302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90.75" customHeight="1" x14ac:dyDescent="0.2">
      <c r="A47" s="167"/>
      <c r="B47" s="236" t="s">
        <v>92</v>
      </c>
      <c r="C47" s="204" t="s">
        <v>170</v>
      </c>
      <c r="D47" s="205">
        <v>2699</v>
      </c>
      <c r="E47" s="209" t="s">
        <v>209</v>
      </c>
      <c r="F47" s="225">
        <v>3999</v>
      </c>
      <c r="G47" s="307" t="s">
        <v>280</v>
      </c>
      <c r="H47" s="226" t="s">
        <v>256</v>
      </c>
      <c r="I47" s="228">
        <v>3999</v>
      </c>
      <c r="J47" s="227" t="s">
        <v>301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s="176" customFormat="1" ht="97.5" customHeight="1" x14ac:dyDescent="0.2">
      <c r="A48" s="167"/>
      <c r="B48" s="235" t="s">
        <v>93</v>
      </c>
      <c r="C48" s="199" t="s">
        <v>171</v>
      </c>
      <c r="D48" s="210">
        <v>4499</v>
      </c>
      <c r="E48" s="224" t="s">
        <v>219</v>
      </c>
      <c r="F48" s="222">
        <v>2999</v>
      </c>
      <c r="G48" s="307" t="s">
        <v>323</v>
      </c>
      <c r="H48" s="230" t="s">
        <v>257</v>
      </c>
      <c r="I48" s="210">
        <v>2999</v>
      </c>
      <c r="J48" s="227" t="s">
        <v>298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s="176" customFormat="1" ht="92.25" customHeight="1" x14ac:dyDescent="0.2">
      <c r="A49" s="167"/>
      <c r="B49" s="235" t="s">
        <v>155</v>
      </c>
      <c r="C49" s="192" t="s">
        <v>172</v>
      </c>
      <c r="D49" s="210">
        <v>1549</v>
      </c>
      <c r="E49" s="224" t="s">
        <v>219</v>
      </c>
      <c r="F49" s="222">
        <v>1899</v>
      </c>
      <c r="G49" s="307" t="s">
        <v>323</v>
      </c>
      <c r="H49" s="230" t="s">
        <v>258</v>
      </c>
      <c r="I49" s="210">
        <v>1899</v>
      </c>
      <c r="J49" s="227" t="s">
        <v>298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s="176" customFormat="1" ht="85.5" x14ac:dyDescent="0.2">
      <c r="A50" s="167"/>
      <c r="B50" s="238" t="s">
        <v>156</v>
      </c>
      <c r="C50" s="193" t="s">
        <v>173</v>
      </c>
      <c r="D50" s="239">
        <v>3399</v>
      </c>
      <c r="E50" s="240" t="s">
        <v>219</v>
      </c>
      <c r="F50" s="241">
        <v>2299</v>
      </c>
      <c r="G50" s="307" t="s">
        <v>323</v>
      </c>
      <c r="H50" s="242" t="s">
        <v>254</v>
      </c>
      <c r="I50" s="239">
        <v>2299</v>
      </c>
      <c r="J50" s="232" t="s">
        <v>298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s="176" customFormat="1" ht="94.5" customHeight="1" x14ac:dyDescent="0.2">
      <c r="A51" s="196"/>
      <c r="B51" s="249" t="s">
        <v>157</v>
      </c>
      <c r="C51" s="204" t="s">
        <v>174</v>
      </c>
      <c r="D51" s="216">
        <v>1499</v>
      </c>
      <c r="E51" s="206" t="s">
        <v>219</v>
      </c>
      <c r="F51" s="222">
        <v>699</v>
      </c>
      <c r="G51" s="307" t="s">
        <v>323</v>
      </c>
      <c r="H51" s="231" t="s">
        <v>259</v>
      </c>
      <c r="I51" s="216">
        <v>699</v>
      </c>
      <c r="J51" s="231" t="s">
        <v>298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s="176" customFormat="1" ht="115.5" customHeight="1" x14ac:dyDescent="0.2">
      <c r="A52" s="196"/>
      <c r="B52" s="249" t="s">
        <v>158</v>
      </c>
      <c r="C52" s="204" t="s">
        <v>175</v>
      </c>
      <c r="D52" s="216">
        <v>5849</v>
      </c>
      <c r="E52" s="231" t="s">
        <v>322</v>
      </c>
      <c r="F52" s="222">
        <v>6399</v>
      </c>
      <c r="G52" s="303" t="s">
        <v>282</v>
      </c>
      <c r="H52" s="231" t="s">
        <v>260</v>
      </c>
      <c r="I52" s="216">
        <v>6399</v>
      </c>
      <c r="J52" s="231" t="s">
        <v>297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s="176" customFormat="1" ht="95.25" customHeight="1" x14ac:dyDescent="0.2">
      <c r="A53" s="167"/>
      <c r="B53" s="243" t="s">
        <v>159</v>
      </c>
      <c r="C53" s="244" t="s">
        <v>176</v>
      </c>
      <c r="D53" s="221">
        <v>5947</v>
      </c>
      <c r="E53" s="245" t="s">
        <v>219</v>
      </c>
      <c r="F53" s="246">
        <v>4978</v>
      </c>
      <c r="G53" s="308" t="s">
        <v>281</v>
      </c>
      <c r="H53" s="247" t="s">
        <v>261</v>
      </c>
      <c r="I53" s="221">
        <v>4978</v>
      </c>
      <c r="J53" s="248" t="s">
        <v>300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s="176" customFormat="1" ht="107.25" customHeight="1" x14ac:dyDescent="0.2">
      <c r="A54" s="167"/>
      <c r="B54" s="235" t="s">
        <v>160</v>
      </c>
      <c r="C54" s="193" t="s">
        <v>177</v>
      </c>
      <c r="D54" s="210">
        <v>1870</v>
      </c>
      <c r="E54" s="209" t="s">
        <v>208</v>
      </c>
      <c r="F54" s="218">
        <v>1998</v>
      </c>
      <c r="G54" s="302" t="s">
        <v>283</v>
      </c>
      <c r="H54" s="230" t="s">
        <v>262</v>
      </c>
      <c r="I54" s="210">
        <v>1998</v>
      </c>
      <c r="J54" s="227" t="s">
        <v>299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s="176" customFormat="1" ht="107.25" customHeight="1" x14ac:dyDescent="0.2">
      <c r="A55" s="167"/>
      <c r="B55" s="235" t="s">
        <v>161</v>
      </c>
      <c r="C55" s="193" t="s">
        <v>178</v>
      </c>
      <c r="D55" s="210">
        <v>3999</v>
      </c>
      <c r="E55" s="227" t="s">
        <v>322</v>
      </c>
      <c r="F55" s="220">
        <v>3739</v>
      </c>
      <c r="G55" s="303" t="s">
        <v>218</v>
      </c>
      <c r="H55" s="230" t="s">
        <v>263</v>
      </c>
      <c r="I55" s="210">
        <v>3739</v>
      </c>
      <c r="J55" s="227" t="s">
        <v>297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s="176" customFormat="1" ht="121.5" customHeight="1" x14ac:dyDescent="0.2">
      <c r="A56" s="167"/>
      <c r="B56" s="235" t="s">
        <v>162</v>
      </c>
      <c r="C56" s="193" t="s">
        <v>179</v>
      </c>
      <c r="D56" s="210">
        <v>2598</v>
      </c>
      <c r="E56" s="224" t="s">
        <v>219</v>
      </c>
      <c r="F56" s="222">
        <v>1798</v>
      </c>
      <c r="G56" s="307" t="s">
        <v>323</v>
      </c>
      <c r="H56" s="230" t="s">
        <v>264</v>
      </c>
      <c r="I56" s="210">
        <v>1798</v>
      </c>
      <c r="J56" s="227" t="s">
        <v>298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s="176" customFormat="1" ht="119.25" customHeight="1" x14ac:dyDescent="0.2">
      <c r="A57" s="167"/>
      <c r="B57" s="235" t="s">
        <v>163</v>
      </c>
      <c r="C57" s="193" t="s">
        <v>180</v>
      </c>
      <c r="D57" s="210">
        <v>4358</v>
      </c>
      <c r="E57" s="224" t="s">
        <v>219</v>
      </c>
      <c r="F57" s="222">
        <v>2798</v>
      </c>
      <c r="G57" s="307" t="s">
        <v>323</v>
      </c>
      <c r="H57" s="230" t="s">
        <v>265</v>
      </c>
      <c r="I57" s="210">
        <v>2798</v>
      </c>
      <c r="J57" s="227" t="s">
        <v>298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s="176" customFormat="1" ht="33" customHeight="1" x14ac:dyDescent="0.2">
      <c r="A58" s="167"/>
      <c r="B58" s="235" t="s">
        <v>164</v>
      </c>
      <c r="C58" s="193" t="s">
        <v>181</v>
      </c>
      <c r="D58" s="210">
        <v>5909</v>
      </c>
      <c r="E58" s="219"/>
      <c r="F58" s="222">
        <v>0</v>
      </c>
      <c r="G58" s="303"/>
      <c r="H58" s="217"/>
      <c r="I58" s="210"/>
      <c r="J58" s="209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s="176" customFormat="1" ht="114" x14ac:dyDescent="0.2">
      <c r="A59" s="167"/>
      <c r="B59" s="235" t="s">
        <v>165</v>
      </c>
      <c r="C59" s="193" t="s">
        <v>182</v>
      </c>
      <c r="D59" s="210">
        <v>3321</v>
      </c>
      <c r="E59" s="227" t="s">
        <v>322</v>
      </c>
      <c r="F59" s="222">
        <v>3399</v>
      </c>
      <c r="G59" s="303" t="s">
        <v>218</v>
      </c>
      <c r="H59" s="230" t="s">
        <v>255</v>
      </c>
      <c r="I59" s="210">
        <v>3399</v>
      </c>
      <c r="J59" s="227" t="s">
        <v>297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s="176" customFormat="1" ht="98.25" customHeight="1" x14ac:dyDescent="0.2">
      <c r="A60" s="167"/>
      <c r="B60" s="235" t="s">
        <v>166</v>
      </c>
      <c r="C60" s="193" t="s">
        <v>183</v>
      </c>
      <c r="D60" s="210">
        <v>5994</v>
      </c>
      <c r="E60" s="224" t="s">
        <v>219</v>
      </c>
      <c r="F60" s="223">
        <v>5946</v>
      </c>
      <c r="G60" s="307" t="s">
        <v>323</v>
      </c>
      <c r="H60" s="230" t="s">
        <v>266</v>
      </c>
      <c r="I60" s="210">
        <v>5946</v>
      </c>
      <c r="J60" s="227" t="s">
        <v>298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s="176" customFormat="1" ht="103.5" customHeight="1" x14ac:dyDescent="0.2">
      <c r="A61" s="167"/>
      <c r="B61" s="235" t="s">
        <v>167</v>
      </c>
      <c r="C61" s="193" t="s">
        <v>184</v>
      </c>
      <c r="D61" s="210">
        <v>5555</v>
      </c>
      <c r="E61" s="224" t="s">
        <v>219</v>
      </c>
      <c r="F61" s="222">
        <v>5977</v>
      </c>
      <c r="G61" s="307" t="s">
        <v>323</v>
      </c>
      <c r="H61" s="230" t="s">
        <v>267</v>
      </c>
      <c r="I61" s="210">
        <v>5977</v>
      </c>
      <c r="J61" s="227" t="s">
        <v>298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s="176" customFormat="1" ht="129.75" customHeight="1" x14ac:dyDescent="0.2">
      <c r="A62" s="167"/>
      <c r="B62" s="235" t="s">
        <v>168</v>
      </c>
      <c r="C62" s="193" t="s">
        <v>185</v>
      </c>
      <c r="D62" s="210">
        <v>11598</v>
      </c>
      <c r="E62" s="227" t="s">
        <v>322</v>
      </c>
      <c r="F62" s="222">
        <v>9998</v>
      </c>
      <c r="G62" s="303" t="s">
        <v>282</v>
      </c>
      <c r="H62" s="230" t="s">
        <v>268</v>
      </c>
      <c r="I62" s="210">
        <v>9998</v>
      </c>
      <c r="J62" s="227" t="s">
        <v>297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s="176" customFormat="1" ht="18" customHeight="1" x14ac:dyDescent="0.2">
      <c r="A63" s="167"/>
      <c r="B63" s="235" t="s">
        <v>104</v>
      </c>
      <c r="C63" s="195" t="s">
        <v>105</v>
      </c>
      <c r="D63" s="210"/>
      <c r="E63" s="207"/>
      <c r="F63" s="221"/>
      <c r="G63" s="309"/>
      <c r="H63" s="207"/>
      <c r="I63" s="210"/>
      <c r="J63" s="209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s="176" customFormat="1" ht="18" customHeight="1" x14ac:dyDescent="0.2">
      <c r="A64" s="167"/>
      <c r="B64" s="235" t="s">
        <v>106</v>
      </c>
      <c r="C64" s="193" t="s">
        <v>107</v>
      </c>
      <c r="D64" s="210">
        <v>150</v>
      </c>
      <c r="E64" s="207"/>
      <c r="F64" s="210"/>
      <c r="G64" s="302"/>
      <c r="H64" s="207"/>
      <c r="I64" s="210"/>
      <c r="J64" s="209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s="176" customFormat="1" ht="14.25" customHeight="1" x14ac:dyDescent="0.2">
      <c r="A65" s="167"/>
      <c r="B65" s="235" t="s">
        <v>108</v>
      </c>
      <c r="C65" s="193" t="s">
        <v>199</v>
      </c>
      <c r="D65" s="210">
        <v>300</v>
      </c>
      <c r="E65" s="207"/>
      <c r="F65" s="210"/>
      <c r="G65" s="302"/>
      <c r="H65" s="207"/>
      <c r="I65" s="210"/>
      <c r="J65" s="209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s="176" customFormat="1" ht="28.5" customHeight="1" x14ac:dyDescent="0.2">
      <c r="A66" s="167"/>
      <c r="B66" s="235" t="s">
        <v>113</v>
      </c>
      <c r="C66" s="211" t="s">
        <v>324</v>
      </c>
      <c r="D66" s="210"/>
      <c r="E66" s="207"/>
      <c r="F66" s="210"/>
      <c r="G66" s="302"/>
      <c r="H66" s="207"/>
      <c r="I66" s="210"/>
      <c r="J66" s="209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s="176" customFormat="1" ht="46.5" customHeight="1" x14ac:dyDescent="0.2">
      <c r="A67" s="167"/>
      <c r="B67" s="235" t="s">
        <v>115</v>
      </c>
      <c r="C67" s="209" t="s">
        <v>197</v>
      </c>
      <c r="D67" s="210">
        <v>15000</v>
      </c>
      <c r="E67" s="209" t="s">
        <v>210</v>
      </c>
      <c r="F67" s="210">
        <v>23172.5</v>
      </c>
      <c r="G67" s="302" t="s">
        <v>287</v>
      </c>
      <c r="H67" s="227" t="s">
        <v>251</v>
      </c>
      <c r="I67" s="210">
        <v>23172.5</v>
      </c>
      <c r="J67" s="227" t="s">
        <v>296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s="176" customFormat="1" ht="44.25" customHeight="1" x14ac:dyDescent="0.2">
      <c r="A68" s="167"/>
      <c r="B68" s="235" t="s">
        <v>116</v>
      </c>
      <c r="C68" s="209" t="s">
        <v>189</v>
      </c>
      <c r="D68" s="210">
        <v>26800</v>
      </c>
      <c r="E68" s="227" t="s">
        <v>222</v>
      </c>
      <c r="F68" s="210">
        <v>29300</v>
      </c>
      <c r="G68" s="227" t="s">
        <v>288</v>
      </c>
      <c r="H68" s="227" t="s">
        <v>250</v>
      </c>
      <c r="I68" s="210">
        <v>29300</v>
      </c>
      <c r="J68" s="227" t="s">
        <v>295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s="176" customFormat="1" ht="34.5" customHeight="1" x14ac:dyDescent="0.2">
      <c r="A69" s="167"/>
      <c r="B69" s="235" t="s">
        <v>187</v>
      </c>
      <c r="C69" s="194" t="s">
        <v>190</v>
      </c>
      <c r="D69" s="210">
        <v>49000</v>
      </c>
      <c r="E69" s="206" t="s">
        <v>223</v>
      </c>
      <c r="F69" s="210">
        <v>49000</v>
      </c>
      <c r="G69" s="227" t="s">
        <v>289</v>
      </c>
      <c r="H69" s="209" t="s">
        <v>225</v>
      </c>
      <c r="I69" s="210">
        <v>49000</v>
      </c>
      <c r="J69" s="227" t="s">
        <v>294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s="176" customFormat="1" ht="30.75" customHeight="1" x14ac:dyDescent="0.2">
      <c r="A70" s="167"/>
      <c r="B70" s="235" t="s">
        <v>196</v>
      </c>
      <c r="C70" s="194" t="s">
        <v>198</v>
      </c>
      <c r="D70" s="210">
        <v>74000</v>
      </c>
      <c r="E70" s="206" t="s">
        <v>224</v>
      </c>
      <c r="F70" s="210">
        <v>74000</v>
      </c>
      <c r="G70" s="227" t="s">
        <v>290</v>
      </c>
      <c r="H70" s="227" t="s">
        <v>252</v>
      </c>
      <c r="I70" s="210">
        <v>74000</v>
      </c>
      <c r="J70" s="227" t="s">
        <v>293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s="176" customFormat="1" ht="15" customHeight="1" x14ac:dyDescent="0.2">
      <c r="A71" s="167"/>
      <c r="B71" s="235" t="s">
        <v>118</v>
      </c>
      <c r="C71" s="211" t="s">
        <v>119</v>
      </c>
      <c r="D71" s="210"/>
      <c r="E71" s="207"/>
      <c r="F71" s="210"/>
      <c r="G71" s="209"/>
      <c r="H71" s="209"/>
      <c r="I71" s="210"/>
      <c r="J71" s="207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31.5" customHeight="1" x14ac:dyDescent="0.2">
      <c r="A72" s="167"/>
      <c r="B72" s="235" t="s">
        <v>120</v>
      </c>
      <c r="C72" s="209" t="s">
        <v>119</v>
      </c>
      <c r="D72" s="210">
        <v>28000</v>
      </c>
      <c r="E72" s="231" t="s">
        <v>286</v>
      </c>
      <c r="F72" s="210">
        <v>28000</v>
      </c>
      <c r="G72" s="227" t="s">
        <v>291</v>
      </c>
      <c r="H72" s="227" t="s">
        <v>253</v>
      </c>
      <c r="I72" s="210">
        <v>28000</v>
      </c>
      <c r="J72" s="227" t="s">
        <v>292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5" customHeight="1" x14ac:dyDescent="0.25">
      <c r="A73" s="170"/>
      <c r="B73" s="291" t="s">
        <v>142</v>
      </c>
      <c r="C73" s="292"/>
      <c r="D73" s="171">
        <f>SUM(D25:D72)</f>
        <v>586673</v>
      </c>
      <c r="E73" s="172"/>
      <c r="F73" s="171">
        <f>SUM(F24:F72)</f>
        <v>586673</v>
      </c>
      <c r="G73" s="172"/>
      <c r="H73" s="172"/>
      <c r="I73" s="171">
        <f>SUM(I24:I72)</f>
        <v>586673</v>
      </c>
      <c r="J73" s="172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 ht="14.25" customHeight="1" x14ac:dyDescent="0.2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">
      <c r="A75" s="174"/>
      <c r="B75" s="174" t="s">
        <v>144</v>
      </c>
      <c r="C75" s="174"/>
      <c r="D75" s="175"/>
      <c r="E75" s="174"/>
      <c r="F75" s="175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4.25" customHeight="1" x14ac:dyDescent="0.2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">
      <c r="A81" s="160"/>
      <c r="B81" s="160"/>
      <c r="C81" s="251" t="s">
        <v>325</v>
      </c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">
      <c r="A82" s="160"/>
      <c r="B82" s="160"/>
      <c r="C82" s="251" t="s">
        <v>326</v>
      </c>
      <c r="D82" s="252"/>
      <c r="E82" s="253"/>
      <c r="F82" s="254" t="s">
        <v>327</v>
      </c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4.25" customHeight="1" x14ac:dyDescent="0.2">
      <c r="A232" s="160"/>
      <c r="B232" s="160"/>
      <c r="C232" s="160"/>
      <c r="D232" s="161"/>
      <c r="E232" s="160"/>
      <c r="F232" s="161"/>
      <c r="G232" s="160"/>
      <c r="H232" s="160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</row>
    <row r="233" spans="1:26" ht="14.25" customHeight="1" x14ac:dyDescent="0.2">
      <c r="A233" s="160"/>
      <c r="B233" s="160"/>
      <c r="C233" s="160"/>
      <c r="D233" s="161"/>
      <c r="E233" s="160"/>
      <c r="F233" s="161"/>
      <c r="G233" s="160"/>
      <c r="H233" s="160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</row>
    <row r="234" spans="1:26" ht="14.25" customHeight="1" x14ac:dyDescent="0.2">
      <c r="A234" s="160"/>
      <c r="B234" s="160"/>
      <c r="C234" s="160"/>
      <c r="D234" s="161"/>
      <c r="E234" s="160"/>
      <c r="F234" s="161"/>
      <c r="G234" s="160"/>
      <c r="H234" s="160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</row>
    <row r="235" spans="1:26" ht="14.25" customHeight="1" x14ac:dyDescent="0.2">
      <c r="A235" s="160"/>
      <c r="B235" s="160"/>
      <c r="C235" s="160"/>
      <c r="D235" s="161"/>
      <c r="E235" s="160"/>
      <c r="F235" s="161"/>
      <c r="G235" s="160"/>
      <c r="H235" s="160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</row>
    <row r="236" spans="1:26" ht="14.25" customHeight="1" x14ac:dyDescent="0.2">
      <c r="A236" s="160"/>
      <c r="B236" s="160"/>
      <c r="C236" s="160"/>
      <c r="D236" s="161"/>
      <c r="E236" s="160"/>
      <c r="F236" s="161"/>
      <c r="G236" s="160"/>
      <c r="H236" s="160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</row>
    <row r="237" spans="1:26" ht="14.25" customHeight="1" x14ac:dyDescent="0.2">
      <c r="A237" s="160"/>
      <c r="B237" s="160"/>
      <c r="C237" s="160"/>
      <c r="D237" s="161"/>
      <c r="E237" s="160"/>
      <c r="F237" s="161"/>
      <c r="G237" s="160"/>
      <c r="H237" s="160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</row>
    <row r="238" spans="1:26" ht="14.25" customHeight="1" x14ac:dyDescent="0.2">
      <c r="A238" s="160"/>
      <c r="B238" s="160"/>
      <c r="C238" s="160"/>
      <c r="D238" s="161"/>
      <c r="E238" s="160"/>
      <c r="F238" s="161"/>
      <c r="G238" s="160"/>
      <c r="H238" s="160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</row>
    <row r="239" spans="1:26" ht="14.25" customHeight="1" x14ac:dyDescent="0.2">
      <c r="A239" s="160"/>
      <c r="B239" s="160"/>
      <c r="C239" s="160"/>
      <c r="D239" s="161"/>
      <c r="E239" s="160"/>
      <c r="F239" s="161"/>
      <c r="G239" s="160"/>
      <c r="H239" s="160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</row>
    <row r="240" spans="1:26" ht="14.25" customHeight="1" x14ac:dyDescent="0.2">
      <c r="A240" s="160"/>
      <c r="B240" s="160"/>
      <c r="C240" s="160"/>
      <c r="D240" s="161"/>
      <c r="E240" s="160"/>
      <c r="F240" s="161"/>
      <c r="G240" s="160"/>
      <c r="H240" s="160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</row>
    <row r="241" spans="1:26" ht="14.25" customHeight="1" x14ac:dyDescent="0.2">
      <c r="A241" s="160"/>
      <c r="B241" s="160"/>
      <c r="C241" s="160"/>
      <c r="D241" s="161"/>
      <c r="E241" s="160"/>
      <c r="F241" s="161"/>
      <c r="G241" s="160"/>
      <c r="H241" s="160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</row>
    <row r="242" spans="1:26" ht="14.25" customHeight="1" x14ac:dyDescent="0.2">
      <c r="A242" s="160"/>
      <c r="B242" s="160"/>
      <c r="C242" s="160"/>
      <c r="D242" s="161"/>
      <c r="E242" s="160"/>
      <c r="F242" s="161"/>
      <c r="G242" s="160"/>
      <c r="H242" s="160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</row>
    <row r="243" spans="1:26" ht="14.25" customHeight="1" x14ac:dyDescent="0.2">
      <c r="A243" s="160"/>
      <c r="B243" s="160"/>
      <c r="C243" s="160"/>
      <c r="D243" s="161"/>
      <c r="E243" s="160"/>
      <c r="F243" s="161"/>
      <c r="G243" s="160"/>
      <c r="H243" s="160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</row>
    <row r="244" spans="1:26" ht="14.25" customHeight="1" x14ac:dyDescent="0.2">
      <c r="A244" s="160"/>
      <c r="B244" s="160"/>
      <c r="C244" s="160"/>
      <c r="D244" s="161"/>
      <c r="E244" s="160"/>
      <c r="F244" s="161"/>
      <c r="G244" s="160"/>
      <c r="H244" s="160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</row>
    <row r="245" spans="1:26" ht="14.25" customHeight="1" x14ac:dyDescent="0.2">
      <c r="A245" s="160"/>
      <c r="B245" s="160"/>
      <c r="C245" s="160"/>
      <c r="D245" s="161"/>
      <c r="E245" s="160"/>
      <c r="F245" s="161"/>
      <c r="G245" s="160"/>
      <c r="H245" s="160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</row>
    <row r="246" spans="1:26" ht="14.25" customHeight="1" x14ac:dyDescent="0.2">
      <c r="A246" s="160"/>
      <c r="B246" s="160"/>
      <c r="C246" s="160"/>
      <c r="D246" s="161"/>
      <c r="E246" s="160"/>
      <c r="F246" s="161"/>
      <c r="G246" s="160"/>
      <c r="H246" s="160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4.25" customHeight="1" x14ac:dyDescent="0.2">
      <c r="A247" s="160"/>
      <c r="B247" s="160"/>
      <c r="C247" s="160"/>
      <c r="D247" s="161"/>
      <c r="E247" s="160"/>
      <c r="F247" s="161"/>
      <c r="G247" s="160"/>
      <c r="H247" s="160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4.25" customHeight="1" x14ac:dyDescent="0.2">
      <c r="A248" s="160"/>
      <c r="B248" s="160"/>
      <c r="C248" s="160"/>
      <c r="D248" s="161"/>
      <c r="E248" s="160"/>
      <c r="F248" s="161"/>
      <c r="G248" s="160"/>
      <c r="H248" s="160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4.25" customHeight="1" x14ac:dyDescent="0.2">
      <c r="A249" s="160"/>
      <c r="B249" s="160"/>
      <c r="C249" s="160"/>
      <c r="D249" s="161"/>
      <c r="E249" s="160"/>
      <c r="F249" s="161"/>
      <c r="G249" s="160"/>
      <c r="H249" s="160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4.25" customHeight="1" x14ac:dyDescent="0.2">
      <c r="A250" s="160"/>
      <c r="B250" s="160"/>
      <c r="C250" s="160"/>
      <c r="D250" s="161"/>
      <c r="E250" s="160"/>
      <c r="F250" s="161"/>
      <c r="G250" s="160"/>
      <c r="H250" s="160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4.25" customHeight="1" x14ac:dyDescent="0.2">
      <c r="A251" s="160"/>
      <c r="B251" s="160"/>
      <c r="C251" s="160"/>
      <c r="D251" s="161"/>
      <c r="E251" s="160"/>
      <c r="F251" s="161"/>
      <c r="G251" s="160"/>
      <c r="H251" s="160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4.25" customHeight="1" x14ac:dyDescent="0.2">
      <c r="A252" s="160"/>
      <c r="B252" s="160"/>
      <c r="C252" s="160"/>
      <c r="D252" s="161"/>
      <c r="E252" s="160"/>
      <c r="F252" s="161"/>
      <c r="G252" s="160"/>
      <c r="H252" s="160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4.25" customHeight="1" x14ac:dyDescent="0.2">
      <c r="A253" s="160"/>
      <c r="B253" s="160"/>
      <c r="C253" s="160"/>
      <c r="D253" s="161"/>
      <c r="E253" s="160"/>
      <c r="F253" s="161"/>
      <c r="G253" s="160"/>
      <c r="H253" s="160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4.25" customHeight="1" x14ac:dyDescent="0.2">
      <c r="A254" s="160"/>
      <c r="B254" s="160"/>
      <c r="C254" s="160"/>
      <c r="D254" s="161"/>
      <c r="E254" s="160"/>
      <c r="F254" s="161"/>
      <c r="G254" s="160"/>
      <c r="H254" s="160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4.25" customHeight="1" x14ac:dyDescent="0.2">
      <c r="A255" s="160"/>
      <c r="B255" s="160"/>
      <c r="C255" s="160"/>
      <c r="D255" s="161"/>
      <c r="E255" s="160"/>
      <c r="F255" s="161"/>
      <c r="G255" s="160"/>
      <c r="H255" s="160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4.25" customHeight="1" x14ac:dyDescent="0.2">
      <c r="A256" s="160"/>
      <c r="B256" s="160"/>
      <c r="C256" s="160"/>
      <c r="D256" s="161"/>
      <c r="E256" s="160"/>
      <c r="F256" s="161"/>
      <c r="G256" s="160"/>
      <c r="H256" s="160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4.25" customHeight="1" x14ac:dyDescent="0.2">
      <c r="A257" s="160"/>
      <c r="B257" s="160"/>
      <c r="C257" s="160"/>
      <c r="D257" s="161"/>
      <c r="E257" s="160"/>
      <c r="F257" s="161"/>
      <c r="G257" s="160"/>
      <c r="H257" s="160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4.25" customHeight="1" x14ac:dyDescent="0.2">
      <c r="A258" s="160"/>
      <c r="B258" s="160"/>
      <c r="C258" s="160"/>
      <c r="D258" s="161"/>
      <c r="E258" s="160"/>
      <c r="F258" s="161"/>
      <c r="G258" s="160"/>
      <c r="H258" s="160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4.25" customHeight="1" x14ac:dyDescent="0.2">
      <c r="A259" s="160"/>
      <c r="B259" s="160"/>
      <c r="C259" s="160"/>
      <c r="D259" s="161"/>
      <c r="E259" s="160"/>
      <c r="F259" s="161"/>
      <c r="G259" s="160"/>
      <c r="H259" s="160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4.25" customHeight="1" x14ac:dyDescent="0.2">
      <c r="A260" s="160"/>
      <c r="B260" s="160"/>
      <c r="C260" s="160"/>
      <c r="D260" s="161"/>
      <c r="E260" s="160"/>
      <c r="F260" s="161"/>
      <c r="G260" s="160"/>
      <c r="H260" s="160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4.25" customHeight="1" x14ac:dyDescent="0.2">
      <c r="A261" s="160"/>
      <c r="B261" s="160"/>
      <c r="C261" s="160"/>
      <c r="D261" s="161"/>
      <c r="E261" s="160"/>
      <c r="F261" s="161"/>
      <c r="G261" s="160"/>
      <c r="H261" s="160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4.25" customHeight="1" x14ac:dyDescent="0.2">
      <c r="A262" s="160"/>
      <c r="B262" s="160"/>
      <c r="C262" s="160"/>
      <c r="D262" s="161"/>
      <c r="E262" s="160"/>
      <c r="F262" s="161"/>
      <c r="G262" s="160"/>
      <c r="H262" s="160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4.25" customHeight="1" x14ac:dyDescent="0.2">
      <c r="A263" s="160"/>
      <c r="B263" s="160"/>
      <c r="C263" s="160"/>
      <c r="D263" s="161"/>
      <c r="E263" s="160"/>
      <c r="F263" s="161"/>
      <c r="G263" s="160"/>
      <c r="H263" s="160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4.25" customHeight="1" x14ac:dyDescent="0.2">
      <c r="A264" s="160"/>
      <c r="B264" s="160"/>
      <c r="C264" s="160"/>
      <c r="D264" s="161"/>
      <c r="E264" s="160"/>
      <c r="F264" s="161"/>
      <c r="G264" s="160"/>
      <c r="H264" s="160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4.25" customHeight="1" x14ac:dyDescent="0.2">
      <c r="A265" s="160"/>
      <c r="B265" s="160"/>
      <c r="C265" s="160"/>
      <c r="D265" s="161"/>
      <c r="E265" s="160"/>
      <c r="F265" s="161"/>
      <c r="G265" s="160"/>
      <c r="H265" s="160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4.25" customHeight="1" x14ac:dyDescent="0.2">
      <c r="A266" s="160"/>
      <c r="B266" s="160"/>
      <c r="C266" s="160"/>
      <c r="D266" s="161"/>
      <c r="E266" s="160"/>
      <c r="F266" s="161"/>
      <c r="G266" s="160"/>
      <c r="H266" s="160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4.25" customHeight="1" x14ac:dyDescent="0.2">
      <c r="A267" s="160"/>
      <c r="B267" s="160"/>
      <c r="C267" s="160"/>
      <c r="D267" s="161"/>
      <c r="E267" s="160"/>
      <c r="F267" s="161"/>
      <c r="G267" s="160"/>
      <c r="H267" s="160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4.25" customHeight="1" x14ac:dyDescent="0.2">
      <c r="A268" s="160"/>
      <c r="B268" s="160"/>
      <c r="C268" s="160"/>
      <c r="D268" s="161"/>
      <c r="E268" s="160"/>
      <c r="F268" s="161"/>
      <c r="G268" s="160"/>
      <c r="H268" s="160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4.25" customHeight="1" x14ac:dyDescent="0.2">
      <c r="A269" s="160"/>
      <c r="B269" s="160"/>
      <c r="C269" s="160"/>
      <c r="D269" s="161"/>
      <c r="E269" s="160"/>
      <c r="F269" s="161"/>
      <c r="G269" s="160"/>
      <c r="H269" s="160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4.25" customHeight="1" x14ac:dyDescent="0.2">
      <c r="A270" s="160"/>
      <c r="B270" s="160"/>
      <c r="C270" s="160"/>
      <c r="D270" s="161"/>
      <c r="E270" s="160"/>
      <c r="F270" s="161"/>
      <c r="G270" s="160"/>
      <c r="H270" s="160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4.25" customHeight="1" x14ac:dyDescent="0.2">
      <c r="A271" s="160"/>
      <c r="B271" s="160"/>
      <c r="C271" s="160"/>
      <c r="D271" s="161"/>
      <c r="E271" s="160"/>
      <c r="F271" s="161"/>
      <c r="G271" s="160"/>
      <c r="H271" s="160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4.25" customHeight="1" x14ac:dyDescent="0.2">
      <c r="A272" s="160"/>
      <c r="B272" s="160"/>
      <c r="C272" s="160"/>
      <c r="D272" s="161"/>
      <c r="E272" s="160"/>
      <c r="F272" s="161"/>
      <c r="G272" s="160"/>
      <c r="H272" s="160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4.25" customHeight="1" x14ac:dyDescent="0.2">
      <c r="A273" s="160"/>
      <c r="B273" s="160"/>
      <c r="C273" s="160"/>
      <c r="D273" s="161"/>
      <c r="E273" s="160"/>
      <c r="F273" s="161"/>
      <c r="G273" s="160"/>
      <c r="H273" s="160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4.25" customHeight="1" x14ac:dyDescent="0.2">
      <c r="A274" s="160"/>
      <c r="B274" s="160"/>
      <c r="C274" s="160"/>
      <c r="D274" s="161"/>
      <c r="E274" s="160"/>
      <c r="F274" s="161"/>
      <c r="G274" s="160"/>
      <c r="H274" s="160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4.25" customHeight="1" x14ac:dyDescent="0.2">
      <c r="A275" s="160"/>
      <c r="B275" s="160"/>
      <c r="C275" s="160"/>
      <c r="D275" s="161"/>
      <c r="E275" s="160"/>
      <c r="F275" s="161"/>
      <c r="G275" s="160"/>
      <c r="H275" s="160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5.75" customHeight="1" x14ac:dyDescent="0.2"/>
    <row r="277" spans="1:26" ht="15.75" customHeight="1" x14ac:dyDescent="0.2"/>
    <row r="278" spans="1:26" ht="15.75" customHeight="1" x14ac:dyDescent="0.2"/>
    <row r="279" spans="1:26" ht="15.75" customHeight="1" x14ac:dyDescent="0.2"/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73:C73"/>
    <mergeCell ref="B8:J8"/>
    <mergeCell ref="E10:J10"/>
    <mergeCell ref="B10:D10"/>
  </mergeCells>
  <pageMargins left="0.25" right="0.25" top="0.75" bottom="0.75" header="0.3" footer="0.3"/>
  <pageSetup paperSize="9" scale="76" fitToHeight="0" orientation="landscape" r:id="rId1"/>
  <rowBreaks count="2" manualBreakCount="2">
    <brk id="27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Grabovska</dc:creator>
  <cp:lastModifiedBy>Olena Grabovska</cp:lastModifiedBy>
  <cp:lastPrinted>2021-01-25T11:59:04Z</cp:lastPrinted>
  <dcterms:created xsi:type="dcterms:W3CDTF">2021-01-04T09:39:38Z</dcterms:created>
  <dcterms:modified xsi:type="dcterms:W3CDTF">2021-01-25T12:50:48Z</dcterms:modified>
</cp:coreProperties>
</file>