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io6HdTxRsILKc4i1JyyRfWvdXV/A=="/>
    </ext>
  </extLst>
</workbook>
</file>

<file path=xl/sharedStrings.xml><?xml version="1.0" encoding="utf-8"?>
<sst xmlns="http://schemas.openxmlformats.org/spreadsheetml/2006/main" count="959" uniqueCount="382">
  <si>
    <t>Додаток № _____</t>
  </si>
  <si>
    <t>до Договору про надання гранту інституційної підтримки</t>
  </si>
  <si>
    <t>№ 3ORG81-02513 від "20"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</si>
  <si>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</si>
  <si>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</si>
  <si>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 xml:space="preserve">Повна назва організації Заявника: Громадська організація "Пікселейтід реалітіз"                                                                                        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</si>
  <si>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</si>
  <si>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</si>
  <si>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</si>
  <si>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</si>
  <si>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</si>
  <si>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</si>
  <si>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</si>
  <si>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</si>
  <si>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</si>
  <si>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</si>
  <si>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</si>
  <si>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</si>
  <si>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</si>
  <si>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</si>
  <si>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</si>
  <si>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</si>
  <si>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</si>
  <si>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</si>
  <si>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</si>
  <si>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</si>
  <si>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</si>
  <si>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</si>
  <si>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</si>
  <si>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</si>
  <si>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</si>
  <si>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</si>
  <si>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</si>
  <si>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</si>
  <si>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</si>
  <si>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</si>
  <si>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</si>
  <si>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</si>
  <si>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</si>
  <si>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</si>
  <si>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</si>
  <si>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</si>
  <si>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Аратунян Олена, бухгалтерка</t>
  </si>
  <si>
    <t>місяців</t>
  </si>
  <si>
    <t>1.1.2</t>
  </si>
  <si>
    <t>Алік Кадум, 3д художник моделювальник (обробка сканів у 3д моделі)</t>
  </si>
  <si>
    <t>1.1.3</t>
  </si>
  <si>
    <t>Олексій Воронко, скульптор-інтерн (лиття)</t>
  </si>
  <si>
    <t>1.1.4</t>
  </si>
  <si>
    <t>Юрій Христофоров, архітектор-інтерн (дизайн та візуалізація виробів)</t>
  </si>
  <si>
    <t>1.1.5</t>
  </si>
  <si>
    <t>Віра Лютенко, скульптор-інтерн (постобробка виробів)</t>
  </si>
  <si>
    <t>1.2</t>
  </si>
  <si>
    <t>За договорами ЦПХ</t>
  </si>
  <si>
    <t>1.2.1</t>
  </si>
  <si>
    <t>Повне ПІБ, посада</t>
  </si>
  <si>
    <t>НЕ ЗАПОВНЮЄТЬСЯ!</t>
  </si>
  <si>
    <t>1.3</t>
  </si>
  <si>
    <t>За договорами з ФОП</t>
  </si>
  <si>
    <t>1.3.1</t>
  </si>
  <si>
    <t>Бойцов Федір Євгенович, голова ГО, 3д художник, керування цифровим виробництвом на всіх етапах</t>
  </si>
  <si>
    <t>1.3.2</t>
  </si>
  <si>
    <t>Докунов Дмитро Володимирович, 3д сканувальник (фотограмметрія)</t>
  </si>
  <si>
    <t>1.3.3</t>
  </si>
  <si>
    <t>Бойцова Яна Вячеславівна, координаторка проєкту, організатор</t>
  </si>
  <si>
    <t>1.3.4</t>
  </si>
  <si>
    <t>Ілля Полтавець, СММник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</si>
  <si>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</si>
  <si>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</si>
  <si>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</si>
  <si>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</si>
  <si>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</si>
  <si>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</si>
  <si>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</si>
  <si>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</si>
  <si>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</si>
  <si>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Вул. Приморська, 18, в будівлі з подієвим простором Backstage від Technology Group, майстерня 110 м2</t>
  </si>
  <si>
    <t>Замінили на Вул. Канатна, 93 в будівлі з подієвим простором Radioactive Kitchen, майстерня 110 м2</t>
  </si>
  <si>
    <t>3.2</t>
  </si>
  <si>
    <t>Вул. Приморська, 18, в будівлі з подієвим простором Backstage від Technology Group, офіс 60 м2</t>
  </si>
  <si>
    <t>Замінили на Вул. Канатна, 93 в будівлі з подієвим простором Radioactive Kitchen, офіс 60 м2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</si>
  <si>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</si>
  <si>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</si>
  <si>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</si>
  <si>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</si>
  <si>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</si>
  <si>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</si>
  <si>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</si>
  <si>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</si>
  <si>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</si>
  <si>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</si>
  <si>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</si>
  <si>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</si>
  <si>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</si>
  <si>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</si>
  <si>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</si>
  <si>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</si>
  <si>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</si>
  <si>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</si>
  <si>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Об'єктив Nikon 10.5mm f/2.8 G ED AF DX Fisheye Nikkor</t>
  </si>
  <si>
    <t>шт</t>
  </si>
  <si>
    <t>6.2</t>
  </si>
  <si>
    <t>Штатив Manfrotto MK290XTA3-3W 290 XTRA KIT 3 WAY HEAD</t>
  </si>
  <si>
    <t>6.3</t>
  </si>
  <si>
    <t>Штатив VELBON ULTRA TR 463M</t>
  </si>
  <si>
    <t>6.4</t>
  </si>
  <si>
    <t>Штатив Manfrotto MVKBFRT-LIVE Befree Live Aluminum Video Tripod</t>
  </si>
  <si>
    <t>6.5</t>
  </si>
  <si>
    <t>Фон віниловий Savage Infinity Vinyl Matte Black 1.52 x 3.65 м</t>
  </si>
  <si>
    <t>6.6</t>
  </si>
  <si>
    <t>Набір кільцевого LED светла Tolifo R-48B Lite+NP-F750</t>
  </si>
  <si>
    <t>6.7</t>
  </si>
  <si>
    <t>Набір світла Mircopro LED-50A 3200-5600K (2 батареї, 2 зарядних пристрою + можливість підключення до мережі)</t>
  </si>
  <si>
    <t>6.8</t>
  </si>
  <si>
    <t>Світловий бокс Puluz PU5080 80x80x80см LED Portable Photo Studio</t>
  </si>
  <si>
    <t>6.9</t>
  </si>
  <si>
    <t>Кардрідер Transcend USB 3.1 RDF9K UHS-II R260/W190MB/s (Black)</t>
  </si>
  <si>
    <t>6.10</t>
  </si>
  <si>
    <t>Карта пам'яті SDXC Sony 256GB Tough M UHS-II U3 V60 R277/W150Mb/s (SFM256T.SYM)</t>
  </si>
  <si>
    <t>6.11</t>
  </si>
  <si>
    <t>Карта пам'яті microSDXC SanDisk 256GB C10 UHS-I U3 A2 R170/W90MB/s Extreme Pro V30 + SD (SDSQXCZ-256G-GN6MA)</t>
  </si>
  <si>
    <t>6.12</t>
  </si>
  <si>
    <t>Карта пам'яті CF SanDisk 128GB Extreme Pro R160/W150MB/s (SDCFXPS-128G-X46)</t>
  </si>
  <si>
    <t>6.13</t>
  </si>
  <si>
    <t>Стедікам DJI OM4</t>
  </si>
  <si>
    <t>6.14</t>
  </si>
  <si>
    <t>Беспровідна радіосистема Boya BY-WM4 Pro-K2</t>
  </si>
  <si>
    <t>6.15</t>
  </si>
  <si>
    <t>Направлений мікрофон SENNHEISER MKE 200</t>
  </si>
  <si>
    <t>6.16</t>
  </si>
  <si>
    <t>Навушники SONY MDR-1AM2 Black</t>
  </si>
  <si>
    <t>6.17</t>
  </si>
  <si>
    <t>Аккумулятор Nikon EN-EL14a Li-Ion Battery</t>
  </si>
  <si>
    <t>6.18</t>
  </si>
  <si>
    <t>Зовнішній акумулятор ENERGIZER UE20015CQ - 20000 mAh Li-pol+TYPE-C QC3.0 (Black)</t>
  </si>
  <si>
    <t>6.19</t>
  </si>
  <si>
    <t>Зарядний пристрій Powerex MH-C801D Eight Cell 1-Hr Charger</t>
  </si>
  <si>
    <t>6.20</t>
  </si>
  <si>
    <t>Акумулятор для DJI Mavic Air 2</t>
  </si>
  <si>
    <t>6.21</t>
  </si>
  <si>
    <t>Автомобільний зарядний пристрій для DJI Mavic Air 2</t>
  </si>
  <si>
    <t>6.22</t>
  </si>
  <si>
    <t>МФУ А4 Epson L3050 Фабрика печати c WI-FI</t>
  </si>
  <si>
    <t>6.23</t>
  </si>
  <si>
    <t>Відео кабель PowerPlant HDMI - HDMI, 25м, 2.0V, Double ferrites, Highspeed</t>
  </si>
  <si>
    <t>6.24</t>
  </si>
  <si>
    <t>Перехідник PowerPlant USB 3.0 - HDMI, DVI, VGA, RJ45 Gigabit Ethernet</t>
  </si>
  <si>
    <t>6.25</t>
  </si>
  <si>
    <t>Подовжувач PowerPlant 50 м, 3x2.5мм2, 16А, 4 розетки</t>
  </si>
  <si>
    <t>6.26</t>
  </si>
  <si>
    <t>Зовнішній Жорсткий диск WD 2.5" USB 3.1 5TB WD_BLACK P10 Game Drive</t>
  </si>
  <si>
    <t>6.27</t>
  </si>
  <si>
    <t>Жорсткий диск Western Digital Ultrastar DC HC310 6TB 7200rpm 256MB HUS726T6TALE6L4_0B36039 3.5" SATA III</t>
  </si>
  <si>
    <t>6.28</t>
  </si>
  <si>
    <t>Оперативна пам'ять HyperX SODIMM DDR4-2400 32768MB PC4-19200 Impact (HX424S15IB/32)</t>
  </si>
  <si>
    <t>6.29</t>
  </si>
  <si>
    <t>Корпус be quiet! Silent Base 601 Black-Silver (BG027)</t>
  </si>
  <si>
    <t>6.30</t>
  </si>
  <si>
    <t>Xilence Performance X 1250W (XP1250MR9)</t>
  </si>
  <si>
    <t>6.31</t>
  </si>
  <si>
    <t>Процесор AMD Ryzen 5 3600 3.6GHz/32MB sAM4</t>
  </si>
  <si>
    <t>6.32</t>
  </si>
  <si>
    <t>Кулер be quiet! Dark Rock Pro TR4 (BK023)</t>
  </si>
  <si>
    <t>6.33</t>
  </si>
  <si>
    <t>Материнська плата GIGABYTE B550 AORUS PRO</t>
  </si>
  <si>
    <t>6.34</t>
  </si>
  <si>
    <t>Оперативна пам'ять HyperX DDR4-3200 32768MB PC4-25600 Fury Black (HX432C16FB3/32)</t>
  </si>
  <si>
    <t>6.35</t>
  </si>
  <si>
    <t>Відеокарта Inno3D GeForce GTX 1660 COMPACT 6GB GDDR5 192bit (N16601-06D5-1521VA29)</t>
  </si>
  <si>
    <t>6.36</t>
  </si>
  <si>
    <t>Samsung 970 Evo Plus 1TB M.2 PCIe 3.0 x4 V-NAND MLC (MZ-V7S1T0BW)</t>
  </si>
  <si>
    <t>6.37</t>
  </si>
  <si>
    <t>Монітор 27" HP P27h G4 Black (7VH95AA)</t>
  </si>
  <si>
    <t>6.38</t>
  </si>
  <si>
    <t>Графічний планшет Wacom Intuos S Bluetooth Black (CTL-4100WLK-N)</t>
  </si>
  <si>
    <t>6.39</t>
  </si>
  <si>
    <t>Миша Logitech MX Master 3 Advanced Wireless/Bluetooth Black (910-005710)</t>
  </si>
  <si>
    <t>6.40</t>
  </si>
  <si>
    <t>Клавіатура безпровідна Logitech Craft USB/Bluetooth (920-008505)</t>
  </si>
  <si>
    <t>6.41</t>
  </si>
  <si>
    <t>Безперебійник ИБП Eaton 5E 2000VA</t>
  </si>
  <si>
    <t>6.42</t>
  </si>
  <si>
    <t>Перо Wacom Pro Pen (KP-503E)</t>
  </si>
  <si>
    <t>6.43</t>
  </si>
  <si>
    <t>Zyxel NAS326 (NAS326-EU0101F)</t>
  </si>
  <si>
    <t>6.44</t>
  </si>
  <si>
    <t>Комутатор Cisco 250 Series 8x GE Smart Switch (SG250-08-K9-EU)</t>
  </si>
  <si>
    <t>6.45</t>
  </si>
  <si>
    <t>Стійка Manfrotto 1004BAC Master Stand</t>
  </si>
  <si>
    <t>6.46</t>
  </si>
  <si>
    <t>Стійка-ворота Mircopro VS-B809(B808C) для фона до 3 м</t>
  </si>
  <si>
    <t>6.47</t>
  </si>
  <si>
    <t>Студійне світло Mircopro EX-600S (600Дж) з рефлектором</t>
  </si>
  <si>
    <t>6.48</t>
  </si>
  <si>
    <t>Радіопередавач Mircopro EX-801TX для вспышек EXS и MQS</t>
  </si>
  <si>
    <t>6.49</t>
  </si>
  <si>
    <t>Двоканальний рекордер Zoom F1-LP</t>
  </si>
  <si>
    <t>6.50</t>
  </si>
  <si>
    <t>Мікрофон Tascam TM-2X High Quality Stereo Microphone</t>
  </si>
  <si>
    <t>6.51</t>
  </si>
  <si>
    <t>Екструдер MK9, 12В, сопло 0.4мм для 3D-принтера</t>
  </si>
  <si>
    <t>6.52</t>
  </si>
  <si>
    <t>Хотенд екструдер Trianglelab E3D 12В 1.75мм + тефлоновий термобар'єр</t>
  </si>
  <si>
    <t>6.53</t>
  </si>
  <si>
    <t>Плата управлення BIGTREETECH SKR V1.3 32бит для 3D-принтера</t>
  </si>
  <si>
    <t>6.54</t>
  </si>
  <si>
    <t>Контролер із сенсорним дисплеєм BIGTREETECH TFT24 v.1.1 для SKR, MKS Gen (116082)</t>
  </si>
  <si>
    <t>6.55</t>
  </si>
  <si>
    <t>Датчик Plusreprap автовівня 3D Touch BLTouch для вирівнювання столу 3D-принтера (115413)</t>
  </si>
  <si>
    <t>6.56</t>
  </si>
  <si>
    <t>Шаговий двигун Plusreprap NEMA17 1.7A для 3D-принтера, ЧПУ (113232)</t>
  </si>
  <si>
    <t>6.57</t>
  </si>
  <si>
    <t>Датчик завершення обриву нитки філаменту1.75мм друку 3D-принтера</t>
  </si>
  <si>
    <t>6.58</t>
  </si>
  <si>
    <t>Тефлонова PTFE трубка 1м 2х4 под 1.75, 3D-принтер</t>
  </si>
  <si>
    <t>6.59</t>
  </si>
  <si>
    <t>Нагрівальний елемент для екструдера 12В 3D-принт</t>
  </si>
  <si>
    <t>6.60</t>
  </si>
  <si>
    <t>Кроковий двигун Changzhou Rattm Motor 34HS8801 Nema 34 3.5 Нм 4.0 А (12-015)</t>
  </si>
  <si>
    <t>6.61</t>
  </si>
  <si>
    <t>Профільна рельсова направляюча MGN12 50см Gapotgroup з кареткою 3D принтер</t>
  </si>
  <si>
    <t>6.62</t>
  </si>
  <si>
    <t>Вакуумна Система KIRSH</t>
  </si>
  <si>
    <t>6.63</t>
  </si>
  <si>
    <t>Держак для лінзи СО2 + держак дзеркал, голова СО2 лазера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</si>
  <si>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</si>
  <si>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</si>
  <si>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</si>
  <si>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</si>
  <si>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 xml:space="preserve"> Обслуговування сайтів - створення модулю онлайн магазину послуг, сувенірів та 3д моделей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</si>
  <si>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</si>
  <si>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</si>
  <si>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</si>
  <si>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</si>
  <si>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</si>
  <si>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платіж</t>
  </si>
  <si>
    <t>8.2</t>
  </si>
  <si>
    <t>Розрахунково-касове обслуговування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</si>
  <si>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</si>
  <si>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</si>
  <si>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</si>
  <si>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</si>
  <si>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Юридичні послуги (створення договорів, супровід закупівель, консультації з питань авторського права)</t>
  </si>
  <si>
    <t>9.2</t>
  </si>
  <si>
    <t>Послуги з фрезерування</t>
  </si>
  <si>
    <t>9.3</t>
  </si>
  <si>
    <t>Послуги з  3D друк DLP/SLA полімерний</t>
  </si>
  <si>
    <t>9.4</t>
  </si>
  <si>
    <t>Послуги з графічного дизайну (оновлення айдентики, дизайн лендингу магазину, концепція пакування виробів)</t>
  </si>
  <si>
    <t>9.5</t>
  </si>
  <si>
    <t>Консультації з комунікаційної стратегії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</si>
  <si>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</si>
  <si>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</si>
  <si>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</si>
  <si>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</si>
  <si>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</si>
  <si>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</si>
  <si>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</si>
  <si>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</si>
  <si>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</si>
  <si>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Головна координаторка</t>
  </si>
  <si>
    <t>Бойцова Яна Вячеславівна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</si>
  <si>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</si>
  <si>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</si>
  <si>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</si>
  <si>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</si>
  <si>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</si>
  <si>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"31" грудня 2020 року</t>
  </si>
  <si>
    <t>*Реєстр документів, що підтверджують достовірність витрат та цільове використання коштів</t>
  </si>
  <si>
    <t xml:space="preserve">за проектом інституційної підтримки </t>
  </si>
  <si>
    <t xml:space="preserve">№ 3ORG81-02513 </t>
  </si>
  <si>
    <t>у період з 20 листопада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</si>
  <si>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</si>
  <si>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</si>
  <si>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</si>
  <si>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</si>
  <si>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</si>
  <si>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</si>
  <si>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</si>
  <si>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</si>
  <si>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</si>
  <si>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</si>
  <si>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</si>
  <si>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</si>
  <si>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 xml:space="preserve">Штатні працівники </t>
  </si>
  <si>
    <t>Арутюнян Олена Євгеніївна, бухгалтерка</t>
  </si>
  <si>
    <t>№ 5/11-20 від 02.11.2020р.</t>
  </si>
  <si>
    <t>Розрахунково-платіжна відомость листопад, грудень 2020</t>
  </si>
  <si>
    <t>№100 від 23.12.2020р. №121 від 23.12.2020р. №129 від 24.12.2020р.</t>
  </si>
  <si>
    <t>Кадум Алі Мохі, 3д художник моделювальник (обробка сканів у 3д моделі)</t>
  </si>
  <si>
    <t>№ 2/11-20 від 02.11.2020р.</t>
  </si>
  <si>
    <t>№101 від 23.12.2020р. №122 від 23.12.2020р. №130 від 24.12.2020р.</t>
  </si>
  <si>
    <t>Воронко Олексій Геннадійович, скульптор-інтерн (лиття)</t>
  </si>
  <si>
    <t>№ 3/11-20 від 02.11.2020р.</t>
  </si>
  <si>
    <t>№104 від 23.12.2020р. №123 від 23.12.2020р. №128 від 24.12.2020р.</t>
  </si>
  <si>
    <t>Христофоров Юрій Олександрович, архітектор-інтерн (дизайн та візуалізація виробів)</t>
  </si>
  <si>
    <t>№ 1/11-20 від 02.11.2020р.</t>
  </si>
  <si>
    <t>№102 від 23.12.2020р. №124 від 23.12.2020р. №132 від 24.12.2020р.</t>
  </si>
  <si>
    <t>Лютенко Віра Юріївна, скульптор-інтерн (постобробка виробів)</t>
  </si>
  <si>
    <t>№ 4/11-20 від 02.11.2020р.</t>
  </si>
  <si>
    <t>№103 від 23.12.2020р. №125 від 23.12.2020р. №131 від 24.12.2020р.</t>
  </si>
  <si>
    <t>Бойцов Федір Євгенович, голова ГО, 3д художник, керування цифровим виробництвом</t>
  </si>
  <si>
    <t>Дог.№BF021120 від 02.11.2020р.</t>
  </si>
  <si>
    <r>
      <t xml:space="preserve">Акт </t>
    </r>
    <r>
      <rPr/>
      <t>№ BF301120А1 від 30.11.2020р.</t>
    </r>
  </si>
  <si>
    <t>№128 від 23.12.2020р.</t>
  </si>
  <si>
    <t>Акт № BF301220А2 від 30.12.2020р.</t>
  </si>
  <si>
    <t>№140 від 25.12.2020р.</t>
  </si>
  <si>
    <t>Дог.№DD021120 від 02.11.2020р.</t>
  </si>
  <si>
    <t>Акт № DD301120А1 від 30.11.2020р.</t>
  </si>
  <si>
    <t>№126 від 23.12.2020р.</t>
  </si>
  <si>
    <t>Акт № DD301220А2 від 30.12.2020р.</t>
  </si>
  <si>
    <t>№141 від 28.12.2020р.</t>
  </si>
  <si>
    <t>Дог.№BI021120 від 02.11.2020р.</t>
  </si>
  <si>
    <t>Акт № BI301120А1 від 30.11.2020р.</t>
  </si>
  <si>
    <t>№127 від 23.12.2020р.</t>
  </si>
  <si>
    <t>Акт № BI301220А2 від 30.12.2020р.</t>
  </si>
  <si>
    <t>№139 від 25.12.2020р.</t>
  </si>
  <si>
    <t>Ілля Олександрович Полтавець, СММник</t>
  </si>
  <si>
    <t>Дог.№PI021120 від 02.11.2020р.</t>
  </si>
  <si>
    <t>Акт № PI301120А1 від 30.11.2020р.</t>
  </si>
  <si>
    <t>№143 від 28.12.2020р.</t>
  </si>
  <si>
    <t>Акт № PI301220А2 від 30.12.2020р.</t>
  </si>
  <si>
    <t>№144 від 28.12.2020р.</t>
  </si>
  <si>
    <t>Соціальні внески з оплати праці (нарахування ЄСВ) </t>
  </si>
  <si>
    <t xml:space="preserve">Нарахування ЄСВ штатним працівникам </t>
  </si>
  <si>
    <t>№94 від 20.11.2020р. №97 від 23.12.2020р. №118 від 23.11.2020р. №133 від 24.12.2020р.</t>
  </si>
  <si>
    <t>ОК "ЖБК "ПРОСТРАНСТВО", вул. Канатна, буд. 93, майстерня 110м2</t>
  </si>
  <si>
    <t>Дог.№ 301120Д1 від 02.11.2020р</t>
  </si>
  <si>
    <t>Акт № 301120А1 від 30.11.2020р.</t>
  </si>
  <si>
    <t>№155 від 30.12.2020р.</t>
  </si>
  <si>
    <t>ОК "ЖБК "ПРСТРАНСТВО", вул. Канатна, буд. 93, офіс 60м2</t>
  </si>
  <si>
    <t>Акт № 301220А2 від 30.12.2020р.</t>
  </si>
  <si>
    <t>№154 від 30.12.2020р.</t>
  </si>
  <si>
    <t>ФОП Прокопець Юрій Олександрович</t>
  </si>
  <si>
    <t>Без договору</t>
  </si>
  <si>
    <t>Рах.№25 від 18.12.2020р.</t>
  </si>
  <si>
    <t>№153 від 30.12.2020р.</t>
  </si>
  <si>
    <t>ФОП Качкіна Альона Сергіївна</t>
  </si>
  <si>
    <t>Рах.№621 від 18.12.2020р.</t>
  </si>
  <si>
    <t>№147 від 29.12.2020р.</t>
  </si>
  <si>
    <t>Витрати на послуги зв'язку, інтернету, обслуговування сайтів та програмного забезпечення</t>
  </si>
  <si>
    <t>7.3</t>
  </si>
  <si>
    <t>Руда Діана Володимирівна, обслуговування сайтів - створення модулю онлайн магазину</t>
  </si>
  <si>
    <t>Дог.№RD021120 від 02.11.2020р.</t>
  </si>
  <si>
    <t>Акт № RD301120A1 від 30.11.2020р.</t>
  </si>
  <si>
    <t>№145 від 30.11.2020р.</t>
  </si>
  <si>
    <t>Акт № RD301220A2 від 30.12.2020р.</t>
  </si>
  <si>
    <t>№146 від 30.12.2020р.</t>
  </si>
  <si>
    <t>№KO3ZWVB3.Y від 20.11.20р. №KO3ZXF0D.Y від 20.11.20р. №KO3ZX3FQ.Y від 20.11.20р. №NO44F7TP.Y від 23.12.20р. №NO44F7Q7.Y від 23.12.20р. №NO44F7NG.Y від 23.12.20р. №NO44FC0L.Y від 23.12.20р. №NO44F9YH.Y від 23.12.20р. №NO44F9MF.Y від 23.12.20р.  №NO44FBV6.A від 23.12.20р. №NO44FF4N.Y від 23.12.20р. №NO44FF4J.Y від 23.12.20р. №NO44FF4H.Y від 23.12.20р. №NO44GEZX.Y від 23.12.20р. №NO44GEU3.A від 23.12.20р. №NO44GENF.Y від 23.12.20р. №NO44H5HQ.Y від 23.12.20р. №NO44HEHH.Y від 23.12.20р.  №OO44JEGW.Y від 24.12.20р. №OO44JEGU.Y від 24.12.20р. №OO44JEGQ.Y від 24.12.20р. №OO44JNWI.Y від 24.12.20р. №OO44JNWK.A від 24.12.20р. №OO44JNWL.Y від 24.12.20р. №OO44JNWU.Y від 24.12.20р. №OO44Q2CH.Y від 24.12.20р. №PO44QMS0.Y від 28.12.20р. №SO44VMSA.Y від 28.12.20р. №SO44VS2L.Y від 28.12.20р. №TO457II4.Y від 29.12.20р. №UO45KGFA.Y від 30.12.20р. №UO45KGDU.Y від 30.12.20р.</t>
  </si>
  <si>
    <t>№AS0BUKEOVZ від 01.12.20р. №AS0CVQAXPZ від 04.01.21р.</t>
  </si>
  <si>
    <t>Ожват Олександр Йосипович, юридичні послуги (створення договорів, супровід закупівель, консультації з питань авторського права)</t>
  </si>
  <si>
    <t>Дог.№47-12/20 від 02.11.2020р.</t>
  </si>
  <si>
    <t>Акт № 47-12/20 від 30.11.2020р.</t>
  </si>
  <si>
    <t>№136 від 24.12.2020р.</t>
  </si>
  <si>
    <t>Акт № 48-12/20 від 30.12.2020р.</t>
  </si>
  <si>
    <t>№137 від 24.12.2020р.</t>
  </si>
  <si>
    <t>Перепеліцин Артем Сергійович, послуги з фрезерування</t>
  </si>
  <si>
    <t>Дог.№2812 від 01.12.2020р.</t>
  </si>
  <si>
    <t>Акт № РА301220А1 від 28.12.2020р.</t>
  </si>
  <si>
    <t>№152 від 29.12.2020р.</t>
  </si>
  <si>
    <t>Тимощук Василь Петрович, послуги з 3D друк DLP/SLA полімерний</t>
  </si>
  <si>
    <t>Дог.№TV021120 від 02.11.2020р.</t>
  </si>
  <si>
    <t>Акт № TV301220А1 від 30.12.2020р.</t>
  </si>
  <si>
    <t>№150 від 29.12.2020р.</t>
  </si>
  <si>
    <t>Козубенко Ян Вячеславович, послуги з графічного дизайну (оновлення айдентики, дизайн лендингу магазину, концепція пакування виробів)</t>
  </si>
  <si>
    <t>Дог.№КІ021120 від 02.11.2020р.</t>
  </si>
  <si>
    <t>Акт № КІ301220А1 від 30.12.2020р.</t>
  </si>
  <si>
    <t>№140 від 28.12.2020р.</t>
  </si>
  <si>
    <t>Ваць Надія Василівна, консультації з комунікаційної стратегії</t>
  </si>
  <si>
    <t>Дог.№01-12/2020 від 05.11.2020р.</t>
  </si>
  <si>
    <t>Акт № 01-12/2020 від 30.12.2020р.</t>
  </si>
  <si>
    <t>№138 від 24.12.2020р.</t>
  </si>
  <si>
    <t>ТОВ "ДЖИ.ПІ.ЕЙ.УКРАЇНА", аудиторські послуги</t>
  </si>
  <si>
    <t>Дог.№2020-11-23 від 23.112020р.</t>
  </si>
  <si>
    <t>Акт №б/н від 31.12.2020р.</t>
  </si>
  <si>
    <t>№142 від 28.12.2020р.</t>
  </si>
  <si>
    <t>Примітка: Заповнюється незалежним аудитором.</t>
  </si>
  <si>
    <t xml:space="preserve">Директор ТОВ " ДЖИ.ПІ.ЕЙ.УКРАЇНА"     </t>
  </si>
  <si>
    <t xml:space="preserve">сертифікат аудитора № А-0039     </t>
  </si>
  <si>
    <t xml:space="preserve">від 23.12.1993 р. </t>
  </si>
  <si>
    <t>Г.В. Сочинська</t>
  </si>
  <si>
    <t xml:space="preserve">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</si>
</sst>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0;\(#,##0.00\)"/>
  </numFmts>
  <fonts count="2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i/>
      <sz val="12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sz val="11.0"/>
      <color rgb="FF000000"/>
      <name val="Arial"/>
    </font>
    <font>
      <i/>
      <sz val="11.0"/>
      <color theme="1"/>
      <name val="Arial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2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3" numFmtId="0" xfId="0" applyAlignment="1" applyFont="1">
      <alignment horizontal="center"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readingOrder="0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0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horizontal="center" shrinkToFit="0" vertical="top" wrapText="1"/>
    </xf>
    <xf borderId="51" fillId="0" fontId="5" numFmtId="3" xfId="0" applyAlignment="1" applyBorder="1" applyFont="1" applyNumberFormat="1">
      <alignment horizontal="center" shrinkToFit="0" vertical="top" wrapText="1"/>
    </xf>
    <xf borderId="52" fillId="0" fontId="5" numFmtId="4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right" shrinkToFit="0" vertical="top" wrapText="1"/>
    </xf>
    <xf borderId="54" fillId="0" fontId="5" numFmtId="0" xfId="0" applyAlignment="1" applyBorder="1" applyFont="1">
      <alignment shrinkToFit="0" vertical="top" wrapText="1"/>
    </xf>
    <xf borderId="55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readingOrder="0" shrinkToFit="0" vertical="top" wrapText="1"/>
    </xf>
    <xf borderId="47" fillId="0" fontId="5" numFmtId="166" xfId="0" applyAlignment="1" applyBorder="1" applyFont="1" applyNumberFormat="1">
      <alignment horizontal="center" shrinkToFit="0" vertical="top" wrapText="1"/>
    </xf>
    <xf borderId="24" fillId="0" fontId="5" numFmtId="3" xfId="0" applyAlignment="1" applyBorder="1" applyFont="1" applyNumberFormat="1">
      <alignment horizontal="center" shrinkToFit="0" vertical="top" wrapText="1"/>
    </xf>
    <xf borderId="25" fillId="0" fontId="5" numFmtId="4" xfId="0" applyAlignment="1" applyBorder="1" applyFont="1" applyNumberFormat="1">
      <alignment horizontal="center" shrinkToFit="0" vertical="top" wrapText="1"/>
    </xf>
    <xf borderId="26" fillId="0" fontId="5" numFmtId="4" xfId="0" applyAlignment="1" applyBorder="1" applyFont="1" applyNumberFormat="1">
      <alignment horizontal="right" shrinkToFit="0" vertical="top" wrapText="1"/>
    </xf>
    <xf borderId="56" fillId="0" fontId="5" numFmtId="0" xfId="0" applyAlignment="1" applyBorder="1" applyFont="1">
      <alignment shrinkToFit="0" vertical="top" wrapText="1"/>
    </xf>
    <xf borderId="54" fillId="0" fontId="5" numFmtId="166" xfId="0" applyAlignment="1" applyBorder="1" applyFont="1" applyNumberFormat="1">
      <alignment shrinkToFit="0" vertical="top" wrapText="1"/>
    </xf>
    <xf borderId="57" fillId="0" fontId="5" numFmtId="3" xfId="0" applyAlignment="1" applyBorder="1" applyFont="1" applyNumberFormat="1">
      <alignment horizontal="center" shrinkToFit="0" vertical="center" wrapText="1"/>
    </xf>
    <xf borderId="54" fillId="0" fontId="7" numFmtId="0" xfId="0" applyBorder="1" applyFont="1"/>
    <xf borderId="58" fillId="5" fontId="4" numFmtId="166" xfId="0" applyAlignment="1" applyBorder="1" applyFont="1" applyNumberFormat="1">
      <alignment shrinkToFit="0" vertical="center" wrapText="1"/>
    </xf>
    <xf borderId="41" fillId="0" fontId="4" numFmtId="49" xfId="0" applyAlignment="1" applyBorder="1" applyFont="1" applyNumberFormat="1">
      <alignment horizontal="center" shrinkToFit="0" vertical="top" wrapText="1"/>
    </xf>
    <xf borderId="59" fillId="0" fontId="5" numFmtId="166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27" fillId="0" fontId="4" numFmtId="49" xfId="0" applyAlignment="1" applyBorder="1" applyFont="1" applyNumberFormat="1">
      <alignment horizontal="center" shrinkToFit="0" vertical="top" wrapText="1"/>
    </xf>
    <xf borderId="42" fillId="0" fontId="5" numFmtId="166" xfId="0" applyAlignment="1" applyBorder="1" applyFont="1" applyNumberFormat="1">
      <alignment shrinkToFit="0" vertical="top" wrapText="1"/>
    </xf>
    <xf borderId="57" fillId="0" fontId="7" numFmtId="0" xfId="0" applyBorder="1" applyFont="1"/>
    <xf borderId="48" fillId="0" fontId="4" numFmtId="49" xfId="0" applyAlignment="1" applyBorder="1" applyFont="1" applyNumberFormat="1">
      <alignment horizontal="center" shrinkToFit="0" vertical="top" wrapText="1"/>
    </xf>
    <xf borderId="54" fillId="0" fontId="5" numFmtId="166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25" fillId="0" fontId="4" numFmtId="166" xfId="0" applyAlignment="1" applyBorder="1" applyFont="1" applyNumberFormat="1">
      <alignment shrinkToFit="0" vertical="top" wrapText="1"/>
    </xf>
    <xf borderId="48" fillId="0" fontId="4" numFmtId="49" xfId="0" applyAlignment="1" applyBorder="1" applyFont="1" applyNumberFormat="1">
      <alignment horizontal="center" readingOrder="0" shrinkToFit="0" vertical="top" wrapText="1"/>
    </xf>
    <xf borderId="14" fillId="0" fontId="5" numFmtId="166" xfId="0" applyAlignment="1" applyBorder="1" applyFont="1" applyNumberFormat="1">
      <alignment shrinkToFit="0" vertical="top" wrapText="1"/>
    </xf>
    <xf borderId="60" fillId="0" fontId="5" numFmtId="166" xfId="0" applyAlignment="1" applyBorder="1" applyFont="1" applyNumberFormat="1">
      <alignment horizontal="center" shrinkToFit="0" vertical="top" wrapText="1"/>
    </xf>
    <xf borderId="61" fillId="0" fontId="7" numFmtId="0" xfId="0" applyBorder="1" applyFont="1"/>
    <xf borderId="62" fillId="0" fontId="7" numFmtId="0" xfId="0" applyBorder="1" applyFont="1"/>
    <xf borderId="63" fillId="0" fontId="7" numFmtId="0" xfId="0" applyBorder="1" applyFont="1"/>
    <xf borderId="25" fillId="0" fontId="5" numFmtId="0" xfId="0" applyAlignment="1" applyBorder="1" applyFont="1">
      <alignment shrinkToFit="0" vertical="top" wrapText="1"/>
    </xf>
    <xf borderId="64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1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64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5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59" fillId="0" fontId="4" numFmtId="49" xfId="0" applyAlignment="1" applyBorder="1" applyFont="1" applyNumberFormat="1">
      <alignment horizontal="center" shrinkToFit="0" vertical="top" wrapText="1"/>
    </xf>
    <xf borderId="45" fillId="0" fontId="11" numFmtId="4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readingOrder="0" shrinkToFit="0" vertical="top" wrapText="1"/>
    </xf>
    <xf borderId="65" fillId="6" fontId="5" numFmtId="166" xfId="0" applyAlignment="1" applyBorder="1" applyFont="1" applyNumberFormat="1">
      <alignment vertical="center"/>
    </xf>
    <xf borderId="43" fillId="0" fontId="5" numFmtId="0" xfId="0" applyAlignment="1" applyBorder="1" applyFont="1">
      <alignment readingOrder="0"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55" fillId="0" fontId="5" numFmtId="167" xfId="0" applyAlignment="1" applyBorder="1" applyFont="1" applyNumberFormat="1">
      <alignment shrinkToFit="0" vertical="top" wrapText="1"/>
    </xf>
    <xf borderId="64" fillId="6" fontId="6" numFmtId="166" xfId="0" applyAlignment="1" applyBorder="1" applyFont="1" applyNumberFormat="1">
      <alignment vertical="center"/>
    </xf>
    <xf borderId="55" fillId="0" fontId="5" numFmtId="167" xfId="0" applyAlignment="1" applyBorder="1" applyFont="1" applyNumberFormat="1">
      <alignment horizontal="left" shrinkToFit="0" vertical="top" wrapText="1"/>
    </xf>
    <xf borderId="66" fillId="0" fontId="5" numFmtId="167" xfId="0" applyAlignment="1" applyBorder="1" applyFont="1" applyNumberFormat="1">
      <alignment horizontal="left" shrinkToFit="0" vertical="top" wrapText="1"/>
    </xf>
    <xf borderId="49" fillId="0" fontId="4" numFmtId="49" xfId="0" applyAlignment="1" applyBorder="1" applyFont="1" applyNumberFormat="1">
      <alignment horizontal="center" readingOrder="0" shrinkToFit="0" vertical="top" wrapText="1"/>
    </xf>
    <xf borderId="66" fillId="0" fontId="5" numFmtId="167" xfId="0" applyAlignment="1" applyBorder="1" applyFont="1" applyNumberFormat="1">
      <alignment horizontal="left" readingOrder="0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2" numFmtId="49" xfId="0" applyAlignment="1" applyBorder="1" applyFont="1" applyNumberFormat="1">
      <alignment horizontal="center" shrinkToFit="0" wrapText="1"/>
    </xf>
    <xf borderId="67" fillId="5" fontId="13" numFmtId="166" xfId="0" applyAlignment="1" applyBorder="1" applyFont="1" applyNumberFormat="1">
      <alignment shrinkToFit="0" wrapText="1"/>
    </xf>
    <xf borderId="59" fillId="0" fontId="12" numFmtId="49" xfId="0" applyAlignment="1" applyBorder="1" applyFont="1" applyNumberFormat="1">
      <alignment horizontal="center" shrinkToFit="0" vertical="top" wrapText="1"/>
    </xf>
    <xf borderId="68" fillId="0" fontId="5" numFmtId="3" xfId="0" applyAlignment="1" applyBorder="1" applyFont="1" applyNumberFormat="1">
      <alignment horizontal="center" shrinkToFit="0" vertical="center" wrapText="1"/>
    </xf>
    <xf borderId="69" fillId="0" fontId="7" numFmtId="0" xfId="0" applyBorder="1" applyFont="1"/>
    <xf borderId="70" fillId="0" fontId="7" numFmtId="0" xfId="0" applyBorder="1" applyFont="1"/>
    <xf borderId="71" fillId="0" fontId="12" numFmtId="49" xfId="0" applyAlignment="1" applyBorder="1" applyFont="1" applyNumberFormat="1">
      <alignment horizontal="center" shrinkToFit="0" vertical="top" wrapText="1"/>
    </xf>
    <xf borderId="41" fillId="0" fontId="7" numFmtId="0" xfId="0" applyBorder="1" applyFont="1"/>
    <xf borderId="72" fillId="0" fontId="7" numFmtId="0" xfId="0" applyBorder="1" applyFont="1"/>
    <xf borderId="43" fillId="0" fontId="7" numFmtId="0" xfId="0" applyBorder="1" applyFont="1"/>
    <xf borderId="73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3" numFmtId="49" xfId="0" applyAlignment="1" applyBorder="1" applyFont="1" applyNumberFormat="1">
      <alignment horizontal="center" shrinkToFit="0" wrapText="1"/>
    </xf>
    <xf borderId="31" fillId="0" fontId="13" numFmtId="49" xfId="0" applyAlignment="1" applyBorder="1" applyFont="1" applyNumberFormat="1">
      <alignment horizontal="center" shrinkToFit="0" vertical="top" wrapText="1"/>
    </xf>
    <xf borderId="74" fillId="0" fontId="0" numFmtId="167" xfId="0" applyAlignment="1" applyBorder="1" applyFont="1" applyNumberFormat="1">
      <alignment shrinkToFit="0" vertical="top" wrapText="1"/>
    </xf>
    <xf borderId="75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64" fillId="4" fontId="10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5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64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5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76" fillId="0" fontId="5" numFmtId="166" xfId="0" applyAlignment="1" applyBorder="1" applyFont="1" applyNumberFormat="1">
      <alignment horizontal="center" shrinkToFit="0" wrapText="1"/>
    </xf>
    <xf borderId="77" fillId="0" fontId="7" numFmtId="0" xfId="0" applyBorder="1" applyFont="1"/>
    <xf borderId="77" fillId="0" fontId="5" numFmtId="166" xfId="0" applyAlignment="1" applyBorder="1" applyFont="1" applyNumberFormat="1">
      <alignment shrinkToFit="0" wrapText="1"/>
    </xf>
    <xf borderId="77" fillId="0" fontId="5" numFmtId="3" xfId="0" applyAlignment="1" applyBorder="1" applyFont="1" applyNumberFormat="1">
      <alignment shrinkToFit="0" wrapText="1"/>
    </xf>
    <xf borderId="77" fillId="0" fontId="5" numFmtId="4" xfId="0" applyAlignment="1" applyBorder="1" applyFont="1" applyNumberFormat="1">
      <alignment shrinkToFit="0" wrapText="1"/>
    </xf>
    <xf borderId="77" fillId="0" fontId="5" numFmtId="4" xfId="0" applyAlignment="1" applyBorder="1" applyFont="1" applyNumberFormat="1">
      <alignment horizontal="right" shrinkToFit="0" vertical="top" wrapText="1"/>
    </xf>
    <xf borderId="74" fillId="0" fontId="5" numFmtId="0" xfId="0" applyAlignment="1" applyBorder="1" applyFont="1">
      <alignment shrinkToFit="0" wrapText="1"/>
    </xf>
    <xf borderId="76" fillId="4" fontId="8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8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9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2" fillId="0" fontId="5" numFmtId="0" xfId="0" applyAlignment="1" applyBorder="1" applyFont="1">
      <alignment shrinkToFit="0" wrapText="1"/>
    </xf>
    <xf borderId="72" fillId="0" fontId="5" numFmtId="3" xfId="0" applyAlignment="1" applyBorder="1" applyFont="1" applyNumberFormat="1">
      <alignment shrinkToFit="0" wrapText="1"/>
    </xf>
    <xf borderId="72" fillId="0" fontId="5" numFmtId="3" xfId="0" applyBorder="1" applyFont="1" applyNumberFormat="1"/>
    <xf borderId="0" fillId="0" fontId="5" numFmtId="0" xfId="0" applyAlignment="1" applyFont="1">
      <alignment horizontal="center" shrinkToFit="0" wrapText="1"/>
    </xf>
    <xf borderId="80" fillId="0" fontId="5" numFmtId="3" xfId="0" applyAlignment="1" applyBorder="1" applyFont="1" applyNumberFormat="1">
      <alignment horizontal="center" shrinkToFit="0" wrapText="1"/>
    </xf>
    <xf borderId="80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4" numFmtId="0" xfId="0" applyAlignment="1" applyFont="1">
      <alignment horizontal="center"/>
    </xf>
    <xf borderId="0" fillId="0" fontId="15" numFmtId="0" xfId="0" applyFont="1"/>
    <xf borderId="0" fillId="0" fontId="16" numFmtId="3" xfId="0" applyAlignment="1" applyFont="1" applyNumberFormat="1">
      <alignment horizontal="center"/>
    </xf>
    <xf borderId="0" fillId="0" fontId="17" numFmtId="0" xfId="0" applyAlignment="1" applyFont="1">
      <alignment shrinkToFit="0" wrapText="1"/>
    </xf>
    <xf borderId="0" fillId="0" fontId="18" numFmtId="0" xfId="0" applyAlignment="1" applyFont="1">
      <alignment horizontal="right"/>
    </xf>
    <xf borderId="0" fillId="0" fontId="19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0" numFmtId="0" xfId="0" applyAlignment="1" applyFont="1">
      <alignment horizontal="right"/>
    </xf>
    <xf borderId="0" fillId="0" fontId="20" numFmtId="0" xfId="0" applyAlignment="1" applyFont="1">
      <alignment horizontal="right" shrinkToFit="0" wrapText="1"/>
    </xf>
    <xf borderId="0" fillId="0" fontId="20" numFmtId="0" xfId="0" applyAlignment="1" applyFont="1">
      <alignment horizontal="right" readingOrder="0" shrinkToFit="0" wrapText="1"/>
    </xf>
    <xf borderId="0" fillId="0" fontId="21" numFmtId="0" xfId="0" applyAlignment="1" applyFont="1">
      <alignment horizontal="center" shrinkToFit="0" wrapText="1"/>
    </xf>
    <xf borderId="0" fillId="0" fontId="2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shrinkToFit="0" vertical="center" wrapText="1"/>
    </xf>
    <xf borderId="55" fillId="5" fontId="2" numFmtId="0" xfId="0" applyAlignment="1" applyBorder="1" applyFont="1">
      <alignment horizontal="center" shrinkToFit="0" vertical="center" wrapText="1"/>
    </xf>
    <xf borderId="81" fillId="0" fontId="7" numFmtId="0" xfId="0" applyBorder="1" applyFont="1"/>
    <xf borderId="60" fillId="0" fontId="7" numFmtId="0" xfId="0" applyBorder="1" applyFont="1"/>
    <xf borderId="55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Alignment="1" applyBorder="1" applyFont="1" applyNumberFormat="1">
      <alignment readingOrder="0"/>
    </xf>
    <xf borderId="25" fillId="0" fontId="0" numFmtId="4" xfId="0" applyBorder="1" applyFont="1" applyNumberFormat="1"/>
    <xf borderId="0" fillId="0" fontId="2" numFmtId="0" xfId="0" applyAlignment="1" applyFont="1">
      <alignment shrinkToFit="0" wrapText="1"/>
    </xf>
    <xf borderId="55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25" fillId="0" fontId="12" numFmtId="49" xfId="0" applyAlignment="1" applyBorder="1" applyFont="1" applyNumberFormat="1">
      <alignment horizontal="right" shrinkToFit="0" wrapText="1"/>
    </xf>
    <xf borderId="25" fillId="0" fontId="12" numFmtId="0" xfId="0" applyAlignment="1" applyBorder="1" applyFont="1">
      <alignment readingOrder="0" shrinkToFit="0" wrapText="1"/>
    </xf>
    <xf borderId="25" fillId="0" fontId="12" numFmtId="4" xfId="0" applyBorder="1" applyFont="1" applyNumberFormat="1"/>
    <xf borderId="25" fillId="0" fontId="12" numFmtId="0" xfId="0" applyAlignment="1" applyBorder="1" applyFont="1">
      <alignment shrinkToFit="0" wrapText="1"/>
    </xf>
    <xf borderId="25" fillId="0" fontId="0" numFmtId="0" xfId="0" applyAlignment="1" applyBorder="1" applyFont="1">
      <alignment readingOrder="0" shrinkToFit="0" wrapText="1"/>
    </xf>
    <xf borderId="25" fillId="0" fontId="0" numFmtId="49" xfId="0" applyAlignment="1" applyBorder="1" applyFont="1" applyNumberFormat="1">
      <alignment horizontal="right" readingOrder="0" shrinkToFit="0" wrapText="1"/>
    </xf>
    <xf borderId="25" fillId="0" fontId="12" numFmtId="49" xfId="0" applyAlignment="1" applyBorder="1" applyFont="1" applyNumberFormat="1">
      <alignment horizontal="right" readingOrder="0" shrinkToFit="0" wrapText="1"/>
    </xf>
    <xf borderId="25" fillId="0" fontId="0" numFmtId="0" xfId="0" applyAlignment="1" applyBorder="1" applyFont="1">
      <alignment shrinkToFit="0" wrapText="1"/>
    </xf>
    <xf borderId="25" fillId="0" fontId="0" numFmtId="0" xfId="0" applyAlignment="1" applyBorder="1" applyFont="1">
      <alignment readingOrder="0" shrinkToFit="0" wrapText="1"/>
    </xf>
    <xf borderId="0" fillId="7" fontId="22" numFmtId="0" xfId="0" applyAlignment="1" applyFill="1" applyFont="1">
      <alignment horizontal="left" readingOrder="0" shrinkToFit="0" wrapText="1"/>
    </xf>
    <xf borderId="25" fillId="0" fontId="23" numFmtId="4" xfId="0" applyAlignment="1" applyBorder="1" applyFont="1" applyNumberFormat="1">
      <alignment readingOrder="0"/>
    </xf>
    <xf borderId="0" fillId="0" fontId="0" numFmtId="49" xfId="0" applyAlignment="1" applyFont="1" applyNumberFormat="1">
      <alignment horizontal="right" shrinkToFit="0" wrapText="1"/>
    </xf>
    <xf borderId="55" fillId="0" fontId="0" numFmtId="49" xfId="0" applyAlignment="1" applyBorder="1" applyFont="1" applyNumberFormat="1">
      <alignment horizontal="right" readingOrder="0" shrinkToFit="0" wrapText="1"/>
    </xf>
    <xf borderId="55" fillId="0" fontId="0" numFmtId="0" xfId="0" applyAlignment="1" applyBorder="1" applyFont="1">
      <alignment shrinkToFit="0" wrapText="1"/>
    </xf>
    <xf borderId="55" fillId="0" fontId="0" numFmtId="0" xfId="0" applyAlignment="1" applyBorder="1" applyFont="1">
      <alignment readingOrder="0" shrinkToFit="0" wrapText="1"/>
    </xf>
    <xf borderId="25" fillId="0" fontId="23" numFmtId="4" xfId="0" applyBorder="1" applyFont="1" applyNumberFormat="1"/>
    <xf borderId="55" fillId="0" fontId="12" numFmtId="49" xfId="0" applyAlignment="1" applyBorder="1" applyFont="1" applyNumberFormat="1">
      <alignment horizontal="right" readingOrder="0" shrinkToFit="0" wrapText="1"/>
    </xf>
    <xf borderId="55" fillId="0" fontId="12" numFmtId="0" xfId="0" applyAlignment="1" applyBorder="1" applyFont="1">
      <alignment readingOrder="0" shrinkToFit="0" wrapText="1"/>
    </xf>
    <xf borderId="55" fillId="0" fontId="12" numFmtId="49" xfId="0" applyAlignment="1" applyBorder="1" applyFont="1" applyNumberFormat="1">
      <alignment horizontal="right" shrinkToFit="0" wrapText="1"/>
    </xf>
    <xf borderId="55" fillId="0" fontId="12" numFmtId="0" xfId="0" applyAlignment="1" applyBorder="1" applyFont="1">
      <alignment shrinkToFit="0" wrapText="1"/>
    </xf>
    <xf borderId="55" fillId="0" fontId="0" numFmtId="49" xfId="0" applyAlignment="1" applyBorder="1" applyFont="1" applyNumberFormat="1">
      <alignment horizontal="right" shrinkToFit="0" wrapText="1"/>
    </xf>
    <xf borderId="25" fillId="0" fontId="12" numFmtId="4" xfId="0" applyAlignment="1" applyBorder="1" applyFont="1" applyNumberFormat="1">
      <alignment readingOrder="0"/>
    </xf>
    <xf borderId="0" fillId="0" fontId="24" numFmtId="0" xfId="0" applyFont="1"/>
    <xf borderId="0" fillId="0" fontId="24" numFmtId="4" xfId="0" applyFont="1" applyNumberFormat="1"/>
    <xf borderId="0" fillId="0" fontId="1" numFmtId="0" xfId="0" applyAlignment="1" applyFont="1">
      <alignment shrinkToFit="0" vertical="bottom" wrapText="1"/>
    </xf>
    <xf borderId="0" fillId="0" fontId="1" numFmtId="168" xfId="0" applyAlignment="1" applyFont="1" applyNumberFormat="1">
      <alignment vertical="bottom"/>
    </xf>
    <xf borderId="0" fillId="0" fontId="1" numFmtId="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6.5"/>
    <col customWidth="1" min="3" max="3" width="29.5"/>
    <col customWidth="1" min="4" max="4" width="9.38"/>
    <col customWidth="1" min="5" max="5" width="10.63"/>
    <col customWidth="1" min="6" max="6" width="14.25"/>
    <col customWidth="1" min="7" max="7" width="13.5"/>
    <col customWidth="1" min="8" max="8" width="10.63"/>
    <col customWidth="1" min="9" max="9" width="14.25"/>
    <col customWidth="1" min="10" max="10" width="13.5"/>
    <col customWidth="1" min="11" max="11" width="10.63"/>
    <col customWidth="1" min="12" max="12" width="14.25"/>
    <col customWidth="1" min="13" max="13" width="13.5"/>
    <col customWidth="1" min="14" max="14" width="10.63"/>
    <col customWidth="1" min="15" max="15" width="14.25"/>
    <col customWidth="1" min="16" max="19" width="13.5"/>
    <col customWidth="1" min="20" max="20" width="22.13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6" t="s">
        <v>2</v>
      </c>
      <c r="Q4" s="1"/>
      <c r="R4" s="1"/>
      <c r="S4" s="1"/>
      <c r="T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</row>
    <row r="12" ht="15.75" customHeight="1">
      <c r="A12" s="7" t="s">
        <v>3</v>
      </c>
    </row>
    <row r="13" ht="15.75" customHeight="1">
      <c r="A13" s="7" t="s">
        <v>4</v>
      </c>
    </row>
    <row r="14" ht="15.75" customHeight="1">
      <c r="A14" s="7"/>
      <c r="B14" s="7"/>
      <c r="C14" s="7"/>
      <c r="D14" s="7"/>
      <c r="E14" s="8"/>
      <c r="F14" s="7"/>
      <c r="G14" s="7"/>
      <c r="H14" s="8"/>
      <c r="I14" s="7"/>
      <c r="J14" s="7"/>
      <c r="K14" s="8"/>
      <c r="L14" s="7"/>
      <c r="M14" s="7"/>
      <c r="N14" s="8"/>
      <c r="O14" s="7"/>
      <c r="P14" s="7"/>
      <c r="Q14" s="7"/>
      <c r="R14" s="7"/>
      <c r="S14" s="7"/>
      <c r="T14" s="7"/>
    </row>
    <row r="15">
      <c r="A15" s="9" t="s">
        <v>5</v>
      </c>
    </row>
    <row r="16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</row>
    <row r="18" ht="41.25" customHeight="1">
      <c r="A18" s="24"/>
      <c r="B18" s="25"/>
      <c r="C18" s="25"/>
      <c r="D18" s="26"/>
      <c r="E18" s="27" t="s">
        <v>16</v>
      </c>
      <c r="F18" s="28" t="s">
        <v>17</v>
      </c>
      <c r="G18" s="29" t="s">
        <v>18</v>
      </c>
      <c r="H18" s="27" t="s">
        <v>16</v>
      </c>
      <c r="I18" s="28" t="s">
        <v>17</v>
      </c>
      <c r="J18" s="29" t="s">
        <v>19</v>
      </c>
      <c r="K18" s="27" t="s">
        <v>16</v>
      </c>
      <c r="L18" s="28" t="s">
        <v>17</v>
      </c>
      <c r="M18" s="29" t="s">
        <v>20</v>
      </c>
      <c r="N18" s="27" t="s">
        <v>16</v>
      </c>
      <c r="O18" s="28" t="s">
        <v>17</v>
      </c>
      <c r="P18" s="29" t="s">
        <v>21</v>
      </c>
      <c r="Q18" s="29" t="s">
        <v>22</v>
      </c>
      <c r="R18" s="29" t="s">
        <v>23</v>
      </c>
      <c r="S18" s="29" t="s">
        <v>24</v>
      </c>
      <c r="T18" s="30"/>
    </row>
    <row r="19">
      <c r="A19" s="31" t="s">
        <v>25</v>
      </c>
      <c r="B19" s="32">
        <v>1.0</v>
      </c>
      <c r="C19" s="32">
        <v>2.0</v>
      </c>
      <c r="D19" s="33">
        <v>3.0</v>
      </c>
      <c r="E19" s="34">
        <v>4.0</v>
      </c>
      <c r="F19" s="35">
        <v>5.0</v>
      </c>
      <c r="G19" s="33">
        <v>6.0</v>
      </c>
      <c r="H19" s="34">
        <v>5.0</v>
      </c>
      <c r="I19" s="35">
        <v>6.0</v>
      </c>
      <c r="J19" s="33">
        <v>7.0</v>
      </c>
      <c r="K19" s="34">
        <v>8.0</v>
      </c>
      <c r="L19" s="35">
        <v>9.0</v>
      </c>
      <c r="M19" s="33">
        <v>10.0</v>
      </c>
      <c r="N19" s="34">
        <v>11.0</v>
      </c>
      <c r="O19" s="35">
        <v>12.0</v>
      </c>
      <c r="P19" s="33">
        <v>13.0</v>
      </c>
      <c r="Q19" s="33">
        <v>14.0</v>
      </c>
      <c r="R19" s="33">
        <v>15.0</v>
      </c>
      <c r="S19" s="33">
        <v>16.0</v>
      </c>
      <c r="T19" s="36">
        <v>11.0</v>
      </c>
    </row>
    <row r="20" ht="19.5" customHeight="1">
      <c r="A20" s="37" t="s">
        <v>26</v>
      </c>
      <c r="B20" s="38" t="s">
        <v>27</v>
      </c>
      <c r="C20" s="39" t="s">
        <v>28</v>
      </c>
      <c r="D20" s="40"/>
      <c r="E20" s="41"/>
      <c r="F20" s="42"/>
      <c r="G20" s="43"/>
      <c r="H20" s="41"/>
      <c r="I20" s="42"/>
      <c r="J20" s="43"/>
      <c r="K20" s="41"/>
      <c r="L20" s="42"/>
      <c r="M20" s="43"/>
      <c r="N20" s="41"/>
      <c r="O20" s="42"/>
      <c r="P20" s="43"/>
      <c r="Q20" s="43"/>
      <c r="R20" s="43"/>
      <c r="S20" s="43"/>
      <c r="T20" s="44"/>
    </row>
    <row r="21" ht="30.0" customHeight="1">
      <c r="A21" s="45" t="s">
        <v>29</v>
      </c>
      <c r="B21" s="46" t="s">
        <v>30</v>
      </c>
      <c r="C21" s="47" t="s">
        <v>31</v>
      </c>
      <c r="D21" s="48" t="s">
        <v>32</v>
      </c>
      <c r="E21" s="49"/>
      <c r="F21" s="50"/>
      <c r="G21" s="51">
        <v>0.0</v>
      </c>
      <c r="H21" s="49"/>
      <c r="I21" s="50"/>
      <c r="J21" s="51">
        <v>0.0</v>
      </c>
      <c r="K21" s="51">
        <v>1.0</v>
      </c>
      <c r="L21" s="51">
        <v>999814.0</v>
      </c>
      <c r="M21" s="51">
        <v>999814.0</v>
      </c>
      <c r="N21" s="51">
        <v>1.0</v>
      </c>
      <c r="O21" s="51">
        <v>999814.0</v>
      </c>
      <c r="P21" s="51">
        <v>999814.0</v>
      </c>
      <c r="Q21" s="51">
        <f>G21+M21</f>
        <v>999814</v>
      </c>
      <c r="R21" s="51">
        <f>J21+P21</f>
        <v>999814</v>
      </c>
      <c r="S21" s="51">
        <f>Q21-R21</f>
        <v>0</v>
      </c>
      <c r="T21" s="52"/>
    </row>
    <row r="22" ht="19.5" customHeight="1">
      <c r="A22" s="53" t="s">
        <v>33</v>
      </c>
      <c r="B22" s="54"/>
      <c r="C22" s="55"/>
      <c r="D22" s="56"/>
      <c r="E22" s="57"/>
      <c r="F22" s="58"/>
      <c r="G22" s="59">
        <f>SUM(G21)</f>
        <v>0</v>
      </c>
      <c r="H22" s="57"/>
      <c r="I22" s="58"/>
      <c r="J22" s="59">
        <f>SUM(J21)</f>
        <v>0</v>
      </c>
      <c r="K22" s="57"/>
      <c r="L22" s="58"/>
      <c r="M22" s="59">
        <f>SUM(M21)</f>
        <v>999814</v>
      </c>
      <c r="N22" s="57"/>
      <c r="O22" s="58"/>
      <c r="P22" s="59">
        <f t="shared" ref="P22:S22" si="1">SUM(P21)</f>
        <v>999814</v>
      </c>
      <c r="Q22" s="59">
        <f t="shared" si="1"/>
        <v>999814</v>
      </c>
      <c r="R22" s="59">
        <f t="shared" si="1"/>
        <v>999814</v>
      </c>
      <c r="S22" s="59">
        <f t="shared" si="1"/>
        <v>0</v>
      </c>
      <c r="T22" s="60"/>
    </row>
    <row r="23" ht="12.0" customHeight="1">
      <c r="A23" s="61"/>
      <c r="D23" s="62"/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5"/>
      <c r="R23" s="65"/>
      <c r="S23" s="65"/>
      <c r="T23" s="66"/>
    </row>
    <row r="24" ht="19.5" customHeight="1">
      <c r="A24" s="67" t="s">
        <v>26</v>
      </c>
      <c r="B24" s="68" t="s">
        <v>34</v>
      </c>
      <c r="C24" s="69" t="s">
        <v>35</v>
      </c>
      <c r="D24" s="70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3"/>
      <c r="R24" s="73"/>
      <c r="S24" s="73"/>
      <c r="T24" s="74"/>
    </row>
    <row r="25" ht="30.0" customHeight="1">
      <c r="A25" s="75" t="s">
        <v>29</v>
      </c>
      <c r="B25" s="76" t="s">
        <v>30</v>
      </c>
      <c r="C25" s="75" t="s">
        <v>36</v>
      </c>
      <c r="D25" s="77"/>
      <c r="E25" s="78"/>
      <c r="F25" s="79"/>
      <c r="G25" s="80"/>
      <c r="H25" s="78"/>
      <c r="I25" s="79"/>
      <c r="J25" s="80"/>
      <c r="K25" s="78"/>
      <c r="L25" s="79"/>
      <c r="M25" s="80"/>
      <c r="N25" s="78"/>
      <c r="O25" s="79"/>
      <c r="P25" s="80"/>
      <c r="Q25" s="80"/>
      <c r="R25" s="80"/>
      <c r="S25" s="80"/>
      <c r="T25" s="81"/>
    </row>
    <row r="26" ht="30.0" customHeight="1">
      <c r="A26" s="82" t="s">
        <v>37</v>
      </c>
      <c r="B26" s="83" t="s">
        <v>38</v>
      </c>
      <c r="C26" s="82" t="s">
        <v>39</v>
      </c>
      <c r="D26" s="84"/>
      <c r="E26" s="85"/>
      <c r="F26" s="86"/>
      <c r="G26" s="87">
        <f>SUM(G27:G29)</f>
        <v>0</v>
      </c>
      <c r="H26" s="85"/>
      <c r="I26" s="86"/>
      <c r="J26" s="87">
        <f>SUM(J27:J29)</f>
        <v>0</v>
      </c>
      <c r="K26" s="85"/>
      <c r="L26" s="86"/>
      <c r="M26" s="87">
        <f>SUM(M27:M31)</f>
        <v>114000</v>
      </c>
      <c r="N26" s="85"/>
      <c r="O26" s="86"/>
      <c r="P26" s="87">
        <f t="shared" ref="P26:R26" si="2">SUM(P27:P31)</f>
        <v>114000</v>
      </c>
      <c r="Q26" s="87">
        <f t="shared" si="2"/>
        <v>114000</v>
      </c>
      <c r="R26" s="87">
        <f t="shared" si="2"/>
        <v>114000</v>
      </c>
      <c r="S26" s="87">
        <f>SUM(S27:S29)</f>
        <v>0</v>
      </c>
      <c r="T26" s="88"/>
    </row>
    <row r="27" ht="30.0" customHeight="1">
      <c r="A27" s="89" t="s">
        <v>40</v>
      </c>
      <c r="B27" s="90" t="s">
        <v>41</v>
      </c>
      <c r="C27" s="91" t="s">
        <v>42</v>
      </c>
      <c r="D27" s="92" t="s">
        <v>43</v>
      </c>
      <c r="E27" s="93"/>
      <c r="F27" s="94"/>
      <c r="G27" s="95">
        <f t="shared" ref="G27:G31" si="3">E27*F27</f>
        <v>0</v>
      </c>
      <c r="H27" s="93"/>
      <c r="I27" s="94"/>
      <c r="J27" s="95">
        <f t="shared" ref="J27:J31" si="4">H27*I27</f>
        <v>0</v>
      </c>
      <c r="K27" s="95">
        <v>2.0</v>
      </c>
      <c r="L27" s="95">
        <v>7000.0</v>
      </c>
      <c r="M27" s="95">
        <f t="shared" ref="M27:M31" si="5">K27*L27</f>
        <v>14000</v>
      </c>
      <c r="N27" s="95">
        <v>2.0</v>
      </c>
      <c r="O27" s="95">
        <v>7000.0</v>
      </c>
      <c r="P27" s="95">
        <f t="shared" ref="P27:P31" si="6">N27*O27</f>
        <v>14000</v>
      </c>
      <c r="Q27" s="95">
        <f t="shared" ref="Q27:Q31" si="7">G27+M27</f>
        <v>14000</v>
      </c>
      <c r="R27" s="95">
        <f t="shared" ref="R27:R31" si="8">J27+P27</f>
        <v>14000</v>
      </c>
      <c r="S27" s="95">
        <f t="shared" ref="S27:S31" si="9">Q27-R27</f>
        <v>0</v>
      </c>
      <c r="T27" s="96"/>
    </row>
    <row r="28" ht="30.0" customHeight="1">
      <c r="A28" s="97" t="s">
        <v>40</v>
      </c>
      <c r="B28" s="98" t="s">
        <v>44</v>
      </c>
      <c r="C28" s="91" t="s">
        <v>45</v>
      </c>
      <c r="D28" s="92" t="s">
        <v>43</v>
      </c>
      <c r="E28" s="93"/>
      <c r="F28" s="94"/>
      <c r="G28" s="95">
        <f t="shared" si="3"/>
        <v>0</v>
      </c>
      <c r="H28" s="93"/>
      <c r="I28" s="94"/>
      <c r="J28" s="95">
        <f t="shared" si="4"/>
        <v>0</v>
      </c>
      <c r="K28" s="95">
        <v>2.0</v>
      </c>
      <c r="L28" s="95">
        <v>14000.0</v>
      </c>
      <c r="M28" s="95">
        <f t="shared" si="5"/>
        <v>28000</v>
      </c>
      <c r="N28" s="95">
        <v>2.0</v>
      </c>
      <c r="O28" s="95">
        <v>14000.0</v>
      </c>
      <c r="P28" s="95">
        <f t="shared" si="6"/>
        <v>28000</v>
      </c>
      <c r="Q28" s="95">
        <f t="shared" si="7"/>
        <v>28000</v>
      </c>
      <c r="R28" s="95">
        <f t="shared" si="8"/>
        <v>28000</v>
      </c>
      <c r="S28" s="95">
        <f t="shared" si="9"/>
        <v>0</v>
      </c>
      <c r="T28" s="96"/>
    </row>
    <row r="29" ht="30.0" customHeight="1">
      <c r="A29" s="99" t="s">
        <v>40</v>
      </c>
      <c r="B29" s="100" t="s">
        <v>46</v>
      </c>
      <c r="C29" s="91" t="s">
        <v>47</v>
      </c>
      <c r="D29" s="101" t="s">
        <v>43</v>
      </c>
      <c r="E29" s="102"/>
      <c r="F29" s="103"/>
      <c r="G29" s="104">
        <f t="shared" si="3"/>
        <v>0</v>
      </c>
      <c r="H29" s="102"/>
      <c r="I29" s="103"/>
      <c r="J29" s="104">
        <f t="shared" si="4"/>
        <v>0</v>
      </c>
      <c r="K29" s="104">
        <v>2.0</v>
      </c>
      <c r="L29" s="104">
        <v>12000.0</v>
      </c>
      <c r="M29" s="104">
        <f t="shared" si="5"/>
        <v>24000</v>
      </c>
      <c r="N29" s="104">
        <v>2.0</v>
      </c>
      <c r="O29" s="104">
        <v>12000.0</v>
      </c>
      <c r="P29" s="104">
        <f t="shared" si="6"/>
        <v>24000</v>
      </c>
      <c r="Q29" s="104">
        <f t="shared" si="7"/>
        <v>24000</v>
      </c>
      <c r="R29" s="104">
        <f t="shared" si="8"/>
        <v>24000</v>
      </c>
      <c r="S29" s="104">
        <f t="shared" si="9"/>
        <v>0</v>
      </c>
      <c r="T29" s="105"/>
    </row>
    <row r="30" ht="30.0" customHeight="1">
      <c r="A30" s="106" t="s">
        <v>40</v>
      </c>
      <c r="B30" s="107" t="s">
        <v>48</v>
      </c>
      <c r="C30" s="91" t="s">
        <v>49</v>
      </c>
      <c r="D30" s="108" t="s">
        <v>43</v>
      </c>
      <c r="E30" s="109"/>
      <c r="F30" s="110"/>
      <c r="G30" s="111">
        <f t="shared" si="3"/>
        <v>0</v>
      </c>
      <c r="H30" s="109"/>
      <c r="I30" s="110"/>
      <c r="J30" s="111">
        <f t="shared" si="4"/>
        <v>0</v>
      </c>
      <c r="K30" s="111">
        <v>2.0</v>
      </c>
      <c r="L30" s="111">
        <v>12000.0</v>
      </c>
      <c r="M30" s="111">
        <f t="shared" si="5"/>
        <v>24000</v>
      </c>
      <c r="N30" s="111">
        <v>2.0</v>
      </c>
      <c r="O30" s="111">
        <v>12000.0</v>
      </c>
      <c r="P30" s="111">
        <f t="shared" si="6"/>
        <v>24000</v>
      </c>
      <c r="Q30" s="111">
        <f t="shared" si="7"/>
        <v>24000</v>
      </c>
      <c r="R30" s="111">
        <f t="shared" si="8"/>
        <v>24000</v>
      </c>
      <c r="S30" s="111">
        <f t="shared" si="9"/>
        <v>0</v>
      </c>
      <c r="T30" s="112"/>
    </row>
    <row r="31" ht="30.0" customHeight="1">
      <c r="A31" s="97" t="s">
        <v>40</v>
      </c>
      <c r="B31" s="107" t="s">
        <v>50</v>
      </c>
      <c r="C31" s="113" t="s">
        <v>51</v>
      </c>
      <c r="D31" s="92" t="s">
        <v>43</v>
      </c>
      <c r="E31" s="93"/>
      <c r="F31" s="94"/>
      <c r="G31" s="95">
        <f t="shared" si="3"/>
        <v>0</v>
      </c>
      <c r="H31" s="93"/>
      <c r="I31" s="94"/>
      <c r="J31" s="95">
        <f t="shared" si="4"/>
        <v>0</v>
      </c>
      <c r="K31" s="95">
        <v>2.0</v>
      </c>
      <c r="L31" s="95">
        <v>12000.0</v>
      </c>
      <c r="M31" s="95">
        <f t="shared" si="5"/>
        <v>24000</v>
      </c>
      <c r="N31" s="95">
        <v>2.0</v>
      </c>
      <c r="O31" s="95">
        <v>12000.0</v>
      </c>
      <c r="P31" s="95">
        <f t="shared" si="6"/>
        <v>24000</v>
      </c>
      <c r="Q31" s="95">
        <f t="shared" si="7"/>
        <v>24000</v>
      </c>
      <c r="R31" s="95">
        <f t="shared" si="8"/>
        <v>24000</v>
      </c>
      <c r="S31" s="95">
        <f t="shared" si="9"/>
        <v>0</v>
      </c>
      <c r="T31" s="96"/>
    </row>
    <row r="32" ht="30.0" customHeight="1">
      <c r="A32" s="82" t="s">
        <v>37</v>
      </c>
      <c r="B32" s="83" t="s">
        <v>52</v>
      </c>
      <c r="C32" s="82" t="s">
        <v>53</v>
      </c>
      <c r="D32" s="84"/>
      <c r="E32" s="85"/>
      <c r="F32" s="86"/>
      <c r="G32" s="87"/>
      <c r="H32" s="85"/>
      <c r="I32" s="86"/>
      <c r="J32" s="87"/>
      <c r="K32" s="85"/>
      <c r="L32" s="86"/>
      <c r="M32" s="87">
        <f>M33</f>
        <v>0</v>
      </c>
      <c r="N32" s="85"/>
      <c r="O32" s="86"/>
      <c r="P32" s="87">
        <f t="shared" ref="P32:R32" si="10">P33</f>
        <v>0</v>
      </c>
      <c r="Q32" s="87">
        <f t="shared" si="10"/>
        <v>0</v>
      </c>
      <c r="R32" s="87">
        <f t="shared" si="10"/>
        <v>0</v>
      </c>
      <c r="S32" s="87">
        <f>SUM(S27:S31)</f>
        <v>0</v>
      </c>
      <c r="T32" s="88"/>
    </row>
    <row r="33" ht="30.0" customHeight="1">
      <c r="A33" s="89" t="s">
        <v>40</v>
      </c>
      <c r="B33" s="90" t="s">
        <v>54</v>
      </c>
      <c r="C33" s="91" t="s">
        <v>55</v>
      </c>
      <c r="D33" s="92"/>
      <c r="E33" s="114" t="s">
        <v>56</v>
      </c>
      <c r="G33" s="115"/>
      <c r="H33" s="114" t="s">
        <v>56</v>
      </c>
      <c r="J33" s="115"/>
      <c r="K33" s="93"/>
      <c r="L33" s="94"/>
      <c r="M33" s="95">
        <f>K33*L33</f>
        <v>0</v>
      </c>
      <c r="N33" s="93"/>
      <c r="O33" s="94"/>
      <c r="P33" s="95">
        <f>N33*O33</f>
        <v>0</v>
      </c>
      <c r="Q33" s="95">
        <f>G33+M33</f>
        <v>0</v>
      </c>
      <c r="R33" s="95">
        <f>J33+P33</f>
        <v>0</v>
      </c>
      <c r="S33" s="95">
        <f>Q33-R33</f>
        <v>0</v>
      </c>
      <c r="T33" s="96"/>
    </row>
    <row r="34" ht="30.0" customHeight="1">
      <c r="A34" s="82" t="s">
        <v>37</v>
      </c>
      <c r="B34" s="83" t="s">
        <v>57</v>
      </c>
      <c r="C34" s="116" t="s">
        <v>58</v>
      </c>
      <c r="D34" s="84"/>
      <c r="E34" s="85"/>
      <c r="F34" s="86"/>
      <c r="G34" s="87"/>
      <c r="H34" s="85"/>
      <c r="I34" s="86"/>
      <c r="J34" s="87"/>
      <c r="K34" s="85"/>
      <c r="L34" s="86"/>
      <c r="M34" s="87">
        <f>SUM(M35:M38)</f>
        <v>110538</v>
      </c>
      <c r="N34" s="85"/>
      <c r="O34" s="86"/>
      <c r="P34" s="87">
        <f t="shared" ref="P34:S34" si="11">SUM(P35:P38)</f>
        <v>110538</v>
      </c>
      <c r="Q34" s="87">
        <f t="shared" si="11"/>
        <v>110538</v>
      </c>
      <c r="R34" s="87">
        <f t="shared" si="11"/>
        <v>110538</v>
      </c>
      <c r="S34" s="87">
        <f t="shared" si="11"/>
        <v>0</v>
      </c>
      <c r="T34" s="88"/>
    </row>
    <row r="35" ht="30.0" customHeight="1">
      <c r="A35" s="89" t="s">
        <v>40</v>
      </c>
      <c r="B35" s="117" t="s">
        <v>59</v>
      </c>
      <c r="C35" s="118" t="s">
        <v>60</v>
      </c>
      <c r="D35" s="119"/>
      <c r="E35" s="114" t="s">
        <v>56</v>
      </c>
      <c r="G35" s="115"/>
      <c r="H35" s="114" t="s">
        <v>56</v>
      </c>
      <c r="J35" s="115"/>
      <c r="K35" s="93">
        <v>2.0</v>
      </c>
      <c r="L35" s="94">
        <v>14169.0</v>
      </c>
      <c r="M35" s="95">
        <f t="shared" ref="M35:M38" si="12">K35*L35</f>
        <v>28338</v>
      </c>
      <c r="N35" s="93">
        <v>2.0</v>
      </c>
      <c r="O35" s="94">
        <v>14169.0</v>
      </c>
      <c r="P35" s="95">
        <f t="shared" ref="P35:P38" si="13">N35*O35</f>
        <v>28338</v>
      </c>
      <c r="Q35" s="95">
        <f t="shared" ref="Q35:Q38" si="14">G35+M35</f>
        <v>28338</v>
      </c>
      <c r="R35" s="95">
        <f t="shared" ref="R35:R38" si="15">J35+P35</f>
        <v>28338</v>
      </c>
      <c r="S35" s="95">
        <f t="shared" ref="S35:S38" si="16">Q35-R35</f>
        <v>0</v>
      </c>
      <c r="T35" s="96"/>
    </row>
    <row r="36" ht="30.0" customHeight="1">
      <c r="A36" s="97" t="s">
        <v>40</v>
      </c>
      <c r="B36" s="120" t="s">
        <v>61</v>
      </c>
      <c r="C36" s="121" t="s">
        <v>62</v>
      </c>
      <c r="D36" s="119"/>
      <c r="E36" s="122"/>
      <c r="G36" s="115"/>
      <c r="H36" s="122"/>
      <c r="J36" s="115"/>
      <c r="K36" s="93">
        <v>2.0</v>
      </c>
      <c r="L36" s="94">
        <v>14000.0</v>
      </c>
      <c r="M36" s="95">
        <f t="shared" si="12"/>
        <v>28000</v>
      </c>
      <c r="N36" s="93">
        <v>2.0</v>
      </c>
      <c r="O36" s="94">
        <v>14000.0</v>
      </c>
      <c r="P36" s="95">
        <f t="shared" si="13"/>
        <v>28000</v>
      </c>
      <c r="Q36" s="95">
        <f t="shared" si="14"/>
        <v>28000</v>
      </c>
      <c r="R36" s="95">
        <f t="shared" si="15"/>
        <v>28000</v>
      </c>
      <c r="S36" s="95">
        <f t="shared" si="16"/>
        <v>0</v>
      </c>
      <c r="T36" s="96"/>
    </row>
    <row r="37" ht="30.0" customHeight="1">
      <c r="A37" s="99" t="s">
        <v>40</v>
      </c>
      <c r="B37" s="123" t="s">
        <v>63</v>
      </c>
      <c r="C37" s="121" t="s">
        <v>64</v>
      </c>
      <c r="D37" s="124"/>
      <c r="E37" s="122"/>
      <c r="G37" s="115"/>
      <c r="H37" s="122"/>
      <c r="J37" s="115"/>
      <c r="K37" s="93">
        <v>2.0</v>
      </c>
      <c r="L37" s="125">
        <v>14100.0</v>
      </c>
      <c r="M37" s="95">
        <f t="shared" si="12"/>
        <v>28200</v>
      </c>
      <c r="N37" s="93">
        <v>2.0</v>
      </c>
      <c r="O37" s="125">
        <v>14100.0</v>
      </c>
      <c r="P37" s="95">
        <f t="shared" si="13"/>
        <v>28200</v>
      </c>
      <c r="Q37" s="95">
        <f t="shared" si="14"/>
        <v>28200</v>
      </c>
      <c r="R37" s="95">
        <f t="shared" si="15"/>
        <v>28200</v>
      </c>
      <c r="S37" s="95">
        <f t="shared" si="16"/>
        <v>0</v>
      </c>
      <c r="T37" s="105"/>
    </row>
    <row r="38" ht="30.0" customHeight="1">
      <c r="A38" s="126" t="s">
        <v>40</v>
      </c>
      <c r="B38" s="127" t="s">
        <v>65</v>
      </c>
      <c r="C38" s="128" t="s">
        <v>66</v>
      </c>
      <c r="D38" s="129"/>
      <c r="E38" s="130"/>
      <c r="F38" s="131"/>
      <c r="G38" s="132"/>
      <c r="H38" s="130"/>
      <c r="I38" s="131"/>
      <c r="J38" s="132"/>
      <c r="K38" s="102">
        <v>2.0</v>
      </c>
      <c r="L38" s="103">
        <v>13000.0</v>
      </c>
      <c r="M38" s="104">
        <f t="shared" si="12"/>
        <v>26000</v>
      </c>
      <c r="N38" s="102">
        <v>2.0</v>
      </c>
      <c r="O38" s="103">
        <v>13000.0</v>
      </c>
      <c r="P38" s="104">
        <f t="shared" si="13"/>
        <v>26000</v>
      </c>
      <c r="Q38" s="95">
        <f t="shared" si="14"/>
        <v>26000</v>
      </c>
      <c r="R38" s="95">
        <f t="shared" si="15"/>
        <v>26000</v>
      </c>
      <c r="S38" s="95">
        <f t="shared" si="16"/>
        <v>0</v>
      </c>
      <c r="T38" s="133"/>
    </row>
    <row r="39" ht="30.0" customHeight="1">
      <c r="A39" s="134" t="s">
        <v>67</v>
      </c>
      <c r="B39" s="135"/>
      <c r="C39" s="136"/>
      <c r="D39" s="137"/>
      <c r="E39" s="138"/>
      <c r="F39" s="139"/>
      <c r="G39" s="140">
        <f>G26+G32+G34</f>
        <v>0</v>
      </c>
      <c r="H39" s="138"/>
      <c r="I39" s="139"/>
      <c r="J39" s="140">
        <f>J26+J32+J34</f>
        <v>0</v>
      </c>
      <c r="K39" s="138"/>
      <c r="L39" s="139"/>
      <c r="M39" s="140">
        <f>M34+M32+M26</f>
        <v>224538</v>
      </c>
      <c r="N39" s="138"/>
      <c r="O39" s="139"/>
      <c r="P39" s="140">
        <f t="shared" ref="P39:S39" si="17">P34+P32+P26</f>
        <v>224538</v>
      </c>
      <c r="Q39" s="140">
        <f t="shared" si="17"/>
        <v>224538</v>
      </c>
      <c r="R39" s="140">
        <f t="shared" si="17"/>
        <v>224538</v>
      </c>
      <c r="S39" s="140">
        <f t="shared" si="17"/>
        <v>0</v>
      </c>
      <c r="T39" s="141"/>
    </row>
    <row r="40" ht="30.0" customHeight="1">
      <c r="A40" s="82" t="s">
        <v>29</v>
      </c>
      <c r="B40" s="83" t="s">
        <v>68</v>
      </c>
      <c r="C40" s="82" t="s">
        <v>69</v>
      </c>
      <c r="D40" s="84"/>
      <c r="E40" s="85"/>
      <c r="F40" s="86"/>
      <c r="G40" s="142"/>
      <c r="H40" s="85"/>
      <c r="I40" s="86"/>
      <c r="J40" s="142"/>
      <c r="K40" s="85"/>
      <c r="L40" s="86"/>
      <c r="M40" s="142"/>
      <c r="N40" s="85"/>
      <c r="O40" s="86"/>
      <c r="P40" s="142"/>
      <c r="Q40" s="142"/>
      <c r="R40" s="142"/>
      <c r="S40" s="142"/>
      <c r="T40" s="88"/>
    </row>
    <row r="41" ht="30.0" customHeight="1">
      <c r="A41" s="89" t="s">
        <v>40</v>
      </c>
      <c r="B41" s="143" t="s">
        <v>70</v>
      </c>
      <c r="C41" s="91" t="s">
        <v>71</v>
      </c>
      <c r="D41" s="92"/>
      <c r="E41" s="93"/>
      <c r="F41" s="144">
        <v>0.22</v>
      </c>
      <c r="G41" s="95">
        <f>E41*F41</f>
        <v>0</v>
      </c>
      <c r="H41" s="93"/>
      <c r="I41" s="144">
        <v>0.22</v>
      </c>
      <c r="J41" s="95">
        <f>H41*I41</f>
        <v>0</v>
      </c>
      <c r="K41" s="145">
        <v>114000.0</v>
      </c>
      <c r="L41" s="144">
        <v>0.22</v>
      </c>
      <c r="M41" s="95">
        <f>K41*L41</f>
        <v>25080</v>
      </c>
      <c r="N41" s="145">
        <v>114000.0</v>
      </c>
      <c r="O41" s="144">
        <v>0.22</v>
      </c>
      <c r="P41" s="95">
        <f>N41*O41</f>
        <v>25080</v>
      </c>
      <c r="Q41" s="95">
        <f>G41+M41</f>
        <v>25080</v>
      </c>
      <c r="R41" s="95">
        <f>J41+P41</f>
        <v>25080</v>
      </c>
      <c r="S41" s="95">
        <f>Q41-R41</f>
        <v>0</v>
      </c>
      <c r="T41" s="96"/>
    </row>
    <row r="42" ht="30.0" customHeight="1">
      <c r="A42" s="134" t="s">
        <v>72</v>
      </c>
      <c r="B42" s="135"/>
      <c r="C42" s="146"/>
      <c r="D42" s="137"/>
      <c r="E42" s="138"/>
      <c r="F42" s="139"/>
      <c r="G42" s="140">
        <f>SUM(G41)</f>
        <v>0</v>
      </c>
      <c r="H42" s="138"/>
      <c r="I42" s="139"/>
      <c r="J42" s="140">
        <f>SUM(J41)</f>
        <v>0</v>
      </c>
      <c r="K42" s="138"/>
      <c r="L42" s="139"/>
      <c r="M42" s="140">
        <f>SUM(M41)</f>
        <v>25080</v>
      </c>
      <c r="N42" s="138"/>
      <c r="O42" s="139"/>
      <c r="P42" s="140">
        <f t="shared" ref="P42:S42" si="18">SUM(P41)</f>
        <v>25080</v>
      </c>
      <c r="Q42" s="140">
        <f t="shared" si="18"/>
        <v>25080</v>
      </c>
      <c r="R42" s="140">
        <f t="shared" si="18"/>
        <v>25080</v>
      </c>
      <c r="S42" s="140">
        <f t="shared" si="18"/>
        <v>0</v>
      </c>
      <c r="T42" s="141"/>
    </row>
    <row r="43" ht="30.0" customHeight="1">
      <c r="A43" s="82" t="s">
        <v>29</v>
      </c>
      <c r="B43" s="83" t="s">
        <v>73</v>
      </c>
      <c r="C43" s="82" t="s">
        <v>74</v>
      </c>
      <c r="D43" s="84"/>
      <c r="E43" s="85"/>
      <c r="F43" s="86"/>
      <c r="G43" s="142"/>
      <c r="H43" s="85"/>
      <c r="I43" s="86"/>
      <c r="J43" s="142"/>
      <c r="K43" s="85"/>
      <c r="L43" s="86"/>
      <c r="M43" s="142"/>
      <c r="N43" s="85"/>
      <c r="O43" s="86"/>
      <c r="P43" s="142"/>
      <c r="Q43" s="142"/>
      <c r="R43" s="142"/>
      <c r="S43" s="142"/>
      <c r="T43" s="88"/>
    </row>
    <row r="44">
      <c r="A44" s="89" t="s">
        <v>40</v>
      </c>
      <c r="B44" s="143" t="s">
        <v>75</v>
      </c>
      <c r="C44" s="91" t="s">
        <v>76</v>
      </c>
      <c r="D44" s="92" t="s">
        <v>43</v>
      </c>
      <c r="E44" s="93"/>
      <c r="F44" s="94"/>
      <c r="G44" s="95">
        <f t="shared" ref="G44:G45" si="19">E44*F44</f>
        <v>0</v>
      </c>
      <c r="H44" s="93"/>
      <c r="I44" s="94"/>
      <c r="J44" s="95">
        <f t="shared" ref="J44:J45" si="20">H44*I44</f>
        <v>0</v>
      </c>
      <c r="K44" s="93">
        <v>2.0</v>
      </c>
      <c r="L44" s="94">
        <v>17550.0</v>
      </c>
      <c r="M44" s="95">
        <v>35100.0</v>
      </c>
      <c r="N44" s="93">
        <v>2.0</v>
      </c>
      <c r="O44" s="94">
        <v>17550.0</v>
      </c>
      <c r="P44" s="95">
        <v>35100.0</v>
      </c>
      <c r="Q44" s="95">
        <f t="shared" ref="Q44:Q45" si="21">G44+M44</f>
        <v>35100</v>
      </c>
      <c r="R44" s="95">
        <f t="shared" ref="R44:R45" si="22">J44+P44</f>
        <v>35100</v>
      </c>
      <c r="S44" s="95">
        <f t="shared" ref="S44:S45" si="23">Q44-R44</f>
        <v>0</v>
      </c>
      <c r="T44" s="147" t="s">
        <v>77</v>
      </c>
    </row>
    <row r="45">
      <c r="A45" s="97" t="s">
        <v>40</v>
      </c>
      <c r="B45" s="98" t="s">
        <v>78</v>
      </c>
      <c r="C45" s="91" t="s">
        <v>79</v>
      </c>
      <c r="D45" s="92" t="s">
        <v>43</v>
      </c>
      <c r="E45" s="93"/>
      <c r="F45" s="94"/>
      <c r="G45" s="95">
        <f t="shared" si="19"/>
        <v>0</v>
      </c>
      <c r="H45" s="93"/>
      <c r="I45" s="94"/>
      <c r="J45" s="95">
        <f t="shared" si="20"/>
        <v>0</v>
      </c>
      <c r="K45" s="93">
        <v>2.0</v>
      </c>
      <c r="L45" s="94">
        <v>15000.0</v>
      </c>
      <c r="M45" s="95">
        <v>30000.0</v>
      </c>
      <c r="N45" s="93">
        <v>2.0</v>
      </c>
      <c r="O45" s="94">
        <v>15000.0</v>
      </c>
      <c r="P45" s="95">
        <v>30000.0</v>
      </c>
      <c r="Q45" s="95">
        <f t="shared" si="21"/>
        <v>30000</v>
      </c>
      <c r="R45" s="95">
        <f t="shared" si="22"/>
        <v>30000</v>
      </c>
      <c r="S45" s="95">
        <f t="shared" si="23"/>
        <v>0</v>
      </c>
      <c r="T45" s="147" t="s">
        <v>80</v>
      </c>
    </row>
    <row r="46" ht="30.0" customHeight="1">
      <c r="A46" s="134" t="s">
        <v>81</v>
      </c>
      <c r="B46" s="135"/>
      <c r="C46" s="146"/>
      <c r="D46" s="137"/>
      <c r="E46" s="138"/>
      <c r="F46" s="139"/>
      <c r="G46" s="140">
        <f>SUM(G44:G45)</f>
        <v>0</v>
      </c>
      <c r="H46" s="138"/>
      <c r="I46" s="139"/>
      <c r="J46" s="140">
        <f>SUM(J44:J45)</f>
        <v>0</v>
      </c>
      <c r="K46" s="138"/>
      <c r="L46" s="139"/>
      <c r="M46" s="140">
        <f>SUM(M44:M45)</f>
        <v>65100</v>
      </c>
      <c r="N46" s="138"/>
      <c r="O46" s="139"/>
      <c r="P46" s="140">
        <f t="shared" ref="P46:S46" si="24">SUM(P44:P45)</f>
        <v>65100</v>
      </c>
      <c r="Q46" s="140">
        <f t="shared" si="24"/>
        <v>65100</v>
      </c>
      <c r="R46" s="140">
        <f t="shared" si="24"/>
        <v>65100</v>
      </c>
      <c r="S46" s="140">
        <f t="shared" si="24"/>
        <v>0</v>
      </c>
      <c r="T46" s="141"/>
    </row>
    <row r="47" ht="30.0" customHeight="1">
      <c r="A47" s="82" t="s">
        <v>29</v>
      </c>
      <c r="B47" s="83" t="s">
        <v>82</v>
      </c>
      <c r="C47" s="148" t="s">
        <v>83</v>
      </c>
      <c r="D47" s="84"/>
      <c r="E47" s="85"/>
      <c r="F47" s="86"/>
      <c r="G47" s="142"/>
      <c r="H47" s="85"/>
      <c r="I47" s="86"/>
      <c r="J47" s="142"/>
      <c r="K47" s="85"/>
      <c r="L47" s="86"/>
      <c r="M47" s="142"/>
      <c r="N47" s="85"/>
      <c r="O47" s="86"/>
      <c r="P47" s="142"/>
      <c r="Q47" s="142"/>
      <c r="R47" s="142"/>
      <c r="S47" s="142"/>
      <c r="T47" s="88"/>
    </row>
    <row r="48" ht="30.0" customHeight="1">
      <c r="A48" s="89" t="s">
        <v>40</v>
      </c>
      <c r="B48" s="143" t="s">
        <v>84</v>
      </c>
      <c r="C48" s="149" t="s">
        <v>85</v>
      </c>
      <c r="D48" s="92" t="s">
        <v>43</v>
      </c>
      <c r="E48" s="93"/>
      <c r="F48" s="94"/>
      <c r="G48" s="95">
        <f>E48*F48</f>
        <v>0</v>
      </c>
      <c r="H48" s="93"/>
      <c r="I48" s="94"/>
      <c r="J48" s="95">
        <f>H48*I48</f>
        <v>0</v>
      </c>
      <c r="K48" s="93"/>
      <c r="L48" s="94"/>
      <c r="M48" s="95">
        <f>K48*L48</f>
        <v>0</v>
      </c>
      <c r="N48" s="93"/>
      <c r="O48" s="94"/>
      <c r="P48" s="95">
        <f>N48*O48</f>
        <v>0</v>
      </c>
      <c r="Q48" s="95">
        <f>G48+M48</f>
        <v>0</v>
      </c>
      <c r="R48" s="95">
        <f>J48+P48</f>
        <v>0</v>
      </c>
      <c r="S48" s="95">
        <f>Q48-R48</f>
        <v>0</v>
      </c>
      <c r="T48" s="96"/>
    </row>
    <row r="49" ht="30.0" customHeight="1">
      <c r="A49" s="150" t="s">
        <v>86</v>
      </c>
      <c r="B49" s="135"/>
      <c r="C49" s="146"/>
      <c r="D49" s="137"/>
      <c r="E49" s="138"/>
      <c r="F49" s="139"/>
      <c r="G49" s="140">
        <f>SUM(G48)</f>
        <v>0</v>
      </c>
      <c r="H49" s="138"/>
      <c r="I49" s="139"/>
      <c r="J49" s="140">
        <f>SUM(J48)</f>
        <v>0</v>
      </c>
      <c r="K49" s="138"/>
      <c r="L49" s="139"/>
      <c r="M49" s="140">
        <f>SUM(M48)</f>
        <v>0</v>
      </c>
      <c r="N49" s="138"/>
      <c r="O49" s="139"/>
      <c r="P49" s="140">
        <f t="shared" ref="P49:S49" si="25">SUM(P48)</f>
        <v>0</v>
      </c>
      <c r="Q49" s="140">
        <f t="shared" si="25"/>
        <v>0</v>
      </c>
      <c r="R49" s="140">
        <f t="shared" si="25"/>
        <v>0</v>
      </c>
      <c r="S49" s="140">
        <f t="shared" si="25"/>
        <v>0</v>
      </c>
      <c r="T49" s="141"/>
    </row>
    <row r="50" ht="30.0" customHeight="1">
      <c r="A50" s="82" t="s">
        <v>29</v>
      </c>
      <c r="B50" s="83" t="s">
        <v>87</v>
      </c>
      <c r="C50" s="82" t="s">
        <v>88</v>
      </c>
      <c r="D50" s="84"/>
      <c r="E50" s="85"/>
      <c r="F50" s="86"/>
      <c r="G50" s="142"/>
      <c r="H50" s="85"/>
      <c r="I50" s="86"/>
      <c r="J50" s="142"/>
      <c r="K50" s="85"/>
      <c r="L50" s="86"/>
      <c r="M50" s="142"/>
      <c r="N50" s="85"/>
      <c r="O50" s="86"/>
      <c r="P50" s="142"/>
      <c r="Q50" s="142"/>
      <c r="R50" s="142"/>
      <c r="S50" s="142"/>
      <c r="T50" s="88"/>
    </row>
    <row r="51" ht="30.0" customHeight="1">
      <c r="A51" s="89" t="s">
        <v>40</v>
      </c>
      <c r="B51" s="143" t="s">
        <v>89</v>
      </c>
      <c r="C51" s="151" t="s">
        <v>90</v>
      </c>
      <c r="D51" s="92" t="s">
        <v>43</v>
      </c>
      <c r="E51" s="93"/>
      <c r="F51" s="94"/>
      <c r="G51" s="95">
        <f t="shared" ref="G51:G53" si="26">E51*F51</f>
        <v>0</v>
      </c>
      <c r="H51" s="93"/>
      <c r="I51" s="94"/>
      <c r="J51" s="95">
        <f t="shared" ref="J51:J53" si="27">H51*I51</f>
        <v>0</v>
      </c>
      <c r="K51" s="93"/>
      <c r="L51" s="94"/>
      <c r="M51" s="95">
        <f t="shared" ref="M51:M53" si="28">K51*L51</f>
        <v>0</v>
      </c>
      <c r="N51" s="93"/>
      <c r="O51" s="94"/>
      <c r="P51" s="95">
        <f t="shared" ref="P51:P53" si="29">N51*O51</f>
        <v>0</v>
      </c>
      <c r="Q51" s="95">
        <f t="shared" ref="Q51:Q53" si="30">G51+M51</f>
        <v>0</v>
      </c>
      <c r="R51" s="95">
        <f t="shared" ref="R51:R53" si="31">J51+P51</f>
        <v>0</v>
      </c>
      <c r="S51" s="95">
        <f t="shared" ref="S51:S53" si="32">Q51-R51</f>
        <v>0</v>
      </c>
      <c r="T51" s="96"/>
    </row>
    <row r="52" ht="30.0" customHeight="1">
      <c r="A52" s="97" t="s">
        <v>40</v>
      </c>
      <c r="B52" s="98" t="s">
        <v>91</v>
      </c>
      <c r="C52" s="151" t="s">
        <v>92</v>
      </c>
      <c r="D52" s="92" t="s">
        <v>43</v>
      </c>
      <c r="E52" s="93"/>
      <c r="F52" s="94"/>
      <c r="G52" s="95">
        <f t="shared" si="26"/>
        <v>0</v>
      </c>
      <c r="H52" s="93"/>
      <c r="I52" s="94"/>
      <c r="J52" s="95">
        <f t="shared" si="27"/>
        <v>0</v>
      </c>
      <c r="K52" s="93"/>
      <c r="L52" s="94"/>
      <c r="M52" s="95">
        <f t="shared" si="28"/>
        <v>0</v>
      </c>
      <c r="N52" s="93"/>
      <c r="O52" s="94"/>
      <c r="P52" s="95">
        <f t="shared" si="29"/>
        <v>0</v>
      </c>
      <c r="Q52" s="95">
        <f t="shared" si="30"/>
        <v>0</v>
      </c>
      <c r="R52" s="95">
        <f t="shared" si="31"/>
        <v>0</v>
      </c>
      <c r="S52" s="95">
        <f t="shared" si="32"/>
        <v>0</v>
      </c>
      <c r="T52" s="96"/>
    </row>
    <row r="53" ht="30.0" customHeight="1">
      <c r="A53" s="99" t="s">
        <v>40</v>
      </c>
      <c r="B53" s="100" t="s">
        <v>93</v>
      </c>
      <c r="C53" s="152" t="s">
        <v>94</v>
      </c>
      <c r="D53" s="101" t="s">
        <v>43</v>
      </c>
      <c r="E53" s="102"/>
      <c r="F53" s="103"/>
      <c r="G53" s="104">
        <f t="shared" si="26"/>
        <v>0</v>
      </c>
      <c r="H53" s="102"/>
      <c r="I53" s="103"/>
      <c r="J53" s="104">
        <f t="shared" si="27"/>
        <v>0</v>
      </c>
      <c r="K53" s="102"/>
      <c r="L53" s="103"/>
      <c r="M53" s="104">
        <f t="shared" si="28"/>
        <v>0</v>
      </c>
      <c r="N53" s="102"/>
      <c r="O53" s="103"/>
      <c r="P53" s="104">
        <f t="shared" si="29"/>
        <v>0</v>
      </c>
      <c r="Q53" s="95">
        <f t="shared" si="30"/>
        <v>0</v>
      </c>
      <c r="R53" s="95">
        <f t="shared" si="31"/>
        <v>0</v>
      </c>
      <c r="S53" s="95">
        <f t="shared" si="32"/>
        <v>0</v>
      </c>
      <c r="T53" s="105"/>
    </row>
    <row r="54" ht="30.0" customHeight="1">
      <c r="A54" s="134" t="s">
        <v>95</v>
      </c>
      <c r="B54" s="135"/>
      <c r="C54" s="146"/>
      <c r="D54" s="137"/>
      <c r="E54" s="138"/>
      <c r="F54" s="139"/>
      <c r="G54" s="140">
        <f>SUM(G51:G53)</f>
        <v>0</v>
      </c>
      <c r="H54" s="138"/>
      <c r="I54" s="139"/>
      <c r="J54" s="140">
        <f>SUM(J51:J53)</f>
        <v>0</v>
      </c>
      <c r="K54" s="138"/>
      <c r="L54" s="139"/>
      <c r="M54" s="140">
        <f>SUM(M51:M53)</f>
        <v>0</v>
      </c>
      <c r="N54" s="138"/>
      <c r="O54" s="139"/>
      <c r="P54" s="140">
        <f t="shared" ref="P54:S54" si="33">SUM(P51:P53)</f>
        <v>0</v>
      </c>
      <c r="Q54" s="140">
        <f t="shared" si="33"/>
        <v>0</v>
      </c>
      <c r="R54" s="140">
        <f t="shared" si="33"/>
        <v>0</v>
      </c>
      <c r="S54" s="140">
        <f t="shared" si="33"/>
        <v>0</v>
      </c>
      <c r="T54" s="141"/>
    </row>
    <row r="55" ht="30.0" customHeight="1">
      <c r="A55" s="82" t="s">
        <v>29</v>
      </c>
      <c r="B55" s="83" t="s">
        <v>96</v>
      </c>
      <c r="C55" s="82" t="s">
        <v>97</v>
      </c>
      <c r="D55" s="84"/>
      <c r="E55" s="85"/>
      <c r="F55" s="86"/>
      <c r="G55" s="142"/>
      <c r="H55" s="85"/>
      <c r="I55" s="86"/>
      <c r="J55" s="142"/>
      <c r="K55" s="85"/>
      <c r="L55" s="86"/>
      <c r="M55" s="142"/>
      <c r="N55" s="85"/>
      <c r="O55" s="86"/>
      <c r="P55" s="142"/>
      <c r="Q55" s="142"/>
      <c r="R55" s="142"/>
      <c r="S55" s="142"/>
      <c r="T55" s="88"/>
    </row>
    <row r="56" ht="30.0" customHeight="1">
      <c r="A56" s="89" t="s">
        <v>40</v>
      </c>
      <c r="B56" s="153" t="s">
        <v>98</v>
      </c>
      <c r="C56" s="152" t="s">
        <v>99</v>
      </c>
      <c r="D56" s="92" t="s">
        <v>100</v>
      </c>
      <c r="E56" s="93"/>
      <c r="F56" s="94"/>
      <c r="G56" s="95">
        <f t="shared" ref="G56:G118" si="34">E56*F56</f>
        <v>0</v>
      </c>
      <c r="H56" s="93"/>
      <c r="I56" s="94"/>
      <c r="J56" s="95">
        <f t="shared" ref="J56:J118" si="35">H56*I56</f>
        <v>0</v>
      </c>
      <c r="K56" s="93">
        <v>1.0</v>
      </c>
      <c r="L56" s="94">
        <v>6000.0</v>
      </c>
      <c r="M56" s="95">
        <f t="shared" ref="M56:M118" si="36">K56*L56</f>
        <v>6000</v>
      </c>
      <c r="N56" s="93">
        <v>1.0</v>
      </c>
      <c r="O56" s="94">
        <v>6000.0</v>
      </c>
      <c r="P56" s="95">
        <f t="shared" ref="P56:P59" si="37">N56*O56</f>
        <v>6000</v>
      </c>
      <c r="Q56" s="95">
        <f t="shared" ref="Q56:Q118" si="38">G56+M56</f>
        <v>6000</v>
      </c>
      <c r="R56" s="95">
        <f t="shared" ref="R56:R118" si="39">J56+P56</f>
        <v>6000</v>
      </c>
      <c r="S56" s="95">
        <f t="shared" ref="S56:S118" si="40">Q56-R56</f>
        <v>0</v>
      </c>
      <c r="T56" s="96"/>
    </row>
    <row r="57" ht="30.0" customHeight="1">
      <c r="A57" s="97" t="s">
        <v>40</v>
      </c>
      <c r="B57" s="153" t="s">
        <v>101</v>
      </c>
      <c r="C57" s="152" t="s">
        <v>102</v>
      </c>
      <c r="D57" s="92" t="s">
        <v>100</v>
      </c>
      <c r="E57" s="93"/>
      <c r="F57" s="94"/>
      <c r="G57" s="95">
        <f t="shared" si="34"/>
        <v>0</v>
      </c>
      <c r="H57" s="93"/>
      <c r="I57" s="94"/>
      <c r="J57" s="95">
        <f t="shared" si="35"/>
        <v>0</v>
      </c>
      <c r="K57" s="93">
        <v>1.0</v>
      </c>
      <c r="L57" s="94">
        <v>5768.0</v>
      </c>
      <c r="M57" s="95">
        <f t="shared" si="36"/>
        <v>5768</v>
      </c>
      <c r="N57" s="93">
        <v>1.0</v>
      </c>
      <c r="O57" s="94">
        <v>5768.0</v>
      </c>
      <c r="P57" s="95">
        <f t="shared" si="37"/>
        <v>5768</v>
      </c>
      <c r="Q57" s="95">
        <f t="shared" si="38"/>
        <v>5768</v>
      </c>
      <c r="R57" s="95">
        <f t="shared" si="39"/>
        <v>5768</v>
      </c>
      <c r="S57" s="95">
        <f t="shared" si="40"/>
        <v>0</v>
      </c>
      <c r="T57" s="96"/>
    </row>
    <row r="58" ht="30.0" customHeight="1">
      <c r="A58" s="97" t="s">
        <v>40</v>
      </c>
      <c r="B58" s="153" t="s">
        <v>103</v>
      </c>
      <c r="C58" s="152" t="s">
        <v>104</v>
      </c>
      <c r="D58" s="92" t="s">
        <v>100</v>
      </c>
      <c r="E58" s="93"/>
      <c r="F58" s="94"/>
      <c r="G58" s="95">
        <f t="shared" si="34"/>
        <v>0</v>
      </c>
      <c r="H58" s="93"/>
      <c r="I58" s="94"/>
      <c r="J58" s="95">
        <f t="shared" si="35"/>
        <v>0</v>
      </c>
      <c r="K58" s="93">
        <v>1.0</v>
      </c>
      <c r="L58" s="94">
        <v>5999.0</v>
      </c>
      <c r="M58" s="95">
        <f t="shared" si="36"/>
        <v>5999</v>
      </c>
      <c r="N58" s="93">
        <v>1.0</v>
      </c>
      <c r="O58" s="94">
        <v>5999.0</v>
      </c>
      <c r="P58" s="95">
        <f t="shared" si="37"/>
        <v>5999</v>
      </c>
      <c r="Q58" s="95">
        <f t="shared" si="38"/>
        <v>5999</v>
      </c>
      <c r="R58" s="95">
        <f t="shared" si="39"/>
        <v>5999</v>
      </c>
      <c r="S58" s="95">
        <f t="shared" si="40"/>
        <v>0</v>
      </c>
      <c r="T58" s="105"/>
    </row>
    <row r="59" ht="30.0" customHeight="1">
      <c r="A59" s="97" t="s">
        <v>40</v>
      </c>
      <c r="B59" s="153" t="s">
        <v>105</v>
      </c>
      <c r="C59" s="152" t="s">
        <v>106</v>
      </c>
      <c r="D59" s="92" t="s">
        <v>100</v>
      </c>
      <c r="E59" s="93"/>
      <c r="F59" s="94"/>
      <c r="G59" s="95">
        <f t="shared" si="34"/>
        <v>0</v>
      </c>
      <c r="H59" s="93"/>
      <c r="I59" s="94"/>
      <c r="J59" s="95">
        <f t="shared" si="35"/>
        <v>0</v>
      </c>
      <c r="K59" s="93">
        <v>1.0</v>
      </c>
      <c r="L59" s="94">
        <v>5900.0</v>
      </c>
      <c r="M59" s="95">
        <f t="shared" si="36"/>
        <v>5900</v>
      </c>
      <c r="N59" s="93">
        <v>1.0</v>
      </c>
      <c r="O59" s="94">
        <v>5900.0</v>
      </c>
      <c r="P59" s="95">
        <f t="shared" si="37"/>
        <v>5900</v>
      </c>
      <c r="Q59" s="95">
        <f t="shared" si="38"/>
        <v>5900</v>
      </c>
      <c r="R59" s="95">
        <f t="shared" si="39"/>
        <v>5900</v>
      </c>
      <c r="S59" s="95">
        <f t="shared" si="40"/>
        <v>0</v>
      </c>
      <c r="T59" s="96"/>
    </row>
    <row r="60" ht="30.0" customHeight="1">
      <c r="A60" s="97" t="s">
        <v>40</v>
      </c>
      <c r="B60" s="153" t="s">
        <v>107</v>
      </c>
      <c r="C60" s="152" t="s">
        <v>108</v>
      </c>
      <c r="D60" s="92" t="s">
        <v>100</v>
      </c>
      <c r="E60" s="93"/>
      <c r="F60" s="94"/>
      <c r="G60" s="95">
        <f t="shared" si="34"/>
        <v>0</v>
      </c>
      <c r="H60" s="93"/>
      <c r="I60" s="94"/>
      <c r="J60" s="95">
        <f t="shared" si="35"/>
        <v>0</v>
      </c>
      <c r="K60" s="93">
        <v>1.0</v>
      </c>
      <c r="L60" s="94">
        <v>3639.0</v>
      </c>
      <c r="M60" s="95">
        <f t="shared" si="36"/>
        <v>3639</v>
      </c>
      <c r="N60" s="93">
        <v>1.0</v>
      </c>
      <c r="O60" s="94">
        <v>3072.0</v>
      </c>
      <c r="P60" s="95">
        <v>3072.0</v>
      </c>
      <c r="Q60" s="95">
        <f t="shared" si="38"/>
        <v>3639</v>
      </c>
      <c r="R60" s="95">
        <f t="shared" si="39"/>
        <v>3072</v>
      </c>
      <c r="S60" s="95">
        <f t="shared" si="40"/>
        <v>567</v>
      </c>
      <c r="T60" s="96"/>
    </row>
    <row r="61" ht="30.0" customHeight="1">
      <c r="A61" s="97" t="s">
        <v>40</v>
      </c>
      <c r="B61" s="153" t="s">
        <v>109</v>
      </c>
      <c r="C61" s="152" t="s">
        <v>110</v>
      </c>
      <c r="D61" s="92" t="s">
        <v>100</v>
      </c>
      <c r="E61" s="93"/>
      <c r="F61" s="94"/>
      <c r="G61" s="95">
        <f t="shared" si="34"/>
        <v>0</v>
      </c>
      <c r="H61" s="93"/>
      <c r="I61" s="94"/>
      <c r="J61" s="95">
        <f t="shared" si="35"/>
        <v>0</v>
      </c>
      <c r="K61" s="93">
        <v>1.0</v>
      </c>
      <c r="L61" s="94">
        <v>4452.0</v>
      </c>
      <c r="M61" s="95">
        <f t="shared" si="36"/>
        <v>4452</v>
      </c>
      <c r="N61" s="93">
        <v>1.0</v>
      </c>
      <c r="O61" s="94">
        <v>4452.0</v>
      </c>
      <c r="P61" s="95">
        <f t="shared" ref="P61:P118" si="41">N61*O61</f>
        <v>4452</v>
      </c>
      <c r="Q61" s="95">
        <f t="shared" si="38"/>
        <v>4452</v>
      </c>
      <c r="R61" s="95">
        <f t="shared" si="39"/>
        <v>4452</v>
      </c>
      <c r="S61" s="95">
        <f t="shared" si="40"/>
        <v>0</v>
      </c>
      <c r="T61" s="105"/>
    </row>
    <row r="62">
      <c r="A62" s="97" t="s">
        <v>40</v>
      </c>
      <c r="B62" s="153" t="s">
        <v>111</v>
      </c>
      <c r="C62" s="152" t="s">
        <v>112</v>
      </c>
      <c r="D62" s="92" t="s">
        <v>100</v>
      </c>
      <c r="E62" s="93"/>
      <c r="F62" s="94"/>
      <c r="G62" s="95">
        <f t="shared" si="34"/>
        <v>0</v>
      </c>
      <c r="H62" s="93"/>
      <c r="I62" s="94"/>
      <c r="J62" s="95">
        <f t="shared" si="35"/>
        <v>0</v>
      </c>
      <c r="K62" s="93">
        <v>3.0</v>
      </c>
      <c r="L62" s="94">
        <v>4307.0</v>
      </c>
      <c r="M62" s="95">
        <f t="shared" si="36"/>
        <v>12921</v>
      </c>
      <c r="N62" s="93">
        <v>3.0</v>
      </c>
      <c r="O62" s="94">
        <v>4307.0</v>
      </c>
      <c r="P62" s="95">
        <f t="shared" si="41"/>
        <v>12921</v>
      </c>
      <c r="Q62" s="95">
        <f t="shared" si="38"/>
        <v>12921</v>
      </c>
      <c r="R62" s="95">
        <f t="shared" si="39"/>
        <v>12921</v>
      </c>
      <c r="S62" s="95">
        <f t="shared" si="40"/>
        <v>0</v>
      </c>
      <c r="T62" s="96"/>
    </row>
    <row r="63">
      <c r="A63" s="97" t="s">
        <v>40</v>
      </c>
      <c r="B63" s="153" t="s">
        <v>113</v>
      </c>
      <c r="C63" s="152" t="s">
        <v>114</v>
      </c>
      <c r="D63" s="92" t="s">
        <v>100</v>
      </c>
      <c r="E63" s="93"/>
      <c r="F63" s="94"/>
      <c r="G63" s="95">
        <f t="shared" si="34"/>
        <v>0</v>
      </c>
      <c r="H63" s="93"/>
      <c r="I63" s="94"/>
      <c r="J63" s="95">
        <f t="shared" si="35"/>
        <v>0</v>
      </c>
      <c r="K63" s="93">
        <v>1.0</v>
      </c>
      <c r="L63" s="94">
        <v>4999.0</v>
      </c>
      <c r="M63" s="95">
        <f t="shared" si="36"/>
        <v>4999</v>
      </c>
      <c r="N63" s="93">
        <v>1.0</v>
      </c>
      <c r="O63" s="94">
        <v>4999.0</v>
      </c>
      <c r="P63" s="95">
        <f t="shared" si="41"/>
        <v>4999</v>
      </c>
      <c r="Q63" s="95">
        <f t="shared" si="38"/>
        <v>4999</v>
      </c>
      <c r="R63" s="95">
        <f t="shared" si="39"/>
        <v>4999</v>
      </c>
      <c r="S63" s="95">
        <f t="shared" si="40"/>
        <v>0</v>
      </c>
      <c r="T63" s="96"/>
    </row>
    <row r="64">
      <c r="A64" s="97" t="s">
        <v>40</v>
      </c>
      <c r="B64" s="153" t="s">
        <v>115</v>
      </c>
      <c r="C64" s="152" t="s">
        <v>116</v>
      </c>
      <c r="D64" s="92" t="s">
        <v>100</v>
      </c>
      <c r="E64" s="93"/>
      <c r="F64" s="94"/>
      <c r="G64" s="95">
        <f t="shared" si="34"/>
        <v>0</v>
      </c>
      <c r="H64" s="93"/>
      <c r="I64" s="94"/>
      <c r="J64" s="95">
        <f t="shared" si="35"/>
        <v>0</v>
      </c>
      <c r="K64" s="93">
        <v>2.0</v>
      </c>
      <c r="L64" s="94">
        <v>620.0</v>
      </c>
      <c r="M64" s="95">
        <f t="shared" si="36"/>
        <v>1240</v>
      </c>
      <c r="N64" s="93">
        <v>2.0</v>
      </c>
      <c r="O64" s="94">
        <v>620.0</v>
      </c>
      <c r="P64" s="95">
        <f t="shared" si="41"/>
        <v>1240</v>
      </c>
      <c r="Q64" s="95">
        <f t="shared" si="38"/>
        <v>1240</v>
      </c>
      <c r="R64" s="95">
        <f t="shared" si="39"/>
        <v>1240</v>
      </c>
      <c r="S64" s="95">
        <f t="shared" si="40"/>
        <v>0</v>
      </c>
      <c r="T64" s="105"/>
    </row>
    <row r="65">
      <c r="A65" s="97" t="s">
        <v>40</v>
      </c>
      <c r="B65" s="153" t="s">
        <v>117</v>
      </c>
      <c r="C65" s="152" t="s">
        <v>118</v>
      </c>
      <c r="D65" s="92" t="s">
        <v>100</v>
      </c>
      <c r="E65" s="93"/>
      <c r="F65" s="94"/>
      <c r="G65" s="95">
        <f t="shared" si="34"/>
        <v>0</v>
      </c>
      <c r="H65" s="93"/>
      <c r="I65" s="94"/>
      <c r="J65" s="95">
        <f t="shared" si="35"/>
        <v>0</v>
      </c>
      <c r="K65" s="93">
        <v>4.0</v>
      </c>
      <c r="L65" s="94">
        <v>4999.0</v>
      </c>
      <c r="M65" s="95">
        <f t="shared" si="36"/>
        <v>19996</v>
      </c>
      <c r="N65" s="93">
        <v>4.0</v>
      </c>
      <c r="O65" s="94">
        <v>4999.0</v>
      </c>
      <c r="P65" s="95">
        <f t="shared" si="41"/>
        <v>19996</v>
      </c>
      <c r="Q65" s="95">
        <f t="shared" si="38"/>
        <v>19996</v>
      </c>
      <c r="R65" s="95">
        <f t="shared" si="39"/>
        <v>19996</v>
      </c>
      <c r="S65" s="95">
        <f t="shared" si="40"/>
        <v>0</v>
      </c>
      <c r="T65" s="96"/>
    </row>
    <row r="66">
      <c r="A66" s="97" t="s">
        <v>40</v>
      </c>
      <c r="B66" s="153" t="s">
        <v>119</v>
      </c>
      <c r="C66" s="152" t="s">
        <v>120</v>
      </c>
      <c r="D66" s="92" t="s">
        <v>100</v>
      </c>
      <c r="E66" s="93"/>
      <c r="F66" s="94"/>
      <c r="G66" s="95">
        <f t="shared" si="34"/>
        <v>0</v>
      </c>
      <c r="H66" s="93"/>
      <c r="I66" s="94"/>
      <c r="J66" s="95">
        <f t="shared" si="35"/>
        <v>0</v>
      </c>
      <c r="K66" s="93">
        <v>2.0</v>
      </c>
      <c r="L66" s="94">
        <v>3694.0</v>
      </c>
      <c r="M66" s="95">
        <f t="shared" si="36"/>
        <v>7388</v>
      </c>
      <c r="N66" s="93">
        <v>2.0</v>
      </c>
      <c r="O66" s="94">
        <v>3694.0</v>
      </c>
      <c r="P66" s="95">
        <f t="shared" si="41"/>
        <v>7388</v>
      </c>
      <c r="Q66" s="95">
        <f t="shared" si="38"/>
        <v>7388</v>
      </c>
      <c r="R66" s="95">
        <f t="shared" si="39"/>
        <v>7388</v>
      </c>
      <c r="S66" s="95">
        <f t="shared" si="40"/>
        <v>0</v>
      </c>
      <c r="T66" s="96"/>
    </row>
    <row r="67">
      <c r="A67" s="97" t="s">
        <v>40</v>
      </c>
      <c r="B67" s="153" t="s">
        <v>121</v>
      </c>
      <c r="C67" s="152" t="s">
        <v>122</v>
      </c>
      <c r="D67" s="92" t="s">
        <v>100</v>
      </c>
      <c r="E67" s="93"/>
      <c r="F67" s="94"/>
      <c r="G67" s="95">
        <f t="shared" si="34"/>
        <v>0</v>
      </c>
      <c r="H67" s="93"/>
      <c r="I67" s="94"/>
      <c r="J67" s="95">
        <f t="shared" si="35"/>
        <v>0</v>
      </c>
      <c r="K67" s="93">
        <v>2.0</v>
      </c>
      <c r="L67" s="94">
        <v>4766.0</v>
      </c>
      <c r="M67" s="95">
        <f t="shared" si="36"/>
        <v>9532</v>
      </c>
      <c r="N67" s="93">
        <v>2.0</v>
      </c>
      <c r="O67" s="94">
        <v>4766.0</v>
      </c>
      <c r="P67" s="95">
        <f t="shared" si="41"/>
        <v>9532</v>
      </c>
      <c r="Q67" s="95">
        <f t="shared" si="38"/>
        <v>9532</v>
      </c>
      <c r="R67" s="95">
        <f t="shared" si="39"/>
        <v>9532</v>
      </c>
      <c r="S67" s="95">
        <f t="shared" si="40"/>
        <v>0</v>
      </c>
      <c r="T67" s="105"/>
    </row>
    <row r="68" ht="30.0" customHeight="1">
      <c r="A68" s="97" t="s">
        <v>40</v>
      </c>
      <c r="B68" s="153" t="s">
        <v>123</v>
      </c>
      <c r="C68" s="152" t="s">
        <v>124</v>
      </c>
      <c r="D68" s="92" t="s">
        <v>100</v>
      </c>
      <c r="E68" s="93"/>
      <c r="F68" s="94"/>
      <c r="G68" s="95">
        <f t="shared" si="34"/>
        <v>0</v>
      </c>
      <c r="H68" s="93"/>
      <c r="I68" s="94"/>
      <c r="J68" s="95">
        <f t="shared" si="35"/>
        <v>0</v>
      </c>
      <c r="K68" s="93">
        <v>1.0</v>
      </c>
      <c r="L68" s="94">
        <v>5220.0</v>
      </c>
      <c r="M68" s="95">
        <f t="shared" si="36"/>
        <v>5220</v>
      </c>
      <c r="N68" s="93">
        <v>1.0</v>
      </c>
      <c r="O68" s="94">
        <v>5220.0</v>
      </c>
      <c r="P68" s="95">
        <f t="shared" si="41"/>
        <v>5220</v>
      </c>
      <c r="Q68" s="95">
        <f t="shared" si="38"/>
        <v>5220</v>
      </c>
      <c r="R68" s="95">
        <f t="shared" si="39"/>
        <v>5220</v>
      </c>
      <c r="S68" s="95">
        <f t="shared" si="40"/>
        <v>0</v>
      </c>
      <c r="T68" s="96"/>
    </row>
    <row r="69" ht="30.0" customHeight="1">
      <c r="A69" s="97" t="s">
        <v>40</v>
      </c>
      <c r="B69" s="153" t="s">
        <v>125</v>
      </c>
      <c r="C69" s="152" t="s">
        <v>126</v>
      </c>
      <c r="D69" s="92" t="s">
        <v>100</v>
      </c>
      <c r="E69" s="93"/>
      <c r="F69" s="94"/>
      <c r="G69" s="95">
        <f t="shared" si="34"/>
        <v>0</v>
      </c>
      <c r="H69" s="93"/>
      <c r="I69" s="94"/>
      <c r="J69" s="95">
        <f t="shared" si="35"/>
        <v>0</v>
      </c>
      <c r="K69" s="93">
        <v>1.0</v>
      </c>
      <c r="L69" s="94">
        <v>5124.0</v>
      </c>
      <c r="M69" s="95">
        <f t="shared" si="36"/>
        <v>5124</v>
      </c>
      <c r="N69" s="93">
        <v>1.0</v>
      </c>
      <c r="O69" s="94">
        <v>5124.0</v>
      </c>
      <c r="P69" s="95">
        <f t="shared" si="41"/>
        <v>5124</v>
      </c>
      <c r="Q69" s="95">
        <f t="shared" si="38"/>
        <v>5124</v>
      </c>
      <c r="R69" s="95">
        <f t="shared" si="39"/>
        <v>5124</v>
      </c>
      <c r="S69" s="95">
        <f t="shared" si="40"/>
        <v>0</v>
      </c>
      <c r="T69" s="96"/>
    </row>
    <row r="70" ht="30.0" customHeight="1">
      <c r="A70" s="97" t="s">
        <v>40</v>
      </c>
      <c r="B70" s="153" t="s">
        <v>127</v>
      </c>
      <c r="C70" s="152" t="s">
        <v>128</v>
      </c>
      <c r="D70" s="92" t="s">
        <v>100</v>
      </c>
      <c r="E70" s="93"/>
      <c r="F70" s="94"/>
      <c r="G70" s="95">
        <f t="shared" si="34"/>
        <v>0</v>
      </c>
      <c r="H70" s="93"/>
      <c r="I70" s="94"/>
      <c r="J70" s="95">
        <f t="shared" si="35"/>
        <v>0</v>
      </c>
      <c r="K70" s="93">
        <v>1.0</v>
      </c>
      <c r="L70" s="94">
        <v>3989.0</v>
      </c>
      <c r="M70" s="95">
        <f t="shared" si="36"/>
        <v>3989</v>
      </c>
      <c r="N70" s="93">
        <v>1.0</v>
      </c>
      <c r="O70" s="94">
        <v>3989.0</v>
      </c>
      <c r="P70" s="95">
        <f t="shared" si="41"/>
        <v>3989</v>
      </c>
      <c r="Q70" s="95">
        <f t="shared" si="38"/>
        <v>3989</v>
      </c>
      <c r="R70" s="95">
        <f t="shared" si="39"/>
        <v>3989</v>
      </c>
      <c r="S70" s="95">
        <f t="shared" si="40"/>
        <v>0</v>
      </c>
      <c r="T70" s="105"/>
    </row>
    <row r="71" ht="30.0" customHeight="1">
      <c r="A71" s="97" t="s">
        <v>40</v>
      </c>
      <c r="B71" s="153" t="s">
        <v>129</v>
      </c>
      <c r="C71" s="152" t="s">
        <v>130</v>
      </c>
      <c r="D71" s="92" t="s">
        <v>100</v>
      </c>
      <c r="E71" s="93"/>
      <c r="F71" s="94"/>
      <c r="G71" s="95">
        <f t="shared" si="34"/>
        <v>0</v>
      </c>
      <c r="H71" s="93"/>
      <c r="I71" s="94"/>
      <c r="J71" s="95">
        <f t="shared" si="35"/>
        <v>0</v>
      </c>
      <c r="K71" s="93">
        <v>4.0</v>
      </c>
      <c r="L71" s="94">
        <v>5999.0</v>
      </c>
      <c r="M71" s="95">
        <f t="shared" si="36"/>
        <v>23996</v>
      </c>
      <c r="N71" s="93">
        <v>4.0</v>
      </c>
      <c r="O71" s="94">
        <v>5999.0</v>
      </c>
      <c r="P71" s="95">
        <f t="shared" si="41"/>
        <v>23996</v>
      </c>
      <c r="Q71" s="95">
        <f t="shared" si="38"/>
        <v>23996</v>
      </c>
      <c r="R71" s="95">
        <f t="shared" si="39"/>
        <v>23996</v>
      </c>
      <c r="S71" s="95">
        <f t="shared" si="40"/>
        <v>0</v>
      </c>
      <c r="T71" s="96"/>
    </row>
    <row r="72" ht="30.0" customHeight="1">
      <c r="A72" s="97" t="s">
        <v>40</v>
      </c>
      <c r="B72" s="153" t="s">
        <v>131</v>
      </c>
      <c r="C72" s="152" t="s">
        <v>132</v>
      </c>
      <c r="D72" s="92" t="s">
        <v>100</v>
      </c>
      <c r="E72" s="93"/>
      <c r="F72" s="94"/>
      <c r="G72" s="95">
        <f t="shared" si="34"/>
        <v>0</v>
      </c>
      <c r="H72" s="93"/>
      <c r="I72" s="94"/>
      <c r="J72" s="95">
        <f t="shared" si="35"/>
        <v>0</v>
      </c>
      <c r="K72" s="93">
        <v>2.0</v>
      </c>
      <c r="L72" s="94">
        <v>1689.0</v>
      </c>
      <c r="M72" s="95">
        <f t="shared" si="36"/>
        <v>3378</v>
      </c>
      <c r="N72" s="93">
        <v>2.0</v>
      </c>
      <c r="O72" s="94">
        <v>1689.0</v>
      </c>
      <c r="P72" s="95">
        <f t="shared" si="41"/>
        <v>3378</v>
      </c>
      <c r="Q72" s="95">
        <f t="shared" si="38"/>
        <v>3378</v>
      </c>
      <c r="R72" s="95">
        <f t="shared" si="39"/>
        <v>3378</v>
      </c>
      <c r="S72" s="95">
        <f t="shared" si="40"/>
        <v>0</v>
      </c>
      <c r="T72" s="96"/>
    </row>
    <row r="73">
      <c r="A73" s="97" t="s">
        <v>40</v>
      </c>
      <c r="B73" s="153" t="s">
        <v>133</v>
      </c>
      <c r="C73" s="152" t="s">
        <v>134</v>
      </c>
      <c r="D73" s="92" t="s">
        <v>100</v>
      </c>
      <c r="E73" s="93"/>
      <c r="F73" s="94"/>
      <c r="G73" s="95">
        <f t="shared" si="34"/>
        <v>0</v>
      </c>
      <c r="H73" s="93"/>
      <c r="I73" s="94"/>
      <c r="J73" s="95">
        <f t="shared" si="35"/>
        <v>0</v>
      </c>
      <c r="K73" s="93">
        <v>2.0</v>
      </c>
      <c r="L73" s="94">
        <v>999.0</v>
      </c>
      <c r="M73" s="95">
        <f t="shared" si="36"/>
        <v>1998</v>
      </c>
      <c r="N73" s="93">
        <v>2.0</v>
      </c>
      <c r="O73" s="94">
        <v>999.0</v>
      </c>
      <c r="P73" s="95">
        <f t="shared" si="41"/>
        <v>1998</v>
      </c>
      <c r="Q73" s="95">
        <f t="shared" si="38"/>
        <v>1998</v>
      </c>
      <c r="R73" s="95">
        <f t="shared" si="39"/>
        <v>1998</v>
      </c>
      <c r="S73" s="95">
        <f t="shared" si="40"/>
        <v>0</v>
      </c>
      <c r="T73" s="105"/>
    </row>
    <row r="74" ht="30.0" customHeight="1">
      <c r="A74" s="97" t="s">
        <v>40</v>
      </c>
      <c r="B74" s="153" t="s">
        <v>135</v>
      </c>
      <c r="C74" s="152" t="s">
        <v>136</v>
      </c>
      <c r="D74" s="92" t="s">
        <v>100</v>
      </c>
      <c r="E74" s="93"/>
      <c r="F74" s="94"/>
      <c r="G74" s="95">
        <f t="shared" si="34"/>
        <v>0</v>
      </c>
      <c r="H74" s="93"/>
      <c r="I74" s="94"/>
      <c r="J74" s="95">
        <f t="shared" si="35"/>
        <v>0</v>
      </c>
      <c r="K74" s="93">
        <v>1.0</v>
      </c>
      <c r="L74" s="94">
        <v>2545.0</v>
      </c>
      <c r="M74" s="95">
        <f t="shared" si="36"/>
        <v>2545</v>
      </c>
      <c r="N74" s="93">
        <v>1.0</v>
      </c>
      <c r="O74" s="94">
        <v>2545.0</v>
      </c>
      <c r="P74" s="95">
        <f t="shared" si="41"/>
        <v>2545</v>
      </c>
      <c r="Q74" s="95">
        <f t="shared" si="38"/>
        <v>2545</v>
      </c>
      <c r="R74" s="95">
        <f t="shared" si="39"/>
        <v>2545</v>
      </c>
      <c r="S74" s="95">
        <f t="shared" si="40"/>
        <v>0</v>
      </c>
      <c r="T74" s="96"/>
    </row>
    <row r="75" ht="30.0" customHeight="1">
      <c r="A75" s="97" t="s">
        <v>40</v>
      </c>
      <c r="B75" s="153" t="s">
        <v>137</v>
      </c>
      <c r="C75" s="152" t="s">
        <v>138</v>
      </c>
      <c r="D75" s="92" t="s">
        <v>100</v>
      </c>
      <c r="E75" s="93"/>
      <c r="F75" s="94"/>
      <c r="G75" s="95">
        <f t="shared" si="34"/>
        <v>0</v>
      </c>
      <c r="H75" s="93"/>
      <c r="I75" s="94"/>
      <c r="J75" s="95">
        <f t="shared" si="35"/>
        <v>0</v>
      </c>
      <c r="K75" s="93">
        <v>3.0</v>
      </c>
      <c r="L75" s="94">
        <v>4030.0</v>
      </c>
      <c r="M75" s="95">
        <f t="shared" si="36"/>
        <v>12090</v>
      </c>
      <c r="N75" s="93">
        <v>3.0</v>
      </c>
      <c r="O75" s="94">
        <v>4030.0</v>
      </c>
      <c r="P75" s="95">
        <f t="shared" si="41"/>
        <v>12090</v>
      </c>
      <c r="Q75" s="95">
        <f t="shared" si="38"/>
        <v>12090</v>
      </c>
      <c r="R75" s="95">
        <f t="shared" si="39"/>
        <v>12090</v>
      </c>
      <c r="S75" s="95">
        <f t="shared" si="40"/>
        <v>0</v>
      </c>
      <c r="T75" s="96"/>
    </row>
    <row r="76" ht="30.0" customHeight="1">
      <c r="A76" s="97" t="s">
        <v>40</v>
      </c>
      <c r="B76" s="153" t="s">
        <v>139</v>
      </c>
      <c r="C76" s="152" t="s">
        <v>140</v>
      </c>
      <c r="D76" s="92" t="s">
        <v>100</v>
      </c>
      <c r="E76" s="93"/>
      <c r="F76" s="94"/>
      <c r="G76" s="95">
        <f t="shared" si="34"/>
        <v>0</v>
      </c>
      <c r="H76" s="93"/>
      <c r="I76" s="94"/>
      <c r="J76" s="95">
        <f t="shared" si="35"/>
        <v>0</v>
      </c>
      <c r="K76" s="93">
        <v>1.0</v>
      </c>
      <c r="L76" s="94">
        <v>1930.0</v>
      </c>
      <c r="M76" s="95">
        <f t="shared" si="36"/>
        <v>1930</v>
      </c>
      <c r="N76" s="93">
        <v>1.0</v>
      </c>
      <c r="O76" s="94">
        <v>1930.0</v>
      </c>
      <c r="P76" s="95">
        <f t="shared" si="41"/>
        <v>1930</v>
      </c>
      <c r="Q76" s="95">
        <f t="shared" si="38"/>
        <v>1930</v>
      </c>
      <c r="R76" s="95">
        <f t="shared" si="39"/>
        <v>1930</v>
      </c>
      <c r="S76" s="95">
        <f t="shared" si="40"/>
        <v>0</v>
      </c>
      <c r="T76" s="105"/>
    </row>
    <row r="77" ht="30.0" customHeight="1">
      <c r="A77" s="97" t="s">
        <v>40</v>
      </c>
      <c r="B77" s="153" t="s">
        <v>141</v>
      </c>
      <c r="C77" s="152" t="s">
        <v>142</v>
      </c>
      <c r="D77" s="92" t="s">
        <v>100</v>
      </c>
      <c r="E77" s="93"/>
      <c r="F77" s="94"/>
      <c r="G77" s="95">
        <f t="shared" si="34"/>
        <v>0</v>
      </c>
      <c r="H77" s="93"/>
      <c r="I77" s="94"/>
      <c r="J77" s="95">
        <f t="shared" si="35"/>
        <v>0</v>
      </c>
      <c r="K77" s="93">
        <v>1.0</v>
      </c>
      <c r="L77" s="94">
        <v>5725.0</v>
      </c>
      <c r="M77" s="95">
        <f t="shared" si="36"/>
        <v>5725</v>
      </c>
      <c r="N77" s="93">
        <v>1.0</v>
      </c>
      <c r="O77" s="94">
        <v>5725.0</v>
      </c>
      <c r="P77" s="95">
        <f t="shared" si="41"/>
        <v>5725</v>
      </c>
      <c r="Q77" s="95">
        <f t="shared" si="38"/>
        <v>5725</v>
      </c>
      <c r="R77" s="95">
        <f t="shared" si="39"/>
        <v>5725</v>
      </c>
      <c r="S77" s="95">
        <f t="shared" si="40"/>
        <v>0</v>
      </c>
      <c r="T77" s="96"/>
    </row>
    <row r="78">
      <c r="A78" s="97" t="s">
        <v>40</v>
      </c>
      <c r="B78" s="153" t="s">
        <v>143</v>
      </c>
      <c r="C78" s="152" t="s">
        <v>144</v>
      </c>
      <c r="D78" s="92" t="s">
        <v>100</v>
      </c>
      <c r="E78" s="93"/>
      <c r="F78" s="94"/>
      <c r="G78" s="95">
        <f t="shared" si="34"/>
        <v>0</v>
      </c>
      <c r="H78" s="93"/>
      <c r="I78" s="94"/>
      <c r="J78" s="95">
        <f t="shared" si="35"/>
        <v>0</v>
      </c>
      <c r="K78" s="93">
        <v>2.0</v>
      </c>
      <c r="L78" s="94">
        <v>2199.0</v>
      </c>
      <c r="M78" s="95">
        <f t="shared" si="36"/>
        <v>4398</v>
      </c>
      <c r="N78" s="93">
        <v>2.0</v>
      </c>
      <c r="O78" s="94">
        <v>2199.0</v>
      </c>
      <c r="P78" s="95">
        <f t="shared" si="41"/>
        <v>4398</v>
      </c>
      <c r="Q78" s="95">
        <f t="shared" si="38"/>
        <v>4398</v>
      </c>
      <c r="R78" s="95">
        <f t="shared" si="39"/>
        <v>4398</v>
      </c>
      <c r="S78" s="95">
        <f t="shared" si="40"/>
        <v>0</v>
      </c>
      <c r="T78" s="96"/>
    </row>
    <row r="79">
      <c r="A79" s="97" t="s">
        <v>40</v>
      </c>
      <c r="B79" s="153" t="s">
        <v>145</v>
      </c>
      <c r="C79" s="152" t="s">
        <v>146</v>
      </c>
      <c r="D79" s="92" t="s">
        <v>100</v>
      </c>
      <c r="E79" s="93"/>
      <c r="F79" s="94"/>
      <c r="G79" s="95">
        <f t="shared" si="34"/>
        <v>0</v>
      </c>
      <c r="H79" s="93"/>
      <c r="I79" s="94"/>
      <c r="J79" s="95">
        <f t="shared" si="35"/>
        <v>0</v>
      </c>
      <c r="K79" s="93">
        <v>2.0</v>
      </c>
      <c r="L79" s="94">
        <v>1999.0</v>
      </c>
      <c r="M79" s="95">
        <f t="shared" si="36"/>
        <v>3998</v>
      </c>
      <c r="N79" s="93">
        <v>2.0</v>
      </c>
      <c r="O79" s="94">
        <v>1999.0</v>
      </c>
      <c r="P79" s="95">
        <f t="shared" si="41"/>
        <v>3998</v>
      </c>
      <c r="Q79" s="95">
        <f t="shared" si="38"/>
        <v>3998</v>
      </c>
      <c r="R79" s="95">
        <f t="shared" si="39"/>
        <v>3998</v>
      </c>
      <c r="S79" s="95">
        <f t="shared" si="40"/>
        <v>0</v>
      </c>
      <c r="T79" s="105"/>
    </row>
    <row r="80" ht="30.0" customHeight="1">
      <c r="A80" s="97" t="s">
        <v>40</v>
      </c>
      <c r="B80" s="153" t="s">
        <v>147</v>
      </c>
      <c r="C80" s="152" t="s">
        <v>148</v>
      </c>
      <c r="D80" s="92" t="s">
        <v>100</v>
      </c>
      <c r="E80" s="93"/>
      <c r="F80" s="94"/>
      <c r="G80" s="95">
        <f t="shared" si="34"/>
        <v>0</v>
      </c>
      <c r="H80" s="93"/>
      <c r="I80" s="94"/>
      <c r="J80" s="95">
        <f t="shared" si="35"/>
        <v>0</v>
      </c>
      <c r="K80" s="93">
        <v>2.0</v>
      </c>
      <c r="L80" s="94">
        <v>1899.0</v>
      </c>
      <c r="M80" s="95">
        <f t="shared" si="36"/>
        <v>3798</v>
      </c>
      <c r="N80" s="93">
        <v>2.0</v>
      </c>
      <c r="O80" s="94">
        <v>1899.0</v>
      </c>
      <c r="P80" s="95">
        <f t="shared" si="41"/>
        <v>3798</v>
      </c>
      <c r="Q80" s="95">
        <f t="shared" si="38"/>
        <v>3798</v>
      </c>
      <c r="R80" s="95">
        <f t="shared" si="39"/>
        <v>3798</v>
      </c>
      <c r="S80" s="95">
        <f t="shared" si="40"/>
        <v>0</v>
      </c>
      <c r="T80" s="96"/>
    </row>
    <row r="81">
      <c r="A81" s="97" t="s">
        <v>40</v>
      </c>
      <c r="B81" s="153" t="s">
        <v>149</v>
      </c>
      <c r="C81" s="152" t="s">
        <v>150</v>
      </c>
      <c r="D81" s="92" t="s">
        <v>100</v>
      </c>
      <c r="E81" s="93"/>
      <c r="F81" s="94"/>
      <c r="G81" s="95">
        <f t="shared" si="34"/>
        <v>0</v>
      </c>
      <c r="H81" s="93"/>
      <c r="I81" s="94"/>
      <c r="J81" s="95">
        <f t="shared" si="35"/>
        <v>0</v>
      </c>
      <c r="K81" s="93">
        <v>2.0</v>
      </c>
      <c r="L81" s="94">
        <v>4429.0</v>
      </c>
      <c r="M81" s="95">
        <f t="shared" si="36"/>
        <v>8858</v>
      </c>
      <c r="N81" s="93">
        <v>2.0</v>
      </c>
      <c r="O81" s="94">
        <v>4429.0</v>
      </c>
      <c r="P81" s="95">
        <f t="shared" si="41"/>
        <v>8858</v>
      </c>
      <c r="Q81" s="95">
        <f t="shared" si="38"/>
        <v>8858</v>
      </c>
      <c r="R81" s="95">
        <f t="shared" si="39"/>
        <v>8858</v>
      </c>
      <c r="S81" s="95">
        <f t="shared" si="40"/>
        <v>0</v>
      </c>
      <c r="T81" s="96"/>
    </row>
    <row r="82">
      <c r="A82" s="97" t="s">
        <v>40</v>
      </c>
      <c r="B82" s="153" t="s">
        <v>151</v>
      </c>
      <c r="C82" s="152" t="s">
        <v>152</v>
      </c>
      <c r="D82" s="92" t="s">
        <v>100</v>
      </c>
      <c r="E82" s="93"/>
      <c r="F82" s="94"/>
      <c r="G82" s="95">
        <f t="shared" si="34"/>
        <v>0</v>
      </c>
      <c r="H82" s="93"/>
      <c r="I82" s="94"/>
      <c r="J82" s="95">
        <f t="shared" si="35"/>
        <v>0</v>
      </c>
      <c r="K82" s="93">
        <v>11.0</v>
      </c>
      <c r="L82" s="94">
        <v>5894.0</v>
      </c>
      <c r="M82" s="95">
        <f t="shared" si="36"/>
        <v>64834</v>
      </c>
      <c r="N82" s="93">
        <v>11.0</v>
      </c>
      <c r="O82" s="94">
        <v>5894.0</v>
      </c>
      <c r="P82" s="95">
        <f t="shared" si="41"/>
        <v>64834</v>
      </c>
      <c r="Q82" s="95">
        <f t="shared" si="38"/>
        <v>64834</v>
      </c>
      <c r="R82" s="95">
        <f t="shared" si="39"/>
        <v>64834</v>
      </c>
      <c r="S82" s="95">
        <f t="shared" si="40"/>
        <v>0</v>
      </c>
      <c r="T82" s="105"/>
    </row>
    <row r="83">
      <c r="A83" s="97" t="s">
        <v>40</v>
      </c>
      <c r="B83" s="153" t="s">
        <v>153</v>
      </c>
      <c r="C83" s="152" t="s">
        <v>154</v>
      </c>
      <c r="D83" s="92" t="s">
        <v>100</v>
      </c>
      <c r="E83" s="93"/>
      <c r="F83" s="94"/>
      <c r="G83" s="95">
        <f t="shared" si="34"/>
        <v>0</v>
      </c>
      <c r="H83" s="93"/>
      <c r="I83" s="94"/>
      <c r="J83" s="95">
        <f t="shared" si="35"/>
        <v>0</v>
      </c>
      <c r="K83" s="93">
        <v>1.0</v>
      </c>
      <c r="L83" s="94">
        <v>5558.0</v>
      </c>
      <c r="M83" s="95">
        <f t="shared" si="36"/>
        <v>5558</v>
      </c>
      <c r="N83" s="93">
        <v>1.0</v>
      </c>
      <c r="O83" s="94">
        <v>5558.0</v>
      </c>
      <c r="P83" s="95">
        <f t="shared" si="41"/>
        <v>5558</v>
      </c>
      <c r="Q83" s="95">
        <f t="shared" si="38"/>
        <v>5558</v>
      </c>
      <c r="R83" s="95">
        <f t="shared" si="39"/>
        <v>5558</v>
      </c>
      <c r="S83" s="95">
        <f t="shared" si="40"/>
        <v>0</v>
      </c>
      <c r="T83" s="96"/>
    </row>
    <row r="84" ht="30.0" customHeight="1">
      <c r="A84" s="97" t="s">
        <v>40</v>
      </c>
      <c r="B84" s="153" t="s">
        <v>155</v>
      </c>
      <c r="C84" s="152" t="s">
        <v>156</v>
      </c>
      <c r="D84" s="92" t="s">
        <v>100</v>
      </c>
      <c r="E84" s="93"/>
      <c r="F84" s="94"/>
      <c r="G84" s="95">
        <f t="shared" si="34"/>
        <v>0</v>
      </c>
      <c r="H84" s="93"/>
      <c r="I84" s="94"/>
      <c r="J84" s="95">
        <f t="shared" si="35"/>
        <v>0</v>
      </c>
      <c r="K84" s="93">
        <v>3.0</v>
      </c>
      <c r="L84" s="94">
        <v>3549.0</v>
      </c>
      <c r="M84" s="95">
        <f t="shared" si="36"/>
        <v>10647</v>
      </c>
      <c r="N84" s="93">
        <v>3.0</v>
      </c>
      <c r="O84" s="94">
        <v>3549.0</v>
      </c>
      <c r="P84" s="95">
        <f t="shared" si="41"/>
        <v>10647</v>
      </c>
      <c r="Q84" s="95">
        <f t="shared" si="38"/>
        <v>10647</v>
      </c>
      <c r="R84" s="95">
        <f t="shared" si="39"/>
        <v>10647</v>
      </c>
      <c r="S84" s="95">
        <f t="shared" si="40"/>
        <v>0</v>
      </c>
      <c r="T84" s="96"/>
    </row>
    <row r="85" ht="30.0" customHeight="1">
      <c r="A85" s="97" t="s">
        <v>40</v>
      </c>
      <c r="B85" s="153" t="s">
        <v>157</v>
      </c>
      <c r="C85" s="152" t="s">
        <v>158</v>
      </c>
      <c r="D85" s="92" t="s">
        <v>100</v>
      </c>
      <c r="E85" s="93"/>
      <c r="F85" s="94"/>
      <c r="G85" s="95">
        <f t="shared" si="34"/>
        <v>0</v>
      </c>
      <c r="H85" s="93"/>
      <c r="I85" s="94"/>
      <c r="J85" s="95">
        <f t="shared" si="35"/>
        <v>0</v>
      </c>
      <c r="K85" s="93">
        <v>3.0</v>
      </c>
      <c r="L85" s="94">
        <v>5408.0</v>
      </c>
      <c r="M85" s="95">
        <f t="shared" si="36"/>
        <v>16224</v>
      </c>
      <c r="N85" s="93">
        <v>3.0</v>
      </c>
      <c r="O85" s="94">
        <v>5408.0</v>
      </c>
      <c r="P85" s="95">
        <f t="shared" si="41"/>
        <v>16224</v>
      </c>
      <c r="Q85" s="95">
        <f t="shared" si="38"/>
        <v>16224</v>
      </c>
      <c r="R85" s="95">
        <f t="shared" si="39"/>
        <v>16224</v>
      </c>
      <c r="S85" s="95">
        <f t="shared" si="40"/>
        <v>0</v>
      </c>
      <c r="T85" s="105"/>
    </row>
    <row r="86" ht="30.0" customHeight="1">
      <c r="A86" s="97" t="s">
        <v>40</v>
      </c>
      <c r="B86" s="153" t="s">
        <v>159</v>
      </c>
      <c r="C86" s="152" t="s">
        <v>160</v>
      </c>
      <c r="D86" s="92" t="s">
        <v>100</v>
      </c>
      <c r="E86" s="93"/>
      <c r="F86" s="94"/>
      <c r="G86" s="95">
        <f t="shared" si="34"/>
        <v>0</v>
      </c>
      <c r="H86" s="93"/>
      <c r="I86" s="94"/>
      <c r="J86" s="95">
        <f t="shared" si="35"/>
        <v>0</v>
      </c>
      <c r="K86" s="93">
        <v>3.0</v>
      </c>
      <c r="L86" s="94">
        <v>5834.0</v>
      </c>
      <c r="M86" s="95">
        <f t="shared" si="36"/>
        <v>17502</v>
      </c>
      <c r="N86" s="93">
        <v>3.0</v>
      </c>
      <c r="O86" s="94">
        <v>5834.0</v>
      </c>
      <c r="P86" s="95">
        <f t="shared" si="41"/>
        <v>17502</v>
      </c>
      <c r="Q86" s="95">
        <f t="shared" si="38"/>
        <v>17502</v>
      </c>
      <c r="R86" s="95">
        <f t="shared" si="39"/>
        <v>17502</v>
      </c>
      <c r="S86" s="95">
        <f t="shared" si="40"/>
        <v>0</v>
      </c>
      <c r="T86" s="96"/>
    </row>
    <row r="87" ht="30.0" customHeight="1">
      <c r="A87" s="97" t="s">
        <v>40</v>
      </c>
      <c r="B87" s="153" t="s">
        <v>161</v>
      </c>
      <c r="C87" s="152" t="s">
        <v>162</v>
      </c>
      <c r="D87" s="92" t="s">
        <v>100</v>
      </c>
      <c r="E87" s="93"/>
      <c r="F87" s="94"/>
      <c r="G87" s="95">
        <f t="shared" si="34"/>
        <v>0</v>
      </c>
      <c r="H87" s="93"/>
      <c r="I87" s="94"/>
      <c r="J87" s="95">
        <f t="shared" si="35"/>
        <v>0</v>
      </c>
      <c r="K87" s="93">
        <v>3.0</v>
      </c>
      <c r="L87" s="94">
        <v>2499.0</v>
      </c>
      <c r="M87" s="95">
        <f t="shared" si="36"/>
        <v>7497</v>
      </c>
      <c r="N87" s="93">
        <v>3.0</v>
      </c>
      <c r="O87" s="94">
        <v>2499.0</v>
      </c>
      <c r="P87" s="95">
        <f t="shared" si="41"/>
        <v>7497</v>
      </c>
      <c r="Q87" s="95">
        <f t="shared" si="38"/>
        <v>7497</v>
      </c>
      <c r="R87" s="95">
        <f t="shared" si="39"/>
        <v>7497</v>
      </c>
      <c r="S87" s="95">
        <f t="shared" si="40"/>
        <v>0</v>
      </c>
      <c r="T87" s="96"/>
    </row>
    <row r="88" ht="30.0" customHeight="1">
      <c r="A88" s="97" t="s">
        <v>40</v>
      </c>
      <c r="B88" s="153" t="s">
        <v>163</v>
      </c>
      <c r="C88" s="152" t="s">
        <v>164</v>
      </c>
      <c r="D88" s="92" t="s">
        <v>100</v>
      </c>
      <c r="E88" s="93"/>
      <c r="F88" s="94"/>
      <c r="G88" s="95">
        <f t="shared" si="34"/>
        <v>0</v>
      </c>
      <c r="H88" s="93"/>
      <c r="I88" s="94"/>
      <c r="J88" s="95">
        <f t="shared" si="35"/>
        <v>0</v>
      </c>
      <c r="K88" s="93">
        <v>3.0</v>
      </c>
      <c r="L88" s="94">
        <v>5895.0</v>
      </c>
      <c r="M88" s="95">
        <f t="shared" si="36"/>
        <v>17685</v>
      </c>
      <c r="N88" s="93">
        <v>3.0</v>
      </c>
      <c r="O88" s="94">
        <v>5895.0</v>
      </c>
      <c r="P88" s="95">
        <f t="shared" si="41"/>
        <v>17685</v>
      </c>
      <c r="Q88" s="95">
        <f t="shared" si="38"/>
        <v>17685</v>
      </c>
      <c r="R88" s="95">
        <f t="shared" si="39"/>
        <v>17685</v>
      </c>
      <c r="S88" s="95">
        <f t="shared" si="40"/>
        <v>0</v>
      </c>
      <c r="T88" s="105"/>
    </row>
    <row r="89">
      <c r="A89" s="97" t="s">
        <v>40</v>
      </c>
      <c r="B89" s="153" t="s">
        <v>165</v>
      </c>
      <c r="C89" s="152" t="s">
        <v>166</v>
      </c>
      <c r="D89" s="92" t="s">
        <v>100</v>
      </c>
      <c r="E89" s="93"/>
      <c r="F89" s="94"/>
      <c r="G89" s="95">
        <f t="shared" si="34"/>
        <v>0</v>
      </c>
      <c r="H89" s="93"/>
      <c r="I89" s="94"/>
      <c r="J89" s="95">
        <f t="shared" si="35"/>
        <v>0</v>
      </c>
      <c r="K89" s="93">
        <v>6.0</v>
      </c>
      <c r="L89" s="94">
        <v>4580.0</v>
      </c>
      <c r="M89" s="95">
        <f t="shared" si="36"/>
        <v>27480</v>
      </c>
      <c r="N89" s="93">
        <v>6.0</v>
      </c>
      <c r="O89" s="94">
        <v>4580.0</v>
      </c>
      <c r="P89" s="95">
        <f t="shared" si="41"/>
        <v>27480</v>
      </c>
      <c r="Q89" s="95">
        <f t="shared" si="38"/>
        <v>27480</v>
      </c>
      <c r="R89" s="95">
        <f t="shared" si="39"/>
        <v>27480</v>
      </c>
      <c r="S89" s="95">
        <f t="shared" si="40"/>
        <v>0</v>
      </c>
      <c r="T89" s="96"/>
    </row>
    <row r="90">
      <c r="A90" s="97" t="s">
        <v>40</v>
      </c>
      <c r="B90" s="153" t="s">
        <v>167</v>
      </c>
      <c r="C90" s="152" t="s">
        <v>168</v>
      </c>
      <c r="D90" s="92" t="s">
        <v>100</v>
      </c>
      <c r="E90" s="93"/>
      <c r="F90" s="94"/>
      <c r="G90" s="95">
        <f t="shared" si="34"/>
        <v>0</v>
      </c>
      <c r="H90" s="93"/>
      <c r="I90" s="94"/>
      <c r="J90" s="95">
        <f t="shared" si="35"/>
        <v>0</v>
      </c>
      <c r="K90" s="93">
        <v>3.0</v>
      </c>
      <c r="L90" s="94">
        <v>6000.0</v>
      </c>
      <c r="M90" s="95">
        <f t="shared" si="36"/>
        <v>18000</v>
      </c>
      <c r="N90" s="93">
        <v>3.0</v>
      </c>
      <c r="O90" s="94">
        <v>6000.0</v>
      </c>
      <c r="P90" s="95">
        <f t="shared" si="41"/>
        <v>18000</v>
      </c>
      <c r="Q90" s="95">
        <f t="shared" si="38"/>
        <v>18000</v>
      </c>
      <c r="R90" s="95">
        <f t="shared" si="39"/>
        <v>18000</v>
      </c>
      <c r="S90" s="95">
        <f t="shared" si="40"/>
        <v>0</v>
      </c>
      <c r="T90" s="96"/>
    </row>
    <row r="91" ht="30.0" customHeight="1">
      <c r="A91" s="97" t="s">
        <v>40</v>
      </c>
      <c r="B91" s="153" t="s">
        <v>169</v>
      </c>
      <c r="C91" s="152" t="s">
        <v>170</v>
      </c>
      <c r="D91" s="92" t="s">
        <v>100</v>
      </c>
      <c r="E91" s="93"/>
      <c r="F91" s="94"/>
      <c r="G91" s="95">
        <f t="shared" si="34"/>
        <v>0</v>
      </c>
      <c r="H91" s="93"/>
      <c r="I91" s="94"/>
      <c r="J91" s="95">
        <f t="shared" si="35"/>
        <v>0</v>
      </c>
      <c r="K91" s="93">
        <v>6.0</v>
      </c>
      <c r="L91" s="94">
        <v>5999.0</v>
      </c>
      <c r="M91" s="95">
        <f t="shared" si="36"/>
        <v>35994</v>
      </c>
      <c r="N91" s="93">
        <v>6.0</v>
      </c>
      <c r="O91" s="94">
        <v>5999.0</v>
      </c>
      <c r="P91" s="95">
        <f t="shared" si="41"/>
        <v>35994</v>
      </c>
      <c r="Q91" s="95">
        <f t="shared" si="38"/>
        <v>35994</v>
      </c>
      <c r="R91" s="95">
        <f t="shared" si="39"/>
        <v>35994</v>
      </c>
      <c r="S91" s="95">
        <f t="shared" si="40"/>
        <v>0</v>
      </c>
      <c r="T91" s="105"/>
    </row>
    <row r="92" ht="30.0" customHeight="1">
      <c r="A92" s="97" t="s">
        <v>40</v>
      </c>
      <c r="B92" s="153" t="s">
        <v>171</v>
      </c>
      <c r="C92" s="152" t="s">
        <v>172</v>
      </c>
      <c r="D92" s="92" t="s">
        <v>100</v>
      </c>
      <c r="E92" s="93"/>
      <c r="F92" s="94"/>
      <c r="G92" s="95">
        <f t="shared" si="34"/>
        <v>0</v>
      </c>
      <c r="H92" s="93"/>
      <c r="I92" s="94"/>
      <c r="J92" s="95">
        <f t="shared" si="35"/>
        <v>0</v>
      </c>
      <c r="K92" s="93">
        <v>4.0</v>
      </c>
      <c r="L92" s="94">
        <v>5339.0</v>
      </c>
      <c r="M92" s="95">
        <f t="shared" si="36"/>
        <v>21356</v>
      </c>
      <c r="N92" s="93">
        <v>4.0</v>
      </c>
      <c r="O92" s="94">
        <v>5339.0</v>
      </c>
      <c r="P92" s="95">
        <f t="shared" si="41"/>
        <v>21356</v>
      </c>
      <c r="Q92" s="95">
        <f t="shared" si="38"/>
        <v>21356</v>
      </c>
      <c r="R92" s="95">
        <f t="shared" si="39"/>
        <v>21356</v>
      </c>
      <c r="S92" s="95">
        <f t="shared" si="40"/>
        <v>0</v>
      </c>
      <c r="T92" s="96"/>
    </row>
    <row r="93" ht="30.0" customHeight="1">
      <c r="A93" s="97" t="s">
        <v>40</v>
      </c>
      <c r="B93" s="153" t="s">
        <v>173</v>
      </c>
      <c r="C93" s="152" t="s">
        <v>174</v>
      </c>
      <c r="D93" s="92" t="s">
        <v>100</v>
      </c>
      <c r="E93" s="93"/>
      <c r="F93" s="94"/>
      <c r="G93" s="95">
        <f t="shared" si="34"/>
        <v>0</v>
      </c>
      <c r="H93" s="93"/>
      <c r="I93" s="94"/>
      <c r="J93" s="95">
        <f t="shared" si="35"/>
        <v>0</v>
      </c>
      <c r="K93" s="93">
        <v>3.0</v>
      </c>
      <c r="L93" s="94">
        <v>4109.0</v>
      </c>
      <c r="M93" s="95">
        <f t="shared" si="36"/>
        <v>12327</v>
      </c>
      <c r="N93" s="93">
        <v>3.0</v>
      </c>
      <c r="O93" s="94">
        <v>4109.0</v>
      </c>
      <c r="P93" s="95">
        <f t="shared" si="41"/>
        <v>12327</v>
      </c>
      <c r="Q93" s="95">
        <f t="shared" si="38"/>
        <v>12327</v>
      </c>
      <c r="R93" s="95">
        <f t="shared" si="39"/>
        <v>12327</v>
      </c>
      <c r="S93" s="95">
        <f t="shared" si="40"/>
        <v>0</v>
      </c>
      <c r="T93" s="96"/>
    </row>
    <row r="94">
      <c r="A94" s="97" t="s">
        <v>40</v>
      </c>
      <c r="B94" s="153" t="s">
        <v>175</v>
      </c>
      <c r="C94" s="152" t="s">
        <v>176</v>
      </c>
      <c r="D94" s="92" t="s">
        <v>100</v>
      </c>
      <c r="E94" s="93"/>
      <c r="F94" s="94"/>
      <c r="G94" s="95">
        <f t="shared" si="34"/>
        <v>0</v>
      </c>
      <c r="H94" s="93"/>
      <c r="I94" s="94"/>
      <c r="J94" s="95">
        <f t="shared" si="35"/>
        <v>0</v>
      </c>
      <c r="K94" s="93">
        <v>3.0</v>
      </c>
      <c r="L94" s="94">
        <v>2799.0</v>
      </c>
      <c r="M94" s="95">
        <f t="shared" si="36"/>
        <v>8397</v>
      </c>
      <c r="N94" s="93">
        <v>3.0</v>
      </c>
      <c r="O94" s="94">
        <v>2799.0</v>
      </c>
      <c r="P94" s="95">
        <f t="shared" si="41"/>
        <v>8397</v>
      </c>
      <c r="Q94" s="95">
        <f t="shared" si="38"/>
        <v>8397</v>
      </c>
      <c r="R94" s="95">
        <f t="shared" si="39"/>
        <v>8397</v>
      </c>
      <c r="S94" s="95">
        <f t="shared" si="40"/>
        <v>0</v>
      </c>
      <c r="T94" s="105"/>
    </row>
    <row r="95" ht="30.0" customHeight="1">
      <c r="A95" s="97" t="s">
        <v>40</v>
      </c>
      <c r="B95" s="153" t="s">
        <v>177</v>
      </c>
      <c r="C95" s="152" t="s">
        <v>178</v>
      </c>
      <c r="D95" s="92" t="s">
        <v>100</v>
      </c>
      <c r="E95" s="93"/>
      <c r="F95" s="94"/>
      <c r="G95" s="95">
        <f t="shared" si="34"/>
        <v>0</v>
      </c>
      <c r="H95" s="93"/>
      <c r="I95" s="94"/>
      <c r="J95" s="95">
        <f t="shared" si="35"/>
        <v>0</v>
      </c>
      <c r="K95" s="93">
        <v>3.0</v>
      </c>
      <c r="L95" s="94">
        <v>4999.0</v>
      </c>
      <c r="M95" s="95">
        <f t="shared" si="36"/>
        <v>14997</v>
      </c>
      <c r="N95" s="93">
        <v>3.0</v>
      </c>
      <c r="O95" s="94">
        <v>4999.0</v>
      </c>
      <c r="P95" s="95">
        <f t="shared" si="41"/>
        <v>14997</v>
      </c>
      <c r="Q95" s="95">
        <f t="shared" si="38"/>
        <v>14997</v>
      </c>
      <c r="R95" s="95">
        <f t="shared" si="39"/>
        <v>14997</v>
      </c>
      <c r="S95" s="95">
        <f t="shared" si="40"/>
        <v>0</v>
      </c>
      <c r="T95" s="96"/>
    </row>
    <row r="96" ht="30.0" customHeight="1">
      <c r="A96" s="97" t="s">
        <v>40</v>
      </c>
      <c r="B96" s="153" t="s">
        <v>179</v>
      </c>
      <c r="C96" s="152" t="s">
        <v>180</v>
      </c>
      <c r="D96" s="92" t="s">
        <v>100</v>
      </c>
      <c r="E96" s="93"/>
      <c r="F96" s="94"/>
      <c r="G96" s="95">
        <f t="shared" si="34"/>
        <v>0</v>
      </c>
      <c r="H96" s="93"/>
      <c r="I96" s="94"/>
      <c r="J96" s="95">
        <f t="shared" si="35"/>
        <v>0</v>
      </c>
      <c r="K96" s="93">
        <v>4.0</v>
      </c>
      <c r="L96" s="94">
        <v>5659.0</v>
      </c>
      <c r="M96" s="95">
        <f t="shared" si="36"/>
        <v>22636</v>
      </c>
      <c r="N96" s="93">
        <v>4.0</v>
      </c>
      <c r="O96" s="94">
        <v>5659.0</v>
      </c>
      <c r="P96" s="95">
        <f t="shared" si="41"/>
        <v>22636</v>
      </c>
      <c r="Q96" s="95">
        <f t="shared" si="38"/>
        <v>22636</v>
      </c>
      <c r="R96" s="95">
        <f t="shared" si="39"/>
        <v>22636</v>
      </c>
      <c r="S96" s="95">
        <f t="shared" si="40"/>
        <v>0</v>
      </c>
      <c r="T96" s="96"/>
    </row>
    <row r="97" ht="30.0" customHeight="1">
      <c r="A97" s="97" t="s">
        <v>40</v>
      </c>
      <c r="B97" s="153" t="s">
        <v>181</v>
      </c>
      <c r="C97" s="152" t="s">
        <v>182</v>
      </c>
      <c r="D97" s="92" t="s">
        <v>100</v>
      </c>
      <c r="E97" s="93"/>
      <c r="F97" s="94"/>
      <c r="G97" s="95">
        <f t="shared" si="34"/>
        <v>0</v>
      </c>
      <c r="H97" s="93"/>
      <c r="I97" s="94"/>
      <c r="J97" s="95">
        <f t="shared" si="35"/>
        <v>0</v>
      </c>
      <c r="K97" s="93">
        <v>3.0</v>
      </c>
      <c r="L97" s="94">
        <v>4130.0</v>
      </c>
      <c r="M97" s="95">
        <f t="shared" si="36"/>
        <v>12390</v>
      </c>
      <c r="N97" s="93">
        <v>3.0</v>
      </c>
      <c r="O97" s="94">
        <v>4130.0</v>
      </c>
      <c r="P97" s="95">
        <f t="shared" si="41"/>
        <v>12390</v>
      </c>
      <c r="Q97" s="95">
        <f t="shared" si="38"/>
        <v>12390</v>
      </c>
      <c r="R97" s="95">
        <f t="shared" si="39"/>
        <v>12390</v>
      </c>
      <c r="S97" s="95">
        <f t="shared" si="40"/>
        <v>0</v>
      </c>
      <c r="T97" s="105"/>
    </row>
    <row r="98" ht="30.0" customHeight="1">
      <c r="A98" s="97" t="s">
        <v>40</v>
      </c>
      <c r="B98" s="153" t="s">
        <v>183</v>
      </c>
      <c r="C98" s="152" t="s">
        <v>184</v>
      </c>
      <c r="D98" s="92" t="s">
        <v>100</v>
      </c>
      <c r="E98" s="93"/>
      <c r="F98" s="94"/>
      <c r="G98" s="95">
        <f t="shared" si="34"/>
        <v>0</v>
      </c>
      <c r="H98" s="93"/>
      <c r="I98" s="94"/>
      <c r="J98" s="95">
        <f t="shared" si="35"/>
        <v>0</v>
      </c>
      <c r="K98" s="93">
        <v>2.0</v>
      </c>
      <c r="L98" s="94">
        <v>4796.0</v>
      </c>
      <c r="M98" s="95">
        <f t="shared" si="36"/>
        <v>9592</v>
      </c>
      <c r="N98" s="93">
        <v>2.0</v>
      </c>
      <c r="O98" s="94">
        <v>4796.0</v>
      </c>
      <c r="P98" s="95">
        <f t="shared" si="41"/>
        <v>9592</v>
      </c>
      <c r="Q98" s="95">
        <f t="shared" si="38"/>
        <v>9592</v>
      </c>
      <c r="R98" s="95">
        <f t="shared" si="39"/>
        <v>9592</v>
      </c>
      <c r="S98" s="95">
        <f t="shared" si="40"/>
        <v>0</v>
      </c>
      <c r="T98" s="96"/>
    </row>
    <row r="99" ht="30.0" customHeight="1">
      <c r="A99" s="97" t="s">
        <v>40</v>
      </c>
      <c r="B99" s="153" t="s">
        <v>185</v>
      </c>
      <c r="C99" s="152" t="s">
        <v>186</v>
      </c>
      <c r="D99" s="92" t="s">
        <v>100</v>
      </c>
      <c r="E99" s="93"/>
      <c r="F99" s="94"/>
      <c r="G99" s="95">
        <f t="shared" si="34"/>
        <v>0</v>
      </c>
      <c r="H99" s="93"/>
      <c r="I99" s="94"/>
      <c r="J99" s="95">
        <f t="shared" si="35"/>
        <v>0</v>
      </c>
      <c r="K99" s="93">
        <v>1.0</v>
      </c>
      <c r="L99" s="94">
        <v>3435.0</v>
      </c>
      <c r="M99" s="95">
        <f t="shared" si="36"/>
        <v>3435</v>
      </c>
      <c r="N99" s="93">
        <v>1.0</v>
      </c>
      <c r="O99" s="94">
        <v>3435.0</v>
      </c>
      <c r="P99" s="95">
        <f t="shared" si="41"/>
        <v>3435</v>
      </c>
      <c r="Q99" s="95">
        <f t="shared" si="38"/>
        <v>3435</v>
      </c>
      <c r="R99" s="95">
        <f t="shared" si="39"/>
        <v>3435</v>
      </c>
      <c r="S99" s="95">
        <f t="shared" si="40"/>
        <v>0</v>
      </c>
      <c r="T99" s="96"/>
    </row>
    <row r="100" ht="30.0" customHeight="1">
      <c r="A100" s="97" t="s">
        <v>40</v>
      </c>
      <c r="B100" s="153" t="s">
        <v>187</v>
      </c>
      <c r="C100" s="152" t="s">
        <v>188</v>
      </c>
      <c r="D100" s="92" t="s">
        <v>100</v>
      </c>
      <c r="E100" s="93"/>
      <c r="F100" s="94"/>
      <c r="G100" s="95">
        <f t="shared" si="34"/>
        <v>0</v>
      </c>
      <c r="H100" s="93"/>
      <c r="I100" s="94"/>
      <c r="J100" s="95">
        <f t="shared" si="35"/>
        <v>0</v>
      </c>
      <c r="K100" s="93">
        <v>1.0</v>
      </c>
      <c r="L100" s="94">
        <v>4420.0</v>
      </c>
      <c r="M100" s="95">
        <f t="shared" si="36"/>
        <v>4420</v>
      </c>
      <c r="N100" s="93">
        <v>1.0</v>
      </c>
      <c r="O100" s="94">
        <v>4420.0</v>
      </c>
      <c r="P100" s="95">
        <f t="shared" si="41"/>
        <v>4420</v>
      </c>
      <c r="Q100" s="95">
        <f t="shared" si="38"/>
        <v>4420</v>
      </c>
      <c r="R100" s="95">
        <f t="shared" si="39"/>
        <v>4420</v>
      </c>
      <c r="S100" s="95">
        <f t="shared" si="40"/>
        <v>0</v>
      </c>
      <c r="T100" s="105"/>
    </row>
    <row r="101" ht="30.0" customHeight="1">
      <c r="A101" s="97" t="s">
        <v>40</v>
      </c>
      <c r="B101" s="153" t="s">
        <v>189</v>
      </c>
      <c r="C101" s="152" t="s">
        <v>190</v>
      </c>
      <c r="D101" s="92" t="s">
        <v>100</v>
      </c>
      <c r="E101" s="93"/>
      <c r="F101" s="94"/>
      <c r="G101" s="95">
        <f t="shared" si="34"/>
        <v>0</v>
      </c>
      <c r="H101" s="93"/>
      <c r="I101" s="94"/>
      <c r="J101" s="95">
        <f t="shared" si="35"/>
        <v>0</v>
      </c>
      <c r="K101" s="93">
        <v>1.0</v>
      </c>
      <c r="L101" s="94">
        <v>3077.0</v>
      </c>
      <c r="M101" s="95">
        <f t="shared" si="36"/>
        <v>3077</v>
      </c>
      <c r="N101" s="93">
        <v>1.0</v>
      </c>
      <c r="O101" s="94">
        <v>3077.0</v>
      </c>
      <c r="P101" s="95">
        <f t="shared" si="41"/>
        <v>3077</v>
      </c>
      <c r="Q101" s="95">
        <f t="shared" si="38"/>
        <v>3077</v>
      </c>
      <c r="R101" s="95">
        <f t="shared" si="39"/>
        <v>3077</v>
      </c>
      <c r="S101" s="95">
        <f t="shared" si="40"/>
        <v>0</v>
      </c>
      <c r="T101" s="96"/>
    </row>
    <row r="102" ht="30.0" customHeight="1">
      <c r="A102" s="97" t="s">
        <v>40</v>
      </c>
      <c r="B102" s="153" t="s">
        <v>191</v>
      </c>
      <c r="C102" s="152" t="s">
        <v>192</v>
      </c>
      <c r="D102" s="92" t="s">
        <v>100</v>
      </c>
      <c r="E102" s="93"/>
      <c r="F102" s="94"/>
      <c r="G102" s="95">
        <f t="shared" si="34"/>
        <v>0</v>
      </c>
      <c r="H102" s="93"/>
      <c r="I102" s="94"/>
      <c r="J102" s="95">
        <f t="shared" si="35"/>
        <v>0</v>
      </c>
      <c r="K102" s="93">
        <v>1.0</v>
      </c>
      <c r="L102" s="94">
        <v>5876.0</v>
      </c>
      <c r="M102" s="95">
        <f t="shared" si="36"/>
        <v>5876</v>
      </c>
      <c r="N102" s="93">
        <v>1.0</v>
      </c>
      <c r="O102" s="94">
        <v>5876.0</v>
      </c>
      <c r="P102" s="95">
        <f t="shared" si="41"/>
        <v>5876</v>
      </c>
      <c r="Q102" s="95">
        <f t="shared" si="38"/>
        <v>5876</v>
      </c>
      <c r="R102" s="95">
        <f t="shared" si="39"/>
        <v>5876</v>
      </c>
      <c r="S102" s="95">
        <f t="shared" si="40"/>
        <v>0</v>
      </c>
      <c r="T102" s="96"/>
    </row>
    <row r="103" ht="30.0" customHeight="1">
      <c r="A103" s="97" t="s">
        <v>40</v>
      </c>
      <c r="B103" s="153" t="s">
        <v>193</v>
      </c>
      <c r="C103" s="152" t="s">
        <v>194</v>
      </c>
      <c r="D103" s="92" t="s">
        <v>100</v>
      </c>
      <c r="E103" s="93"/>
      <c r="F103" s="94"/>
      <c r="G103" s="95">
        <f t="shared" si="34"/>
        <v>0</v>
      </c>
      <c r="H103" s="93"/>
      <c r="I103" s="94"/>
      <c r="J103" s="95">
        <f t="shared" si="35"/>
        <v>0</v>
      </c>
      <c r="K103" s="93">
        <v>1.0</v>
      </c>
      <c r="L103" s="94">
        <v>545.0</v>
      </c>
      <c r="M103" s="95">
        <f t="shared" si="36"/>
        <v>545</v>
      </c>
      <c r="N103" s="93">
        <v>1.0</v>
      </c>
      <c r="O103" s="94">
        <v>545.0</v>
      </c>
      <c r="P103" s="95">
        <f t="shared" si="41"/>
        <v>545</v>
      </c>
      <c r="Q103" s="95">
        <f t="shared" si="38"/>
        <v>545</v>
      </c>
      <c r="R103" s="95">
        <f t="shared" si="39"/>
        <v>545</v>
      </c>
      <c r="S103" s="95">
        <f t="shared" si="40"/>
        <v>0</v>
      </c>
      <c r="T103" s="105"/>
    </row>
    <row r="104" ht="30.0" customHeight="1">
      <c r="A104" s="97" t="s">
        <v>40</v>
      </c>
      <c r="B104" s="153" t="s">
        <v>195</v>
      </c>
      <c r="C104" s="152" t="s">
        <v>196</v>
      </c>
      <c r="D104" s="92" t="s">
        <v>100</v>
      </c>
      <c r="E104" s="93"/>
      <c r="F104" s="94"/>
      <c r="G104" s="95">
        <f t="shared" si="34"/>
        <v>0</v>
      </c>
      <c r="H104" s="93"/>
      <c r="I104" s="94"/>
      <c r="J104" s="95">
        <f t="shared" si="35"/>
        <v>0</v>
      </c>
      <c r="K104" s="93">
        <v>1.0</v>
      </c>
      <c r="L104" s="94">
        <v>5712.0</v>
      </c>
      <c r="M104" s="95">
        <f t="shared" si="36"/>
        <v>5712</v>
      </c>
      <c r="N104" s="93">
        <v>1.0</v>
      </c>
      <c r="O104" s="94">
        <v>5712.0</v>
      </c>
      <c r="P104" s="95">
        <f t="shared" si="41"/>
        <v>5712</v>
      </c>
      <c r="Q104" s="95">
        <f t="shared" si="38"/>
        <v>5712</v>
      </c>
      <c r="R104" s="95">
        <f t="shared" si="39"/>
        <v>5712</v>
      </c>
      <c r="S104" s="95">
        <f t="shared" si="40"/>
        <v>0</v>
      </c>
      <c r="T104" s="96"/>
    </row>
    <row r="105" ht="30.0" customHeight="1">
      <c r="A105" s="97" t="s">
        <v>40</v>
      </c>
      <c r="B105" s="153" t="s">
        <v>197</v>
      </c>
      <c r="C105" s="152" t="s">
        <v>198</v>
      </c>
      <c r="D105" s="92" t="s">
        <v>100</v>
      </c>
      <c r="E105" s="93"/>
      <c r="F105" s="94"/>
      <c r="G105" s="95">
        <f t="shared" si="34"/>
        <v>0</v>
      </c>
      <c r="H105" s="93"/>
      <c r="I105" s="94"/>
      <c r="J105" s="95">
        <f t="shared" si="35"/>
        <v>0</v>
      </c>
      <c r="K105" s="93">
        <v>1.0</v>
      </c>
      <c r="L105" s="94">
        <v>4039.0</v>
      </c>
      <c r="M105" s="95">
        <f t="shared" si="36"/>
        <v>4039</v>
      </c>
      <c r="N105" s="93">
        <v>1.0</v>
      </c>
      <c r="O105" s="94">
        <v>4039.0</v>
      </c>
      <c r="P105" s="95">
        <f t="shared" si="41"/>
        <v>4039</v>
      </c>
      <c r="Q105" s="95">
        <f t="shared" si="38"/>
        <v>4039</v>
      </c>
      <c r="R105" s="95">
        <f t="shared" si="39"/>
        <v>4039</v>
      </c>
      <c r="S105" s="95">
        <f t="shared" si="40"/>
        <v>0</v>
      </c>
      <c r="T105" s="96"/>
    </row>
    <row r="106" ht="30.0" customHeight="1">
      <c r="A106" s="97" t="s">
        <v>40</v>
      </c>
      <c r="B106" s="153" t="s">
        <v>199</v>
      </c>
      <c r="C106" s="152" t="s">
        <v>200</v>
      </c>
      <c r="D106" s="92" t="s">
        <v>100</v>
      </c>
      <c r="E106" s="93"/>
      <c r="F106" s="94"/>
      <c r="G106" s="95">
        <f t="shared" si="34"/>
        <v>0</v>
      </c>
      <c r="H106" s="93"/>
      <c r="I106" s="94"/>
      <c r="J106" s="95">
        <f t="shared" si="35"/>
        <v>0</v>
      </c>
      <c r="K106" s="93">
        <v>2.0</v>
      </c>
      <c r="L106" s="94">
        <v>1700.0</v>
      </c>
      <c r="M106" s="95">
        <f t="shared" si="36"/>
        <v>3400</v>
      </c>
      <c r="N106" s="93">
        <v>2.0</v>
      </c>
      <c r="O106" s="94">
        <v>1700.0</v>
      </c>
      <c r="P106" s="95">
        <f t="shared" si="41"/>
        <v>3400</v>
      </c>
      <c r="Q106" s="95">
        <f t="shared" si="38"/>
        <v>3400</v>
      </c>
      <c r="R106" s="95">
        <f t="shared" si="39"/>
        <v>3400</v>
      </c>
      <c r="S106" s="95">
        <f t="shared" si="40"/>
        <v>0</v>
      </c>
      <c r="T106" s="105"/>
    </row>
    <row r="107">
      <c r="A107" s="97" t="s">
        <v>40</v>
      </c>
      <c r="B107" s="153" t="s">
        <v>201</v>
      </c>
      <c r="C107" s="152" t="s">
        <v>202</v>
      </c>
      <c r="D107" s="92" t="s">
        <v>100</v>
      </c>
      <c r="E107" s="93"/>
      <c r="F107" s="94"/>
      <c r="G107" s="95">
        <f t="shared" si="34"/>
        <v>0</v>
      </c>
      <c r="H107" s="93"/>
      <c r="I107" s="94"/>
      <c r="J107" s="95">
        <f t="shared" si="35"/>
        <v>0</v>
      </c>
      <c r="K107" s="93">
        <v>2.0</v>
      </c>
      <c r="L107" s="94">
        <v>1587.0</v>
      </c>
      <c r="M107" s="95">
        <f t="shared" si="36"/>
        <v>3174</v>
      </c>
      <c r="N107" s="93">
        <v>2.0</v>
      </c>
      <c r="O107" s="94">
        <v>1587.0</v>
      </c>
      <c r="P107" s="95">
        <f t="shared" si="41"/>
        <v>3174</v>
      </c>
      <c r="Q107" s="95">
        <f t="shared" si="38"/>
        <v>3174</v>
      </c>
      <c r="R107" s="95">
        <f t="shared" si="39"/>
        <v>3174</v>
      </c>
      <c r="S107" s="95">
        <f t="shared" si="40"/>
        <v>0</v>
      </c>
      <c r="T107" s="96"/>
    </row>
    <row r="108" ht="30.0" customHeight="1">
      <c r="A108" s="97" t="s">
        <v>40</v>
      </c>
      <c r="B108" s="153" t="s">
        <v>203</v>
      </c>
      <c r="C108" s="152" t="s">
        <v>204</v>
      </c>
      <c r="D108" s="92" t="s">
        <v>100</v>
      </c>
      <c r="E108" s="93"/>
      <c r="F108" s="94"/>
      <c r="G108" s="95">
        <f t="shared" si="34"/>
        <v>0</v>
      </c>
      <c r="H108" s="93"/>
      <c r="I108" s="94"/>
      <c r="J108" s="95">
        <f t="shared" si="35"/>
        <v>0</v>
      </c>
      <c r="K108" s="93">
        <v>2.0</v>
      </c>
      <c r="L108" s="94">
        <v>999.0</v>
      </c>
      <c r="M108" s="95">
        <f t="shared" si="36"/>
        <v>1998</v>
      </c>
      <c r="N108" s="93">
        <v>2.0</v>
      </c>
      <c r="O108" s="94">
        <v>999.0</v>
      </c>
      <c r="P108" s="95">
        <f t="shared" si="41"/>
        <v>1998</v>
      </c>
      <c r="Q108" s="95">
        <f t="shared" si="38"/>
        <v>1998</v>
      </c>
      <c r="R108" s="95">
        <f t="shared" si="39"/>
        <v>1998</v>
      </c>
      <c r="S108" s="95">
        <f t="shared" si="40"/>
        <v>0</v>
      </c>
      <c r="T108" s="96"/>
    </row>
    <row r="109">
      <c r="A109" s="97" t="s">
        <v>40</v>
      </c>
      <c r="B109" s="153" t="s">
        <v>205</v>
      </c>
      <c r="C109" s="152" t="s">
        <v>206</v>
      </c>
      <c r="D109" s="92" t="s">
        <v>100</v>
      </c>
      <c r="E109" s="93"/>
      <c r="F109" s="94"/>
      <c r="G109" s="95">
        <f t="shared" si="34"/>
        <v>0</v>
      </c>
      <c r="H109" s="93"/>
      <c r="I109" s="94"/>
      <c r="J109" s="95">
        <f t="shared" si="35"/>
        <v>0</v>
      </c>
      <c r="K109" s="93">
        <v>2.0</v>
      </c>
      <c r="L109" s="94">
        <v>870.0</v>
      </c>
      <c r="M109" s="95">
        <f t="shared" si="36"/>
        <v>1740</v>
      </c>
      <c r="N109" s="93">
        <v>2.0</v>
      </c>
      <c r="O109" s="94">
        <v>870.0</v>
      </c>
      <c r="P109" s="95">
        <f t="shared" si="41"/>
        <v>1740</v>
      </c>
      <c r="Q109" s="95">
        <f t="shared" si="38"/>
        <v>1740</v>
      </c>
      <c r="R109" s="95">
        <f t="shared" si="39"/>
        <v>1740</v>
      </c>
      <c r="S109" s="95">
        <f t="shared" si="40"/>
        <v>0</v>
      </c>
      <c r="T109" s="105"/>
    </row>
    <row r="110">
      <c r="A110" s="97" t="s">
        <v>40</v>
      </c>
      <c r="B110" s="153" t="s">
        <v>207</v>
      </c>
      <c r="C110" s="152" t="s">
        <v>208</v>
      </c>
      <c r="D110" s="92" t="s">
        <v>100</v>
      </c>
      <c r="E110" s="93"/>
      <c r="F110" s="94"/>
      <c r="G110" s="95">
        <f t="shared" si="34"/>
        <v>0</v>
      </c>
      <c r="H110" s="93"/>
      <c r="I110" s="94"/>
      <c r="J110" s="95">
        <f t="shared" si="35"/>
        <v>0</v>
      </c>
      <c r="K110" s="93">
        <v>2.0</v>
      </c>
      <c r="L110" s="94">
        <v>710.0</v>
      </c>
      <c r="M110" s="95">
        <f t="shared" si="36"/>
        <v>1420</v>
      </c>
      <c r="N110" s="93">
        <v>2.0</v>
      </c>
      <c r="O110" s="94">
        <v>710.0</v>
      </c>
      <c r="P110" s="95">
        <f t="shared" si="41"/>
        <v>1420</v>
      </c>
      <c r="Q110" s="95">
        <f t="shared" si="38"/>
        <v>1420</v>
      </c>
      <c r="R110" s="95">
        <f t="shared" si="39"/>
        <v>1420</v>
      </c>
      <c r="S110" s="95">
        <f t="shared" si="40"/>
        <v>0</v>
      </c>
      <c r="T110" s="96"/>
    </row>
    <row r="111" ht="30.0" customHeight="1">
      <c r="A111" s="97" t="s">
        <v>40</v>
      </c>
      <c r="B111" s="153" t="s">
        <v>209</v>
      </c>
      <c r="C111" s="152" t="s">
        <v>210</v>
      </c>
      <c r="D111" s="92" t="s">
        <v>100</v>
      </c>
      <c r="E111" s="93"/>
      <c r="F111" s="94"/>
      <c r="G111" s="95">
        <f t="shared" si="34"/>
        <v>0</v>
      </c>
      <c r="H111" s="93"/>
      <c r="I111" s="94"/>
      <c r="J111" s="95">
        <f t="shared" si="35"/>
        <v>0</v>
      </c>
      <c r="K111" s="93">
        <v>8.0</v>
      </c>
      <c r="L111" s="94">
        <v>420.0</v>
      </c>
      <c r="M111" s="95">
        <f t="shared" si="36"/>
        <v>3360</v>
      </c>
      <c r="N111" s="93">
        <v>8.0</v>
      </c>
      <c r="O111" s="94">
        <v>420.0</v>
      </c>
      <c r="P111" s="95">
        <f t="shared" si="41"/>
        <v>3360</v>
      </c>
      <c r="Q111" s="95">
        <f t="shared" si="38"/>
        <v>3360</v>
      </c>
      <c r="R111" s="95">
        <f t="shared" si="39"/>
        <v>3360</v>
      </c>
      <c r="S111" s="95">
        <f t="shared" si="40"/>
        <v>0</v>
      </c>
      <c r="T111" s="96"/>
    </row>
    <row r="112" ht="30.0" customHeight="1">
      <c r="A112" s="97" t="s">
        <v>40</v>
      </c>
      <c r="B112" s="153" t="s">
        <v>211</v>
      </c>
      <c r="C112" s="152" t="s">
        <v>212</v>
      </c>
      <c r="D112" s="92" t="s">
        <v>100</v>
      </c>
      <c r="E112" s="93"/>
      <c r="F112" s="94"/>
      <c r="G112" s="95">
        <f t="shared" si="34"/>
        <v>0</v>
      </c>
      <c r="H112" s="93"/>
      <c r="I112" s="94"/>
      <c r="J112" s="95">
        <f t="shared" si="35"/>
        <v>0</v>
      </c>
      <c r="K112" s="93">
        <v>2.0</v>
      </c>
      <c r="L112" s="94">
        <v>115.0</v>
      </c>
      <c r="M112" s="95">
        <f t="shared" si="36"/>
        <v>230</v>
      </c>
      <c r="N112" s="93">
        <v>2.0</v>
      </c>
      <c r="O112" s="94">
        <v>115.0</v>
      </c>
      <c r="P112" s="95">
        <f t="shared" si="41"/>
        <v>230</v>
      </c>
      <c r="Q112" s="95">
        <f t="shared" si="38"/>
        <v>230</v>
      </c>
      <c r="R112" s="95">
        <f t="shared" si="39"/>
        <v>230</v>
      </c>
      <c r="S112" s="95">
        <f t="shared" si="40"/>
        <v>0</v>
      </c>
      <c r="T112" s="105"/>
    </row>
    <row r="113" ht="30.0" customHeight="1">
      <c r="A113" s="97" t="s">
        <v>40</v>
      </c>
      <c r="B113" s="153" t="s">
        <v>213</v>
      </c>
      <c r="C113" s="152" t="s">
        <v>214</v>
      </c>
      <c r="D113" s="92" t="s">
        <v>100</v>
      </c>
      <c r="E113" s="93"/>
      <c r="F113" s="94"/>
      <c r="G113" s="95">
        <f t="shared" si="34"/>
        <v>0</v>
      </c>
      <c r="H113" s="93"/>
      <c r="I113" s="94"/>
      <c r="J113" s="95">
        <f t="shared" si="35"/>
        <v>0</v>
      </c>
      <c r="K113" s="93">
        <v>8.0</v>
      </c>
      <c r="L113" s="94">
        <v>90.0</v>
      </c>
      <c r="M113" s="95">
        <f t="shared" si="36"/>
        <v>720</v>
      </c>
      <c r="N113" s="93">
        <v>8.0</v>
      </c>
      <c r="O113" s="94">
        <v>90.0</v>
      </c>
      <c r="P113" s="95">
        <f t="shared" si="41"/>
        <v>720</v>
      </c>
      <c r="Q113" s="95">
        <f t="shared" si="38"/>
        <v>720</v>
      </c>
      <c r="R113" s="95">
        <f t="shared" si="39"/>
        <v>720</v>
      </c>
      <c r="S113" s="95">
        <f t="shared" si="40"/>
        <v>0</v>
      </c>
      <c r="T113" s="96"/>
    </row>
    <row r="114" ht="30.0" customHeight="1">
      <c r="A114" s="97" t="s">
        <v>40</v>
      </c>
      <c r="B114" s="153" t="s">
        <v>215</v>
      </c>
      <c r="C114" s="152" t="s">
        <v>216</v>
      </c>
      <c r="D114" s="92" t="s">
        <v>100</v>
      </c>
      <c r="E114" s="93"/>
      <c r="F114" s="94"/>
      <c r="G114" s="95">
        <f t="shared" si="34"/>
        <v>0</v>
      </c>
      <c r="H114" s="93"/>
      <c r="I114" s="94"/>
      <c r="J114" s="95">
        <f t="shared" si="35"/>
        <v>0</v>
      </c>
      <c r="K114" s="93">
        <v>4.0</v>
      </c>
      <c r="L114" s="94">
        <v>90.0</v>
      </c>
      <c r="M114" s="95">
        <f t="shared" si="36"/>
        <v>360</v>
      </c>
      <c r="N114" s="93">
        <v>4.0</v>
      </c>
      <c r="O114" s="94">
        <v>90.0</v>
      </c>
      <c r="P114" s="95">
        <f t="shared" si="41"/>
        <v>360</v>
      </c>
      <c r="Q114" s="95">
        <f t="shared" si="38"/>
        <v>360</v>
      </c>
      <c r="R114" s="95">
        <f t="shared" si="39"/>
        <v>360</v>
      </c>
      <c r="S114" s="95">
        <f t="shared" si="40"/>
        <v>0</v>
      </c>
      <c r="T114" s="96"/>
    </row>
    <row r="115">
      <c r="A115" s="97" t="s">
        <v>40</v>
      </c>
      <c r="B115" s="153" t="s">
        <v>217</v>
      </c>
      <c r="C115" s="152" t="s">
        <v>218</v>
      </c>
      <c r="D115" s="92" t="s">
        <v>100</v>
      </c>
      <c r="E115" s="93"/>
      <c r="F115" s="94"/>
      <c r="G115" s="95">
        <f t="shared" si="34"/>
        <v>0</v>
      </c>
      <c r="H115" s="93"/>
      <c r="I115" s="94"/>
      <c r="J115" s="95">
        <f t="shared" si="35"/>
        <v>0</v>
      </c>
      <c r="K115" s="93">
        <v>2.0</v>
      </c>
      <c r="L115" s="94">
        <v>1939.0</v>
      </c>
      <c r="M115" s="95">
        <f t="shared" si="36"/>
        <v>3878</v>
      </c>
      <c r="N115" s="93">
        <v>2.0</v>
      </c>
      <c r="O115" s="94">
        <v>1939.0</v>
      </c>
      <c r="P115" s="95">
        <f t="shared" si="41"/>
        <v>3878</v>
      </c>
      <c r="Q115" s="95">
        <f t="shared" si="38"/>
        <v>3878</v>
      </c>
      <c r="R115" s="95">
        <f t="shared" si="39"/>
        <v>3878</v>
      </c>
      <c r="S115" s="95">
        <f t="shared" si="40"/>
        <v>0</v>
      </c>
      <c r="T115" s="105"/>
    </row>
    <row r="116">
      <c r="A116" s="97" t="s">
        <v>40</v>
      </c>
      <c r="B116" s="153" t="s">
        <v>219</v>
      </c>
      <c r="C116" s="152" t="s">
        <v>220</v>
      </c>
      <c r="D116" s="92" t="s">
        <v>100</v>
      </c>
      <c r="E116" s="93"/>
      <c r="F116" s="94"/>
      <c r="G116" s="95">
        <f t="shared" si="34"/>
        <v>0</v>
      </c>
      <c r="H116" s="93"/>
      <c r="I116" s="94"/>
      <c r="J116" s="95">
        <f t="shared" si="35"/>
        <v>0</v>
      </c>
      <c r="K116" s="93">
        <v>2.0</v>
      </c>
      <c r="L116" s="94">
        <v>1730.0</v>
      </c>
      <c r="M116" s="95">
        <f t="shared" si="36"/>
        <v>3460</v>
      </c>
      <c r="N116" s="93">
        <v>2.0</v>
      </c>
      <c r="O116" s="94">
        <v>1730.0</v>
      </c>
      <c r="P116" s="95">
        <f t="shared" si="41"/>
        <v>3460</v>
      </c>
      <c r="Q116" s="95">
        <f t="shared" si="38"/>
        <v>3460</v>
      </c>
      <c r="R116" s="95">
        <f t="shared" si="39"/>
        <v>3460</v>
      </c>
      <c r="S116" s="95">
        <f t="shared" si="40"/>
        <v>0</v>
      </c>
      <c r="T116" s="96"/>
    </row>
    <row r="117" ht="30.0" customHeight="1">
      <c r="A117" s="97" t="s">
        <v>40</v>
      </c>
      <c r="B117" s="153" t="s">
        <v>221</v>
      </c>
      <c r="C117" s="152" t="s">
        <v>222</v>
      </c>
      <c r="D117" s="92" t="s">
        <v>100</v>
      </c>
      <c r="E117" s="93"/>
      <c r="F117" s="94"/>
      <c r="G117" s="95">
        <f t="shared" si="34"/>
        <v>0</v>
      </c>
      <c r="H117" s="93"/>
      <c r="I117" s="94"/>
      <c r="J117" s="95">
        <f t="shared" si="35"/>
        <v>0</v>
      </c>
      <c r="K117" s="93">
        <v>1.0</v>
      </c>
      <c r="L117" s="94">
        <v>2000.0</v>
      </c>
      <c r="M117" s="95">
        <f t="shared" si="36"/>
        <v>2000</v>
      </c>
      <c r="N117" s="93">
        <v>1.0</v>
      </c>
      <c r="O117" s="94">
        <v>2000.0</v>
      </c>
      <c r="P117" s="95">
        <f t="shared" si="41"/>
        <v>2000</v>
      </c>
      <c r="Q117" s="95">
        <f t="shared" si="38"/>
        <v>2000</v>
      </c>
      <c r="R117" s="95">
        <f t="shared" si="39"/>
        <v>2000</v>
      </c>
      <c r="S117" s="95">
        <f t="shared" si="40"/>
        <v>0</v>
      </c>
      <c r="T117" s="96"/>
    </row>
    <row r="118" ht="30.0" customHeight="1">
      <c r="A118" s="97" t="s">
        <v>40</v>
      </c>
      <c r="B118" s="153" t="s">
        <v>223</v>
      </c>
      <c r="C118" s="152" t="s">
        <v>224</v>
      </c>
      <c r="D118" s="92" t="s">
        <v>100</v>
      </c>
      <c r="E118" s="93"/>
      <c r="F118" s="94"/>
      <c r="G118" s="95">
        <f t="shared" si="34"/>
        <v>0</v>
      </c>
      <c r="H118" s="93"/>
      <c r="I118" s="94"/>
      <c r="J118" s="95">
        <f t="shared" si="35"/>
        <v>0</v>
      </c>
      <c r="K118" s="93">
        <v>1.0</v>
      </c>
      <c r="L118" s="94">
        <v>3815.0</v>
      </c>
      <c r="M118" s="95">
        <f t="shared" si="36"/>
        <v>3815</v>
      </c>
      <c r="N118" s="93">
        <v>1.0</v>
      </c>
      <c r="O118" s="94">
        <f>3815+567</f>
        <v>4382</v>
      </c>
      <c r="P118" s="95">
        <f t="shared" si="41"/>
        <v>4382</v>
      </c>
      <c r="Q118" s="95">
        <f t="shared" si="38"/>
        <v>3815</v>
      </c>
      <c r="R118" s="95">
        <f t="shared" si="39"/>
        <v>4382</v>
      </c>
      <c r="S118" s="95">
        <f t="shared" si="40"/>
        <v>-567</v>
      </c>
      <c r="T118" s="105"/>
    </row>
    <row r="119" ht="30.0" customHeight="1">
      <c r="A119" s="134" t="s">
        <v>225</v>
      </c>
      <c r="B119" s="135"/>
      <c r="C119" s="146"/>
      <c r="D119" s="137"/>
      <c r="E119" s="138"/>
      <c r="F119" s="139"/>
      <c r="G119" s="140">
        <f>SUM(G56:G58)</f>
        <v>0</v>
      </c>
      <c r="H119" s="138"/>
      <c r="I119" s="139"/>
      <c r="J119" s="140">
        <f>SUM(J56:J58)</f>
        <v>0</v>
      </c>
      <c r="K119" s="138"/>
      <c r="L119" s="139"/>
      <c r="M119" s="140">
        <f>SUM(M56:M118)</f>
        <v>554656</v>
      </c>
      <c r="N119" s="138"/>
      <c r="O119" s="139"/>
      <c r="P119" s="140">
        <f t="shared" ref="P119:S119" si="42">SUM(P56:P118)</f>
        <v>554656</v>
      </c>
      <c r="Q119" s="140">
        <f t="shared" si="42"/>
        <v>554656</v>
      </c>
      <c r="R119" s="140">
        <f t="shared" si="42"/>
        <v>554656</v>
      </c>
      <c r="S119" s="140">
        <f t="shared" si="42"/>
        <v>0</v>
      </c>
      <c r="T119" s="141"/>
    </row>
    <row r="120" ht="42.0" customHeight="1">
      <c r="A120" s="82" t="s">
        <v>29</v>
      </c>
      <c r="B120" s="83" t="s">
        <v>226</v>
      </c>
      <c r="C120" s="148" t="s">
        <v>227</v>
      </c>
      <c r="D120" s="84"/>
      <c r="E120" s="85"/>
      <c r="F120" s="86"/>
      <c r="G120" s="142"/>
      <c r="H120" s="85"/>
      <c r="I120" s="86"/>
      <c r="J120" s="142"/>
      <c r="K120" s="85"/>
      <c r="L120" s="86"/>
      <c r="M120" s="142"/>
      <c r="N120" s="85"/>
      <c r="O120" s="86"/>
      <c r="P120" s="142"/>
      <c r="Q120" s="142"/>
      <c r="R120" s="142"/>
      <c r="S120" s="142"/>
      <c r="T120" s="88"/>
    </row>
    <row r="121">
      <c r="A121" s="99" t="s">
        <v>40</v>
      </c>
      <c r="B121" s="153" t="s">
        <v>228</v>
      </c>
      <c r="C121" s="154" t="s">
        <v>229</v>
      </c>
      <c r="D121" s="101" t="s">
        <v>43</v>
      </c>
      <c r="E121" s="102"/>
      <c r="F121" s="103"/>
      <c r="G121" s="104">
        <f>E121*F121</f>
        <v>0</v>
      </c>
      <c r="H121" s="102"/>
      <c r="I121" s="103"/>
      <c r="J121" s="104">
        <f>H121*I121</f>
        <v>0</v>
      </c>
      <c r="K121" s="93">
        <v>2.0</v>
      </c>
      <c r="L121" s="94">
        <v>11000.0</v>
      </c>
      <c r="M121" s="95">
        <f>K121*L121</f>
        <v>22000</v>
      </c>
      <c r="N121" s="93">
        <v>2.0</v>
      </c>
      <c r="O121" s="94">
        <v>11000.0</v>
      </c>
      <c r="P121" s="95">
        <f>N121*O121</f>
        <v>22000</v>
      </c>
      <c r="Q121" s="95">
        <f>G121+M121</f>
        <v>22000</v>
      </c>
      <c r="R121" s="95">
        <f>J121+P121</f>
        <v>22000</v>
      </c>
      <c r="S121" s="95">
        <f>Q121-R121</f>
        <v>0</v>
      </c>
      <c r="T121" s="105"/>
    </row>
    <row r="122" ht="30.0" customHeight="1">
      <c r="A122" s="134" t="s">
        <v>230</v>
      </c>
      <c r="B122" s="135"/>
      <c r="C122" s="146"/>
      <c r="D122" s="137"/>
      <c r="E122" s="138"/>
      <c r="F122" s="139"/>
      <c r="G122" s="140">
        <f>SUM(G121)</f>
        <v>0</v>
      </c>
      <c r="H122" s="138"/>
      <c r="I122" s="139"/>
      <c r="J122" s="140">
        <f>SUM(J121)</f>
        <v>0</v>
      </c>
      <c r="K122" s="138"/>
      <c r="L122" s="139"/>
      <c r="M122" s="140">
        <f>SUM(M121)</f>
        <v>22000</v>
      </c>
      <c r="N122" s="138"/>
      <c r="O122" s="139"/>
      <c r="P122" s="140">
        <f t="shared" ref="P122:S122" si="43">SUM(P121)</f>
        <v>22000</v>
      </c>
      <c r="Q122" s="140">
        <f t="shared" si="43"/>
        <v>22000</v>
      </c>
      <c r="R122" s="140">
        <f t="shared" si="43"/>
        <v>22000</v>
      </c>
      <c r="S122" s="140">
        <f t="shared" si="43"/>
        <v>0</v>
      </c>
      <c r="T122" s="141"/>
    </row>
    <row r="123" ht="30.0" customHeight="1">
      <c r="A123" s="82" t="s">
        <v>29</v>
      </c>
      <c r="B123" s="83" t="s">
        <v>231</v>
      </c>
      <c r="C123" s="148" t="s">
        <v>232</v>
      </c>
      <c r="D123" s="84"/>
      <c r="E123" s="85"/>
      <c r="F123" s="86"/>
      <c r="G123" s="142"/>
      <c r="H123" s="85"/>
      <c r="I123" s="86"/>
      <c r="J123" s="142"/>
      <c r="K123" s="85"/>
      <c r="L123" s="86"/>
      <c r="M123" s="142"/>
      <c r="N123" s="85"/>
      <c r="O123" s="86"/>
      <c r="P123" s="142"/>
      <c r="Q123" s="142"/>
      <c r="R123" s="142"/>
      <c r="S123" s="142"/>
      <c r="T123" s="88"/>
    </row>
    <row r="124" ht="30.0" customHeight="1">
      <c r="A124" s="89" t="s">
        <v>40</v>
      </c>
      <c r="B124" s="143" t="s">
        <v>233</v>
      </c>
      <c r="C124" s="149" t="s">
        <v>234</v>
      </c>
      <c r="D124" s="92" t="s">
        <v>235</v>
      </c>
      <c r="E124" s="93"/>
      <c r="F124" s="94"/>
      <c r="G124" s="95">
        <f t="shared" ref="G124:G125" si="44">E124*F124</f>
        <v>0</v>
      </c>
      <c r="H124" s="93"/>
      <c r="I124" s="94"/>
      <c r="J124" s="95">
        <f t="shared" ref="J124:J125" si="45">H124*I124</f>
        <v>0</v>
      </c>
      <c r="K124" s="93">
        <v>80.0</v>
      </c>
      <c r="L124" s="94">
        <v>3.0</v>
      </c>
      <c r="M124" s="95">
        <f t="shared" ref="M124:M125" si="46">K124*L124</f>
        <v>240</v>
      </c>
      <c r="N124" s="145">
        <v>1.0</v>
      </c>
      <c r="O124" s="125">
        <v>140.0</v>
      </c>
      <c r="P124" s="95">
        <f t="shared" ref="P124:P125" si="47">N124*O124</f>
        <v>140</v>
      </c>
      <c r="Q124" s="95">
        <f t="shared" ref="Q124:Q125" si="48">G124+M124</f>
        <v>240</v>
      </c>
      <c r="R124" s="95">
        <f t="shared" ref="R124:R125" si="49">J124+P124</f>
        <v>140</v>
      </c>
      <c r="S124" s="95">
        <f t="shared" ref="S124:S125" si="50">Q124-R124</f>
        <v>100</v>
      </c>
      <c r="T124" s="96"/>
    </row>
    <row r="125" ht="30.0" customHeight="1">
      <c r="A125" s="89" t="s">
        <v>40</v>
      </c>
      <c r="B125" s="90" t="s">
        <v>236</v>
      </c>
      <c r="C125" s="149" t="s">
        <v>237</v>
      </c>
      <c r="D125" s="92" t="s">
        <v>43</v>
      </c>
      <c r="E125" s="93"/>
      <c r="F125" s="94"/>
      <c r="G125" s="95">
        <f t="shared" si="44"/>
        <v>0</v>
      </c>
      <c r="H125" s="93"/>
      <c r="I125" s="94"/>
      <c r="J125" s="95">
        <f t="shared" si="45"/>
        <v>0</v>
      </c>
      <c r="K125" s="93">
        <v>2.0</v>
      </c>
      <c r="L125" s="94">
        <v>100.0</v>
      </c>
      <c r="M125" s="95">
        <f t="shared" si="46"/>
        <v>200</v>
      </c>
      <c r="N125" s="145">
        <v>2.0</v>
      </c>
      <c r="O125" s="125">
        <v>150.0</v>
      </c>
      <c r="P125" s="95">
        <f t="shared" si="47"/>
        <v>300</v>
      </c>
      <c r="Q125" s="95">
        <f t="shared" si="48"/>
        <v>200</v>
      </c>
      <c r="R125" s="95">
        <f t="shared" si="49"/>
        <v>300</v>
      </c>
      <c r="S125" s="95">
        <f t="shared" si="50"/>
        <v>-100</v>
      </c>
      <c r="T125" s="96"/>
    </row>
    <row r="126" ht="30.0" customHeight="1">
      <c r="A126" s="150" t="s">
        <v>238</v>
      </c>
      <c r="B126" s="155"/>
      <c r="C126" s="146"/>
      <c r="D126" s="137"/>
      <c r="E126" s="138"/>
      <c r="F126" s="139"/>
      <c r="G126" s="140">
        <f>SUM(G124:G125)</f>
        <v>0</v>
      </c>
      <c r="H126" s="138"/>
      <c r="I126" s="139"/>
      <c r="J126" s="140">
        <f>SUM(J124:J125)</f>
        <v>0</v>
      </c>
      <c r="K126" s="138"/>
      <c r="L126" s="139"/>
      <c r="M126" s="140">
        <f>SUM(M124:M125)</f>
        <v>440</v>
      </c>
      <c r="N126" s="138"/>
      <c r="O126" s="139"/>
      <c r="P126" s="140">
        <f t="shared" ref="P126:S126" si="51">SUM(P124:P125)</f>
        <v>440</v>
      </c>
      <c r="Q126" s="140">
        <f t="shared" si="51"/>
        <v>440</v>
      </c>
      <c r="R126" s="140">
        <f t="shared" si="51"/>
        <v>440</v>
      </c>
      <c r="S126" s="140">
        <f t="shared" si="51"/>
        <v>0</v>
      </c>
      <c r="T126" s="141"/>
    </row>
    <row r="127" ht="30.0" customHeight="1">
      <c r="A127" s="82" t="s">
        <v>29</v>
      </c>
      <c r="B127" s="156" t="s">
        <v>239</v>
      </c>
      <c r="C127" s="157" t="s">
        <v>240</v>
      </c>
      <c r="D127" s="84"/>
      <c r="E127" s="85"/>
      <c r="F127" s="86"/>
      <c r="G127" s="142"/>
      <c r="H127" s="85"/>
      <c r="I127" s="86"/>
      <c r="J127" s="142"/>
      <c r="K127" s="85"/>
      <c r="L127" s="86"/>
      <c r="M127" s="142"/>
      <c r="N127" s="85"/>
      <c r="O127" s="86"/>
      <c r="P127" s="142"/>
      <c r="Q127" s="142"/>
      <c r="R127" s="142"/>
      <c r="S127" s="142"/>
      <c r="T127" s="88"/>
    </row>
    <row r="128">
      <c r="A128" s="89" t="s">
        <v>40</v>
      </c>
      <c r="B128" s="158" t="s">
        <v>241</v>
      </c>
      <c r="C128" s="149" t="s">
        <v>242</v>
      </c>
      <c r="D128" s="92"/>
      <c r="E128" s="159" t="s">
        <v>56</v>
      </c>
      <c r="F128" s="160"/>
      <c r="G128" s="161"/>
      <c r="H128" s="159" t="s">
        <v>56</v>
      </c>
      <c r="I128" s="160"/>
      <c r="J128" s="161"/>
      <c r="K128" s="93">
        <v>2.0</v>
      </c>
      <c r="L128" s="94">
        <v>10000.0</v>
      </c>
      <c r="M128" s="95">
        <v>20000.0</v>
      </c>
      <c r="N128" s="93">
        <v>2.0</v>
      </c>
      <c r="O128" s="94">
        <v>10000.0</v>
      </c>
      <c r="P128" s="95">
        <v>20000.0</v>
      </c>
      <c r="Q128" s="95">
        <f t="shared" ref="Q128:Q132" si="52">G128+M128</f>
        <v>20000</v>
      </c>
      <c r="R128" s="95">
        <f t="shared" ref="R128:R132" si="53">J128+P128</f>
        <v>20000</v>
      </c>
      <c r="S128" s="95">
        <f t="shared" ref="S128:S132" si="54">Q128-R128</f>
        <v>0</v>
      </c>
      <c r="T128" s="96"/>
    </row>
    <row r="129" ht="30.0" customHeight="1">
      <c r="A129" s="97" t="s">
        <v>40</v>
      </c>
      <c r="B129" s="162" t="s">
        <v>243</v>
      </c>
      <c r="C129" s="149" t="s">
        <v>244</v>
      </c>
      <c r="D129" s="92"/>
      <c r="E129" s="122"/>
      <c r="G129" s="115"/>
      <c r="H129" s="122"/>
      <c r="J129" s="115"/>
      <c r="K129" s="93">
        <v>1.0</v>
      </c>
      <c r="L129" s="94">
        <v>24000.0</v>
      </c>
      <c r="M129" s="95">
        <v>24000.0</v>
      </c>
      <c r="N129" s="93">
        <v>1.0</v>
      </c>
      <c r="O129" s="94">
        <v>24000.0</v>
      </c>
      <c r="P129" s="95">
        <v>24000.0</v>
      </c>
      <c r="Q129" s="95">
        <f t="shared" si="52"/>
        <v>24000</v>
      </c>
      <c r="R129" s="95">
        <f t="shared" si="53"/>
        <v>24000</v>
      </c>
      <c r="S129" s="95">
        <f t="shared" si="54"/>
        <v>0</v>
      </c>
      <c r="T129" s="96"/>
    </row>
    <row r="130" ht="30.0" customHeight="1">
      <c r="A130" s="89" t="s">
        <v>40</v>
      </c>
      <c r="B130" s="158" t="s">
        <v>245</v>
      </c>
      <c r="C130" s="149" t="s">
        <v>246</v>
      </c>
      <c r="D130" s="92"/>
      <c r="E130" s="122"/>
      <c r="G130" s="115"/>
      <c r="H130" s="122"/>
      <c r="J130" s="115"/>
      <c r="K130" s="93">
        <v>1.0</v>
      </c>
      <c r="L130" s="94">
        <v>24000.0</v>
      </c>
      <c r="M130" s="95">
        <v>24000.0</v>
      </c>
      <c r="N130" s="93">
        <v>1.0</v>
      </c>
      <c r="O130" s="94">
        <v>24000.0</v>
      </c>
      <c r="P130" s="95">
        <v>24000.0</v>
      </c>
      <c r="Q130" s="95">
        <f t="shared" si="52"/>
        <v>24000</v>
      </c>
      <c r="R130" s="95">
        <f t="shared" si="53"/>
        <v>24000</v>
      </c>
      <c r="S130" s="95">
        <f t="shared" si="54"/>
        <v>0</v>
      </c>
      <c r="T130" s="96"/>
    </row>
    <row r="131">
      <c r="A131" s="97" t="s">
        <v>40</v>
      </c>
      <c r="B131" s="162" t="s">
        <v>247</v>
      </c>
      <c r="C131" s="149" t="s">
        <v>248</v>
      </c>
      <c r="D131" s="92"/>
      <c r="E131" s="122"/>
      <c r="G131" s="115"/>
      <c r="H131" s="122"/>
      <c r="J131" s="115"/>
      <c r="K131" s="93">
        <v>1.0</v>
      </c>
      <c r="L131" s="94">
        <v>24000.0</v>
      </c>
      <c r="M131" s="95">
        <v>24000.0</v>
      </c>
      <c r="N131" s="93">
        <v>1.0</v>
      </c>
      <c r="O131" s="94">
        <v>24000.0</v>
      </c>
      <c r="P131" s="95">
        <v>24000.0</v>
      </c>
      <c r="Q131" s="95">
        <f t="shared" si="52"/>
        <v>24000</v>
      </c>
      <c r="R131" s="95">
        <f t="shared" si="53"/>
        <v>24000</v>
      </c>
      <c r="S131" s="95">
        <f t="shared" si="54"/>
        <v>0</v>
      </c>
      <c r="T131" s="96"/>
    </row>
    <row r="132" ht="30.0" customHeight="1">
      <c r="A132" s="97" t="s">
        <v>40</v>
      </c>
      <c r="B132" s="162" t="s">
        <v>249</v>
      </c>
      <c r="C132" s="149" t="s">
        <v>250</v>
      </c>
      <c r="D132" s="92"/>
      <c r="E132" s="163"/>
      <c r="F132" s="164"/>
      <c r="G132" s="165"/>
      <c r="H132" s="163"/>
      <c r="I132" s="164"/>
      <c r="J132" s="165"/>
      <c r="K132" s="93">
        <v>1.0</v>
      </c>
      <c r="L132" s="94">
        <v>6000.0</v>
      </c>
      <c r="M132" s="95">
        <v>6000.0</v>
      </c>
      <c r="N132" s="93">
        <v>1.0</v>
      </c>
      <c r="O132" s="94">
        <v>6000.0</v>
      </c>
      <c r="P132" s="95">
        <v>6000.0</v>
      </c>
      <c r="Q132" s="95">
        <f t="shared" si="52"/>
        <v>6000</v>
      </c>
      <c r="R132" s="95">
        <f t="shared" si="53"/>
        <v>6000</v>
      </c>
      <c r="S132" s="95">
        <f t="shared" si="54"/>
        <v>0</v>
      </c>
      <c r="T132" s="105"/>
    </row>
    <row r="133" ht="30.0" customHeight="1">
      <c r="A133" s="150" t="s">
        <v>251</v>
      </c>
      <c r="B133" s="166"/>
      <c r="C133" s="167"/>
      <c r="D133" s="137"/>
      <c r="E133" s="138"/>
      <c r="F133" s="139"/>
      <c r="G133" s="140">
        <f>SUM(G128:G129)</f>
        <v>0</v>
      </c>
      <c r="H133" s="138"/>
      <c r="I133" s="139"/>
      <c r="J133" s="140">
        <f>SUM(J128:J129)</f>
        <v>0</v>
      </c>
      <c r="K133" s="138"/>
      <c r="L133" s="139"/>
      <c r="M133" s="140">
        <f>SUM(M128:M132)</f>
        <v>98000</v>
      </c>
      <c r="N133" s="138"/>
      <c r="O133" s="139"/>
      <c r="P133" s="140">
        <f t="shared" ref="P133:S133" si="55">SUM(P128:P132)</f>
        <v>98000</v>
      </c>
      <c r="Q133" s="140">
        <f t="shared" si="55"/>
        <v>98000</v>
      </c>
      <c r="R133" s="140">
        <f t="shared" si="55"/>
        <v>98000</v>
      </c>
      <c r="S133" s="140">
        <f t="shared" si="55"/>
        <v>0</v>
      </c>
      <c r="T133" s="141"/>
    </row>
    <row r="134" ht="30.0" customHeight="1">
      <c r="A134" s="82" t="s">
        <v>29</v>
      </c>
      <c r="B134" s="168" t="s">
        <v>252</v>
      </c>
      <c r="C134" s="157" t="s">
        <v>253</v>
      </c>
      <c r="D134" s="84"/>
      <c r="E134" s="85"/>
      <c r="F134" s="86"/>
      <c r="G134" s="142"/>
      <c r="H134" s="85"/>
      <c r="I134" s="86"/>
      <c r="J134" s="142"/>
      <c r="K134" s="85"/>
      <c r="L134" s="86"/>
      <c r="M134" s="142"/>
      <c r="N134" s="85"/>
      <c r="O134" s="86"/>
      <c r="P134" s="142"/>
      <c r="Q134" s="142"/>
      <c r="R134" s="142"/>
      <c r="S134" s="142"/>
      <c r="T134" s="88"/>
    </row>
    <row r="135" ht="41.25" customHeight="1">
      <c r="A135" s="97" t="s">
        <v>40</v>
      </c>
      <c r="B135" s="169" t="s">
        <v>254</v>
      </c>
      <c r="C135" s="170" t="s">
        <v>253</v>
      </c>
      <c r="D135" s="119" t="s">
        <v>255</v>
      </c>
      <c r="E135" s="171" t="s">
        <v>56</v>
      </c>
      <c r="F135" s="164"/>
      <c r="G135" s="165"/>
      <c r="H135" s="171" t="s">
        <v>56</v>
      </c>
      <c r="I135" s="164"/>
      <c r="J135" s="165"/>
      <c r="K135" s="93">
        <v>1.0</v>
      </c>
      <c r="L135" s="94">
        <v>10000.0</v>
      </c>
      <c r="M135" s="95">
        <f>K135*L135</f>
        <v>10000</v>
      </c>
      <c r="N135" s="93">
        <v>1.0</v>
      </c>
      <c r="O135" s="94">
        <v>10000.0</v>
      </c>
      <c r="P135" s="95">
        <f>N135*O135</f>
        <v>10000</v>
      </c>
      <c r="Q135" s="95">
        <f>G135+M135</f>
        <v>10000</v>
      </c>
      <c r="R135" s="95">
        <f>J135+P135</f>
        <v>10000</v>
      </c>
      <c r="S135" s="95">
        <f>Q135-R135</f>
        <v>0</v>
      </c>
      <c r="T135" s="96"/>
    </row>
    <row r="136" ht="30.0" customHeight="1">
      <c r="A136" s="150" t="s">
        <v>256</v>
      </c>
      <c r="B136" s="172"/>
      <c r="C136" s="167"/>
      <c r="D136" s="137"/>
      <c r="E136" s="138"/>
      <c r="F136" s="139"/>
      <c r="G136" s="140">
        <f>SUM(G135)</f>
        <v>0</v>
      </c>
      <c r="H136" s="138"/>
      <c r="I136" s="139"/>
      <c r="J136" s="140">
        <f>SUM(J135)</f>
        <v>0</v>
      </c>
      <c r="K136" s="138"/>
      <c r="L136" s="139"/>
      <c r="M136" s="140">
        <f>SUM(M135)</f>
        <v>10000</v>
      </c>
      <c r="N136" s="138"/>
      <c r="O136" s="139"/>
      <c r="P136" s="140">
        <f t="shared" ref="P136:S136" si="56">SUM(P135)</f>
        <v>10000</v>
      </c>
      <c r="Q136" s="140">
        <f t="shared" si="56"/>
        <v>10000</v>
      </c>
      <c r="R136" s="140">
        <f t="shared" si="56"/>
        <v>10000</v>
      </c>
      <c r="S136" s="140">
        <f t="shared" si="56"/>
        <v>0</v>
      </c>
      <c r="T136" s="141"/>
    </row>
    <row r="137" ht="19.5" customHeight="1">
      <c r="A137" s="173" t="s">
        <v>257</v>
      </c>
      <c r="B137" s="174"/>
      <c r="C137" s="175"/>
      <c r="D137" s="176"/>
      <c r="E137" s="177"/>
      <c r="F137" s="178"/>
      <c r="G137" s="179">
        <f>G39+G42+G46+G49+G54+G119+G122+G126+G133+G136</f>
        <v>0</v>
      </c>
      <c r="H137" s="177"/>
      <c r="I137" s="178"/>
      <c r="J137" s="179">
        <f>J39+J42+J46+J49+J54+J119+J122+J126+J133+J136</f>
        <v>0</v>
      </c>
      <c r="K137" s="177"/>
      <c r="L137" s="178"/>
      <c r="M137" s="179">
        <f>M32+M39+M42+M46+M49+M54+M119+M122+M126+M133+M136</f>
        <v>999814</v>
      </c>
      <c r="N137" s="177"/>
      <c r="O137" s="178"/>
      <c r="P137" s="179">
        <f t="shared" ref="P137:S137" si="57">P39+P42+P46+P49+P54+P119+P122+P126+P133+P136</f>
        <v>999814</v>
      </c>
      <c r="Q137" s="179">
        <f t="shared" si="57"/>
        <v>999814</v>
      </c>
      <c r="R137" s="179">
        <f t="shared" si="57"/>
        <v>999814</v>
      </c>
      <c r="S137" s="179">
        <f t="shared" si="57"/>
        <v>0</v>
      </c>
      <c r="T137" s="180"/>
    </row>
    <row r="138" ht="15.75" customHeight="1">
      <c r="A138" s="181"/>
      <c r="B138" s="182"/>
      <c r="C138" s="182"/>
      <c r="D138" s="183"/>
      <c r="E138" s="184"/>
      <c r="F138" s="185"/>
      <c r="G138" s="186"/>
      <c r="H138" s="184"/>
      <c r="I138" s="185"/>
      <c r="J138" s="186"/>
      <c r="K138" s="184"/>
      <c r="L138" s="185"/>
      <c r="M138" s="186"/>
      <c r="N138" s="184"/>
      <c r="O138" s="185"/>
      <c r="P138" s="186"/>
      <c r="Q138" s="186"/>
      <c r="R138" s="186"/>
      <c r="S138" s="186"/>
      <c r="T138" s="187"/>
    </row>
    <row r="139" ht="19.5" customHeight="1">
      <c r="A139" s="188" t="s">
        <v>258</v>
      </c>
      <c r="B139" s="182"/>
      <c r="C139" s="182"/>
      <c r="D139" s="189"/>
      <c r="E139" s="190"/>
      <c r="F139" s="191"/>
      <c r="G139" s="192">
        <f>G22-G137</f>
        <v>0</v>
      </c>
      <c r="H139" s="190"/>
      <c r="I139" s="191"/>
      <c r="J139" s="192">
        <f>J22-J137</f>
        <v>0</v>
      </c>
      <c r="K139" s="193"/>
      <c r="L139" s="191"/>
      <c r="M139" s="194">
        <f>M22-M137</f>
        <v>0</v>
      </c>
      <c r="N139" s="193"/>
      <c r="O139" s="191"/>
      <c r="P139" s="194">
        <f t="shared" ref="P139:S139" si="58">P22-P137</f>
        <v>0</v>
      </c>
      <c r="Q139" s="195">
        <f t="shared" si="58"/>
        <v>0</v>
      </c>
      <c r="R139" s="195">
        <f t="shared" si="58"/>
        <v>0</v>
      </c>
      <c r="S139" s="195">
        <f t="shared" si="58"/>
        <v>0</v>
      </c>
      <c r="T139" s="196"/>
    </row>
    <row r="140" ht="15.75" customHeight="1">
      <c r="A140" s="197"/>
      <c r="B140" s="198"/>
      <c r="C140" s="197"/>
      <c r="D140" s="197"/>
      <c r="E140" s="63"/>
      <c r="F140" s="197"/>
      <c r="G140" s="197"/>
      <c r="H140" s="63"/>
      <c r="I140" s="197"/>
      <c r="J140" s="197"/>
      <c r="K140" s="63"/>
      <c r="L140" s="197"/>
      <c r="M140" s="197"/>
      <c r="N140" s="63"/>
      <c r="O140" s="197"/>
      <c r="P140" s="197"/>
      <c r="Q140" s="197"/>
      <c r="R140" s="197"/>
      <c r="S140" s="197"/>
      <c r="T140" s="197"/>
    </row>
    <row r="141" ht="15.75" customHeight="1">
      <c r="A141" s="197"/>
      <c r="B141" s="198"/>
      <c r="C141" s="197"/>
      <c r="D141" s="197"/>
      <c r="E141" s="63"/>
      <c r="F141" s="197"/>
      <c r="G141" s="197"/>
      <c r="H141" s="63"/>
      <c r="I141" s="197"/>
      <c r="J141" s="197"/>
      <c r="K141" s="63"/>
      <c r="L141" s="197"/>
      <c r="M141" s="197"/>
      <c r="N141" s="63"/>
      <c r="O141" s="197"/>
      <c r="P141" s="197"/>
      <c r="Q141" s="197"/>
      <c r="R141" s="197"/>
      <c r="S141" s="197"/>
      <c r="T141" s="197"/>
    </row>
    <row r="142" ht="15.75" customHeight="1">
      <c r="A142" s="197" t="s">
        <v>259</v>
      </c>
      <c r="B142" s="198"/>
      <c r="C142" s="199" t="s">
        <v>260</v>
      </c>
      <c r="D142" s="197"/>
      <c r="E142" s="200"/>
      <c r="F142" s="199"/>
      <c r="G142" s="197"/>
      <c r="H142" s="201" t="s">
        <v>261</v>
      </c>
      <c r="I142" s="199"/>
      <c r="J142" s="199"/>
      <c r="K142" s="200"/>
      <c r="L142" s="197"/>
      <c r="M142" s="197"/>
      <c r="N142" s="63"/>
      <c r="O142" s="197"/>
      <c r="P142" s="197"/>
      <c r="Q142" s="197"/>
      <c r="R142" s="197"/>
      <c r="S142" s="197"/>
      <c r="T142" s="197"/>
    </row>
    <row r="143" ht="15.75" customHeight="1">
      <c r="A143" s="1"/>
      <c r="B143" s="1"/>
      <c r="C143" s="202" t="s">
        <v>262</v>
      </c>
      <c r="D143" s="197"/>
      <c r="E143" s="203" t="s">
        <v>263</v>
      </c>
      <c r="F143" s="204"/>
      <c r="G143" s="197"/>
      <c r="H143" s="63"/>
      <c r="I143" s="205" t="s">
        <v>264</v>
      </c>
      <c r="J143" s="197"/>
      <c r="K143" s="63"/>
      <c r="L143" s="205"/>
      <c r="M143" s="197"/>
      <c r="N143" s="63"/>
      <c r="O143" s="205"/>
      <c r="P143" s="197"/>
      <c r="Q143" s="197"/>
      <c r="R143" s="197"/>
      <c r="S143" s="197"/>
      <c r="T143" s="197"/>
    </row>
    <row r="144" ht="15.75" customHeight="1">
      <c r="A144" s="1"/>
      <c r="B144" s="1"/>
      <c r="C144" s="206"/>
      <c r="D144" s="207"/>
      <c r="E144" s="208"/>
      <c r="F144" s="209"/>
      <c r="G144" s="210"/>
      <c r="H144" s="208"/>
      <c r="I144" s="209"/>
      <c r="J144" s="210"/>
      <c r="K144" s="211"/>
      <c r="L144" s="209"/>
      <c r="M144" s="210"/>
      <c r="N144" s="211"/>
      <c r="O144" s="209"/>
      <c r="P144" s="210"/>
      <c r="Q144" s="210"/>
      <c r="R144" s="210"/>
      <c r="S144" s="210"/>
      <c r="T144" s="197"/>
    </row>
    <row r="145" ht="15.75" customHeight="1">
      <c r="A145" s="197"/>
      <c r="B145" s="198"/>
      <c r="C145" s="197"/>
      <c r="D145" s="197"/>
      <c r="E145" s="63"/>
      <c r="F145" s="197"/>
      <c r="G145" s="197"/>
      <c r="H145" s="63"/>
      <c r="I145" s="197"/>
      <c r="J145" s="197"/>
      <c r="K145" s="63"/>
      <c r="L145" s="197"/>
      <c r="M145" s="197"/>
      <c r="N145" s="63"/>
      <c r="O145" s="197"/>
      <c r="P145" s="197"/>
      <c r="Q145" s="197"/>
      <c r="R145" s="197"/>
      <c r="S145" s="197"/>
      <c r="T145" s="197"/>
    </row>
    <row r="146" ht="15.75" customHeight="1">
      <c r="A146" s="197"/>
      <c r="B146" s="198"/>
      <c r="C146" s="197"/>
      <c r="D146" s="197"/>
      <c r="E146" s="63"/>
      <c r="F146" s="197"/>
      <c r="G146" s="197"/>
      <c r="H146" s="63"/>
      <c r="I146" s="197"/>
      <c r="J146" s="197"/>
      <c r="K146" s="63"/>
      <c r="L146" s="197"/>
      <c r="M146" s="197"/>
      <c r="N146" s="63"/>
      <c r="O146" s="197"/>
      <c r="P146" s="197"/>
      <c r="Q146" s="197"/>
      <c r="R146" s="197"/>
      <c r="S146" s="197"/>
      <c r="T146" s="197"/>
    </row>
    <row r="147" ht="15.75" customHeight="1">
      <c r="A147" s="197"/>
      <c r="B147" s="198"/>
      <c r="C147" s="197"/>
      <c r="D147" s="197"/>
      <c r="E147" s="63"/>
      <c r="F147" s="197"/>
      <c r="G147" s="197"/>
      <c r="H147" s="63"/>
      <c r="I147" s="197"/>
      <c r="J147" s="197"/>
      <c r="K147" s="63"/>
      <c r="L147" s="197"/>
      <c r="M147" s="197"/>
      <c r="N147" s="63"/>
      <c r="O147" s="197"/>
      <c r="P147" s="197"/>
      <c r="Q147" s="197"/>
      <c r="R147" s="197"/>
      <c r="S147" s="197"/>
      <c r="T147" s="197"/>
    </row>
    <row r="148" ht="15.75" customHeight="1">
      <c r="A148" s="197"/>
      <c r="B148" s="198"/>
      <c r="C148" s="197"/>
      <c r="D148" s="197"/>
      <c r="E148" s="63"/>
      <c r="F148" s="197"/>
      <c r="G148" s="197"/>
      <c r="H148" s="63"/>
      <c r="I148" s="197"/>
      <c r="J148" s="197"/>
      <c r="K148" s="63"/>
      <c r="L148" s="197"/>
      <c r="M148" s="197"/>
      <c r="N148" s="63"/>
      <c r="O148" s="197"/>
      <c r="P148" s="197"/>
      <c r="Q148" s="197"/>
      <c r="R148" s="197"/>
      <c r="S148" s="197"/>
      <c r="T148" s="197"/>
    </row>
    <row r="149" ht="15.75" customHeight="1">
      <c r="A149" s="197"/>
      <c r="B149" s="198"/>
      <c r="C149" s="197"/>
      <c r="D149" s="197"/>
      <c r="E149" s="63"/>
      <c r="F149" s="197"/>
      <c r="G149" s="197"/>
      <c r="H149" s="63"/>
      <c r="I149" s="197"/>
      <c r="J149" s="197"/>
      <c r="K149" s="63"/>
      <c r="L149" s="197"/>
      <c r="M149" s="197"/>
      <c r="N149" s="63"/>
      <c r="O149" s="197"/>
      <c r="P149" s="197"/>
      <c r="Q149" s="197"/>
      <c r="R149" s="197"/>
      <c r="S149" s="197"/>
      <c r="T149" s="197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</row>
    <row r="290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</row>
    <row r="291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</row>
    <row r="292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</row>
    <row r="293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</row>
    <row r="294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</row>
    <row r="295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</row>
    <row r="296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</row>
    <row r="297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</row>
    <row r="29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</row>
    <row r="299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</row>
    <row r="300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</row>
    <row r="301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</row>
    <row r="302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</row>
    <row r="303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</row>
    <row r="304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</row>
    <row r="305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</row>
    <row r="306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</row>
    <row r="307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</row>
    <row r="30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</row>
    <row r="309" ht="15.75" customHeight="1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</row>
    <row r="310" ht="15.75" customHeight="1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</row>
    <row r="311" ht="15.75" customHeight="1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</row>
    <row r="312" ht="15.75" customHeight="1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</row>
    <row r="313" ht="15.75" customHeight="1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</row>
    <row r="314" ht="15.75" customHeight="1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</row>
    <row r="315" ht="15.75" customHeight="1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</row>
    <row r="316" ht="15.75" customHeight="1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</row>
    <row r="317" ht="15.75" customHeight="1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</row>
    <row r="318" ht="15.75" customHeight="1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</row>
    <row r="319" ht="15.75" customHeight="1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</row>
    <row r="320" ht="15.75" customHeight="1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</row>
    <row r="321" ht="15.75" customHeight="1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</row>
    <row r="322" ht="15.75" customHeight="1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</row>
    <row r="323" ht="15.75" customHeight="1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</row>
    <row r="324" ht="15.75" customHeight="1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</row>
    <row r="325" ht="15.75" customHeight="1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</row>
    <row r="326" ht="15.75" customHeight="1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</row>
    <row r="327" ht="15.75" customHeight="1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</row>
    <row r="328" ht="15.75" customHeight="1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</row>
    <row r="329" ht="15.75" customHeight="1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</row>
    <row r="330" ht="15.75" customHeight="1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</row>
    <row r="331" ht="15.75" customHeight="1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</row>
    <row r="332" ht="15.75" customHeight="1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</row>
    <row r="333" ht="15.75" customHeight="1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</row>
    <row r="334" ht="15.75" customHeight="1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</row>
    <row r="335" ht="15.75" customHeight="1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</row>
    <row r="336" ht="15.75" customHeight="1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</row>
    <row r="337" ht="15.75" customHeight="1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</row>
    <row r="338" ht="15.75" customHeight="1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</row>
    <row r="339" ht="15.75" customHeight="1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</row>
    <row r="340" ht="15.75" customHeight="1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</row>
    <row r="341" ht="15.75" customHeight="1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</row>
    <row r="342" ht="15.75" customHeight="1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</row>
    <row r="343" ht="15.75" customHeight="1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</row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128:G132"/>
    <mergeCell ref="H128:J132"/>
    <mergeCell ref="E135:G135"/>
    <mergeCell ref="H135:J135"/>
    <mergeCell ref="A138:C138"/>
    <mergeCell ref="A139:C139"/>
    <mergeCell ref="E143:F143"/>
    <mergeCell ref="E17:G17"/>
    <mergeCell ref="H17:J17"/>
    <mergeCell ref="A23:C23"/>
    <mergeCell ref="E33:G33"/>
    <mergeCell ref="H33:J33"/>
    <mergeCell ref="E35:G38"/>
    <mergeCell ref="H35:J38"/>
  </mergeCells>
  <printOptions horizontalCentered="1"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2.13"/>
    <col customWidth="1" min="3" max="3" width="42.13"/>
    <col customWidth="1" min="4" max="4" width="11.25"/>
    <col customWidth="1" min="5" max="5" width="19.75"/>
    <col customWidth="1" min="6" max="6" width="12.38"/>
    <col customWidth="1" min="7" max="7" width="28.38"/>
    <col customWidth="1" min="8" max="8" width="30.38"/>
    <col customWidth="1" min="9" max="9" width="15.0"/>
    <col customWidth="1" min="10" max="10" width="35.38"/>
    <col customWidth="1" min="11" max="26" width="6.75"/>
  </cols>
  <sheetData>
    <row r="1" ht="15.0" customHeight="1">
      <c r="A1" s="212"/>
      <c r="B1" s="212"/>
      <c r="C1" s="212"/>
      <c r="D1" s="213"/>
      <c r="E1" s="212"/>
      <c r="F1" s="213"/>
      <c r="G1" s="212"/>
      <c r="H1" s="212"/>
      <c r="I1" s="214"/>
      <c r="J1" s="215" t="s">
        <v>265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ht="15.0" customHeight="1">
      <c r="A2" s="212"/>
      <c r="B2" s="212"/>
      <c r="C2" s="212"/>
      <c r="D2" s="213"/>
      <c r="E2" s="212"/>
      <c r="F2" s="213"/>
      <c r="G2" s="212"/>
      <c r="H2" s="216" t="s">
        <v>266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ht="15.0" customHeight="1">
      <c r="A3" s="212"/>
      <c r="B3" s="212"/>
      <c r="C3" s="212"/>
      <c r="D3" s="213"/>
      <c r="E3" s="212"/>
      <c r="F3" s="213"/>
      <c r="G3" s="212"/>
      <c r="H3" s="217" t="s">
        <v>267</v>
      </c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 ht="14.25" customHeight="1">
      <c r="A4" s="212"/>
      <c r="B4" s="212"/>
      <c r="C4" s="212"/>
      <c r="D4" s="213"/>
      <c r="E4" s="212"/>
      <c r="F4" s="213"/>
      <c r="G4" s="212"/>
      <c r="H4" s="212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 ht="21.0" customHeight="1">
      <c r="A5" s="212"/>
      <c r="B5" s="218" t="s">
        <v>268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ht="21.0" customHeight="1">
      <c r="A6" s="212"/>
      <c r="B6" s="219" t="s">
        <v>269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 ht="21.0" customHeight="1">
      <c r="A7" s="212"/>
      <c r="B7" s="219" t="s">
        <v>270</v>
      </c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ht="21.0" customHeight="1">
      <c r="A8" s="212"/>
      <c r="B8" s="219" t="s">
        <v>271</v>
      </c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ht="14.25" customHeight="1">
      <c r="A9" s="212"/>
      <c r="B9" s="212"/>
      <c r="C9" s="212"/>
      <c r="D9" s="213"/>
      <c r="E9" s="212"/>
      <c r="F9" s="213"/>
      <c r="G9" s="212"/>
      <c r="H9" s="212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ht="44.25" customHeight="1">
      <c r="A10" s="220"/>
      <c r="B10" s="221" t="s">
        <v>272</v>
      </c>
      <c r="C10" s="222"/>
      <c r="D10" s="223"/>
      <c r="E10" s="224" t="s">
        <v>273</v>
      </c>
      <c r="F10" s="222"/>
      <c r="G10" s="222"/>
      <c r="H10" s="222"/>
      <c r="I10" s="222"/>
      <c r="J10" s="223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</row>
    <row r="11" ht="61.5" customHeight="1">
      <c r="A11" s="225" t="s">
        <v>274</v>
      </c>
      <c r="B11" s="225" t="s">
        <v>275</v>
      </c>
      <c r="C11" s="225" t="s">
        <v>8</v>
      </c>
      <c r="D11" s="226" t="s">
        <v>276</v>
      </c>
      <c r="E11" s="225" t="s">
        <v>277</v>
      </c>
      <c r="F11" s="226" t="s">
        <v>276</v>
      </c>
      <c r="G11" s="225" t="s">
        <v>278</v>
      </c>
      <c r="H11" s="225" t="s">
        <v>279</v>
      </c>
      <c r="I11" s="225" t="s">
        <v>280</v>
      </c>
      <c r="J11" s="225" t="s">
        <v>281</v>
      </c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</row>
    <row r="12" ht="15.0" customHeight="1">
      <c r="A12" s="227"/>
      <c r="B12" s="227" t="s">
        <v>38</v>
      </c>
      <c r="C12" s="228"/>
      <c r="D12" s="229"/>
      <c r="E12" s="228"/>
      <c r="F12" s="230"/>
      <c r="G12" s="228"/>
      <c r="H12" s="228"/>
      <c r="I12" s="230"/>
      <c r="J12" s="228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ht="15.0" customHeight="1">
      <c r="A13" s="231"/>
      <c r="B13" s="232" t="s">
        <v>282</v>
      </c>
      <c r="C13" s="222"/>
      <c r="D13" s="233">
        <f>SUM(D12)</f>
        <v>0</v>
      </c>
      <c r="E13" s="234"/>
      <c r="F13" s="233">
        <f>SUM(F12)</f>
        <v>0</v>
      </c>
      <c r="G13" s="234"/>
      <c r="H13" s="234"/>
      <c r="I13" s="233">
        <f>SUM(I12)</f>
        <v>0</v>
      </c>
      <c r="J13" s="234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</row>
    <row r="14" ht="14.25" customHeight="1">
      <c r="A14" s="212"/>
      <c r="B14" s="212"/>
      <c r="C14" s="212"/>
      <c r="D14" s="213"/>
      <c r="E14" s="212"/>
      <c r="F14" s="213"/>
      <c r="G14" s="212"/>
      <c r="H14" s="212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ht="14.25" customHeight="1">
      <c r="A15" s="212"/>
      <c r="B15" s="212"/>
      <c r="C15" s="212"/>
      <c r="D15" s="213"/>
      <c r="E15" s="212"/>
      <c r="F15" s="213"/>
      <c r="G15" s="212"/>
      <c r="H15" s="212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</row>
    <row r="16" ht="44.25" customHeight="1">
      <c r="A16" s="220"/>
      <c r="B16" s="221" t="s">
        <v>283</v>
      </c>
      <c r="C16" s="222"/>
      <c r="D16" s="223"/>
      <c r="E16" s="224" t="s">
        <v>273</v>
      </c>
      <c r="F16" s="222"/>
      <c r="G16" s="222"/>
      <c r="H16" s="222"/>
      <c r="I16" s="222"/>
      <c r="J16" s="223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</row>
    <row r="17" ht="61.5" customHeight="1">
      <c r="A17" s="225" t="s">
        <v>274</v>
      </c>
      <c r="B17" s="225" t="s">
        <v>275</v>
      </c>
      <c r="C17" s="225" t="s">
        <v>8</v>
      </c>
      <c r="D17" s="226" t="s">
        <v>276</v>
      </c>
      <c r="E17" s="225" t="s">
        <v>277</v>
      </c>
      <c r="F17" s="226" t="s">
        <v>276</v>
      </c>
      <c r="G17" s="225" t="s">
        <v>278</v>
      </c>
      <c r="H17" s="225" t="s">
        <v>279</v>
      </c>
      <c r="I17" s="225" t="s">
        <v>280</v>
      </c>
      <c r="J17" s="225" t="s">
        <v>281</v>
      </c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</row>
    <row r="18" ht="15.0" customHeight="1">
      <c r="A18" s="227"/>
      <c r="B18" s="236" t="s">
        <v>38</v>
      </c>
      <c r="C18" s="237" t="s">
        <v>284</v>
      </c>
      <c r="D18" s="238">
        <f>sum(D19:D23)</f>
        <v>114000</v>
      </c>
      <c r="E18" s="239"/>
      <c r="F18" s="238">
        <f>sum(F19:F23)</f>
        <v>114000</v>
      </c>
      <c r="G18" s="239"/>
      <c r="H18" s="239"/>
      <c r="I18" s="238">
        <f>sum(I19:I23)</f>
        <v>114000</v>
      </c>
      <c r="J18" s="239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</row>
    <row r="19">
      <c r="A19" s="227"/>
      <c r="B19" s="227" t="s">
        <v>41</v>
      </c>
      <c r="C19" s="240" t="s">
        <v>285</v>
      </c>
      <c r="D19" s="229">
        <v>14000.0</v>
      </c>
      <c r="E19" s="240">
        <v>2.45101522E9</v>
      </c>
      <c r="F19" s="229">
        <v>14000.0</v>
      </c>
      <c r="G19" s="240" t="s">
        <v>286</v>
      </c>
      <c r="H19" s="240" t="s">
        <v>287</v>
      </c>
      <c r="I19" s="229">
        <v>14000.0</v>
      </c>
      <c r="J19" s="240" t="s">
        <v>288</v>
      </c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>
      <c r="A20" s="227"/>
      <c r="B20" s="227" t="s">
        <v>44</v>
      </c>
      <c r="C20" s="240" t="s">
        <v>289</v>
      </c>
      <c r="D20" s="229">
        <v>28000.0</v>
      </c>
      <c r="E20" s="240">
        <v>3.527808253E9</v>
      </c>
      <c r="F20" s="229">
        <v>28000.0</v>
      </c>
      <c r="G20" s="240" t="s">
        <v>290</v>
      </c>
      <c r="H20" s="240" t="s">
        <v>287</v>
      </c>
      <c r="I20" s="229">
        <v>28000.0</v>
      </c>
      <c r="J20" s="240" t="s">
        <v>291</v>
      </c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>
      <c r="A21" s="227"/>
      <c r="B21" s="227" t="s">
        <v>46</v>
      </c>
      <c r="C21" s="240" t="s">
        <v>292</v>
      </c>
      <c r="D21" s="229">
        <v>24000.0</v>
      </c>
      <c r="E21" s="240">
        <v>3.69470211E9</v>
      </c>
      <c r="F21" s="229">
        <v>24000.0</v>
      </c>
      <c r="G21" s="240" t="s">
        <v>293</v>
      </c>
      <c r="H21" s="240" t="s">
        <v>287</v>
      </c>
      <c r="I21" s="229">
        <v>24000.0</v>
      </c>
      <c r="J21" s="240" t="s">
        <v>294</v>
      </c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>
      <c r="A22" s="227"/>
      <c r="B22" s="241" t="s">
        <v>48</v>
      </c>
      <c r="C22" s="240" t="s">
        <v>295</v>
      </c>
      <c r="D22" s="229">
        <v>24000.0</v>
      </c>
      <c r="E22" s="240">
        <v>3.245214534E9</v>
      </c>
      <c r="F22" s="229">
        <v>24000.0</v>
      </c>
      <c r="G22" s="240" t="s">
        <v>296</v>
      </c>
      <c r="H22" s="240" t="s">
        <v>287</v>
      </c>
      <c r="I22" s="229">
        <v>24000.0</v>
      </c>
      <c r="J22" s="240" t="s">
        <v>297</v>
      </c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</row>
    <row r="23">
      <c r="A23" s="227"/>
      <c r="B23" s="241" t="s">
        <v>50</v>
      </c>
      <c r="C23" s="240" t="s">
        <v>298</v>
      </c>
      <c r="D23" s="229">
        <v>24000.0</v>
      </c>
      <c r="E23" s="240">
        <v>3.701306506E9</v>
      </c>
      <c r="F23" s="229">
        <v>24000.0</v>
      </c>
      <c r="G23" s="240" t="s">
        <v>299</v>
      </c>
      <c r="H23" s="240" t="s">
        <v>287</v>
      </c>
      <c r="I23" s="229">
        <v>24000.0</v>
      </c>
      <c r="J23" s="240" t="s">
        <v>300</v>
      </c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</row>
    <row r="24" ht="15.0" customHeight="1">
      <c r="A24" s="227"/>
      <c r="B24" s="242" t="s">
        <v>57</v>
      </c>
      <c r="C24" s="237" t="s">
        <v>58</v>
      </c>
      <c r="D24" s="238">
        <f>sum(D25:D31)</f>
        <v>110538</v>
      </c>
      <c r="E24" s="239"/>
      <c r="F24" s="238">
        <f>sum(F25:F31)</f>
        <v>110538</v>
      </c>
      <c r="G24" s="239"/>
      <c r="H24" s="239"/>
      <c r="I24" s="238">
        <f>SUM(I25:I32)</f>
        <v>110538</v>
      </c>
      <c r="J24" s="239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</row>
    <row r="25">
      <c r="A25" s="227"/>
      <c r="B25" s="241" t="s">
        <v>59</v>
      </c>
      <c r="C25" s="240" t="s">
        <v>301</v>
      </c>
      <c r="D25" s="229">
        <v>28338.0</v>
      </c>
      <c r="E25" s="240">
        <v>3.049115638E9</v>
      </c>
      <c r="F25" s="229">
        <v>28338.0</v>
      </c>
      <c r="G25" s="240" t="s">
        <v>302</v>
      </c>
      <c r="H25" s="240" t="s">
        <v>303</v>
      </c>
      <c r="I25" s="229">
        <v>14169.0</v>
      </c>
      <c r="J25" s="240" t="s">
        <v>304</v>
      </c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</row>
    <row r="26">
      <c r="A26" s="227"/>
      <c r="B26" s="241" t="s">
        <v>59</v>
      </c>
      <c r="C26" s="240" t="s">
        <v>301</v>
      </c>
      <c r="D26" s="229"/>
      <c r="E26" s="240">
        <v>3.049115638E9</v>
      </c>
      <c r="F26" s="229"/>
      <c r="G26" s="240" t="s">
        <v>302</v>
      </c>
      <c r="H26" s="240" t="s">
        <v>305</v>
      </c>
      <c r="I26" s="229">
        <v>14169.0</v>
      </c>
      <c r="J26" s="240" t="s">
        <v>306</v>
      </c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</row>
    <row r="27">
      <c r="A27" s="227"/>
      <c r="B27" s="241" t="s">
        <v>61</v>
      </c>
      <c r="C27" s="240" t="s">
        <v>62</v>
      </c>
      <c r="D27" s="229">
        <v>28000.0</v>
      </c>
      <c r="E27" s="240">
        <v>3.073317539E9</v>
      </c>
      <c r="F27" s="229">
        <v>28000.0</v>
      </c>
      <c r="G27" s="240" t="s">
        <v>307</v>
      </c>
      <c r="H27" s="240" t="s">
        <v>308</v>
      </c>
      <c r="I27" s="229">
        <v>14000.0</v>
      </c>
      <c r="J27" s="240" t="s">
        <v>309</v>
      </c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</row>
    <row r="28">
      <c r="A28" s="227"/>
      <c r="B28" s="241" t="s">
        <v>61</v>
      </c>
      <c r="C28" s="243" t="s">
        <v>62</v>
      </c>
      <c r="D28" s="229"/>
      <c r="E28" s="240">
        <v>3.073317539E9</v>
      </c>
      <c r="F28" s="229"/>
      <c r="G28" s="240" t="s">
        <v>307</v>
      </c>
      <c r="H28" s="240" t="s">
        <v>310</v>
      </c>
      <c r="I28" s="229">
        <v>14000.0</v>
      </c>
      <c r="J28" s="240" t="s">
        <v>311</v>
      </c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</row>
    <row r="29">
      <c r="A29" s="227"/>
      <c r="B29" s="241" t="s">
        <v>63</v>
      </c>
      <c r="C29" s="243" t="s">
        <v>64</v>
      </c>
      <c r="D29" s="229">
        <v>28200.0</v>
      </c>
      <c r="E29" s="240">
        <v>3.350911327E9</v>
      </c>
      <c r="F29" s="229">
        <v>28200.0</v>
      </c>
      <c r="G29" s="240" t="s">
        <v>312</v>
      </c>
      <c r="H29" s="240" t="s">
        <v>313</v>
      </c>
      <c r="I29" s="229">
        <v>14100.0</v>
      </c>
      <c r="J29" s="240" t="s">
        <v>314</v>
      </c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</row>
    <row r="30">
      <c r="A30" s="227"/>
      <c r="B30" s="241" t="s">
        <v>63</v>
      </c>
      <c r="C30" s="240" t="s">
        <v>64</v>
      </c>
      <c r="D30" s="229"/>
      <c r="E30" s="240">
        <v>3.350911327E9</v>
      </c>
      <c r="F30" s="229"/>
      <c r="G30" s="240" t="s">
        <v>312</v>
      </c>
      <c r="H30" s="240" t="s">
        <v>315</v>
      </c>
      <c r="I30" s="229">
        <v>14100.0</v>
      </c>
      <c r="J30" s="240" t="s">
        <v>316</v>
      </c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</row>
    <row r="31">
      <c r="A31" s="227"/>
      <c r="B31" s="241" t="s">
        <v>65</v>
      </c>
      <c r="C31" s="240" t="s">
        <v>317</v>
      </c>
      <c r="D31" s="229">
        <v>26000.0</v>
      </c>
      <c r="E31" s="240">
        <v>3.60700647E9</v>
      </c>
      <c r="F31" s="229">
        <v>26000.0</v>
      </c>
      <c r="G31" s="240" t="s">
        <v>318</v>
      </c>
      <c r="H31" s="240" t="s">
        <v>319</v>
      </c>
      <c r="I31" s="229">
        <v>13000.0</v>
      </c>
      <c r="J31" s="240" t="s">
        <v>320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</row>
    <row r="32">
      <c r="A32" s="227"/>
      <c r="B32" s="241" t="s">
        <v>65</v>
      </c>
      <c r="C32" s="240" t="s">
        <v>317</v>
      </c>
      <c r="D32" s="230"/>
      <c r="E32" s="240">
        <v>3.60700647E9</v>
      </c>
      <c r="F32" s="230"/>
      <c r="G32" s="240" t="s">
        <v>318</v>
      </c>
      <c r="H32" s="240" t="s">
        <v>321</v>
      </c>
      <c r="I32" s="229">
        <v>13000.0</v>
      </c>
      <c r="J32" s="240" t="s">
        <v>322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</row>
    <row r="33">
      <c r="A33" s="227"/>
      <c r="B33" s="242" t="s">
        <v>68</v>
      </c>
      <c r="C33" s="237" t="s">
        <v>323</v>
      </c>
      <c r="D33" s="238">
        <f>sum(D34)</f>
        <v>25080</v>
      </c>
      <c r="E33" s="239"/>
      <c r="F33" s="238">
        <f>sum(F34)</f>
        <v>25080</v>
      </c>
      <c r="G33" s="239"/>
      <c r="H33" s="239"/>
      <c r="I33" s="238">
        <f>sum(I34)</f>
        <v>25080</v>
      </c>
      <c r="J33" s="228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>
      <c r="A34" s="227"/>
      <c r="B34" s="227" t="s">
        <v>70</v>
      </c>
      <c r="C34" s="240" t="s">
        <v>324</v>
      </c>
      <c r="D34" s="229">
        <v>25080.0</v>
      </c>
      <c r="E34" s="240">
        <v>4.314237E7</v>
      </c>
      <c r="F34" s="229">
        <v>25080.0</v>
      </c>
      <c r="G34" s="228"/>
      <c r="H34" s="228"/>
      <c r="I34" s="229">
        <v>25080.0</v>
      </c>
      <c r="J34" s="240" t="s">
        <v>325</v>
      </c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</row>
    <row r="35">
      <c r="A35" s="227"/>
      <c r="B35" s="242" t="s">
        <v>73</v>
      </c>
      <c r="C35" s="237" t="s">
        <v>74</v>
      </c>
      <c r="D35" s="238">
        <f>sum(D36:D37)</f>
        <v>65100</v>
      </c>
      <c r="E35" s="237"/>
      <c r="F35" s="238">
        <f>sum(F36:F37)</f>
        <v>65100</v>
      </c>
      <c r="G35" s="239"/>
      <c r="H35" s="239"/>
      <c r="I35" s="238">
        <f>sum(I36:I37)</f>
        <v>65100</v>
      </c>
      <c r="J35" s="239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>
      <c r="A36" s="227"/>
      <c r="B36" s="227" t="s">
        <v>75</v>
      </c>
      <c r="C36" s="240" t="s">
        <v>326</v>
      </c>
      <c r="D36" s="229">
        <v>35100.0</v>
      </c>
      <c r="E36" s="244">
        <v>4.3376403E7</v>
      </c>
      <c r="F36" s="229">
        <v>35100.0</v>
      </c>
      <c r="G36" s="240" t="s">
        <v>327</v>
      </c>
      <c r="H36" s="240" t="s">
        <v>328</v>
      </c>
      <c r="I36" s="229">
        <v>32550.0</v>
      </c>
      <c r="J36" s="240" t="s">
        <v>329</v>
      </c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</row>
    <row r="37">
      <c r="A37" s="227"/>
      <c r="B37" s="241" t="s">
        <v>78</v>
      </c>
      <c r="C37" s="240" t="s">
        <v>330</v>
      </c>
      <c r="D37" s="229">
        <v>30000.0</v>
      </c>
      <c r="E37" s="240">
        <v>4.3376403E7</v>
      </c>
      <c r="F37" s="229">
        <v>30000.0</v>
      </c>
      <c r="G37" s="245" t="s">
        <v>327</v>
      </c>
      <c r="H37" s="240" t="s">
        <v>331</v>
      </c>
      <c r="I37" s="229">
        <v>32550.0</v>
      </c>
      <c r="J37" s="240" t="s">
        <v>332</v>
      </c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>
      <c r="A38" s="227"/>
      <c r="B38" s="242" t="s">
        <v>96</v>
      </c>
      <c r="C38" s="239" t="s">
        <v>97</v>
      </c>
      <c r="D38" s="238">
        <f>sum(D40:D55)+sum(D57:D103)</f>
        <v>554656</v>
      </c>
      <c r="E38" s="239"/>
      <c r="F38" s="238">
        <f>sum(F40:F55)+sum(F57:F103)</f>
        <v>554656</v>
      </c>
      <c r="G38" s="239"/>
      <c r="H38" s="239"/>
      <c r="I38" s="238">
        <f>sum(I40:I55)+sum(I57:I103)</f>
        <v>554656</v>
      </c>
      <c r="J38" s="239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</row>
    <row r="39" ht="15.0" customHeight="1">
      <c r="A39" s="227"/>
      <c r="B39" s="241"/>
      <c r="C39" s="240" t="s">
        <v>333</v>
      </c>
      <c r="D39" s="246">
        <v>107325.0</v>
      </c>
      <c r="E39" s="240">
        <v>2.355712852E9</v>
      </c>
      <c r="F39" s="246">
        <v>107325.0</v>
      </c>
      <c r="G39" s="228"/>
      <c r="H39" s="228"/>
      <c r="I39" s="229">
        <v>107325.0</v>
      </c>
      <c r="J39" s="228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ht="15.0" customHeight="1">
      <c r="A40" s="227"/>
      <c r="B40" s="241" t="s">
        <v>98</v>
      </c>
      <c r="C40" s="228" t="s">
        <v>99</v>
      </c>
      <c r="D40" s="229">
        <v>6000.0</v>
      </c>
      <c r="E40" s="228">
        <v>2.355712852E9</v>
      </c>
      <c r="F40" s="230">
        <v>6000.0</v>
      </c>
      <c r="G40" s="240" t="s">
        <v>334</v>
      </c>
      <c r="H40" s="240" t="s">
        <v>335</v>
      </c>
      <c r="I40" s="230">
        <v>6000.0</v>
      </c>
      <c r="J40" s="240" t="s">
        <v>336</v>
      </c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ht="15.0" customHeight="1">
      <c r="A41" s="227"/>
      <c r="B41" s="241" t="s">
        <v>101</v>
      </c>
      <c r="C41" s="228" t="s">
        <v>102</v>
      </c>
      <c r="D41" s="230">
        <v>5768.0</v>
      </c>
      <c r="E41" s="228">
        <v>2.355712852E9</v>
      </c>
      <c r="F41" s="230">
        <v>5768.0</v>
      </c>
      <c r="G41" s="240" t="s">
        <v>334</v>
      </c>
      <c r="H41" s="240" t="s">
        <v>335</v>
      </c>
      <c r="I41" s="230">
        <v>5768.0</v>
      </c>
      <c r="J41" s="240" t="s">
        <v>336</v>
      </c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ht="15.0" customHeight="1">
      <c r="A42" s="227"/>
      <c r="B42" s="241" t="s">
        <v>103</v>
      </c>
      <c r="C42" s="228" t="s">
        <v>104</v>
      </c>
      <c r="D42" s="230">
        <v>5999.0</v>
      </c>
      <c r="E42" s="228">
        <v>2.355712852E9</v>
      </c>
      <c r="F42" s="230">
        <v>5999.0</v>
      </c>
      <c r="G42" s="240" t="s">
        <v>334</v>
      </c>
      <c r="H42" s="240" t="s">
        <v>335</v>
      </c>
      <c r="I42" s="230">
        <v>5999.0</v>
      </c>
      <c r="J42" s="240" t="s">
        <v>336</v>
      </c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ht="15.0" customHeight="1">
      <c r="A43" s="227"/>
      <c r="B43" s="241" t="s">
        <v>105</v>
      </c>
      <c r="C43" s="228" t="s">
        <v>106</v>
      </c>
      <c r="D43" s="230">
        <v>5900.0</v>
      </c>
      <c r="E43" s="228">
        <v>2.355712852E9</v>
      </c>
      <c r="F43" s="230">
        <v>5900.0</v>
      </c>
      <c r="G43" s="240" t="s">
        <v>334</v>
      </c>
      <c r="H43" s="240" t="s">
        <v>335</v>
      </c>
      <c r="I43" s="230">
        <v>5900.0</v>
      </c>
      <c r="J43" s="240" t="s">
        <v>336</v>
      </c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ht="15.0" customHeight="1">
      <c r="A44" s="247"/>
      <c r="B44" s="248" t="s">
        <v>107</v>
      </c>
      <c r="C44" s="249" t="s">
        <v>108</v>
      </c>
      <c r="D44" s="230">
        <v>3639.0</v>
      </c>
      <c r="E44" s="228">
        <v>2.355712852E9</v>
      </c>
      <c r="F44" s="229">
        <v>3072.0</v>
      </c>
      <c r="G44" s="240" t="s">
        <v>334</v>
      </c>
      <c r="H44" s="240" t="s">
        <v>335</v>
      </c>
      <c r="I44" s="229">
        <v>3072.0</v>
      </c>
      <c r="J44" s="240" t="s">
        <v>336</v>
      </c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ht="15.0" customHeight="1">
      <c r="A45" s="247"/>
      <c r="B45" s="248" t="s">
        <v>109</v>
      </c>
      <c r="C45" s="249" t="s">
        <v>110</v>
      </c>
      <c r="D45" s="230">
        <v>4452.0</v>
      </c>
      <c r="E45" s="228">
        <v>2.355712852E9</v>
      </c>
      <c r="F45" s="230">
        <v>4452.0</v>
      </c>
      <c r="G45" s="240" t="s">
        <v>334</v>
      </c>
      <c r="H45" s="240" t="s">
        <v>335</v>
      </c>
      <c r="I45" s="230">
        <v>4452.0</v>
      </c>
      <c r="J45" s="240" t="s">
        <v>336</v>
      </c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</row>
    <row r="46" ht="15.0" customHeight="1">
      <c r="A46" s="247"/>
      <c r="B46" s="248" t="s">
        <v>111</v>
      </c>
      <c r="C46" s="249" t="s">
        <v>112</v>
      </c>
      <c r="D46" s="230">
        <v>12921.0</v>
      </c>
      <c r="E46" s="228">
        <v>2.355712852E9</v>
      </c>
      <c r="F46" s="230">
        <v>12921.0</v>
      </c>
      <c r="G46" s="240" t="s">
        <v>334</v>
      </c>
      <c r="H46" s="240" t="s">
        <v>335</v>
      </c>
      <c r="I46" s="230">
        <v>12921.0</v>
      </c>
      <c r="J46" s="240" t="s">
        <v>336</v>
      </c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ht="15.0" customHeight="1">
      <c r="A47" s="247"/>
      <c r="B47" s="248" t="s">
        <v>113</v>
      </c>
      <c r="C47" s="249" t="s">
        <v>114</v>
      </c>
      <c r="D47" s="230">
        <v>4999.0</v>
      </c>
      <c r="E47" s="228">
        <v>2.355712852E9</v>
      </c>
      <c r="F47" s="230">
        <v>4999.0</v>
      </c>
      <c r="G47" s="240" t="s">
        <v>334</v>
      </c>
      <c r="H47" s="240" t="s">
        <v>335</v>
      </c>
      <c r="I47" s="230">
        <v>4999.0</v>
      </c>
      <c r="J47" s="240" t="s">
        <v>336</v>
      </c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</row>
    <row r="48" ht="15.0" customHeight="1">
      <c r="A48" s="247"/>
      <c r="B48" s="248" t="s">
        <v>115</v>
      </c>
      <c r="C48" s="249" t="s">
        <v>116</v>
      </c>
      <c r="D48" s="230">
        <v>1240.0</v>
      </c>
      <c r="E48" s="228">
        <v>2.355712852E9</v>
      </c>
      <c r="F48" s="230">
        <v>1240.0</v>
      </c>
      <c r="G48" s="240" t="s">
        <v>334</v>
      </c>
      <c r="H48" s="240" t="s">
        <v>335</v>
      </c>
      <c r="I48" s="230">
        <v>1240.0</v>
      </c>
      <c r="J48" s="240" t="s">
        <v>336</v>
      </c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</row>
    <row r="49" ht="15.0" customHeight="1">
      <c r="A49" s="247"/>
      <c r="B49" s="248" t="s">
        <v>117</v>
      </c>
      <c r="C49" s="249" t="s">
        <v>118</v>
      </c>
      <c r="D49" s="230">
        <v>19996.0</v>
      </c>
      <c r="E49" s="228">
        <v>2.355712852E9</v>
      </c>
      <c r="F49" s="230">
        <v>19996.0</v>
      </c>
      <c r="G49" s="240" t="s">
        <v>334</v>
      </c>
      <c r="H49" s="240" t="s">
        <v>335</v>
      </c>
      <c r="I49" s="230">
        <v>19996.0</v>
      </c>
      <c r="J49" s="240" t="s">
        <v>336</v>
      </c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</row>
    <row r="50" ht="15.0" customHeight="1">
      <c r="A50" s="247"/>
      <c r="B50" s="248" t="s">
        <v>119</v>
      </c>
      <c r="C50" s="249" t="s">
        <v>120</v>
      </c>
      <c r="D50" s="230">
        <v>7388.0</v>
      </c>
      <c r="E50" s="228">
        <v>2.355712852E9</v>
      </c>
      <c r="F50" s="230">
        <v>7388.0</v>
      </c>
      <c r="G50" s="240" t="s">
        <v>334</v>
      </c>
      <c r="H50" s="240" t="s">
        <v>335</v>
      </c>
      <c r="I50" s="230">
        <v>7388.0</v>
      </c>
      <c r="J50" s="240" t="s">
        <v>336</v>
      </c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</row>
    <row r="51" ht="15.0" customHeight="1">
      <c r="A51" s="247"/>
      <c r="B51" s="248" t="s">
        <v>121</v>
      </c>
      <c r="C51" s="249" t="s">
        <v>122</v>
      </c>
      <c r="D51" s="230">
        <v>9532.0</v>
      </c>
      <c r="E51" s="228">
        <v>2.355712852E9</v>
      </c>
      <c r="F51" s="230">
        <v>9532.0</v>
      </c>
      <c r="G51" s="240" t="s">
        <v>334</v>
      </c>
      <c r="H51" s="240" t="s">
        <v>335</v>
      </c>
      <c r="I51" s="230">
        <v>9532.0</v>
      </c>
      <c r="J51" s="240" t="s">
        <v>336</v>
      </c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</row>
    <row r="52" ht="15.0" customHeight="1">
      <c r="A52" s="247"/>
      <c r="B52" s="248" t="s">
        <v>123</v>
      </c>
      <c r="C52" s="249" t="s">
        <v>124</v>
      </c>
      <c r="D52" s="230">
        <v>5220.0</v>
      </c>
      <c r="E52" s="228">
        <v>2.355712852E9</v>
      </c>
      <c r="F52" s="230">
        <v>5220.0</v>
      </c>
      <c r="G52" s="240" t="s">
        <v>334</v>
      </c>
      <c r="H52" s="240" t="s">
        <v>335</v>
      </c>
      <c r="I52" s="230">
        <v>5220.0</v>
      </c>
      <c r="J52" s="240" t="s">
        <v>336</v>
      </c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</row>
    <row r="53" ht="15.0" customHeight="1">
      <c r="A53" s="247"/>
      <c r="B53" s="248" t="s">
        <v>125</v>
      </c>
      <c r="C53" s="249" t="s">
        <v>126</v>
      </c>
      <c r="D53" s="230">
        <v>5124.0</v>
      </c>
      <c r="E53" s="228">
        <v>2.355712852E9</v>
      </c>
      <c r="F53" s="230">
        <v>5124.0</v>
      </c>
      <c r="G53" s="240" t="s">
        <v>334</v>
      </c>
      <c r="H53" s="240" t="s">
        <v>335</v>
      </c>
      <c r="I53" s="230">
        <v>5124.0</v>
      </c>
      <c r="J53" s="240" t="s">
        <v>336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</row>
    <row r="54" ht="15.0" customHeight="1">
      <c r="A54" s="247"/>
      <c r="B54" s="248" t="s">
        <v>127</v>
      </c>
      <c r="C54" s="249" t="s">
        <v>128</v>
      </c>
      <c r="D54" s="230">
        <v>3989.0</v>
      </c>
      <c r="E54" s="228">
        <v>2.355712852E9</v>
      </c>
      <c r="F54" s="230">
        <v>3989.0</v>
      </c>
      <c r="G54" s="240" t="s">
        <v>334</v>
      </c>
      <c r="H54" s="240" t="s">
        <v>335</v>
      </c>
      <c r="I54" s="230">
        <v>3989.0</v>
      </c>
      <c r="J54" s="240" t="s">
        <v>336</v>
      </c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ht="15.0" customHeight="1">
      <c r="A55" s="247"/>
      <c r="B55" s="248" t="s">
        <v>141</v>
      </c>
      <c r="C55" s="249" t="s">
        <v>142</v>
      </c>
      <c r="D55" s="230">
        <v>5725.0</v>
      </c>
      <c r="E55" s="228">
        <v>2.355712852E9</v>
      </c>
      <c r="F55" s="230">
        <v>5725.0</v>
      </c>
      <c r="G55" s="240" t="s">
        <v>334</v>
      </c>
      <c r="H55" s="240" t="s">
        <v>335</v>
      </c>
      <c r="I55" s="230">
        <v>5725.0</v>
      </c>
      <c r="J55" s="240" t="s">
        <v>336</v>
      </c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</row>
    <row r="56" ht="15.0" customHeight="1">
      <c r="A56" s="247"/>
      <c r="B56" s="248"/>
      <c r="C56" s="250" t="s">
        <v>337</v>
      </c>
      <c r="D56" s="251">
        <f>D38-D39</f>
        <v>447331</v>
      </c>
      <c r="E56" s="240">
        <v>2.882406902E9</v>
      </c>
      <c r="F56" s="251">
        <f>F38-F39</f>
        <v>447331</v>
      </c>
      <c r="G56" s="240"/>
      <c r="H56" s="240"/>
      <c r="I56" s="230">
        <f>I38-I39</f>
        <v>447331</v>
      </c>
      <c r="J56" s="240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</row>
    <row r="57" ht="15.0" customHeight="1">
      <c r="A57" s="247"/>
      <c r="B57" s="248" t="s">
        <v>129</v>
      </c>
      <c r="C57" s="249" t="s">
        <v>130</v>
      </c>
      <c r="D57" s="230">
        <v>23996.0</v>
      </c>
      <c r="E57" s="228">
        <v>2.882406902E9</v>
      </c>
      <c r="F57" s="230">
        <v>23996.0</v>
      </c>
      <c r="G57" s="240" t="s">
        <v>334</v>
      </c>
      <c r="H57" s="240" t="s">
        <v>338</v>
      </c>
      <c r="I57" s="230">
        <v>23996.0</v>
      </c>
      <c r="J57" s="240" t="s">
        <v>339</v>
      </c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ht="15.0" customHeight="1">
      <c r="A58" s="247"/>
      <c r="B58" s="248" t="s">
        <v>131</v>
      </c>
      <c r="C58" s="249" t="s">
        <v>132</v>
      </c>
      <c r="D58" s="230">
        <v>3378.0</v>
      </c>
      <c r="E58" s="228">
        <v>2.882406902E9</v>
      </c>
      <c r="F58" s="230">
        <v>3378.0</v>
      </c>
      <c r="G58" s="240" t="s">
        <v>334</v>
      </c>
      <c r="H58" s="240" t="s">
        <v>338</v>
      </c>
      <c r="I58" s="230">
        <v>3378.0</v>
      </c>
      <c r="J58" s="240" t="s">
        <v>339</v>
      </c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</row>
    <row r="59" ht="15.0" customHeight="1">
      <c r="A59" s="247"/>
      <c r="B59" s="248" t="s">
        <v>133</v>
      </c>
      <c r="C59" s="249" t="s">
        <v>134</v>
      </c>
      <c r="D59" s="230">
        <v>1998.0</v>
      </c>
      <c r="E59" s="228">
        <v>2.882406902E9</v>
      </c>
      <c r="F59" s="230">
        <v>1998.0</v>
      </c>
      <c r="G59" s="240" t="s">
        <v>334</v>
      </c>
      <c r="H59" s="240" t="s">
        <v>338</v>
      </c>
      <c r="I59" s="230">
        <v>1998.0</v>
      </c>
      <c r="J59" s="240" t="s">
        <v>339</v>
      </c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</row>
    <row r="60" ht="15.0" customHeight="1">
      <c r="A60" s="247"/>
      <c r="B60" s="248" t="s">
        <v>135</v>
      </c>
      <c r="C60" s="249" t="s">
        <v>136</v>
      </c>
      <c r="D60" s="230">
        <v>2545.0</v>
      </c>
      <c r="E60" s="228">
        <v>2.882406902E9</v>
      </c>
      <c r="F60" s="230">
        <v>2545.0</v>
      </c>
      <c r="G60" s="240" t="s">
        <v>334</v>
      </c>
      <c r="H60" s="240" t="s">
        <v>338</v>
      </c>
      <c r="I60" s="230">
        <v>2545.0</v>
      </c>
      <c r="J60" s="240" t="s">
        <v>339</v>
      </c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</row>
    <row r="61" ht="15.0" customHeight="1">
      <c r="A61" s="247"/>
      <c r="B61" s="248" t="s">
        <v>137</v>
      </c>
      <c r="C61" s="249" t="s">
        <v>138</v>
      </c>
      <c r="D61" s="230">
        <v>12090.0</v>
      </c>
      <c r="E61" s="228">
        <v>2.882406902E9</v>
      </c>
      <c r="F61" s="230">
        <v>12090.0</v>
      </c>
      <c r="G61" s="240" t="s">
        <v>334</v>
      </c>
      <c r="H61" s="240" t="s">
        <v>338</v>
      </c>
      <c r="I61" s="230">
        <v>12090.0</v>
      </c>
      <c r="J61" s="240" t="s">
        <v>339</v>
      </c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</row>
    <row r="62" ht="15.0" customHeight="1">
      <c r="A62" s="247"/>
      <c r="B62" s="248" t="s">
        <v>139</v>
      </c>
      <c r="C62" s="249" t="s">
        <v>140</v>
      </c>
      <c r="D62" s="230">
        <v>1930.0</v>
      </c>
      <c r="E62" s="228">
        <v>2.882406902E9</v>
      </c>
      <c r="F62" s="230">
        <v>1930.0</v>
      </c>
      <c r="G62" s="240" t="s">
        <v>334</v>
      </c>
      <c r="H62" s="240" t="s">
        <v>338</v>
      </c>
      <c r="I62" s="230">
        <v>1930.0</v>
      </c>
      <c r="J62" s="240" t="s">
        <v>339</v>
      </c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</row>
    <row r="63" ht="15.0" customHeight="1">
      <c r="A63" s="247"/>
      <c r="B63" s="248" t="s">
        <v>143</v>
      </c>
      <c r="C63" s="249" t="s">
        <v>144</v>
      </c>
      <c r="D63" s="230">
        <v>4398.0</v>
      </c>
      <c r="E63" s="228">
        <v>2.882406902E9</v>
      </c>
      <c r="F63" s="230">
        <v>4398.0</v>
      </c>
      <c r="G63" s="240" t="s">
        <v>334</v>
      </c>
      <c r="H63" s="240" t="s">
        <v>338</v>
      </c>
      <c r="I63" s="230">
        <v>4398.0</v>
      </c>
      <c r="J63" s="240" t="s">
        <v>339</v>
      </c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</row>
    <row r="64" ht="15.0" customHeight="1">
      <c r="A64" s="247"/>
      <c r="B64" s="248" t="s">
        <v>145</v>
      </c>
      <c r="C64" s="249" t="s">
        <v>146</v>
      </c>
      <c r="D64" s="230">
        <v>3998.0</v>
      </c>
      <c r="E64" s="228">
        <v>2.882406902E9</v>
      </c>
      <c r="F64" s="230">
        <v>3998.0</v>
      </c>
      <c r="G64" s="240" t="s">
        <v>334</v>
      </c>
      <c r="H64" s="240" t="s">
        <v>338</v>
      </c>
      <c r="I64" s="230">
        <v>3998.0</v>
      </c>
      <c r="J64" s="240" t="s">
        <v>339</v>
      </c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</row>
    <row r="65" ht="15.0" customHeight="1">
      <c r="A65" s="247"/>
      <c r="B65" s="248" t="s">
        <v>147</v>
      </c>
      <c r="C65" s="249" t="s">
        <v>148</v>
      </c>
      <c r="D65" s="230">
        <v>3798.0</v>
      </c>
      <c r="E65" s="228">
        <v>2.882406902E9</v>
      </c>
      <c r="F65" s="230">
        <v>3798.0</v>
      </c>
      <c r="G65" s="240" t="s">
        <v>334</v>
      </c>
      <c r="H65" s="240" t="s">
        <v>338</v>
      </c>
      <c r="I65" s="230">
        <v>3798.0</v>
      </c>
      <c r="J65" s="240" t="s">
        <v>339</v>
      </c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ht="15.0" customHeight="1">
      <c r="A66" s="247"/>
      <c r="B66" s="248" t="s">
        <v>149</v>
      </c>
      <c r="C66" s="249" t="s">
        <v>150</v>
      </c>
      <c r="D66" s="230">
        <v>8858.0</v>
      </c>
      <c r="E66" s="228">
        <v>2.882406902E9</v>
      </c>
      <c r="F66" s="230">
        <v>8858.0</v>
      </c>
      <c r="G66" s="240" t="s">
        <v>334</v>
      </c>
      <c r="H66" s="240" t="s">
        <v>338</v>
      </c>
      <c r="I66" s="230">
        <v>8858.0</v>
      </c>
      <c r="J66" s="240" t="s">
        <v>339</v>
      </c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ht="15.0" customHeight="1">
      <c r="A67" s="247"/>
      <c r="B67" s="248" t="s">
        <v>151</v>
      </c>
      <c r="C67" s="249" t="s">
        <v>152</v>
      </c>
      <c r="D67" s="230">
        <v>64834.0</v>
      </c>
      <c r="E67" s="228">
        <v>2.882406902E9</v>
      </c>
      <c r="F67" s="230">
        <v>64834.0</v>
      </c>
      <c r="G67" s="240" t="s">
        <v>334</v>
      </c>
      <c r="H67" s="240" t="s">
        <v>338</v>
      </c>
      <c r="I67" s="230">
        <v>64834.0</v>
      </c>
      <c r="J67" s="240" t="s">
        <v>339</v>
      </c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ht="15.0" customHeight="1">
      <c r="A68" s="247"/>
      <c r="B68" s="248" t="s">
        <v>153</v>
      </c>
      <c r="C68" s="249" t="s">
        <v>154</v>
      </c>
      <c r="D68" s="230">
        <v>5558.0</v>
      </c>
      <c r="E68" s="228">
        <v>2.882406902E9</v>
      </c>
      <c r="F68" s="230">
        <v>5558.0</v>
      </c>
      <c r="G68" s="240" t="s">
        <v>334</v>
      </c>
      <c r="H68" s="240" t="s">
        <v>338</v>
      </c>
      <c r="I68" s="230">
        <v>5558.0</v>
      </c>
      <c r="J68" s="240" t="s">
        <v>339</v>
      </c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ht="15.0" customHeight="1">
      <c r="A69" s="247"/>
      <c r="B69" s="248" t="s">
        <v>155</v>
      </c>
      <c r="C69" s="249" t="s">
        <v>156</v>
      </c>
      <c r="D69" s="230">
        <v>10647.0</v>
      </c>
      <c r="E69" s="228">
        <v>2.882406902E9</v>
      </c>
      <c r="F69" s="230">
        <v>10647.0</v>
      </c>
      <c r="G69" s="240" t="s">
        <v>334</v>
      </c>
      <c r="H69" s="240" t="s">
        <v>338</v>
      </c>
      <c r="I69" s="230">
        <v>10647.0</v>
      </c>
      <c r="J69" s="240" t="s">
        <v>339</v>
      </c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ht="15.0" customHeight="1">
      <c r="A70" s="247"/>
      <c r="B70" s="248" t="s">
        <v>157</v>
      </c>
      <c r="C70" s="249" t="s">
        <v>158</v>
      </c>
      <c r="D70" s="230">
        <v>16224.0</v>
      </c>
      <c r="E70" s="228">
        <v>2.882406902E9</v>
      </c>
      <c r="F70" s="230">
        <v>16224.0</v>
      </c>
      <c r="G70" s="240" t="s">
        <v>334</v>
      </c>
      <c r="H70" s="240" t="s">
        <v>338</v>
      </c>
      <c r="I70" s="230">
        <v>16224.0</v>
      </c>
      <c r="J70" s="240" t="s">
        <v>339</v>
      </c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</row>
    <row r="71" ht="15.0" customHeight="1">
      <c r="A71" s="247"/>
      <c r="B71" s="248" t="s">
        <v>159</v>
      </c>
      <c r="C71" s="249" t="s">
        <v>160</v>
      </c>
      <c r="D71" s="230">
        <v>17502.0</v>
      </c>
      <c r="E71" s="228">
        <v>2.882406902E9</v>
      </c>
      <c r="F71" s="230">
        <v>17502.0</v>
      </c>
      <c r="G71" s="240" t="s">
        <v>334</v>
      </c>
      <c r="H71" s="240" t="s">
        <v>338</v>
      </c>
      <c r="I71" s="230">
        <v>17502.0</v>
      </c>
      <c r="J71" s="240" t="s">
        <v>339</v>
      </c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</row>
    <row r="72" ht="15.0" customHeight="1">
      <c r="A72" s="247"/>
      <c r="B72" s="248" t="s">
        <v>161</v>
      </c>
      <c r="C72" s="249" t="s">
        <v>162</v>
      </c>
      <c r="D72" s="230">
        <v>7497.0</v>
      </c>
      <c r="E72" s="228">
        <v>2.882406902E9</v>
      </c>
      <c r="F72" s="230">
        <v>7497.0</v>
      </c>
      <c r="G72" s="240" t="s">
        <v>334</v>
      </c>
      <c r="H72" s="240" t="s">
        <v>338</v>
      </c>
      <c r="I72" s="230">
        <v>7497.0</v>
      </c>
      <c r="J72" s="240" t="s">
        <v>339</v>
      </c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</row>
    <row r="73" ht="15.0" customHeight="1">
      <c r="A73" s="247"/>
      <c r="B73" s="248" t="s">
        <v>163</v>
      </c>
      <c r="C73" s="249" t="s">
        <v>164</v>
      </c>
      <c r="D73" s="230">
        <v>17685.0</v>
      </c>
      <c r="E73" s="228">
        <v>2.882406902E9</v>
      </c>
      <c r="F73" s="230">
        <v>17685.0</v>
      </c>
      <c r="G73" s="240" t="s">
        <v>334</v>
      </c>
      <c r="H73" s="240" t="s">
        <v>338</v>
      </c>
      <c r="I73" s="230">
        <v>17685.0</v>
      </c>
      <c r="J73" s="240" t="s">
        <v>339</v>
      </c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</row>
    <row r="74" ht="15.0" customHeight="1">
      <c r="A74" s="247"/>
      <c r="B74" s="248" t="s">
        <v>165</v>
      </c>
      <c r="C74" s="249" t="s">
        <v>166</v>
      </c>
      <c r="D74" s="230">
        <v>27480.0</v>
      </c>
      <c r="E74" s="228">
        <v>2.882406902E9</v>
      </c>
      <c r="F74" s="230">
        <v>27480.0</v>
      </c>
      <c r="G74" s="240" t="s">
        <v>334</v>
      </c>
      <c r="H74" s="240" t="s">
        <v>338</v>
      </c>
      <c r="I74" s="230">
        <v>27480.0</v>
      </c>
      <c r="J74" s="240" t="s">
        <v>339</v>
      </c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</row>
    <row r="75" ht="15.0" customHeight="1">
      <c r="A75" s="247"/>
      <c r="B75" s="248" t="s">
        <v>167</v>
      </c>
      <c r="C75" s="249" t="s">
        <v>168</v>
      </c>
      <c r="D75" s="230">
        <v>18000.0</v>
      </c>
      <c r="E75" s="228">
        <v>2.882406902E9</v>
      </c>
      <c r="F75" s="230">
        <v>18000.0</v>
      </c>
      <c r="G75" s="240" t="s">
        <v>334</v>
      </c>
      <c r="H75" s="240" t="s">
        <v>338</v>
      </c>
      <c r="I75" s="230">
        <v>18000.0</v>
      </c>
      <c r="J75" s="240" t="s">
        <v>339</v>
      </c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</row>
    <row r="76" ht="15.0" customHeight="1">
      <c r="A76" s="247"/>
      <c r="B76" s="248" t="s">
        <v>169</v>
      </c>
      <c r="C76" s="249" t="s">
        <v>170</v>
      </c>
      <c r="D76" s="230">
        <v>35994.0</v>
      </c>
      <c r="E76" s="228">
        <v>2.882406902E9</v>
      </c>
      <c r="F76" s="230">
        <v>35994.0</v>
      </c>
      <c r="G76" s="240" t="s">
        <v>334</v>
      </c>
      <c r="H76" s="240" t="s">
        <v>338</v>
      </c>
      <c r="I76" s="230">
        <v>35994.0</v>
      </c>
      <c r="J76" s="240" t="s">
        <v>339</v>
      </c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</row>
    <row r="77" ht="15.0" customHeight="1">
      <c r="A77" s="247"/>
      <c r="B77" s="248" t="s">
        <v>171</v>
      </c>
      <c r="C77" s="249" t="s">
        <v>172</v>
      </c>
      <c r="D77" s="230">
        <v>21356.0</v>
      </c>
      <c r="E77" s="228">
        <v>2.882406902E9</v>
      </c>
      <c r="F77" s="230">
        <v>21356.0</v>
      </c>
      <c r="G77" s="240" t="s">
        <v>334</v>
      </c>
      <c r="H77" s="240" t="s">
        <v>338</v>
      </c>
      <c r="I77" s="230">
        <v>21356.0</v>
      </c>
      <c r="J77" s="240" t="s">
        <v>339</v>
      </c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ht="15.0" customHeight="1">
      <c r="A78" s="247"/>
      <c r="B78" s="248" t="s">
        <v>173</v>
      </c>
      <c r="C78" s="249" t="s">
        <v>174</v>
      </c>
      <c r="D78" s="230">
        <v>12327.0</v>
      </c>
      <c r="E78" s="228">
        <v>2.882406902E9</v>
      </c>
      <c r="F78" s="230">
        <v>12327.0</v>
      </c>
      <c r="G78" s="240" t="s">
        <v>334</v>
      </c>
      <c r="H78" s="240" t="s">
        <v>338</v>
      </c>
      <c r="I78" s="230">
        <v>12327.0</v>
      </c>
      <c r="J78" s="240" t="s">
        <v>339</v>
      </c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</row>
    <row r="79" ht="15.0" customHeight="1">
      <c r="A79" s="247"/>
      <c r="B79" s="248" t="s">
        <v>175</v>
      </c>
      <c r="C79" s="249" t="s">
        <v>176</v>
      </c>
      <c r="D79" s="230">
        <v>8397.0</v>
      </c>
      <c r="E79" s="228">
        <v>2.882406902E9</v>
      </c>
      <c r="F79" s="230">
        <v>8397.0</v>
      </c>
      <c r="G79" s="240" t="s">
        <v>334</v>
      </c>
      <c r="H79" s="240" t="s">
        <v>338</v>
      </c>
      <c r="I79" s="230">
        <v>8397.0</v>
      </c>
      <c r="J79" s="240" t="s">
        <v>339</v>
      </c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</row>
    <row r="80" ht="15.0" customHeight="1">
      <c r="A80" s="247"/>
      <c r="B80" s="248" t="s">
        <v>177</v>
      </c>
      <c r="C80" s="249" t="s">
        <v>178</v>
      </c>
      <c r="D80" s="230">
        <v>14997.0</v>
      </c>
      <c r="E80" s="228">
        <v>2.882406902E9</v>
      </c>
      <c r="F80" s="230">
        <v>14997.0</v>
      </c>
      <c r="G80" s="240" t="s">
        <v>334</v>
      </c>
      <c r="H80" s="240" t="s">
        <v>338</v>
      </c>
      <c r="I80" s="230">
        <v>14997.0</v>
      </c>
      <c r="J80" s="240" t="s">
        <v>339</v>
      </c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</row>
    <row r="81" ht="15.0" customHeight="1">
      <c r="A81" s="247"/>
      <c r="B81" s="248" t="s">
        <v>179</v>
      </c>
      <c r="C81" s="249" t="s">
        <v>180</v>
      </c>
      <c r="D81" s="230">
        <v>22636.0</v>
      </c>
      <c r="E81" s="228">
        <v>2.882406902E9</v>
      </c>
      <c r="F81" s="230">
        <v>22636.0</v>
      </c>
      <c r="G81" s="240" t="s">
        <v>334</v>
      </c>
      <c r="H81" s="240" t="s">
        <v>338</v>
      </c>
      <c r="I81" s="230">
        <v>22636.0</v>
      </c>
      <c r="J81" s="240" t="s">
        <v>339</v>
      </c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</row>
    <row r="82" ht="15.0" customHeight="1">
      <c r="A82" s="247"/>
      <c r="B82" s="248" t="s">
        <v>181</v>
      </c>
      <c r="C82" s="249" t="s">
        <v>182</v>
      </c>
      <c r="D82" s="230">
        <v>12390.0</v>
      </c>
      <c r="E82" s="228">
        <v>2.882406902E9</v>
      </c>
      <c r="F82" s="230">
        <v>12390.0</v>
      </c>
      <c r="G82" s="240" t="s">
        <v>334</v>
      </c>
      <c r="H82" s="240" t="s">
        <v>338</v>
      </c>
      <c r="I82" s="230">
        <v>12390.0</v>
      </c>
      <c r="J82" s="240" t="s">
        <v>339</v>
      </c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</row>
    <row r="83" ht="15.0" customHeight="1">
      <c r="A83" s="247"/>
      <c r="B83" s="248" t="s">
        <v>183</v>
      </c>
      <c r="C83" s="249" t="s">
        <v>184</v>
      </c>
      <c r="D83" s="230">
        <v>9592.0</v>
      </c>
      <c r="E83" s="228">
        <v>2.882406902E9</v>
      </c>
      <c r="F83" s="230">
        <v>9592.0</v>
      </c>
      <c r="G83" s="240" t="s">
        <v>334</v>
      </c>
      <c r="H83" s="240" t="s">
        <v>338</v>
      </c>
      <c r="I83" s="230">
        <v>9592.0</v>
      </c>
      <c r="J83" s="240" t="s">
        <v>339</v>
      </c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ht="15.0" customHeight="1">
      <c r="A84" s="247"/>
      <c r="B84" s="248" t="s">
        <v>185</v>
      </c>
      <c r="C84" s="249" t="s">
        <v>186</v>
      </c>
      <c r="D84" s="230">
        <v>3435.0</v>
      </c>
      <c r="E84" s="228">
        <v>2.882406902E9</v>
      </c>
      <c r="F84" s="230">
        <v>3435.0</v>
      </c>
      <c r="G84" s="240" t="s">
        <v>334</v>
      </c>
      <c r="H84" s="240" t="s">
        <v>338</v>
      </c>
      <c r="I84" s="230">
        <v>3435.0</v>
      </c>
      <c r="J84" s="240" t="s">
        <v>339</v>
      </c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</row>
    <row r="85" ht="15.0" customHeight="1">
      <c r="A85" s="247"/>
      <c r="B85" s="248" t="s">
        <v>187</v>
      </c>
      <c r="C85" s="249" t="s">
        <v>188</v>
      </c>
      <c r="D85" s="230">
        <v>4420.0</v>
      </c>
      <c r="E85" s="228">
        <v>2.882406902E9</v>
      </c>
      <c r="F85" s="230">
        <v>4420.0</v>
      </c>
      <c r="G85" s="240" t="s">
        <v>334</v>
      </c>
      <c r="H85" s="240" t="s">
        <v>338</v>
      </c>
      <c r="I85" s="230">
        <v>4420.0</v>
      </c>
      <c r="J85" s="240" t="s">
        <v>339</v>
      </c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</row>
    <row r="86" ht="15.0" customHeight="1">
      <c r="A86" s="247"/>
      <c r="B86" s="248" t="s">
        <v>189</v>
      </c>
      <c r="C86" s="249" t="s">
        <v>190</v>
      </c>
      <c r="D86" s="230">
        <v>3077.0</v>
      </c>
      <c r="E86" s="228">
        <v>2.882406902E9</v>
      </c>
      <c r="F86" s="230">
        <v>3077.0</v>
      </c>
      <c r="G86" s="240" t="s">
        <v>334</v>
      </c>
      <c r="H86" s="240" t="s">
        <v>338</v>
      </c>
      <c r="I86" s="230">
        <v>3077.0</v>
      </c>
      <c r="J86" s="240" t="s">
        <v>339</v>
      </c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</row>
    <row r="87" ht="15.0" customHeight="1">
      <c r="A87" s="247"/>
      <c r="B87" s="248" t="s">
        <v>191</v>
      </c>
      <c r="C87" s="249" t="s">
        <v>192</v>
      </c>
      <c r="D87" s="230">
        <v>5876.0</v>
      </c>
      <c r="E87" s="228">
        <v>2.882406902E9</v>
      </c>
      <c r="F87" s="230">
        <v>5876.0</v>
      </c>
      <c r="G87" s="240" t="s">
        <v>334</v>
      </c>
      <c r="H87" s="240" t="s">
        <v>338</v>
      </c>
      <c r="I87" s="230">
        <v>5876.0</v>
      </c>
      <c r="J87" s="240" t="s">
        <v>339</v>
      </c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ht="15.0" customHeight="1">
      <c r="A88" s="247"/>
      <c r="B88" s="248" t="s">
        <v>193</v>
      </c>
      <c r="C88" s="249" t="s">
        <v>194</v>
      </c>
      <c r="D88" s="230">
        <v>545.0</v>
      </c>
      <c r="E88" s="228">
        <v>2.882406902E9</v>
      </c>
      <c r="F88" s="230">
        <v>545.0</v>
      </c>
      <c r="G88" s="240" t="s">
        <v>334</v>
      </c>
      <c r="H88" s="240" t="s">
        <v>338</v>
      </c>
      <c r="I88" s="230">
        <v>545.0</v>
      </c>
      <c r="J88" s="240" t="s">
        <v>339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ht="15.0" customHeight="1">
      <c r="A89" s="247"/>
      <c r="B89" s="248" t="s">
        <v>195</v>
      </c>
      <c r="C89" s="249" t="s">
        <v>196</v>
      </c>
      <c r="D89" s="230">
        <v>5712.0</v>
      </c>
      <c r="E89" s="228">
        <v>2.882406902E9</v>
      </c>
      <c r="F89" s="230">
        <v>5712.0</v>
      </c>
      <c r="G89" s="240" t="s">
        <v>334</v>
      </c>
      <c r="H89" s="240" t="s">
        <v>338</v>
      </c>
      <c r="I89" s="230">
        <v>5712.0</v>
      </c>
      <c r="J89" s="240" t="s">
        <v>339</v>
      </c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ht="15.0" customHeight="1">
      <c r="A90" s="247"/>
      <c r="B90" s="248" t="s">
        <v>197</v>
      </c>
      <c r="C90" s="249" t="s">
        <v>198</v>
      </c>
      <c r="D90" s="230">
        <v>4039.0</v>
      </c>
      <c r="E90" s="228">
        <v>2.882406902E9</v>
      </c>
      <c r="F90" s="230">
        <v>4039.0</v>
      </c>
      <c r="G90" s="240" t="s">
        <v>334</v>
      </c>
      <c r="H90" s="240" t="s">
        <v>338</v>
      </c>
      <c r="I90" s="230">
        <v>4039.0</v>
      </c>
      <c r="J90" s="240" t="s">
        <v>339</v>
      </c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ht="15.0" customHeight="1">
      <c r="A91" s="247"/>
      <c r="B91" s="248" t="s">
        <v>199</v>
      </c>
      <c r="C91" s="249" t="s">
        <v>200</v>
      </c>
      <c r="D91" s="230">
        <v>3400.0</v>
      </c>
      <c r="E91" s="228">
        <v>2.882406902E9</v>
      </c>
      <c r="F91" s="230">
        <v>3400.0</v>
      </c>
      <c r="G91" s="240" t="s">
        <v>334</v>
      </c>
      <c r="H91" s="240" t="s">
        <v>338</v>
      </c>
      <c r="I91" s="230">
        <v>3400.0</v>
      </c>
      <c r="J91" s="240" t="s">
        <v>339</v>
      </c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ht="15.0" customHeight="1">
      <c r="A92" s="247"/>
      <c r="B92" s="248" t="s">
        <v>201</v>
      </c>
      <c r="C92" s="249" t="s">
        <v>202</v>
      </c>
      <c r="D92" s="230">
        <v>3174.0</v>
      </c>
      <c r="E92" s="228">
        <v>2.882406902E9</v>
      </c>
      <c r="F92" s="230">
        <v>3174.0</v>
      </c>
      <c r="G92" s="240" t="s">
        <v>334</v>
      </c>
      <c r="H92" s="240" t="s">
        <v>338</v>
      </c>
      <c r="I92" s="230">
        <v>3174.0</v>
      </c>
      <c r="J92" s="240" t="s">
        <v>339</v>
      </c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ht="15.0" customHeight="1">
      <c r="A93" s="247"/>
      <c r="B93" s="248" t="s">
        <v>203</v>
      </c>
      <c r="C93" s="249" t="s">
        <v>204</v>
      </c>
      <c r="D93" s="230">
        <v>1998.0</v>
      </c>
      <c r="E93" s="228">
        <v>2.882406902E9</v>
      </c>
      <c r="F93" s="230">
        <v>1998.0</v>
      </c>
      <c r="G93" s="240" t="s">
        <v>334</v>
      </c>
      <c r="H93" s="240" t="s">
        <v>338</v>
      </c>
      <c r="I93" s="230">
        <v>1998.0</v>
      </c>
      <c r="J93" s="240" t="s">
        <v>339</v>
      </c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ht="15.0" customHeight="1">
      <c r="A94" s="247"/>
      <c r="B94" s="248" t="s">
        <v>205</v>
      </c>
      <c r="C94" s="249" t="s">
        <v>206</v>
      </c>
      <c r="D94" s="230">
        <v>1740.0</v>
      </c>
      <c r="E94" s="228">
        <v>2.882406902E9</v>
      </c>
      <c r="F94" s="230">
        <v>1740.0</v>
      </c>
      <c r="G94" s="240" t="s">
        <v>334</v>
      </c>
      <c r="H94" s="240" t="s">
        <v>338</v>
      </c>
      <c r="I94" s="230">
        <v>1740.0</v>
      </c>
      <c r="J94" s="240" t="s">
        <v>339</v>
      </c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ht="15.0" customHeight="1">
      <c r="A95" s="247"/>
      <c r="B95" s="248" t="s">
        <v>207</v>
      </c>
      <c r="C95" s="249" t="s">
        <v>208</v>
      </c>
      <c r="D95" s="230">
        <v>1420.0</v>
      </c>
      <c r="E95" s="228">
        <v>2.882406902E9</v>
      </c>
      <c r="F95" s="230">
        <v>1420.0</v>
      </c>
      <c r="G95" s="240" t="s">
        <v>334</v>
      </c>
      <c r="H95" s="240" t="s">
        <v>338</v>
      </c>
      <c r="I95" s="230">
        <v>1420.0</v>
      </c>
      <c r="J95" s="240" t="s">
        <v>339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ht="15.0" customHeight="1">
      <c r="A96" s="247"/>
      <c r="B96" s="248" t="s">
        <v>209</v>
      </c>
      <c r="C96" s="249" t="s">
        <v>210</v>
      </c>
      <c r="D96" s="230">
        <v>3360.0</v>
      </c>
      <c r="E96" s="228">
        <v>2.882406902E9</v>
      </c>
      <c r="F96" s="230">
        <v>3360.0</v>
      </c>
      <c r="G96" s="240" t="s">
        <v>334</v>
      </c>
      <c r="H96" s="240" t="s">
        <v>338</v>
      </c>
      <c r="I96" s="230">
        <v>3360.0</v>
      </c>
      <c r="J96" s="240" t="s">
        <v>339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ht="15.0" customHeight="1">
      <c r="A97" s="247"/>
      <c r="B97" s="248" t="s">
        <v>211</v>
      </c>
      <c r="C97" s="249" t="s">
        <v>212</v>
      </c>
      <c r="D97" s="230">
        <v>230.0</v>
      </c>
      <c r="E97" s="228">
        <v>2.882406902E9</v>
      </c>
      <c r="F97" s="230">
        <v>230.0</v>
      </c>
      <c r="G97" s="240" t="s">
        <v>334</v>
      </c>
      <c r="H97" s="240" t="s">
        <v>338</v>
      </c>
      <c r="I97" s="230">
        <v>230.0</v>
      </c>
      <c r="J97" s="240" t="s">
        <v>339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ht="15.0" customHeight="1">
      <c r="A98" s="247"/>
      <c r="B98" s="248" t="s">
        <v>213</v>
      </c>
      <c r="C98" s="249" t="s">
        <v>214</v>
      </c>
      <c r="D98" s="230">
        <v>720.0</v>
      </c>
      <c r="E98" s="228">
        <v>2.882406902E9</v>
      </c>
      <c r="F98" s="230">
        <v>720.0</v>
      </c>
      <c r="G98" s="240" t="s">
        <v>334</v>
      </c>
      <c r="H98" s="240" t="s">
        <v>338</v>
      </c>
      <c r="I98" s="230">
        <v>720.0</v>
      </c>
      <c r="J98" s="240" t="s">
        <v>339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ht="15.0" customHeight="1">
      <c r="A99" s="247"/>
      <c r="B99" s="248" t="s">
        <v>215</v>
      </c>
      <c r="C99" s="249" t="s">
        <v>216</v>
      </c>
      <c r="D99" s="230">
        <v>360.0</v>
      </c>
      <c r="E99" s="228">
        <v>2.882406902E9</v>
      </c>
      <c r="F99" s="230">
        <v>360.0</v>
      </c>
      <c r="G99" s="240" t="s">
        <v>334</v>
      </c>
      <c r="H99" s="240" t="s">
        <v>338</v>
      </c>
      <c r="I99" s="230">
        <v>360.0</v>
      </c>
      <c r="J99" s="240" t="s">
        <v>339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ht="15.0" customHeight="1">
      <c r="A100" s="247"/>
      <c r="B100" s="248" t="s">
        <v>217</v>
      </c>
      <c r="C100" s="249" t="s">
        <v>218</v>
      </c>
      <c r="D100" s="230">
        <v>3878.0</v>
      </c>
      <c r="E100" s="228">
        <v>2.882406902E9</v>
      </c>
      <c r="F100" s="230">
        <v>3878.0</v>
      </c>
      <c r="G100" s="240" t="s">
        <v>334</v>
      </c>
      <c r="H100" s="240" t="s">
        <v>338</v>
      </c>
      <c r="I100" s="230">
        <v>3878.0</v>
      </c>
      <c r="J100" s="240" t="s">
        <v>339</v>
      </c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ht="15.0" customHeight="1">
      <c r="A101" s="247"/>
      <c r="B101" s="248" t="s">
        <v>219</v>
      </c>
      <c r="C101" s="249" t="s">
        <v>220</v>
      </c>
      <c r="D101" s="230">
        <v>3460.0</v>
      </c>
      <c r="E101" s="228">
        <v>2.882406902E9</v>
      </c>
      <c r="F101" s="230">
        <v>3460.0</v>
      </c>
      <c r="G101" s="240" t="s">
        <v>334</v>
      </c>
      <c r="H101" s="240" t="s">
        <v>338</v>
      </c>
      <c r="I101" s="230">
        <v>3460.0</v>
      </c>
      <c r="J101" s="240" t="s">
        <v>339</v>
      </c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ht="15.0" customHeight="1">
      <c r="A102" s="247"/>
      <c r="B102" s="248" t="s">
        <v>221</v>
      </c>
      <c r="C102" s="249" t="s">
        <v>222</v>
      </c>
      <c r="D102" s="230">
        <v>2000.0</v>
      </c>
      <c r="E102" s="228">
        <v>2.882406902E9</v>
      </c>
      <c r="F102" s="230">
        <v>2000.0</v>
      </c>
      <c r="G102" s="240" t="s">
        <v>334</v>
      </c>
      <c r="H102" s="240" t="s">
        <v>338</v>
      </c>
      <c r="I102" s="230">
        <v>2000.0</v>
      </c>
      <c r="J102" s="240" t="s">
        <v>339</v>
      </c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ht="15.0" customHeight="1">
      <c r="A103" s="247"/>
      <c r="B103" s="248" t="s">
        <v>223</v>
      </c>
      <c r="C103" s="249" t="s">
        <v>224</v>
      </c>
      <c r="D103" s="230">
        <v>3815.0</v>
      </c>
      <c r="E103" s="228">
        <v>2.882406902E9</v>
      </c>
      <c r="F103" s="230">
        <f>3815+567</f>
        <v>4382</v>
      </c>
      <c r="G103" s="240" t="s">
        <v>334</v>
      </c>
      <c r="H103" s="240" t="s">
        <v>338</v>
      </c>
      <c r="I103" s="230">
        <f>3815+567</f>
        <v>4382</v>
      </c>
      <c r="J103" s="240" t="s">
        <v>339</v>
      </c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>
      <c r="A104" s="247"/>
      <c r="B104" s="252" t="s">
        <v>226</v>
      </c>
      <c r="C104" s="253" t="s">
        <v>340</v>
      </c>
      <c r="D104" s="238">
        <f>sum(D105)</f>
        <v>22000</v>
      </c>
      <c r="E104" s="239"/>
      <c r="F104" s="238">
        <f>sum(F105)</f>
        <v>22000</v>
      </c>
      <c r="G104" s="239"/>
      <c r="H104" s="239"/>
      <c r="I104" s="238">
        <f>SUM(I105+I106)</f>
        <v>22000</v>
      </c>
      <c r="J104" s="239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>
      <c r="A105" s="247"/>
      <c r="B105" s="248" t="s">
        <v>341</v>
      </c>
      <c r="C105" s="250" t="s">
        <v>342</v>
      </c>
      <c r="D105" s="229">
        <v>22000.0</v>
      </c>
      <c r="E105" s="240">
        <v>3.566212302E9</v>
      </c>
      <c r="F105" s="229">
        <v>22000.0</v>
      </c>
      <c r="G105" s="240" t="s">
        <v>343</v>
      </c>
      <c r="H105" s="240" t="s">
        <v>344</v>
      </c>
      <c r="I105" s="229">
        <v>11000.0</v>
      </c>
      <c r="J105" s="240" t="s">
        <v>345</v>
      </c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>
      <c r="A106" s="247"/>
      <c r="B106" s="248" t="s">
        <v>341</v>
      </c>
      <c r="C106" s="250" t="s">
        <v>342</v>
      </c>
      <c r="D106" s="230"/>
      <c r="E106" s="240">
        <v>3.566212302E9</v>
      </c>
      <c r="F106" s="230"/>
      <c r="G106" s="240" t="s">
        <v>343</v>
      </c>
      <c r="H106" s="240" t="s">
        <v>346</v>
      </c>
      <c r="I106" s="229">
        <v>11000.0</v>
      </c>
      <c r="J106" s="240" t="s">
        <v>347</v>
      </c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ht="15.0" customHeight="1">
      <c r="A107" s="247"/>
      <c r="B107" s="254" t="s">
        <v>231</v>
      </c>
      <c r="C107" s="255" t="s">
        <v>232</v>
      </c>
      <c r="D107" s="238">
        <f>sum(D108:D109)</f>
        <v>440</v>
      </c>
      <c r="E107" s="239"/>
      <c r="F107" s="238">
        <f>sum(F108:F109)</f>
        <v>440</v>
      </c>
      <c r="G107" s="239"/>
      <c r="H107" s="239"/>
      <c r="I107" s="238">
        <f>sum(I108:I109)</f>
        <v>440</v>
      </c>
      <c r="J107" s="239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>
      <c r="A108" s="247"/>
      <c r="B108" s="256" t="s">
        <v>233</v>
      </c>
      <c r="C108" s="249" t="s">
        <v>234</v>
      </c>
      <c r="D108" s="230">
        <v>240.0</v>
      </c>
      <c r="E108" s="240">
        <v>1.436057E7</v>
      </c>
      <c r="F108" s="230">
        <v>240.0</v>
      </c>
      <c r="G108" s="228"/>
      <c r="H108" s="228"/>
      <c r="I108" s="229">
        <v>140.0</v>
      </c>
      <c r="J108" s="240" t="s">
        <v>348</v>
      </c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>
      <c r="A109" s="247"/>
      <c r="B109" s="256" t="s">
        <v>236</v>
      </c>
      <c r="C109" s="249" t="s">
        <v>237</v>
      </c>
      <c r="D109" s="230">
        <v>200.0</v>
      </c>
      <c r="E109" s="240">
        <v>1.436057E7</v>
      </c>
      <c r="F109" s="230">
        <v>200.0</v>
      </c>
      <c r="G109" s="228"/>
      <c r="H109" s="228"/>
      <c r="I109" s="229">
        <v>300.0</v>
      </c>
      <c r="J109" s="240" t="s">
        <v>349</v>
      </c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ht="15.0" customHeight="1">
      <c r="A110" s="247"/>
      <c r="B110" s="254" t="s">
        <v>239</v>
      </c>
      <c r="C110" s="255" t="s">
        <v>240</v>
      </c>
      <c r="D110" s="238">
        <f>sum(D111:D116)</f>
        <v>98000</v>
      </c>
      <c r="E110" s="239"/>
      <c r="F110" s="238">
        <f>sum(F111:F116)</f>
        <v>98000</v>
      </c>
      <c r="G110" s="239"/>
      <c r="H110" s="239"/>
      <c r="I110" s="238">
        <f>sum(I111:I116)</f>
        <v>98000</v>
      </c>
      <c r="J110" s="239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>
      <c r="A111" s="247"/>
      <c r="B111" s="256" t="s">
        <v>241</v>
      </c>
      <c r="C111" s="250" t="s">
        <v>350</v>
      </c>
      <c r="D111" s="230">
        <v>20000.0</v>
      </c>
      <c r="E111" s="240">
        <v>3.635605873E9</v>
      </c>
      <c r="F111" s="230">
        <v>20000.0</v>
      </c>
      <c r="G111" s="240" t="s">
        <v>351</v>
      </c>
      <c r="H111" s="240" t="s">
        <v>352</v>
      </c>
      <c r="I111" s="229">
        <v>10000.0</v>
      </c>
      <c r="J111" s="240" t="s">
        <v>353</v>
      </c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>
      <c r="A112" s="247"/>
      <c r="B112" s="248" t="s">
        <v>241</v>
      </c>
      <c r="C112" s="250" t="s">
        <v>350</v>
      </c>
      <c r="D112" s="230"/>
      <c r="E112" s="240">
        <v>3.635605873E9</v>
      </c>
      <c r="F112" s="230"/>
      <c r="G112" s="240" t="s">
        <v>351</v>
      </c>
      <c r="H112" s="240" t="s">
        <v>354</v>
      </c>
      <c r="I112" s="229">
        <v>10000.0</v>
      </c>
      <c r="J112" s="240" t="s">
        <v>355</v>
      </c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>
      <c r="A113" s="247"/>
      <c r="B113" s="256" t="s">
        <v>243</v>
      </c>
      <c r="C113" s="250" t="s">
        <v>356</v>
      </c>
      <c r="D113" s="230">
        <v>24000.0</v>
      </c>
      <c r="E113" s="240">
        <v>3.187922756E9</v>
      </c>
      <c r="F113" s="230">
        <v>24000.0</v>
      </c>
      <c r="G113" s="240" t="s">
        <v>357</v>
      </c>
      <c r="H113" s="240" t="s">
        <v>358</v>
      </c>
      <c r="I113" s="230">
        <v>24000.0</v>
      </c>
      <c r="J113" s="240" t="s">
        <v>359</v>
      </c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>
      <c r="A114" s="247"/>
      <c r="B114" s="256" t="s">
        <v>245</v>
      </c>
      <c r="C114" s="250" t="s">
        <v>360</v>
      </c>
      <c r="D114" s="230">
        <v>24000.0</v>
      </c>
      <c r="E114" s="240">
        <v>3.434711611E9</v>
      </c>
      <c r="F114" s="230">
        <v>24000.0</v>
      </c>
      <c r="G114" s="240" t="s">
        <v>361</v>
      </c>
      <c r="H114" s="240" t="s">
        <v>362</v>
      </c>
      <c r="I114" s="230">
        <v>24000.0</v>
      </c>
      <c r="J114" s="240" t="s">
        <v>363</v>
      </c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>
      <c r="A115" s="247"/>
      <c r="B115" s="256" t="s">
        <v>247</v>
      </c>
      <c r="C115" s="250" t="s">
        <v>364</v>
      </c>
      <c r="D115" s="230">
        <v>24000.0</v>
      </c>
      <c r="E115" s="240">
        <v>3.396607851E9</v>
      </c>
      <c r="F115" s="230">
        <v>24000.0</v>
      </c>
      <c r="G115" s="240" t="s">
        <v>365</v>
      </c>
      <c r="H115" s="240" t="s">
        <v>366</v>
      </c>
      <c r="I115" s="230">
        <v>24000.0</v>
      </c>
      <c r="J115" s="240" t="s">
        <v>367</v>
      </c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>
      <c r="A116" s="247"/>
      <c r="B116" s="256" t="s">
        <v>249</v>
      </c>
      <c r="C116" s="250" t="s">
        <v>368</v>
      </c>
      <c r="D116" s="230">
        <v>6000.0</v>
      </c>
      <c r="E116" s="240">
        <v>3.492405185E9</v>
      </c>
      <c r="F116" s="230">
        <v>6000.0</v>
      </c>
      <c r="G116" s="240" t="s">
        <v>369</v>
      </c>
      <c r="H116" s="240" t="s">
        <v>370</v>
      </c>
      <c r="I116" s="230">
        <v>6000.0</v>
      </c>
      <c r="J116" s="240" t="s">
        <v>371</v>
      </c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ht="15.0" customHeight="1">
      <c r="A117" s="247"/>
      <c r="B117" s="254" t="s">
        <v>252</v>
      </c>
      <c r="C117" s="255" t="s">
        <v>253</v>
      </c>
      <c r="D117" s="238">
        <f>D118</f>
        <v>10000</v>
      </c>
      <c r="E117" s="239"/>
      <c r="F117" s="238">
        <f>F118</f>
        <v>10000</v>
      </c>
      <c r="G117" s="239"/>
      <c r="H117" s="239"/>
      <c r="I117" s="257">
        <v>10000.0</v>
      </c>
      <c r="J117" s="239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</row>
    <row r="118">
      <c r="A118" s="247"/>
      <c r="B118" s="256" t="s">
        <v>254</v>
      </c>
      <c r="C118" s="250" t="s">
        <v>372</v>
      </c>
      <c r="D118" s="230">
        <v>10000.0</v>
      </c>
      <c r="E118" s="240">
        <v>2.416574E7</v>
      </c>
      <c r="F118" s="230">
        <v>10000.0</v>
      </c>
      <c r="G118" s="240" t="s">
        <v>373</v>
      </c>
      <c r="H118" s="240" t="s">
        <v>374</v>
      </c>
      <c r="I118" s="230">
        <v>10000.0</v>
      </c>
      <c r="J118" s="240" t="s">
        <v>375</v>
      </c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</row>
    <row r="119" ht="15.0" customHeight="1">
      <c r="A119" s="231"/>
      <c r="B119" s="232" t="s">
        <v>282</v>
      </c>
      <c r="C119" s="222"/>
      <c r="D119" s="233">
        <f>D117+D110+D107+D104+D38+D35+D33+D24+D18</f>
        <v>999814</v>
      </c>
      <c r="E119" s="234"/>
      <c r="F119" s="233">
        <f>F117+F110+F107+F104+F38+F35+F33+F24+F18</f>
        <v>999814</v>
      </c>
      <c r="G119" s="234"/>
      <c r="H119" s="234"/>
      <c r="I119" s="233">
        <f>I117+I110+I107+I104+I38+I35+I33+I24+I18</f>
        <v>999814</v>
      </c>
      <c r="J119" s="234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</row>
    <row r="120" ht="14.25" customHeight="1">
      <c r="A120" s="212"/>
      <c r="B120" s="212"/>
      <c r="C120" s="212"/>
      <c r="D120" s="213"/>
      <c r="E120" s="212"/>
      <c r="F120" s="213"/>
      <c r="G120" s="212"/>
      <c r="H120" s="212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</row>
    <row r="121" ht="14.25" customHeight="1">
      <c r="A121" s="258"/>
      <c r="B121" s="258" t="s">
        <v>376</v>
      </c>
      <c r="C121" s="258"/>
      <c r="D121" s="259"/>
      <c r="E121" s="258"/>
      <c r="F121" s="259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</row>
    <row r="122" ht="14.25" customHeight="1">
      <c r="A122" s="212"/>
      <c r="B122" s="212"/>
      <c r="C122" s="260" t="s">
        <v>377</v>
      </c>
      <c r="D122" s="261"/>
      <c r="E122" s="212"/>
      <c r="F122" s="213"/>
      <c r="G122" s="212"/>
      <c r="H122" s="212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</row>
    <row r="123" ht="14.25" customHeight="1">
      <c r="A123" s="212"/>
      <c r="B123" s="212"/>
      <c r="C123" s="260" t="s">
        <v>378</v>
      </c>
      <c r="D123" s="261"/>
      <c r="E123" s="212"/>
      <c r="F123" s="213"/>
      <c r="G123" s="212"/>
      <c r="H123" s="212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</row>
    <row r="124" ht="14.25" customHeight="1">
      <c r="A124" s="212"/>
      <c r="B124" s="212"/>
      <c r="C124" s="260" t="s">
        <v>379</v>
      </c>
      <c r="D124" s="262" t="s">
        <v>380</v>
      </c>
      <c r="E124" s="212"/>
      <c r="F124" s="213"/>
      <c r="G124" s="212"/>
      <c r="H124" s="212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</row>
    <row r="125" ht="14.25" customHeight="1">
      <c r="A125" s="212"/>
      <c r="B125" s="212"/>
      <c r="C125" s="260" t="s">
        <v>381</v>
      </c>
      <c r="D125" s="261"/>
      <c r="E125" s="212"/>
      <c r="F125" s="213"/>
      <c r="G125" s="212"/>
      <c r="H125" s="212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</row>
    <row r="126" ht="14.25" customHeight="1">
      <c r="A126" s="212"/>
      <c r="B126" s="212"/>
      <c r="C126" s="212"/>
      <c r="D126" s="213"/>
      <c r="E126" s="212"/>
      <c r="F126" s="213"/>
      <c r="G126" s="212"/>
      <c r="H126" s="212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ht="14.25" customHeight="1">
      <c r="A127" s="212"/>
      <c r="B127" s="212"/>
      <c r="C127" s="212"/>
      <c r="D127" s="213"/>
      <c r="E127" s="212"/>
      <c r="F127" s="213"/>
      <c r="G127" s="212"/>
      <c r="H127" s="212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ht="14.25" customHeight="1">
      <c r="A128" s="212"/>
      <c r="B128" s="212"/>
      <c r="C128" s="212"/>
      <c r="D128" s="213"/>
      <c r="E128" s="212"/>
      <c r="F128" s="213"/>
      <c r="G128" s="212"/>
      <c r="H128" s="212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ht="14.25" customHeight="1">
      <c r="A129" s="212"/>
      <c r="B129" s="212"/>
      <c r="C129" s="212"/>
      <c r="D129" s="213"/>
      <c r="E129" s="212"/>
      <c r="F129" s="213"/>
      <c r="G129" s="212"/>
      <c r="H129" s="212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</row>
    <row r="130" ht="14.25" customHeight="1">
      <c r="A130" s="212"/>
      <c r="B130" s="212"/>
      <c r="C130" s="212"/>
      <c r="D130" s="213"/>
      <c r="E130" s="212"/>
      <c r="F130" s="213"/>
      <c r="G130" s="212"/>
      <c r="H130" s="212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</row>
    <row r="131" ht="14.25" customHeight="1">
      <c r="A131" s="212"/>
      <c r="B131" s="212"/>
      <c r="C131" s="212"/>
      <c r="D131" s="213"/>
      <c r="E131" s="212"/>
      <c r="F131" s="213"/>
      <c r="G131" s="212"/>
      <c r="H131" s="212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</row>
    <row r="132" ht="14.25" customHeight="1">
      <c r="A132" s="212"/>
      <c r="B132" s="212"/>
      <c r="C132" s="212"/>
      <c r="D132" s="213"/>
      <c r="E132" s="212"/>
      <c r="F132" s="213"/>
      <c r="G132" s="212"/>
      <c r="H132" s="212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</row>
    <row r="133" ht="14.25" customHeight="1">
      <c r="A133" s="212"/>
      <c r="B133" s="212"/>
      <c r="C133" s="212"/>
      <c r="D133" s="213"/>
      <c r="E133" s="212"/>
      <c r="F133" s="213"/>
      <c r="G133" s="212"/>
      <c r="H133" s="212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</row>
    <row r="134" ht="14.25" customHeight="1">
      <c r="A134" s="212"/>
      <c r="B134" s="212"/>
      <c r="C134" s="212"/>
      <c r="D134" s="213"/>
      <c r="E134" s="212"/>
      <c r="F134" s="213"/>
      <c r="G134" s="212"/>
      <c r="H134" s="212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</row>
    <row r="135" ht="14.25" customHeight="1">
      <c r="A135" s="212"/>
      <c r="B135" s="212"/>
      <c r="C135" s="212"/>
      <c r="D135" s="213"/>
      <c r="E135" s="212"/>
      <c r="F135" s="213"/>
      <c r="G135" s="212"/>
      <c r="H135" s="212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</row>
    <row r="136" ht="14.25" customHeight="1">
      <c r="A136" s="212"/>
      <c r="B136" s="212"/>
      <c r="C136" s="212"/>
      <c r="D136" s="213"/>
      <c r="E136" s="212"/>
      <c r="F136" s="213"/>
      <c r="G136" s="212"/>
      <c r="H136" s="212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</row>
    <row r="137" ht="14.25" customHeight="1">
      <c r="A137" s="212"/>
      <c r="B137" s="212"/>
      <c r="C137" s="212"/>
      <c r="D137" s="213"/>
      <c r="E137" s="212"/>
      <c r="F137" s="213"/>
      <c r="G137" s="212"/>
      <c r="H137" s="212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</row>
    <row r="138" ht="14.25" customHeight="1">
      <c r="A138" s="212"/>
      <c r="B138" s="212"/>
      <c r="C138" s="212"/>
      <c r="D138" s="213"/>
      <c r="E138" s="212"/>
      <c r="F138" s="213"/>
      <c r="G138" s="212"/>
      <c r="H138" s="212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</row>
    <row r="139" ht="14.25" customHeight="1">
      <c r="A139" s="212"/>
      <c r="B139" s="212"/>
      <c r="C139" s="212"/>
      <c r="D139" s="213"/>
      <c r="E139" s="212"/>
      <c r="F139" s="213"/>
      <c r="G139" s="212"/>
      <c r="H139" s="212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</row>
    <row r="140" ht="14.25" customHeight="1">
      <c r="A140" s="212"/>
      <c r="B140" s="212"/>
      <c r="C140" s="212"/>
      <c r="D140" s="213"/>
      <c r="E140" s="212"/>
      <c r="F140" s="213"/>
      <c r="G140" s="212"/>
      <c r="H140" s="212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</row>
    <row r="141" ht="14.25" customHeight="1">
      <c r="A141" s="212"/>
      <c r="B141" s="212"/>
      <c r="C141" s="212"/>
      <c r="D141" s="213"/>
      <c r="E141" s="212"/>
      <c r="F141" s="213"/>
      <c r="G141" s="212"/>
      <c r="H141" s="212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</row>
    <row r="142" ht="14.25" customHeight="1">
      <c r="A142" s="212"/>
      <c r="B142" s="212"/>
      <c r="C142" s="212"/>
      <c r="D142" s="213"/>
      <c r="E142" s="212"/>
      <c r="F142" s="213"/>
      <c r="G142" s="212"/>
      <c r="H142" s="212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</row>
    <row r="143" ht="14.25" customHeight="1">
      <c r="A143" s="212"/>
      <c r="B143" s="212"/>
      <c r="C143" s="212"/>
      <c r="D143" s="213"/>
      <c r="E143" s="212"/>
      <c r="F143" s="213"/>
      <c r="G143" s="212"/>
      <c r="H143" s="212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</row>
    <row r="144" ht="14.25" customHeight="1">
      <c r="A144" s="212"/>
      <c r="B144" s="212"/>
      <c r="C144" s="212"/>
      <c r="D144" s="213"/>
      <c r="E144" s="212"/>
      <c r="F144" s="213"/>
      <c r="G144" s="212"/>
      <c r="H144" s="212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</row>
    <row r="145" ht="14.25" customHeight="1">
      <c r="A145" s="212"/>
      <c r="B145" s="212"/>
      <c r="C145" s="212"/>
      <c r="D145" s="213"/>
      <c r="E145" s="212"/>
      <c r="F145" s="213"/>
      <c r="G145" s="212"/>
      <c r="H145" s="212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</row>
    <row r="146" ht="14.25" customHeight="1">
      <c r="A146" s="212"/>
      <c r="B146" s="212"/>
      <c r="C146" s="212"/>
      <c r="D146" s="213"/>
      <c r="E146" s="212"/>
      <c r="F146" s="213"/>
      <c r="G146" s="212"/>
      <c r="H146" s="212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ht="14.25" customHeight="1">
      <c r="A147" s="212"/>
      <c r="B147" s="212"/>
      <c r="C147" s="212"/>
      <c r="D147" s="213"/>
      <c r="E147" s="212"/>
      <c r="F147" s="213"/>
      <c r="G147" s="212"/>
      <c r="H147" s="212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ht="14.25" customHeight="1">
      <c r="A148" s="212"/>
      <c r="B148" s="212"/>
      <c r="C148" s="212"/>
      <c r="D148" s="213"/>
      <c r="E148" s="212"/>
      <c r="F148" s="213"/>
      <c r="G148" s="212"/>
      <c r="H148" s="212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</row>
    <row r="149" ht="14.25" customHeight="1">
      <c r="A149" s="212"/>
      <c r="B149" s="212"/>
      <c r="C149" s="212"/>
      <c r="D149" s="213"/>
      <c r="E149" s="212"/>
      <c r="F149" s="213"/>
      <c r="G149" s="212"/>
      <c r="H149" s="212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</row>
    <row r="150" ht="14.25" customHeight="1">
      <c r="A150" s="212"/>
      <c r="B150" s="212"/>
      <c r="C150" s="212"/>
      <c r="D150" s="213"/>
      <c r="E150" s="212"/>
      <c r="F150" s="213"/>
      <c r="G150" s="212"/>
      <c r="H150" s="212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ht="14.25" customHeight="1">
      <c r="A151" s="212"/>
      <c r="B151" s="212"/>
      <c r="C151" s="212"/>
      <c r="D151" s="213"/>
      <c r="E151" s="212"/>
      <c r="F151" s="213"/>
      <c r="G151" s="212"/>
      <c r="H151" s="212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</row>
    <row r="152" ht="14.25" customHeight="1">
      <c r="A152" s="212"/>
      <c r="B152" s="212"/>
      <c r="C152" s="212"/>
      <c r="D152" s="213"/>
      <c r="E152" s="212"/>
      <c r="F152" s="213"/>
      <c r="G152" s="212"/>
      <c r="H152" s="212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</row>
    <row r="153" ht="14.25" customHeight="1">
      <c r="A153" s="212"/>
      <c r="B153" s="212"/>
      <c r="C153" s="212"/>
      <c r="D153" s="213"/>
      <c r="E153" s="212"/>
      <c r="F153" s="213"/>
      <c r="G153" s="212"/>
      <c r="H153" s="212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</row>
    <row r="154" ht="14.25" customHeight="1">
      <c r="A154" s="212"/>
      <c r="B154" s="212"/>
      <c r="C154" s="212"/>
      <c r="D154" s="213"/>
      <c r="E154" s="212"/>
      <c r="F154" s="213"/>
      <c r="G154" s="212"/>
      <c r="H154" s="212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</row>
    <row r="155" ht="14.25" customHeight="1">
      <c r="A155" s="212"/>
      <c r="B155" s="212"/>
      <c r="C155" s="212"/>
      <c r="D155" s="213"/>
      <c r="E155" s="212"/>
      <c r="F155" s="213"/>
      <c r="G155" s="212"/>
      <c r="H155" s="212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</row>
    <row r="156" ht="14.25" customHeight="1">
      <c r="A156" s="212"/>
      <c r="B156" s="212"/>
      <c r="C156" s="212"/>
      <c r="D156" s="213"/>
      <c r="E156" s="212"/>
      <c r="F156" s="213"/>
      <c r="G156" s="212"/>
      <c r="H156" s="212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</row>
    <row r="157" ht="14.25" customHeight="1">
      <c r="A157" s="212"/>
      <c r="B157" s="212"/>
      <c r="C157" s="212"/>
      <c r="D157" s="213"/>
      <c r="E157" s="212"/>
      <c r="F157" s="213"/>
      <c r="G157" s="212"/>
      <c r="H157" s="212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</row>
    <row r="158" ht="14.25" customHeight="1">
      <c r="A158" s="212"/>
      <c r="B158" s="212"/>
      <c r="C158" s="212"/>
      <c r="D158" s="213"/>
      <c r="E158" s="212"/>
      <c r="F158" s="213"/>
      <c r="G158" s="212"/>
      <c r="H158" s="212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</row>
    <row r="159" ht="14.25" customHeight="1">
      <c r="A159" s="212"/>
      <c r="B159" s="212"/>
      <c r="C159" s="212"/>
      <c r="D159" s="213"/>
      <c r="E159" s="212"/>
      <c r="F159" s="213"/>
      <c r="G159" s="212"/>
      <c r="H159" s="212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</row>
    <row r="160" ht="14.25" customHeight="1">
      <c r="A160" s="212"/>
      <c r="B160" s="212"/>
      <c r="C160" s="212"/>
      <c r="D160" s="213"/>
      <c r="E160" s="212"/>
      <c r="F160" s="213"/>
      <c r="G160" s="212"/>
      <c r="H160" s="212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</row>
    <row r="161" ht="14.25" customHeight="1">
      <c r="A161" s="212"/>
      <c r="B161" s="212"/>
      <c r="C161" s="212"/>
      <c r="D161" s="213"/>
      <c r="E161" s="212"/>
      <c r="F161" s="213"/>
      <c r="G161" s="212"/>
      <c r="H161" s="212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</row>
    <row r="162" ht="14.25" customHeight="1">
      <c r="A162" s="212"/>
      <c r="B162" s="212"/>
      <c r="C162" s="212"/>
      <c r="D162" s="213"/>
      <c r="E162" s="212"/>
      <c r="F162" s="213"/>
      <c r="G162" s="212"/>
      <c r="H162" s="212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</row>
    <row r="163" ht="14.25" customHeight="1">
      <c r="A163" s="212"/>
      <c r="B163" s="212"/>
      <c r="C163" s="212"/>
      <c r="D163" s="213"/>
      <c r="E163" s="212"/>
      <c r="F163" s="213"/>
      <c r="G163" s="212"/>
      <c r="H163" s="212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</row>
    <row r="164" ht="14.25" customHeight="1">
      <c r="A164" s="212"/>
      <c r="B164" s="212"/>
      <c r="C164" s="212"/>
      <c r="D164" s="213"/>
      <c r="E164" s="212"/>
      <c r="F164" s="213"/>
      <c r="G164" s="212"/>
      <c r="H164" s="212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</row>
    <row r="165" ht="14.25" customHeight="1">
      <c r="A165" s="212"/>
      <c r="B165" s="212"/>
      <c r="C165" s="212"/>
      <c r="D165" s="213"/>
      <c r="E165" s="212"/>
      <c r="F165" s="213"/>
      <c r="G165" s="212"/>
      <c r="H165" s="212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</row>
    <row r="166" ht="14.25" customHeight="1">
      <c r="A166" s="212"/>
      <c r="B166" s="212"/>
      <c r="C166" s="212"/>
      <c r="D166" s="213"/>
      <c r="E166" s="212"/>
      <c r="F166" s="213"/>
      <c r="G166" s="212"/>
      <c r="H166" s="212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</row>
    <row r="167" ht="14.25" customHeight="1">
      <c r="A167" s="212"/>
      <c r="B167" s="212"/>
      <c r="C167" s="212"/>
      <c r="D167" s="213"/>
      <c r="E167" s="212"/>
      <c r="F167" s="213"/>
      <c r="G167" s="212"/>
      <c r="H167" s="212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</row>
    <row r="168" ht="14.25" customHeight="1">
      <c r="A168" s="212"/>
      <c r="B168" s="212"/>
      <c r="C168" s="212"/>
      <c r="D168" s="213"/>
      <c r="E168" s="212"/>
      <c r="F168" s="213"/>
      <c r="G168" s="212"/>
      <c r="H168" s="212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</row>
    <row r="169" ht="14.25" customHeight="1">
      <c r="A169" s="212"/>
      <c r="B169" s="212"/>
      <c r="C169" s="212"/>
      <c r="D169" s="213"/>
      <c r="E169" s="212"/>
      <c r="F169" s="213"/>
      <c r="G169" s="212"/>
      <c r="H169" s="212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</row>
    <row r="170" ht="14.25" customHeight="1">
      <c r="A170" s="212"/>
      <c r="B170" s="212"/>
      <c r="C170" s="212"/>
      <c r="D170" s="213"/>
      <c r="E170" s="212"/>
      <c r="F170" s="213"/>
      <c r="G170" s="212"/>
      <c r="H170" s="212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</row>
    <row r="171" ht="14.25" customHeight="1">
      <c r="A171" s="212"/>
      <c r="B171" s="212"/>
      <c r="C171" s="212"/>
      <c r="D171" s="213"/>
      <c r="E171" s="212"/>
      <c r="F171" s="213"/>
      <c r="G171" s="212"/>
      <c r="H171" s="212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</row>
    <row r="172" ht="14.25" customHeight="1">
      <c r="A172" s="212"/>
      <c r="B172" s="212"/>
      <c r="C172" s="212"/>
      <c r="D172" s="213"/>
      <c r="E172" s="212"/>
      <c r="F172" s="213"/>
      <c r="G172" s="212"/>
      <c r="H172" s="212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</row>
    <row r="173" ht="14.25" customHeight="1">
      <c r="A173" s="212"/>
      <c r="B173" s="212"/>
      <c r="C173" s="212"/>
      <c r="D173" s="213"/>
      <c r="E173" s="212"/>
      <c r="F173" s="213"/>
      <c r="G173" s="212"/>
      <c r="H173" s="212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</row>
    <row r="174" ht="14.25" customHeight="1">
      <c r="A174" s="212"/>
      <c r="B174" s="212"/>
      <c r="C174" s="212"/>
      <c r="D174" s="213"/>
      <c r="E174" s="212"/>
      <c r="F174" s="213"/>
      <c r="G174" s="212"/>
      <c r="H174" s="212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</row>
    <row r="175" ht="14.25" customHeight="1">
      <c r="A175" s="212"/>
      <c r="B175" s="212"/>
      <c r="C175" s="212"/>
      <c r="D175" s="213"/>
      <c r="E175" s="212"/>
      <c r="F175" s="213"/>
      <c r="G175" s="212"/>
      <c r="H175" s="212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</row>
    <row r="176" ht="14.25" customHeight="1">
      <c r="A176" s="212"/>
      <c r="B176" s="212"/>
      <c r="C176" s="212"/>
      <c r="D176" s="213"/>
      <c r="E176" s="212"/>
      <c r="F176" s="213"/>
      <c r="G176" s="212"/>
      <c r="H176" s="212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</row>
    <row r="177" ht="14.25" customHeight="1">
      <c r="A177" s="212"/>
      <c r="B177" s="212"/>
      <c r="C177" s="212"/>
      <c r="D177" s="213"/>
      <c r="E177" s="212"/>
      <c r="F177" s="213"/>
      <c r="G177" s="212"/>
      <c r="H177" s="212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</row>
    <row r="178" ht="14.25" customHeight="1">
      <c r="A178" s="212"/>
      <c r="B178" s="212"/>
      <c r="C178" s="212"/>
      <c r="D178" s="213"/>
      <c r="E178" s="212"/>
      <c r="F178" s="213"/>
      <c r="G178" s="212"/>
      <c r="H178" s="212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</row>
    <row r="179" ht="14.25" customHeight="1">
      <c r="A179" s="212"/>
      <c r="B179" s="212"/>
      <c r="C179" s="212"/>
      <c r="D179" s="213"/>
      <c r="E179" s="212"/>
      <c r="F179" s="213"/>
      <c r="G179" s="212"/>
      <c r="H179" s="212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</row>
    <row r="180" ht="14.25" customHeight="1">
      <c r="A180" s="212"/>
      <c r="B180" s="212"/>
      <c r="C180" s="212"/>
      <c r="D180" s="213"/>
      <c r="E180" s="212"/>
      <c r="F180" s="213"/>
      <c r="G180" s="212"/>
      <c r="H180" s="212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</row>
    <row r="181" ht="14.25" customHeight="1">
      <c r="A181" s="212"/>
      <c r="B181" s="212"/>
      <c r="C181" s="212"/>
      <c r="D181" s="213"/>
      <c r="E181" s="212"/>
      <c r="F181" s="213"/>
      <c r="G181" s="212"/>
      <c r="H181" s="212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</row>
    <row r="182" ht="14.25" customHeight="1">
      <c r="A182" s="212"/>
      <c r="B182" s="212"/>
      <c r="C182" s="212"/>
      <c r="D182" s="213"/>
      <c r="E182" s="212"/>
      <c r="F182" s="213"/>
      <c r="G182" s="212"/>
      <c r="H182" s="212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</row>
    <row r="183" ht="14.25" customHeight="1">
      <c r="A183" s="212"/>
      <c r="B183" s="212"/>
      <c r="C183" s="212"/>
      <c r="D183" s="213"/>
      <c r="E183" s="212"/>
      <c r="F183" s="213"/>
      <c r="G183" s="212"/>
      <c r="H183" s="212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</row>
    <row r="184" ht="14.25" customHeight="1">
      <c r="A184" s="212"/>
      <c r="B184" s="212"/>
      <c r="C184" s="212"/>
      <c r="D184" s="213"/>
      <c r="E184" s="212"/>
      <c r="F184" s="213"/>
      <c r="G184" s="212"/>
      <c r="H184" s="212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</row>
    <row r="185" ht="14.25" customHeight="1">
      <c r="A185" s="212"/>
      <c r="B185" s="212"/>
      <c r="C185" s="212"/>
      <c r="D185" s="213"/>
      <c r="E185" s="212"/>
      <c r="F185" s="213"/>
      <c r="G185" s="212"/>
      <c r="H185" s="212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</row>
    <row r="186" ht="14.25" customHeight="1">
      <c r="A186" s="212"/>
      <c r="B186" s="212"/>
      <c r="C186" s="212"/>
      <c r="D186" s="213"/>
      <c r="E186" s="212"/>
      <c r="F186" s="213"/>
      <c r="G186" s="212"/>
      <c r="H186" s="212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</row>
    <row r="187" ht="14.25" customHeight="1">
      <c r="A187" s="212"/>
      <c r="B187" s="212"/>
      <c r="C187" s="212"/>
      <c r="D187" s="213"/>
      <c r="E187" s="212"/>
      <c r="F187" s="213"/>
      <c r="G187" s="212"/>
      <c r="H187" s="212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</row>
    <row r="188" ht="14.25" customHeight="1">
      <c r="A188" s="212"/>
      <c r="B188" s="212"/>
      <c r="C188" s="212"/>
      <c r="D188" s="213"/>
      <c r="E188" s="212"/>
      <c r="F188" s="213"/>
      <c r="G188" s="212"/>
      <c r="H188" s="212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</row>
    <row r="189" ht="14.25" customHeight="1">
      <c r="A189" s="212"/>
      <c r="B189" s="212"/>
      <c r="C189" s="212"/>
      <c r="D189" s="213"/>
      <c r="E189" s="212"/>
      <c r="F189" s="213"/>
      <c r="G189" s="212"/>
      <c r="H189" s="212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</row>
    <row r="190" ht="14.25" customHeight="1">
      <c r="A190" s="212"/>
      <c r="B190" s="212"/>
      <c r="C190" s="212"/>
      <c r="D190" s="213"/>
      <c r="E190" s="212"/>
      <c r="F190" s="213"/>
      <c r="G190" s="212"/>
      <c r="H190" s="212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</row>
    <row r="191" ht="14.25" customHeight="1">
      <c r="A191" s="212"/>
      <c r="B191" s="212"/>
      <c r="C191" s="212"/>
      <c r="D191" s="213"/>
      <c r="E191" s="212"/>
      <c r="F191" s="213"/>
      <c r="G191" s="212"/>
      <c r="H191" s="212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</row>
    <row r="192" ht="14.25" customHeight="1">
      <c r="A192" s="212"/>
      <c r="B192" s="212"/>
      <c r="C192" s="212"/>
      <c r="D192" s="213"/>
      <c r="E192" s="212"/>
      <c r="F192" s="213"/>
      <c r="G192" s="212"/>
      <c r="H192" s="212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</row>
    <row r="193" ht="14.25" customHeight="1">
      <c r="A193" s="212"/>
      <c r="B193" s="212"/>
      <c r="C193" s="212"/>
      <c r="D193" s="213"/>
      <c r="E193" s="212"/>
      <c r="F193" s="213"/>
      <c r="G193" s="212"/>
      <c r="H193" s="212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</row>
    <row r="194" ht="14.25" customHeight="1">
      <c r="A194" s="212"/>
      <c r="B194" s="212"/>
      <c r="C194" s="212"/>
      <c r="D194" s="213"/>
      <c r="E194" s="212"/>
      <c r="F194" s="213"/>
      <c r="G194" s="212"/>
      <c r="H194" s="212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</row>
    <row r="195" ht="14.25" customHeight="1">
      <c r="A195" s="212"/>
      <c r="B195" s="212"/>
      <c r="C195" s="212"/>
      <c r="D195" s="213"/>
      <c r="E195" s="212"/>
      <c r="F195" s="213"/>
      <c r="G195" s="212"/>
      <c r="H195" s="212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</row>
    <row r="196" ht="14.25" customHeight="1">
      <c r="A196" s="212"/>
      <c r="B196" s="212"/>
      <c r="C196" s="212"/>
      <c r="D196" s="213"/>
      <c r="E196" s="212"/>
      <c r="F196" s="213"/>
      <c r="G196" s="212"/>
      <c r="H196" s="212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ht="14.25" customHeight="1">
      <c r="A197" s="212"/>
      <c r="B197" s="212"/>
      <c r="C197" s="212"/>
      <c r="D197" s="213"/>
      <c r="E197" s="212"/>
      <c r="F197" s="213"/>
      <c r="G197" s="212"/>
      <c r="H197" s="212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</row>
    <row r="198" ht="14.25" customHeight="1">
      <c r="A198" s="212"/>
      <c r="B198" s="212"/>
      <c r="C198" s="212"/>
      <c r="D198" s="213"/>
      <c r="E198" s="212"/>
      <c r="F198" s="213"/>
      <c r="G198" s="212"/>
      <c r="H198" s="212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</row>
    <row r="199" ht="14.25" customHeight="1">
      <c r="A199" s="212"/>
      <c r="B199" s="212"/>
      <c r="C199" s="212"/>
      <c r="D199" s="213"/>
      <c r="E199" s="212"/>
      <c r="F199" s="213"/>
      <c r="G199" s="212"/>
      <c r="H199" s="212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</row>
    <row r="200" ht="14.25" customHeight="1">
      <c r="A200" s="212"/>
      <c r="B200" s="212"/>
      <c r="C200" s="212"/>
      <c r="D200" s="213"/>
      <c r="E200" s="212"/>
      <c r="F200" s="213"/>
      <c r="G200" s="212"/>
      <c r="H200" s="212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</row>
    <row r="201" ht="14.25" customHeight="1">
      <c r="A201" s="212"/>
      <c r="B201" s="212"/>
      <c r="C201" s="212"/>
      <c r="D201" s="213"/>
      <c r="E201" s="212"/>
      <c r="F201" s="213"/>
      <c r="G201" s="212"/>
      <c r="H201" s="212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</row>
    <row r="202" ht="14.25" customHeight="1">
      <c r="A202" s="212"/>
      <c r="B202" s="212"/>
      <c r="C202" s="212"/>
      <c r="D202" s="213"/>
      <c r="E202" s="212"/>
      <c r="F202" s="213"/>
      <c r="G202" s="212"/>
      <c r="H202" s="212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</row>
    <row r="203" ht="14.25" customHeight="1">
      <c r="A203" s="212"/>
      <c r="B203" s="212"/>
      <c r="C203" s="212"/>
      <c r="D203" s="213"/>
      <c r="E203" s="212"/>
      <c r="F203" s="213"/>
      <c r="G203" s="212"/>
      <c r="H203" s="212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</row>
    <row r="204" ht="14.25" customHeight="1">
      <c r="A204" s="212"/>
      <c r="B204" s="212"/>
      <c r="C204" s="212"/>
      <c r="D204" s="213"/>
      <c r="E204" s="212"/>
      <c r="F204" s="213"/>
      <c r="G204" s="212"/>
      <c r="H204" s="212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</row>
    <row r="205" ht="14.25" customHeight="1">
      <c r="A205" s="212"/>
      <c r="B205" s="212"/>
      <c r="C205" s="212"/>
      <c r="D205" s="213"/>
      <c r="E205" s="212"/>
      <c r="F205" s="213"/>
      <c r="G205" s="212"/>
      <c r="H205" s="212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</row>
    <row r="206" ht="14.25" customHeight="1">
      <c r="A206" s="212"/>
      <c r="B206" s="212"/>
      <c r="C206" s="212"/>
      <c r="D206" s="213"/>
      <c r="E206" s="212"/>
      <c r="F206" s="213"/>
      <c r="G206" s="212"/>
      <c r="H206" s="212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</row>
    <row r="207" ht="14.25" customHeight="1">
      <c r="A207" s="212"/>
      <c r="B207" s="212"/>
      <c r="C207" s="212"/>
      <c r="D207" s="213"/>
      <c r="E207" s="212"/>
      <c r="F207" s="213"/>
      <c r="G207" s="212"/>
      <c r="H207" s="212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</row>
    <row r="208" ht="14.25" customHeight="1">
      <c r="A208" s="212"/>
      <c r="B208" s="212"/>
      <c r="C208" s="212"/>
      <c r="D208" s="213"/>
      <c r="E208" s="212"/>
      <c r="F208" s="213"/>
      <c r="G208" s="212"/>
      <c r="H208" s="212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</row>
    <row r="209" ht="14.25" customHeight="1">
      <c r="A209" s="212"/>
      <c r="B209" s="212"/>
      <c r="C209" s="212"/>
      <c r="D209" s="213"/>
      <c r="E209" s="212"/>
      <c r="F209" s="213"/>
      <c r="G209" s="212"/>
      <c r="H209" s="212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</row>
    <row r="210" ht="14.25" customHeight="1">
      <c r="A210" s="212"/>
      <c r="B210" s="212"/>
      <c r="C210" s="212"/>
      <c r="D210" s="213"/>
      <c r="E210" s="212"/>
      <c r="F210" s="213"/>
      <c r="G210" s="212"/>
      <c r="H210" s="212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</row>
    <row r="211" ht="14.25" customHeight="1">
      <c r="A211" s="212"/>
      <c r="B211" s="212"/>
      <c r="C211" s="212"/>
      <c r="D211" s="213"/>
      <c r="E211" s="212"/>
      <c r="F211" s="213"/>
      <c r="G211" s="212"/>
      <c r="H211" s="212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</row>
    <row r="212" ht="14.25" customHeight="1">
      <c r="A212" s="212"/>
      <c r="B212" s="212"/>
      <c r="C212" s="212"/>
      <c r="D212" s="213"/>
      <c r="E212" s="212"/>
      <c r="F212" s="213"/>
      <c r="G212" s="212"/>
      <c r="H212" s="212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</row>
    <row r="213" ht="14.25" customHeight="1">
      <c r="A213" s="212"/>
      <c r="B213" s="212"/>
      <c r="C213" s="212"/>
      <c r="D213" s="213"/>
      <c r="E213" s="212"/>
      <c r="F213" s="213"/>
      <c r="G213" s="212"/>
      <c r="H213" s="212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</row>
    <row r="214" ht="14.25" customHeight="1">
      <c r="A214" s="212"/>
      <c r="B214" s="212"/>
      <c r="C214" s="212"/>
      <c r="D214" s="213"/>
      <c r="E214" s="212"/>
      <c r="F214" s="213"/>
      <c r="G214" s="212"/>
      <c r="H214" s="212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</row>
    <row r="215" ht="14.25" customHeight="1">
      <c r="A215" s="212"/>
      <c r="B215" s="212"/>
      <c r="C215" s="212"/>
      <c r="D215" s="213"/>
      <c r="E215" s="212"/>
      <c r="F215" s="213"/>
      <c r="G215" s="212"/>
      <c r="H215" s="212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</row>
    <row r="216" ht="14.25" customHeight="1">
      <c r="A216" s="212"/>
      <c r="B216" s="212"/>
      <c r="C216" s="212"/>
      <c r="D216" s="213"/>
      <c r="E216" s="212"/>
      <c r="F216" s="213"/>
      <c r="G216" s="212"/>
      <c r="H216" s="212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</row>
    <row r="217" ht="14.25" customHeight="1">
      <c r="A217" s="212"/>
      <c r="B217" s="212"/>
      <c r="C217" s="212"/>
      <c r="D217" s="213"/>
      <c r="E217" s="212"/>
      <c r="F217" s="213"/>
      <c r="G217" s="212"/>
      <c r="H217" s="212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</row>
    <row r="218" ht="14.25" customHeight="1">
      <c r="A218" s="212"/>
      <c r="B218" s="212"/>
      <c r="C218" s="212"/>
      <c r="D218" s="213"/>
      <c r="E218" s="212"/>
      <c r="F218" s="213"/>
      <c r="G218" s="212"/>
      <c r="H218" s="212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</row>
    <row r="219" ht="14.25" customHeight="1">
      <c r="A219" s="212"/>
      <c r="B219" s="212"/>
      <c r="C219" s="212"/>
      <c r="D219" s="213"/>
      <c r="E219" s="212"/>
      <c r="F219" s="213"/>
      <c r="G219" s="212"/>
      <c r="H219" s="212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</row>
    <row r="220" ht="14.25" customHeight="1">
      <c r="A220" s="212"/>
      <c r="B220" s="212"/>
      <c r="C220" s="212"/>
      <c r="D220" s="213"/>
      <c r="E220" s="212"/>
      <c r="F220" s="213"/>
      <c r="G220" s="212"/>
      <c r="H220" s="212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</row>
    <row r="221" ht="14.25" customHeight="1">
      <c r="A221" s="212"/>
      <c r="B221" s="212"/>
      <c r="C221" s="212"/>
      <c r="D221" s="213"/>
      <c r="E221" s="212"/>
      <c r="F221" s="213"/>
      <c r="G221" s="212"/>
      <c r="H221" s="212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</row>
    <row r="222" ht="14.25" customHeight="1">
      <c r="A222" s="212"/>
      <c r="B222" s="212"/>
      <c r="C222" s="212"/>
      <c r="D222" s="213"/>
      <c r="E222" s="212"/>
      <c r="F222" s="213"/>
      <c r="G222" s="212"/>
      <c r="H222" s="212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</row>
    <row r="223" ht="14.25" customHeight="1">
      <c r="A223" s="212"/>
      <c r="B223" s="212"/>
      <c r="C223" s="212"/>
      <c r="D223" s="213"/>
      <c r="E223" s="212"/>
      <c r="F223" s="213"/>
      <c r="G223" s="212"/>
      <c r="H223" s="212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</row>
    <row r="224" ht="14.25" customHeight="1">
      <c r="A224" s="212"/>
      <c r="B224" s="212"/>
      <c r="C224" s="212"/>
      <c r="D224" s="213"/>
      <c r="E224" s="212"/>
      <c r="F224" s="213"/>
      <c r="G224" s="212"/>
      <c r="H224" s="212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</row>
    <row r="225" ht="14.25" customHeight="1">
      <c r="A225" s="212"/>
      <c r="B225" s="212"/>
      <c r="C225" s="212"/>
      <c r="D225" s="213"/>
      <c r="E225" s="212"/>
      <c r="F225" s="213"/>
      <c r="G225" s="212"/>
      <c r="H225" s="212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</row>
    <row r="226" ht="14.25" customHeight="1">
      <c r="A226" s="212"/>
      <c r="B226" s="212"/>
      <c r="C226" s="212"/>
      <c r="D226" s="213"/>
      <c r="E226" s="212"/>
      <c r="F226" s="213"/>
      <c r="G226" s="212"/>
      <c r="H226" s="212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</row>
    <row r="227" ht="14.25" customHeight="1">
      <c r="A227" s="212"/>
      <c r="B227" s="212"/>
      <c r="C227" s="212"/>
      <c r="D227" s="213"/>
      <c r="E227" s="212"/>
      <c r="F227" s="213"/>
      <c r="G227" s="212"/>
      <c r="H227" s="212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</row>
    <row r="228" ht="14.25" customHeight="1">
      <c r="A228" s="212"/>
      <c r="B228" s="212"/>
      <c r="C228" s="212"/>
      <c r="D228" s="213"/>
      <c r="E228" s="212"/>
      <c r="F228" s="213"/>
      <c r="G228" s="212"/>
      <c r="H228" s="212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</row>
    <row r="229" ht="14.25" customHeight="1">
      <c r="A229" s="212"/>
      <c r="B229" s="212"/>
      <c r="C229" s="212"/>
      <c r="D229" s="213"/>
      <c r="E229" s="212"/>
      <c r="F229" s="213"/>
      <c r="G229" s="212"/>
      <c r="H229" s="212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</row>
    <row r="230" ht="14.25" customHeight="1">
      <c r="A230" s="212"/>
      <c r="B230" s="212"/>
      <c r="C230" s="212"/>
      <c r="D230" s="213"/>
      <c r="E230" s="212"/>
      <c r="F230" s="213"/>
      <c r="G230" s="212"/>
      <c r="H230" s="212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</row>
    <row r="231" ht="14.25" customHeight="1">
      <c r="A231" s="212"/>
      <c r="B231" s="212"/>
      <c r="C231" s="212"/>
      <c r="D231" s="213"/>
      <c r="E231" s="212"/>
      <c r="F231" s="213"/>
      <c r="G231" s="212"/>
      <c r="H231" s="212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</row>
    <row r="232" ht="14.25" customHeight="1">
      <c r="A232" s="212"/>
      <c r="B232" s="212"/>
      <c r="C232" s="212"/>
      <c r="D232" s="213"/>
      <c r="E232" s="212"/>
      <c r="F232" s="213"/>
      <c r="G232" s="212"/>
      <c r="H232" s="212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</row>
    <row r="233" ht="14.25" customHeight="1">
      <c r="A233" s="212"/>
      <c r="B233" s="212"/>
      <c r="C233" s="212"/>
      <c r="D233" s="213"/>
      <c r="E233" s="212"/>
      <c r="F233" s="213"/>
      <c r="G233" s="212"/>
      <c r="H233" s="212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/>
      <c r="T233" s="214"/>
      <c r="U233" s="214"/>
      <c r="V233" s="214"/>
      <c r="W233" s="214"/>
      <c r="X233" s="214"/>
      <c r="Y233" s="214"/>
      <c r="Z233" s="214"/>
    </row>
    <row r="234" ht="14.25" customHeight="1">
      <c r="A234" s="212"/>
      <c r="B234" s="212"/>
      <c r="C234" s="212"/>
      <c r="D234" s="213"/>
      <c r="E234" s="212"/>
      <c r="F234" s="213"/>
      <c r="G234" s="212"/>
      <c r="H234" s="212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/>
      <c r="T234" s="214"/>
      <c r="U234" s="214"/>
      <c r="V234" s="214"/>
      <c r="W234" s="214"/>
      <c r="X234" s="214"/>
      <c r="Y234" s="214"/>
      <c r="Z234" s="214"/>
    </row>
    <row r="235" ht="14.25" customHeight="1">
      <c r="A235" s="212"/>
      <c r="B235" s="212"/>
      <c r="C235" s="212"/>
      <c r="D235" s="213"/>
      <c r="E235" s="212"/>
      <c r="F235" s="213"/>
      <c r="G235" s="212"/>
      <c r="H235" s="212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  <c r="S235" s="214"/>
      <c r="T235" s="214"/>
      <c r="U235" s="214"/>
      <c r="V235" s="214"/>
      <c r="W235" s="214"/>
      <c r="X235" s="214"/>
      <c r="Y235" s="214"/>
      <c r="Z235" s="214"/>
    </row>
    <row r="236" ht="14.25" customHeight="1">
      <c r="A236" s="212"/>
      <c r="B236" s="212"/>
      <c r="C236" s="212"/>
      <c r="D236" s="213"/>
      <c r="E236" s="212"/>
      <c r="F236" s="213"/>
      <c r="G236" s="212"/>
      <c r="H236" s="212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/>
      <c r="T236" s="214"/>
      <c r="U236" s="214"/>
      <c r="V236" s="214"/>
      <c r="W236" s="214"/>
      <c r="X236" s="214"/>
      <c r="Y236" s="214"/>
      <c r="Z236" s="214"/>
    </row>
    <row r="237" ht="14.25" customHeight="1">
      <c r="A237" s="212"/>
      <c r="B237" s="212"/>
      <c r="C237" s="212"/>
      <c r="D237" s="213"/>
      <c r="E237" s="212"/>
      <c r="F237" s="213"/>
      <c r="G237" s="212"/>
      <c r="H237" s="212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214"/>
      <c r="V237" s="214"/>
      <c r="W237" s="214"/>
      <c r="X237" s="214"/>
      <c r="Y237" s="214"/>
      <c r="Z237" s="214"/>
    </row>
    <row r="238" ht="14.25" customHeight="1">
      <c r="A238" s="212"/>
      <c r="B238" s="212"/>
      <c r="C238" s="212"/>
      <c r="D238" s="213"/>
      <c r="E238" s="212"/>
      <c r="F238" s="213"/>
      <c r="G238" s="212"/>
      <c r="H238" s="212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  <c r="S238" s="214"/>
      <c r="T238" s="214"/>
      <c r="U238" s="214"/>
      <c r="V238" s="214"/>
      <c r="W238" s="214"/>
      <c r="X238" s="214"/>
      <c r="Y238" s="214"/>
      <c r="Z238" s="214"/>
    </row>
    <row r="239" ht="14.25" customHeight="1">
      <c r="A239" s="212"/>
      <c r="B239" s="212"/>
      <c r="C239" s="212"/>
      <c r="D239" s="213"/>
      <c r="E239" s="212"/>
      <c r="F239" s="213"/>
      <c r="G239" s="212"/>
      <c r="H239" s="212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  <c r="S239" s="214"/>
      <c r="T239" s="214"/>
      <c r="U239" s="214"/>
      <c r="V239" s="214"/>
      <c r="W239" s="214"/>
      <c r="X239" s="214"/>
      <c r="Y239" s="214"/>
      <c r="Z239" s="214"/>
    </row>
    <row r="240" ht="14.25" customHeight="1">
      <c r="A240" s="212"/>
      <c r="B240" s="212"/>
      <c r="C240" s="212"/>
      <c r="D240" s="213"/>
      <c r="E240" s="212"/>
      <c r="F240" s="213"/>
      <c r="G240" s="212"/>
      <c r="H240" s="212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  <c r="S240" s="214"/>
      <c r="T240" s="214"/>
      <c r="U240" s="214"/>
      <c r="V240" s="214"/>
      <c r="W240" s="214"/>
      <c r="X240" s="214"/>
      <c r="Y240" s="214"/>
      <c r="Z240" s="214"/>
    </row>
    <row r="241" ht="14.25" customHeight="1">
      <c r="A241" s="212"/>
      <c r="B241" s="212"/>
      <c r="C241" s="212"/>
      <c r="D241" s="213"/>
      <c r="E241" s="212"/>
      <c r="F241" s="213"/>
      <c r="G241" s="212"/>
      <c r="H241" s="212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  <c r="S241" s="214"/>
      <c r="T241" s="214"/>
      <c r="U241" s="214"/>
      <c r="V241" s="214"/>
      <c r="W241" s="214"/>
      <c r="X241" s="214"/>
      <c r="Y241" s="214"/>
      <c r="Z241" s="214"/>
    </row>
    <row r="242" ht="14.25" customHeight="1">
      <c r="A242" s="212"/>
      <c r="B242" s="212"/>
      <c r="C242" s="212"/>
      <c r="D242" s="213"/>
      <c r="E242" s="212"/>
      <c r="F242" s="213"/>
      <c r="G242" s="212"/>
      <c r="H242" s="212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  <c r="S242" s="214"/>
      <c r="T242" s="214"/>
      <c r="U242" s="214"/>
      <c r="V242" s="214"/>
      <c r="W242" s="214"/>
      <c r="X242" s="214"/>
      <c r="Y242" s="214"/>
      <c r="Z242" s="214"/>
    </row>
    <row r="243" ht="14.25" customHeight="1">
      <c r="A243" s="212"/>
      <c r="B243" s="212"/>
      <c r="C243" s="212"/>
      <c r="D243" s="213"/>
      <c r="E243" s="212"/>
      <c r="F243" s="213"/>
      <c r="G243" s="212"/>
      <c r="H243" s="212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  <c r="S243" s="214"/>
      <c r="T243" s="214"/>
      <c r="U243" s="214"/>
      <c r="V243" s="214"/>
      <c r="W243" s="214"/>
      <c r="X243" s="214"/>
      <c r="Y243" s="214"/>
      <c r="Z243" s="214"/>
    </row>
    <row r="244" ht="14.25" customHeight="1">
      <c r="A244" s="212"/>
      <c r="B244" s="212"/>
      <c r="C244" s="212"/>
      <c r="D244" s="213"/>
      <c r="E244" s="212"/>
      <c r="F244" s="213"/>
      <c r="G244" s="212"/>
      <c r="H244" s="212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  <c r="S244" s="214"/>
      <c r="T244" s="214"/>
      <c r="U244" s="214"/>
      <c r="V244" s="214"/>
      <c r="W244" s="214"/>
      <c r="X244" s="214"/>
      <c r="Y244" s="214"/>
      <c r="Z244" s="214"/>
    </row>
    <row r="245" ht="14.25" customHeight="1">
      <c r="A245" s="212"/>
      <c r="B245" s="212"/>
      <c r="C245" s="212"/>
      <c r="D245" s="213"/>
      <c r="E245" s="212"/>
      <c r="F245" s="213"/>
      <c r="G245" s="212"/>
      <c r="H245" s="212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</row>
    <row r="246" ht="14.25" customHeight="1">
      <c r="A246" s="212"/>
      <c r="B246" s="212"/>
      <c r="C246" s="212"/>
      <c r="D246" s="213"/>
      <c r="E246" s="212"/>
      <c r="F246" s="213"/>
      <c r="G246" s="212"/>
      <c r="H246" s="212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/>
      <c r="U246" s="214"/>
      <c r="V246" s="214"/>
      <c r="W246" s="214"/>
      <c r="X246" s="214"/>
      <c r="Y246" s="214"/>
      <c r="Z246" s="214"/>
    </row>
    <row r="247" ht="14.25" customHeight="1">
      <c r="A247" s="212"/>
      <c r="B247" s="212"/>
      <c r="C247" s="212"/>
      <c r="D247" s="213"/>
      <c r="E247" s="212"/>
      <c r="F247" s="213"/>
      <c r="G247" s="212"/>
      <c r="H247" s="212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  <c r="S247" s="214"/>
      <c r="T247" s="214"/>
      <c r="U247" s="214"/>
      <c r="V247" s="214"/>
      <c r="W247" s="214"/>
      <c r="X247" s="214"/>
      <c r="Y247" s="214"/>
      <c r="Z247" s="214"/>
    </row>
    <row r="248" ht="14.25" customHeight="1">
      <c r="A248" s="212"/>
      <c r="B248" s="212"/>
      <c r="C248" s="212"/>
      <c r="D248" s="213"/>
      <c r="E248" s="212"/>
      <c r="F248" s="213"/>
      <c r="G248" s="212"/>
      <c r="H248" s="212"/>
      <c r="I248" s="214"/>
      <c r="J248" s="214"/>
      <c r="K248" s="214"/>
      <c r="L248" s="214"/>
      <c r="M248" s="214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214"/>
      <c r="Z248" s="214"/>
    </row>
    <row r="249" ht="14.25" customHeight="1">
      <c r="A249" s="212"/>
      <c r="B249" s="212"/>
      <c r="C249" s="212"/>
      <c r="D249" s="213"/>
      <c r="E249" s="212"/>
      <c r="F249" s="213"/>
      <c r="G249" s="212"/>
      <c r="H249" s="212"/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/>
      <c r="U249" s="214"/>
      <c r="V249" s="214"/>
      <c r="W249" s="214"/>
      <c r="X249" s="214"/>
      <c r="Y249" s="214"/>
      <c r="Z249" s="214"/>
    </row>
    <row r="250" ht="14.25" customHeight="1">
      <c r="A250" s="212"/>
      <c r="B250" s="212"/>
      <c r="C250" s="212"/>
      <c r="D250" s="213"/>
      <c r="E250" s="212"/>
      <c r="F250" s="213"/>
      <c r="G250" s="212"/>
      <c r="H250" s="212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214"/>
      <c r="V250" s="214"/>
      <c r="W250" s="214"/>
      <c r="X250" s="214"/>
      <c r="Y250" s="214"/>
      <c r="Z250" s="214"/>
    </row>
    <row r="251" ht="14.25" customHeight="1">
      <c r="A251" s="212"/>
      <c r="B251" s="212"/>
      <c r="C251" s="212"/>
      <c r="D251" s="213"/>
      <c r="E251" s="212"/>
      <c r="F251" s="213"/>
      <c r="G251" s="212"/>
      <c r="H251" s="212"/>
      <c r="I251" s="214"/>
      <c r="J251" s="214"/>
      <c r="K251" s="214"/>
      <c r="L251" s="214"/>
      <c r="M251" s="214"/>
      <c r="N251" s="214"/>
      <c r="O251" s="214"/>
      <c r="P251" s="214"/>
      <c r="Q251" s="214"/>
      <c r="R251" s="214"/>
      <c r="S251" s="214"/>
      <c r="T251" s="214"/>
      <c r="U251" s="214"/>
      <c r="V251" s="214"/>
      <c r="W251" s="214"/>
      <c r="X251" s="214"/>
      <c r="Y251" s="214"/>
      <c r="Z251" s="214"/>
    </row>
    <row r="252" ht="14.25" customHeight="1">
      <c r="A252" s="212"/>
      <c r="B252" s="212"/>
      <c r="C252" s="212"/>
      <c r="D252" s="213"/>
      <c r="E252" s="212"/>
      <c r="F252" s="213"/>
      <c r="G252" s="212"/>
      <c r="H252" s="212"/>
      <c r="I252" s="214"/>
      <c r="J252" s="214"/>
      <c r="K252" s="214"/>
      <c r="L252" s="214"/>
      <c r="M252" s="214"/>
      <c r="N252" s="214"/>
      <c r="O252" s="214"/>
      <c r="P252" s="214"/>
      <c r="Q252" s="214"/>
      <c r="R252" s="214"/>
      <c r="S252" s="214"/>
      <c r="T252" s="214"/>
      <c r="U252" s="214"/>
      <c r="V252" s="214"/>
      <c r="W252" s="214"/>
      <c r="X252" s="214"/>
      <c r="Y252" s="214"/>
      <c r="Z252" s="214"/>
    </row>
    <row r="253" ht="14.25" customHeight="1">
      <c r="A253" s="212"/>
      <c r="B253" s="212"/>
      <c r="C253" s="212"/>
      <c r="D253" s="213"/>
      <c r="E253" s="212"/>
      <c r="F253" s="213"/>
      <c r="G253" s="212"/>
      <c r="H253" s="212"/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/>
      <c r="U253" s="214"/>
      <c r="V253" s="214"/>
      <c r="W253" s="214"/>
      <c r="X253" s="214"/>
      <c r="Y253" s="214"/>
      <c r="Z253" s="214"/>
    </row>
    <row r="254" ht="14.25" customHeight="1">
      <c r="A254" s="212"/>
      <c r="B254" s="212"/>
      <c r="C254" s="212"/>
      <c r="D254" s="213"/>
      <c r="E254" s="212"/>
      <c r="F254" s="213"/>
      <c r="G254" s="212"/>
      <c r="H254" s="212"/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/>
      <c r="U254" s="214"/>
      <c r="V254" s="214"/>
      <c r="W254" s="214"/>
      <c r="X254" s="214"/>
      <c r="Y254" s="214"/>
      <c r="Z254" s="214"/>
    </row>
    <row r="255" ht="14.25" customHeight="1">
      <c r="A255" s="212"/>
      <c r="B255" s="212"/>
      <c r="C255" s="212"/>
      <c r="D255" s="213"/>
      <c r="E255" s="212"/>
      <c r="F255" s="213"/>
      <c r="G255" s="212"/>
      <c r="H255" s="212"/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/>
      <c r="U255" s="214"/>
      <c r="V255" s="214"/>
      <c r="W255" s="214"/>
      <c r="X255" s="214"/>
      <c r="Y255" s="214"/>
      <c r="Z255" s="214"/>
    </row>
    <row r="256" ht="14.25" customHeight="1">
      <c r="A256" s="212"/>
      <c r="B256" s="212"/>
      <c r="C256" s="212"/>
      <c r="D256" s="213"/>
      <c r="E256" s="212"/>
      <c r="F256" s="213"/>
      <c r="G256" s="212"/>
      <c r="H256" s="212"/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/>
      <c r="T256" s="214"/>
      <c r="U256" s="214"/>
      <c r="V256" s="214"/>
      <c r="W256" s="214"/>
      <c r="X256" s="214"/>
      <c r="Y256" s="214"/>
      <c r="Z256" s="214"/>
    </row>
    <row r="257" ht="14.25" customHeight="1">
      <c r="A257" s="212"/>
      <c r="B257" s="212"/>
      <c r="C257" s="212"/>
      <c r="D257" s="213"/>
      <c r="E257" s="212"/>
      <c r="F257" s="213"/>
      <c r="G257" s="212"/>
      <c r="H257" s="212"/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/>
      <c r="U257" s="214"/>
      <c r="V257" s="214"/>
      <c r="W257" s="214"/>
      <c r="X257" s="214"/>
      <c r="Y257" s="214"/>
      <c r="Z257" s="214"/>
    </row>
    <row r="258" ht="14.25" customHeight="1">
      <c r="A258" s="212"/>
      <c r="B258" s="212"/>
      <c r="C258" s="212"/>
      <c r="D258" s="213"/>
      <c r="E258" s="212"/>
      <c r="F258" s="213"/>
      <c r="G258" s="212"/>
      <c r="H258" s="212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/>
      <c r="U258" s="214"/>
      <c r="V258" s="214"/>
      <c r="W258" s="214"/>
      <c r="X258" s="214"/>
      <c r="Y258" s="214"/>
      <c r="Z258" s="214"/>
    </row>
    <row r="259" ht="14.25" customHeight="1">
      <c r="A259" s="212"/>
      <c r="B259" s="212"/>
      <c r="C259" s="212"/>
      <c r="D259" s="213"/>
      <c r="E259" s="212"/>
      <c r="F259" s="213"/>
      <c r="G259" s="212"/>
      <c r="H259" s="212"/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/>
      <c r="U259" s="214"/>
      <c r="V259" s="214"/>
      <c r="W259" s="214"/>
      <c r="X259" s="214"/>
      <c r="Y259" s="214"/>
      <c r="Z259" s="214"/>
    </row>
    <row r="260" ht="14.25" customHeight="1">
      <c r="A260" s="212"/>
      <c r="B260" s="212"/>
      <c r="C260" s="212"/>
      <c r="D260" s="213"/>
      <c r="E260" s="212"/>
      <c r="F260" s="213"/>
      <c r="G260" s="212"/>
      <c r="H260" s="212"/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/>
      <c r="U260" s="214"/>
      <c r="V260" s="214"/>
      <c r="W260" s="214"/>
      <c r="X260" s="214"/>
      <c r="Y260" s="214"/>
      <c r="Z260" s="214"/>
    </row>
    <row r="261" ht="14.25" customHeight="1">
      <c r="A261" s="212"/>
      <c r="B261" s="212"/>
      <c r="C261" s="212"/>
      <c r="D261" s="213"/>
      <c r="E261" s="212"/>
      <c r="F261" s="213"/>
      <c r="G261" s="212"/>
      <c r="H261" s="212"/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/>
      <c r="U261" s="214"/>
      <c r="V261" s="214"/>
      <c r="W261" s="214"/>
      <c r="X261" s="214"/>
      <c r="Y261" s="214"/>
      <c r="Z261" s="214"/>
    </row>
    <row r="262" ht="14.25" customHeight="1">
      <c r="A262" s="212"/>
      <c r="B262" s="212"/>
      <c r="C262" s="212"/>
      <c r="D262" s="213"/>
      <c r="E262" s="212"/>
      <c r="F262" s="213"/>
      <c r="G262" s="212"/>
      <c r="H262" s="212"/>
      <c r="I262" s="214"/>
      <c r="J262" s="214"/>
      <c r="K262" s="214"/>
      <c r="L262" s="214"/>
      <c r="M262" s="214"/>
      <c r="N262" s="214"/>
      <c r="O262" s="214"/>
      <c r="P262" s="214"/>
      <c r="Q262" s="214"/>
      <c r="R262" s="214"/>
      <c r="S262" s="214"/>
      <c r="T262" s="214"/>
      <c r="U262" s="214"/>
      <c r="V262" s="214"/>
      <c r="W262" s="214"/>
      <c r="X262" s="214"/>
      <c r="Y262" s="214"/>
      <c r="Z262" s="214"/>
    </row>
    <row r="263" ht="14.25" customHeight="1">
      <c r="A263" s="212"/>
      <c r="B263" s="212"/>
      <c r="C263" s="212"/>
      <c r="D263" s="213"/>
      <c r="E263" s="212"/>
      <c r="F263" s="213"/>
      <c r="G263" s="212"/>
      <c r="H263" s="212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214"/>
      <c r="V263" s="214"/>
      <c r="W263" s="214"/>
      <c r="X263" s="214"/>
      <c r="Y263" s="214"/>
      <c r="Z263" s="214"/>
    </row>
    <row r="264" ht="14.25" customHeight="1">
      <c r="A264" s="212"/>
      <c r="B264" s="212"/>
      <c r="C264" s="212"/>
      <c r="D264" s="213"/>
      <c r="E264" s="212"/>
      <c r="F264" s="213"/>
      <c r="G264" s="212"/>
      <c r="H264" s="212"/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/>
      <c r="U264" s="214"/>
      <c r="V264" s="214"/>
      <c r="W264" s="214"/>
      <c r="X264" s="214"/>
      <c r="Y264" s="214"/>
      <c r="Z264" s="214"/>
    </row>
    <row r="265" ht="14.25" customHeight="1">
      <c r="A265" s="212"/>
      <c r="B265" s="212"/>
      <c r="C265" s="212"/>
      <c r="D265" s="213"/>
      <c r="E265" s="212"/>
      <c r="F265" s="213"/>
      <c r="G265" s="212"/>
      <c r="H265" s="212"/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/>
      <c r="U265" s="214"/>
      <c r="V265" s="214"/>
      <c r="W265" s="214"/>
      <c r="X265" s="214"/>
      <c r="Y265" s="214"/>
      <c r="Z265" s="214"/>
    </row>
    <row r="266" ht="14.25" customHeight="1">
      <c r="A266" s="212"/>
      <c r="B266" s="212"/>
      <c r="C266" s="212"/>
      <c r="D266" s="213"/>
      <c r="E266" s="212"/>
      <c r="F266" s="213"/>
      <c r="G266" s="212"/>
      <c r="H266" s="212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/>
      <c r="U266" s="214"/>
      <c r="V266" s="214"/>
      <c r="W266" s="214"/>
      <c r="X266" s="214"/>
      <c r="Y266" s="214"/>
      <c r="Z266" s="214"/>
    </row>
    <row r="267" ht="14.25" customHeight="1">
      <c r="A267" s="212"/>
      <c r="B267" s="212"/>
      <c r="C267" s="212"/>
      <c r="D267" s="213"/>
      <c r="E267" s="212"/>
      <c r="F267" s="213"/>
      <c r="G267" s="212"/>
      <c r="H267" s="212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</row>
    <row r="268" ht="14.25" customHeight="1">
      <c r="A268" s="212"/>
      <c r="B268" s="212"/>
      <c r="C268" s="212"/>
      <c r="D268" s="213"/>
      <c r="E268" s="212"/>
      <c r="F268" s="213"/>
      <c r="G268" s="212"/>
      <c r="H268" s="212"/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/>
      <c r="U268" s="214"/>
      <c r="V268" s="214"/>
      <c r="W268" s="214"/>
      <c r="X268" s="214"/>
      <c r="Y268" s="214"/>
      <c r="Z268" s="214"/>
    </row>
    <row r="269" ht="14.25" customHeight="1">
      <c r="A269" s="212"/>
      <c r="B269" s="212"/>
      <c r="C269" s="212"/>
      <c r="D269" s="213"/>
      <c r="E269" s="212"/>
      <c r="F269" s="213"/>
      <c r="G269" s="212"/>
      <c r="H269" s="212"/>
      <c r="I269" s="214"/>
      <c r="J269" s="214"/>
      <c r="K269" s="214"/>
      <c r="L269" s="214"/>
      <c r="M269" s="214"/>
      <c r="N269" s="214"/>
      <c r="O269" s="214"/>
      <c r="P269" s="214"/>
      <c r="Q269" s="214"/>
      <c r="R269" s="214"/>
      <c r="S269" s="214"/>
      <c r="T269" s="214"/>
      <c r="U269" s="214"/>
      <c r="V269" s="214"/>
      <c r="W269" s="214"/>
      <c r="X269" s="214"/>
      <c r="Y269" s="214"/>
      <c r="Z269" s="214"/>
    </row>
    <row r="270" ht="14.25" customHeight="1">
      <c r="A270" s="212"/>
      <c r="B270" s="212"/>
      <c r="C270" s="212"/>
      <c r="D270" s="213"/>
      <c r="E270" s="212"/>
      <c r="F270" s="213"/>
      <c r="G270" s="212"/>
      <c r="H270" s="212"/>
      <c r="I270" s="214"/>
      <c r="J270" s="214"/>
      <c r="K270" s="214"/>
      <c r="L270" s="214"/>
      <c r="M270" s="214"/>
      <c r="N270" s="214"/>
      <c r="O270" s="214"/>
      <c r="P270" s="214"/>
      <c r="Q270" s="214"/>
      <c r="R270" s="214"/>
      <c r="S270" s="214"/>
      <c r="T270" s="214"/>
      <c r="U270" s="214"/>
      <c r="V270" s="214"/>
      <c r="W270" s="214"/>
      <c r="X270" s="214"/>
      <c r="Y270" s="214"/>
      <c r="Z270" s="214"/>
    </row>
    <row r="271" ht="14.25" customHeight="1">
      <c r="A271" s="212"/>
      <c r="B271" s="212"/>
      <c r="C271" s="212"/>
      <c r="D271" s="213"/>
      <c r="E271" s="212"/>
      <c r="F271" s="213"/>
      <c r="G271" s="212"/>
      <c r="H271" s="212"/>
      <c r="I271" s="214"/>
      <c r="J271" s="214"/>
      <c r="K271" s="214"/>
      <c r="L271" s="214"/>
      <c r="M271" s="214"/>
      <c r="N271" s="214"/>
      <c r="O271" s="214"/>
      <c r="P271" s="214"/>
      <c r="Q271" s="214"/>
      <c r="R271" s="214"/>
      <c r="S271" s="214"/>
      <c r="T271" s="214"/>
      <c r="U271" s="214"/>
      <c r="V271" s="214"/>
      <c r="W271" s="214"/>
      <c r="X271" s="214"/>
      <c r="Y271" s="214"/>
      <c r="Z271" s="214"/>
    </row>
    <row r="272" ht="14.25" customHeight="1">
      <c r="A272" s="212"/>
      <c r="B272" s="212"/>
      <c r="C272" s="212"/>
      <c r="D272" s="213"/>
      <c r="E272" s="212"/>
      <c r="F272" s="213"/>
      <c r="G272" s="212"/>
      <c r="H272" s="212"/>
      <c r="I272" s="214"/>
      <c r="J272" s="214"/>
      <c r="K272" s="214"/>
      <c r="L272" s="214"/>
      <c r="M272" s="214"/>
      <c r="N272" s="214"/>
      <c r="O272" s="214"/>
      <c r="P272" s="214"/>
      <c r="Q272" s="214"/>
      <c r="R272" s="214"/>
      <c r="S272" s="214"/>
      <c r="T272" s="214"/>
      <c r="U272" s="214"/>
      <c r="V272" s="214"/>
      <c r="W272" s="214"/>
      <c r="X272" s="214"/>
      <c r="Y272" s="214"/>
      <c r="Z272" s="214"/>
    </row>
    <row r="273" ht="14.25" customHeight="1">
      <c r="A273" s="212"/>
      <c r="B273" s="212"/>
      <c r="C273" s="212"/>
      <c r="D273" s="213"/>
      <c r="E273" s="212"/>
      <c r="F273" s="213"/>
      <c r="G273" s="212"/>
      <c r="H273" s="212"/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/>
      <c r="T273" s="214"/>
      <c r="U273" s="214"/>
      <c r="V273" s="214"/>
      <c r="W273" s="214"/>
      <c r="X273" s="214"/>
      <c r="Y273" s="214"/>
      <c r="Z273" s="214"/>
    </row>
    <row r="274" ht="14.25" customHeight="1">
      <c r="A274" s="212"/>
      <c r="B274" s="212"/>
      <c r="C274" s="212"/>
      <c r="D274" s="213"/>
      <c r="E274" s="212"/>
      <c r="F274" s="213"/>
      <c r="G274" s="212"/>
      <c r="H274" s="212"/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4"/>
      <c r="V274" s="214"/>
      <c r="W274" s="214"/>
      <c r="X274" s="214"/>
      <c r="Y274" s="214"/>
      <c r="Z274" s="214"/>
    </row>
    <row r="275" ht="14.25" customHeight="1">
      <c r="A275" s="212"/>
      <c r="B275" s="212"/>
      <c r="C275" s="212"/>
      <c r="D275" s="213"/>
      <c r="E275" s="212"/>
      <c r="F275" s="213"/>
      <c r="G275" s="212"/>
      <c r="H275" s="212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</row>
    <row r="276" ht="14.25" customHeight="1">
      <c r="A276" s="212"/>
      <c r="B276" s="212"/>
      <c r="C276" s="212"/>
      <c r="D276" s="213"/>
      <c r="E276" s="212"/>
      <c r="F276" s="213"/>
      <c r="G276" s="212"/>
      <c r="H276" s="212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214"/>
      <c r="V276" s="214"/>
      <c r="W276" s="214"/>
      <c r="X276" s="214"/>
      <c r="Y276" s="214"/>
      <c r="Z276" s="214"/>
    </row>
    <row r="277" ht="14.25" customHeight="1">
      <c r="A277" s="212"/>
      <c r="B277" s="212"/>
      <c r="C277" s="212"/>
      <c r="D277" s="213"/>
      <c r="E277" s="212"/>
      <c r="F277" s="213"/>
      <c r="G277" s="212"/>
      <c r="H277" s="212"/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/>
      <c r="U277" s="214"/>
      <c r="V277" s="214"/>
      <c r="W277" s="214"/>
      <c r="X277" s="214"/>
      <c r="Y277" s="214"/>
      <c r="Z277" s="214"/>
    </row>
    <row r="278" ht="14.25" customHeight="1">
      <c r="A278" s="212"/>
      <c r="B278" s="212"/>
      <c r="C278" s="212"/>
      <c r="D278" s="213"/>
      <c r="E278" s="212"/>
      <c r="F278" s="213"/>
      <c r="G278" s="212"/>
      <c r="H278" s="212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</row>
    <row r="279" ht="14.25" customHeight="1">
      <c r="A279" s="212"/>
      <c r="B279" s="212"/>
      <c r="C279" s="212"/>
      <c r="D279" s="213"/>
      <c r="E279" s="212"/>
      <c r="F279" s="213"/>
      <c r="G279" s="212"/>
      <c r="H279" s="212"/>
      <c r="I279" s="214"/>
      <c r="J279" s="214"/>
      <c r="K279" s="214"/>
      <c r="L279" s="214"/>
      <c r="M279" s="214"/>
      <c r="N279" s="214"/>
      <c r="O279" s="214"/>
      <c r="P279" s="21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</row>
    <row r="280" ht="14.25" customHeight="1">
      <c r="A280" s="212"/>
      <c r="B280" s="212"/>
      <c r="C280" s="212"/>
      <c r="D280" s="213"/>
      <c r="E280" s="212"/>
      <c r="F280" s="213"/>
      <c r="G280" s="212"/>
      <c r="H280" s="212"/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</row>
    <row r="281" ht="14.25" customHeight="1">
      <c r="A281" s="212"/>
      <c r="B281" s="212"/>
      <c r="C281" s="212"/>
      <c r="D281" s="213"/>
      <c r="E281" s="212"/>
      <c r="F281" s="213"/>
      <c r="G281" s="212"/>
      <c r="H281" s="212"/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</row>
    <row r="282" ht="14.25" customHeight="1">
      <c r="A282" s="212"/>
      <c r="B282" s="212"/>
      <c r="C282" s="212"/>
      <c r="D282" s="213"/>
      <c r="E282" s="212"/>
      <c r="F282" s="213"/>
      <c r="G282" s="212"/>
      <c r="H282" s="212"/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</row>
    <row r="283" ht="14.25" customHeight="1">
      <c r="A283" s="212"/>
      <c r="B283" s="212"/>
      <c r="C283" s="212"/>
      <c r="D283" s="213"/>
      <c r="E283" s="212"/>
      <c r="F283" s="213"/>
      <c r="G283" s="212"/>
      <c r="H283" s="212"/>
      <c r="I283" s="214"/>
      <c r="J283" s="214"/>
      <c r="K283" s="214"/>
      <c r="L283" s="214"/>
      <c r="M283" s="214"/>
      <c r="N283" s="214"/>
      <c r="O283" s="214"/>
      <c r="P283" s="21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</row>
    <row r="284" ht="14.25" customHeight="1">
      <c r="A284" s="212"/>
      <c r="B284" s="212"/>
      <c r="C284" s="212"/>
      <c r="D284" s="213"/>
      <c r="E284" s="212"/>
      <c r="F284" s="213"/>
      <c r="G284" s="212"/>
      <c r="H284" s="212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</row>
    <row r="285" ht="14.25" customHeight="1">
      <c r="A285" s="212"/>
      <c r="B285" s="212"/>
      <c r="C285" s="212"/>
      <c r="D285" s="213"/>
      <c r="E285" s="212"/>
      <c r="F285" s="213"/>
      <c r="G285" s="212"/>
      <c r="H285" s="212"/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</row>
    <row r="286" ht="14.25" customHeight="1">
      <c r="A286" s="212"/>
      <c r="B286" s="212"/>
      <c r="C286" s="212"/>
      <c r="D286" s="213"/>
      <c r="E286" s="212"/>
      <c r="F286" s="213"/>
      <c r="G286" s="212"/>
      <c r="H286" s="212"/>
      <c r="I286" s="214"/>
      <c r="J286" s="214"/>
      <c r="K286" s="214"/>
      <c r="L286" s="214"/>
      <c r="M286" s="214"/>
      <c r="N286" s="214"/>
      <c r="O286" s="214"/>
      <c r="P286" s="21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</row>
    <row r="287" ht="14.25" customHeight="1">
      <c r="A287" s="212"/>
      <c r="B287" s="212"/>
      <c r="C287" s="212"/>
      <c r="D287" s="213"/>
      <c r="E287" s="212"/>
      <c r="F287" s="213"/>
      <c r="G287" s="212"/>
      <c r="H287" s="212"/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</row>
    <row r="288" ht="14.25" customHeight="1">
      <c r="A288" s="212"/>
      <c r="B288" s="212"/>
      <c r="C288" s="212"/>
      <c r="D288" s="213"/>
      <c r="E288" s="212"/>
      <c r="F288" s="213"/>
      <c r="G288" s="212"/>
      <c r="H288" s="212"/>
      <c r="I288" s="214"/>
      <c r="J288" s="214"/>
      <c r="K288" s="214"/>
      <c r="L288" s="214"/>
      <c r="M288" s="214"/>
      <c r="N288" s="214"/>
      <c r="O288" s="214"/>
      <c r="P288" s="21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</row>
    <row r="289" ht="14.25" customHeight="1">
      <c r="A289" s="212"/>
      <c r="B289" s="212"/>
      <c r="C289" s="212"/>
      <c r="D289" s="213"/>
      <c r="E289" s="212"/>
      <c r="F289" s="213"/>
      <c r="G289" s="212"/>
      <c r="H289" s="212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</row>
    <row r="290" ht="14.25" customHeight="1">
      <c r="A290" s="212"/>
      <c r="B290" s="212"/>
      <c r="C290" s="212"/>
      <c r="D290" s="213"/>
      <c r="E290" s="212"/>
      <c r="F290" s="213"/>
      <c r="G290" s="212"/>
      <c r="H290" s="212"/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/>
      <c r="U290" s="214"/>
      <c r="V290" s="214"/>
      <c r="W290" s="214"/>
      <c r="X290" s="214"/>
      <c r="Y290" s="214"/>
      <c r="Z290" s="214"/>
    </row>
    <row r="291" ht="14.25" customHeight="1">
      <c r="A291" s="212"/>
      <c r="B291" s="212"/>
      <c r="C291" s="212"/>
      <c r="D291" s="213"/>
      <c r="E291" s="212"/>
      <c r="F291" s="213"/>
      <c r="G291" s="212"/>
      <c r="H291" s="212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4"/>
      <c r="W291" s="214"/>
      <c r="X291" s="214"/>
      <c r="Y291" s="214"/>
      <c r="Z291" s="214"/>
    </row>
    <row r="292" ht="14.25" customHeight="1">
      <c r="A292" s="212"/>
      <c r="B292" s="212"/>
      <c r="C292" s="212"/>
      <c r="D292" s="213"/>
      <c r="E292" s="212"/>
      <c r="F292" s="213"/>
      <c r="G292" s="212"/>
      <c r="H292" s="212"/>
      <c r="I292" s="214"/>
      <c r="J292" s="214"/>
      <c r="K292" s="214"/>
      <c r="L292" s="214"/>
      <c r="M292" s="214"/>
      <c r="N292" s="214"/>
      <c r="O292" s="214"/>
      <c r="P292" s="214"/>
      <c r="Q292" s="214"/>
      <c r="R292" s="214"/>
      <c r="S292" s="214"/>
      <c r="T292" s="214"/>
      <c r="U292" s="214"/>
      <c r="V292" s="214"/>
      <c r="W292" s="214"/>
      <c r="X292" s="214"/>
      <c r="Y292" s="214"/>
      <c r="Z292" s="214"/>
    </row>
    <row r="293" ht="14.25" customHeight="1">
      <c r="A293" s="212"/>
      <c r="B293" s="212"/>
      <c r="C293" s="212"/>
      <c r="D293" s="213"/>
      <c r="E293" s="212"/>
      <c r="F293" s="213"/>
      <c r="G293" s="212"/>
      <c r="H293" s="212"/>
      <c r="I293" s="214"/>
      <c r="J293" s="214"/>
      <c r="K293" s="214"/>
      <c r="L293" s="214"/>
      <c r="M293" s="214"/>
      <c r="N293" s="214"/>
      <c r="O293" s="214"/>
      <c r="P293" s="214"/>
      <c r="Q293" s="214"/>
      <c r="R293" s="214"/>
      <c r="S293" s="214"/>
      <c r="T293" s="214"/>
      <c r="U293" s="214"/>
      <c r="V293" s="214"/>
      <c r="W293" s="214"/>
      <c r="X293" s="214"/>
      <c r="Y293" s="214"/>
      <c r="Z293" s="214"/>
    </row>
    <row r="294" ht="14.25" customHeight="1">
      <c r="A294" s="212"/>
      <c r="B294" s="212"/>
      <c r="C294" s="212"/>
      <c r="D294" s="213"/>
      <c r="E294" s="212"/>
      <c r="F294" s="213"/>
      <c r="G294" s="212"/>
      <c r="H294" s="212"/>
      <c r="I294" s="214"/>
      <c r="J294" s="214"/>
      <c r="K294" s="214"/>
      <c r="L294" s="214"/>
      <c r="M294" s="214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214"/>
      <c r="Z294" s="214"/>
    </row>
    <row r="295" ht="14.25" customHeight="1">
      <c r="A295" s="212"/>
      <c r="B295" s="212"/>
      <c r="C295" s="212"/>
      <c r="D295" s="213"/>
      <c r="E295" s="212"/>
      <c r="F295" s="213"/>
      <c r="G295" s="212"/>
      <c r="H295" s="212"/>
      <c r="I295" s="214"/>
      <c r="J295" s="214"/>
      <c r="K295" s="214"/>
      <c r="L295" s="214"/>
      <c r="M295" s="214"/>
      <c r="N295" s="214"/>
      <c r="O295" s="214"/>
      <c r="P295" s="214"/>
      <c r="Q295" s="214"/>
      <c r="R295" s="214"/>
      <c r="S295" s="214"/>
      <c r="T295" s="214"/>
      <c r="U295" s="214"/>
      <c r="V295" s="214"/>
      <c r="W295" s="214"/>
      <c r="X295" s="214"/>
      <c r="Y295" s="214"/>
      <c r="Z295" s="214"/>
    </row>
    <row r="296" ht="14.25" customHeight="1">
      <c r="A296" s="212"/>
      <c r="B296" s="212"/>
      <c r="C296" s="212"/>
      <c r="D296" s="213"/>
      <c r="E296" s="212"/>
      <c r="F296" s="213"/>
      <c r="G296" s="212"/>
      <c r="H296" s="212"/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/>
      <c r="U296" s="214"/>
      <c r="V296" s="214"/>
      <c r="W296" s="214"/>
      <c r="X296" s="214"/>
      <c r="Y296" s="214"/>
      <c r="Z296" s="214"/>
    </row>
    <row r="297" ht="14.25" customHeight="1">
      <c r="A297" s="212"/>
      <c r="B297" s="212"/>
      <c r="C297" s="212"/>
      <c r="D297" s="213"/>
      <c r="E297" s="212"/>
      <c r="F297" s="213"/>
      <c r="G297" s="212"/>
      <c r="H297" s="212"/>
      <c r="I297" s="214"/>
      <c r="J297" s="214"/>
      <c r="K297" s="214"/>
      <c r="L297" s="214"/>
      <c r="M297" s="214"/>
      <c r="N297" s="214"/>
      <c r="O297" s="214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</row>
    <row r="298" ht="14.25" customHeight="1">
      <c r="A298" s="212"/>
      <c r="B298" s="212"/>
      <c r="C298" s="212"/>
      <c r="D298" s="213"/>
      <c r="E298" s="212"/>
      <c r="F298" s="213"/>
      <c r="G298" s="212"/>
      <c r="H298" s="212"/>
      <c r="I298" s="214"/>
      <c r="J298" s="214"/>
      <c r="K298" s="214"/>
      <c r="L298" s="214"/>
      <c r="M298" s="214"/>
      <c r="N298" s="214"/>
      <c r="O298" s="214"/>
      <c r="P298" s="214"/>
      <c r="Q298" s="214"/>
      <c r="R298" s="214"/>
      <c r="S298" s="214"/>
      <c r="T298" s="214"/>
      <c r="U298" s="214"/>
      <c r="V298" s="214"/>
      <c r="W298" s="214"/>
      <c r="X298" s="214"/>
      <c r="Y298" s="214"/>
      <c r="Z298" s="214"/>
    </row>
    <row r="299" ht="14.25" customHeight="1">
      <c r="A299" s="212"/>
      <c r="B299" s="212"/>
      <c r="C299" s="212"/>
      <c r="D299" s="213"/>
      <c r="E299" s="212"/>
      <c r="F299" s="213"/>
      <c r="G299" s="212"/>
      <c r="H299" s="212"/>
      <c r="I299" s="214"/>
      <c r="J299" s="214"/>
      <c r="K299" s="214"/>
      <c r="L299" s="214"/>
      <c r="M299" s="214"/>
      <c r="N299" s="214"/>
      <c r="O299" s="214"/>
      <c r="P299" s="214"/>
      <c r="Q299" s="214"/>
      <c r="R299" s="214"/>
      <c r="S299" s="214"/>
      <c r="T299" s="214"/>
      <c r="U299" s="214"/>
      <c r="V299" s="214"/>
      <c r="W299" s="214"/>
      <c r="X299" s="214"/>
      <c r="Y299" s="214"/>
      <c r="Z299" s="214"/>
    </row>
    <row r="300" ht="14.25" customHeight="1">
      <c r="A300" s="212"/>
      <c r="B300" s="212"/>
      <c r="C300" s="212"/>
      <c r="D300" s="213"/>
      <c r="E300" s="212"/>
      <c r="F300" s="213"/>
      <c r="G300" s="212"/>
      <c r="H300" s="212"/>
      <c r="I300" s="214"/>
      <c r="J300" s="214"/>
      <c r="K300" s="214"/>
      <c r="L300" s="214"/>
      <c r="M300" s="214"/>
      <c r="N300" s="214"/>
      <c r="O300" s="214"/>
      <c r="P300" s="214"/>
      <c r="Q300" s="214"/>
      <c r="R300" s="214"/>
      <c r="S300" s="214"/>
      <c r="T300" s="214"/>
      <c r="U300" s="214"/>
      <c r="V300" s="214"/>
      <c r="W300" s="214"/>
      <c r="X300" s="214"/>
      <c r="Y300" s="214"/>
      <c r="Z300" s="214"/>
    </row>
    <row r="301" ht="14.25" customHeight="1">
      <c r="A301" s="212"/>
      <c r="B301" s="212"/>
      <c r="C301" s="212"/>
      <c r="D301" s="213"/>
      <c r="E301" s="212"/>
      <c r="F301" s="213"/>
      <c r="G301" s="212"/>
      <c r="H301" s="212"/>
      <c r="I301" s="214"/>
      <c r="J301" s="214"/>
      <c r="K301" s="214"/>
      <c r="L301" s="214"/>
      <c r="M301" s="214"/>
      <c r="N301" s="214"/>
      <c r="O301" s="214"/>
      <c r="P301" s="214"/>
      <c r="Q301" s="214"/>
      <c r="R301" s="214"/>
      <c r="S301" s="214"/>
      <c r="T301" s="214"/>
      <c r="U301" s="214"/>
      <c r="V301" s="214"/>
      <c r="W301" s="214"/>
      <c r="X301" s="214"/>
      <c r="Y301" s="214"/>
      <c r="Z301" s="214"/>
    </row>
    <row r="302" ht="14.25" customHeight="1">
      <c r="A302" s="212"/>
      <c r="B302" s="212"/>
      <c r="C302" s="212"/>
      <c r="D302" s="213"/>
      <c r="E302" s="212"/>
      <c r="F302" s="213"/>
      <c r="G302" s="212"/>
      <c r="H302" s="212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214"/>
      <c r="V302" s="214"/>
      <c r="W302" s="214"/>
      <c r="X302" s="214"/>
      <c r="Y302" s="214"/>
      <c r="Z302" s="214"/>
    </row>
    <row r="303" ht="14.25" customHeight="1">
      <c r="A303" s="212"/>
      <c r="B303" s="212"/>
      <c r="C303" s="212"/>
      <c r="D303" s="213"/>
      <c r="E303" s="212"/>
      <c r="F303" s="213"/>
      <c r="G303" s="212"/>
      <c r="H303" s="212"/>
      <c r="I303" s="214"/>
      <c r="J303" s="214"/>
      <c r="K303" s="214"/>
      <c r="L303" s="214"/>
      <c r="M303" s="214"/>
      <c r="N303" s="214"/>
      <c r="O303" s="214"/>
      <c r="P303" s="214"/>
      <c r="Q303" s="214"/>
      <c r="R303" s="214"/>
      <c r="S303" s="214"/>
      <c r="T303" s="214"/>
      <c r="U303" s="214"/>
      <c r="V303" s="214"/>
      <c r="W303" s="214"/>
      <c r="X303" s="214"/>
      <c r="Y303" s="214"/>
      <c r="Z303" s="214"/>
    </row>
    <row r="304" ht="14.25" customHeight="1">
      <c r="A304" s="212"/>
      <c r="B304" s="212"/>
      <c r="C304" s="212"/>
      <c r="D304" s="213"/>
      <c r="E304" s="212"/>
      <c r="F304" s="213"/>
      <c r="G304" s="212"/>
      <c r="H304" s="212"/>
      <c r="I304" s="214"/>
      <c r="J304" s="214"/>
      <c r="K304" s="214"/>
      <c r="L304" s="214"/>
      <c r="M304" s="214"/>
      <c r="N304" s="214"/>
      <c r="O304" s="214"/>
      <c r="P304" s="214"/>
      <c r="Q304" s="214"/>
      <c r="R304" s="214"/>
      <c r="S304" s="214"/>
      <c r="T304" s="214"/>
      <c r="U304" s="214"/>
      <c r="V304" s="214"/>
      <c r="W304" s="214"/>
      <c r="X304" s="214"/>
      <c r="Y304" s="214"/>
      <c r="Z304" s="214"/>
    </row>
    <row r="305" ht="14.25" customHeight="1">
      <c r="A305" s="212"/>
      <c r="B305" s="212"/>
      <c r="C305" s="212"/>
      <c r="D305" s="213"/>
      <c r="E305" s="212"/>
      <c r="F305" s="213"/>
      <c r="G305" s="212"/>
      <c r="H305" s="212"/>
      <c r="I305" s="214"/>
      <c r="J305" s="214"/>
      <c r="K305" s="214"/>
      <c r="L305" s="214"/>
      <c r="M305" s="214"/>
      <c r="N305" s="214"/>
      <c r="O305" s="214"/>
      <c r="P305" s="214"/>
      <c r="Q305" s="214"/>
      <c r="R305" s="214"/>
      <c r="S305" s="214"/>
      <c r="T305" s="214"/>
      <c r="U305" s="214"/>
      <c r="V305" s="214"/>
      <c r="W305" s="214"/>
      <c r="X305" s="214"/>
      <c r="Y305" s="214"/>
      <c r="Z305" s="214"/>
    </row>
    <row r="306" ht="14.25" customHeight="1">
      <c r="A306" s="212"/>
      <c r="B306" s="212"/>
      <c r="C306" s="212"/>
      <c r="D306" s="213"/>
      <c r="E306" s="212"/>
      <c r="F306" s="213"/>
      <c r="G306" s="212"/>
      <c r="H306" s="212"/>
      <c r="I306" s="214"/>
      <c r="J306" s="214"/>
      <c r="K306" s="214"/>
      <c r="L306" s="214"/>
      <c r="M306" s="214"/>
      <c r="N306" s="214"/>
      <c r="O306" s="214"/>
      <c r="P306" s="214"/>
      <c r="Q306" s="214"/>
      <c r="R306" s="214"/>
      <c r="S306" s="214"/>
      <c r="T306" s="214"/>
      <c r="U306" s="214"/>
      <c r="V306" s="214"/>
      <c r="W306" s="214"/>
      <c r="X306" s="214"/>
      <c r="Y306" s="214"/>
      <c r="Z306" s="214"/>
    </row>
    <row r="307" ht="14.25" customHeight="1">
      <c r="A307" s="212"/>
      <c r="B307" s="212"/>
      <c r="C307" s="212"/>
      <c r="D307" s="213"/>
      <c r="E307" s="212"/>
      <c r="F307" s="213"/>
      <c r="G307" s="212"/>
      <c r="H307" s="212"/>
      <c r="I307" s="214"/>
      <c r="J307" s="214"/>
      <c r="K307" s="214"/>
      <c r="L307" s="214"/>
      <c r="M307" s="214"/>
      <c r="N307" s="214"/>
      <c r="O307" s="214"/>
      <c r="P307" s="214"/>
      <c r="Q307" s="214"/>
      <c r="R307" s="214"/>
      <c r="S307" s="214"/>
      <c r="T307" s="214"/>
      <c r="U307" s="214"/>
      <c r="V307" s="214"/>
      <c r="W307" s="214"/>
      <c r="X307" s="214"/>
      <c r="Y307" s="214"/>
      <c r="Z307" s="214"/>
    </row>
    <row r="308" ht="14.25" customHeight="1">
      <c r="A308" s="212"/>
      <c r="B308" s="212"/>
      <c r="C308" s="212"/>
      <c r="D308" s="213"/>
      <c r="E308" s="212"/>
      <c r="F308" s="213"/>
      <c r="G308" s="212"/>
      <c r="H308" s="212"/>
      <c r="I308" s="214"/>
      <c r="J308" s="214"/>
      <c r="K308" s="214"/>
      <c r="L308" s="214"/>
      <c r="M308" s="214"/>
      <c r="N308" s="214"/>
      <c r="O308" s="214"/>
      <c r="P308" s="214"/>
      <c r="Q308" s="214"/>
      <c r="R308" s="214"/>
      <c r="S308" s="214"/>
      <c r="T308" s="214"/>
      <c r="U308" s="214"/>
      <c r="V308" s="214"/>
      <c r="W308" s="214"/>
      <c r="X308" s="214"/>
      <c r="Y308" s="214"/>
      <c r="Z308" s="214"/>
    </row>
    <row r="309" ht="14.25" customHeight="1">
      <c r="A309" s="212"/>
      <c r="B309" s="212"/>
      <c r="C309" s="212"/>
      <c r="D309" s="213"/>
      <c r="E309" s="212"/>
      <c r="F309" s="213"/>
      <c r="G309" s="212"/>
      <c r="H309" s="212"/>
      <c r="I309" s="214"/>
      <c r="J309" s="214"/>
      <c r="K309" s="214"/>
      <c r="L309" s="214"/>
      <c r="M309" s="214"/>
      <c r="N309" s="214"/>
      <c r="O309" s="214"/>
      <c r="P309" s="214"/>
      <c r="Q309" s="214"/>
      <c r="R309" s="214"/>
      <c r="S309" s="214"/>
      <c r="T309" s="214"/>
      <c r="U309" s="214"/>
      <c r="V309" s="214"/>
      <c r="W309" s="214"/>
      <c r="X309" s="214"/>
      <c r="Y309" s="214"/>
      <c r="Z309" s="214"/>
    </row>
    <row r="310" ht="14.25" customHeight="1">
      <c r="A310" s="212"/>
      <c r="B310" s="212"/>
      <c r="C310" s="212"/>
      <c r="D310" s="213"/>
      <c r="E310" s="212"/>
      <c r="F310" s="213"/>
      <c r="G310" s="212"/>
      <c r="H310" s="212"/>
      <c r="I310" s="214"/>
      <c r="J310" s="214"/>
      <c r="K310" s="214"/>
      <c r="L310" s="214"/>
      <c r="M310" s="214"/>
      <c r="N310" s="214"/>
      <c r="O310" s="214"/>
      <c r="P310" s="214"/>
      <c r="Q310" s="214"/>
      <c r="R310" s="214"/>
      <c r="S310" s="214"/>
      <c r="T310" s="214"/>
      <c r="U310" s="214"/>
      <c r="V310" s="214"/>
      <c r="W310" s="214"/>
      <c r="X310" s="214"/>
      <c r="Y310" s="214"/>
      <c r="Z310" s="214"/>
    </row>
    <row r="311" ht="14.25" customHeight="1">
      <c r="A311" s="212"/>
      <c r="B311" s="212"/>
      <c r="C311" s="212"/>
      <c r="D311" s="213"/>
      <c r="E311" s="212"/>
      <c r="F311" s="213"/>
      <c r="G311" s="212"/>
      <c r="H311" s="212"/>
      <c r="I311" s="214"/>
      <c r="J311" s="214"/>
      <c r="K311" s="214"/>
      <c r="L311" s="214"/>
      <c r="M311" s="214"/>
      <c r="N311" s="214"/>
      <c r="O311" s="214"/>
      <c r="P311" s="214"/>
      <c r="Q311" s="214"/>
      <c r="R311" s="214"/>
      <c r="S311" s="214"/>
      <c r="T311" s="214"/>
      <c r="U311" s="214"/>
      <c r="V311" s="214"/>
      <c r="W311" s="214"/>
      <c r="X311" s="214"/>
      <c r="Y311" s="214"/>
      <c r="Z311" s="214"/>
    </row>
    <row r="312" ht="14.25" customHeight="1">
      <c r="A312" s="212"/>
      <c r="B312" s="212"/>
      <c r="C312" s="212"/>
      <c r="D312" s="213"/>
      <c r="E312" s="212"/>
      <c r="F312" s="213"/>
      <c r="G312" s="212"/>
      <c r="H312" s="212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214"/>
    </row>
    <row r="313" ht="14.25" customHeight="1">
      <c r="A313" s="212"/>
      <c r="B313" s="212"/>
      <c r="C313" s="212"/>
      <c r="D313" s="213"/>
      <c r="E313" s="212"/>
      <c r="F313" s="213"/>
      <c r="G313" s="212"/>
      <c r="H313" s="212"/>
      <c r="I313" s="214"/>
      <c r="J313" s="214"/>
      <c r="K313" s="214"/>
      <c r="L313" s="214"/>
      <c r="M313" s="214"/>
      <c r="N313" s="214"/>
      <c r="O313" s="214"/>
      <c r="P313" s="214"/>
      <c r="Q313" s="214"/>
      <c r="R313" s="214"/>
      <c r="S313" s="214"/>
      <c r="T313" s="214"/>
      <c r="U313" s="214"/>
      <c r="V313" s="214"/>
      <c r="W313" s="214"/>
      <c r="X313" s="214"/>
      <c r="Y313" s="214"/>
      <c r="Z313" s="214"/>
    </row>
    <row r="314" ht="14.25" customHeight="1">
      <c r="A314" s="212"/>
      <c r="B314" s="212"/>
      <c r="C314" s="212"/>
      <c r="D314" s="213"/>
      <c r="E314" s="212"/>
      <c r="F314" s="213"/>
      <c r="G314" s="212"/>
      <c r="H314" s="212"/>
      <c r="I314" s="214"/>
      <c r="J314" s="214"/>
      <c r="K314" s="214"/>
      <c r="L314" s="214"/>
      <c r="M314" s="214"/>
      <c r="N314" s="214"/>
      <c r="O314" s="214"/>
      <c r="P314" s="214"/>
      <c r="Q314" s="214"/>
      <c r="R314" s="214"/>
      <c r="S314" s="214"/>
      <c r="T314" s="214"/>
      <c r="U314" s="214"/>
      <c r="V314" s="214"/>
      <c r="W314" s="214"/>
      <c r="X314" s="214"/>
      <c r="Y314" s="214"/>
      <c r="Z314" s="214"/>
    </row>
    <row r="315" ht="14.25" customHeight="1">
      <c r="A315" s="212"/>
      <c r="B315" s="212"/>
      <c r="C315" s="212"/>
      <c r="D315" s="213"/>
      <c r="E315" s="212"/>
      <c r="F315" s="213"/>
      <c r="G315" s="212"/>
      <c r="H315" s="212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214"/>
      <c r="V315" s="214"/>
      <c r="W315" s="214"/>
      <c r="X315" s="214"/>
      <c r="Y315" s="214"/>
      <c r="Z315" s="214"/>
    </row>
    <row r="316" ht="14.25" customHeight="1">
      <c r="A316" s="212"/>
      <c r="B316" s="212"/>
      <c r="C316" s="212"/>
      <c r="D316" s="213"/>
      <c r="E316" s="212"/>
      <c r="F316" s="213"/>
      <c r="G316" s="212"/>
      <c r="H316" s="212"/>
      <c r="I316" s="214"/>
      <c r="J316" s="214"/>
      <c r="K316" s="214"/>
      <c r="L316" s="214"/>
      <c r="M316" s="214"/>
      <c r="N316" s="214"/>
      <c r="O316" s="214"/>
      <c r="P316" s="214"/>
      <c r="Q316" s="214"/>
      <c r="R316" s="214"/>
      <c r="S316" s="214"/>
      <c r="T316" s="214"/>
      <c r="U316" s="214"/>
      <c r="V316" s="214"/>
      <c r="W316" s="214"/>
      <c r="X316" s="214"/>
      <c r="Y316" s="214"/>
      <c r="Z316" s="214"/>
    </row>
    <row r="317" ht="14.25" customHeight="1">
      <c r="A317" s="212"/>
      <c r="B317" s="212"/>
      <c r="C317" s="212"/>
      <c r="D317" s="213"/>
      <c r="E317" s="212"/>
      <c r="F317" s="213"/>
      <c r="G317" s="212"/>
      <c r="H317" s="212"/>
      <c r="I317" s="214"/>
      <c r="J317" s="214"/>
      <c r="K317" s="214"/>
      <c r="L317" s="214"/>
      <c r="M317" s="214"/>
      <c r="N317" s="214"/>
      <c r="O317" s="214"/>
      <c r="P317" s="214"/>
      <c r="Q317" s="214"/>
      <c r="R317" s="214"/>
      <c r="S317" s="214"/>
      <c r="T317" s="214"/>
      <c r="U317" s="214"/>
      <c r="V317" s="214"/>
      <c r="W317" s="214"/>
      <c r="X317" s="214"/>
      <c r="Y317" s="214"/>
      <c r="Z317" s="214"/>
    </row>
    <row r="318" ht="14.25" customHeight="1">
      <c r="A318" s="212"/>
      <c r="B318" s="212"/>
      <c r="C318" s="212"/>
      <c r="D318" s="213"/>
      <c r="E318" s="212"/>
      <c r="F318" s="213"/>
      <c r="G318" s="212"/>
      <c r="H318" s="212"/>
      <c r="I318" s="214"/>
      <c r="J318" s="214"/>
      <c r="K318" s="214"/>
      <c r="L318" s="214"/>
      <c r="M318" s="214"/>
      <c r="N318" s="214"/>
      <c r="O318" s="214"/>
      <c r="P318" s="214"/>
      <c r="Q318" s="214"/>
      <c r="R318" s="214"/>
      <c r="S318" s="214"/>
      <c r="T318" s="214"/>
      <c r="U318" s="214"/>
      <c r="V318" s="214"/>
      <c r="W318" s="214"/>
      <c r="X318" s="214"/>
      <c r="Y318" s="214"/>
      <c r="Z318" s="214"/>
    </row>
    <row r="319" ht="14.25" customHeight="1">
      <c r="A319" s="212"/>
      <c r="B319" s="212"/>
      <c r="C319" s="212"/>
      <c r="D319" s="213"/>
      <c r="E319" s="212"/>
      <c r="F319" s="213"/>
      <c r="G319" s="212"/>
      <c r="H319" s="212"/>
      <c r="I319" s="214"/>
      <c r="J319" s="214"/>
      <c r="K319" s="214"/>
      <c r="L319" s="214"/>
      <c r="M319" s="214"/>
      <c r="N319" s="214"/>
      <c r="O319" s="214"/>
      <c r="P319" s="214"/>
      <c r="Q319" s="214"/>
      <c r="R319" s="214"/>
      <c r="S319" s="214"/>
      <c r="T319" s="214"/>
      <c r="U319" s="214"/>
      <c r="V319" s="214"/>
      <c r="W319" s="214"/>
      <c r="X319" s="214"/>
      <c r="Y319" s="214"/>
      <c r="Z319" s="214"/>
    </row>
    <row r="320" ht="14.25" customHeight="1">
      <c r="A320" s="212"/>
      <c r="B320" s="212"/>
      <c r="C320" s="212"/>
      <c r="D320" s="213"/>
      <c r="E320" s="212"/>
      <c r="F320" s="213"/>
      <c r="G320" s="212"/>
      <c r="H320" s="212"/>
      <c r="I320" s="214"/>
      <c r="J320" s="214"/>
      <c r="K320" s="214"/>
      <c r="L320" s="214"/>
      <c r="M320" s="214"/>
      <c r="N320" s="214"/>
      <c r="O320" s="214"/>
      <c r="P320" s="214"/>
      <c r="Q320" s="214"/>
      <c r="R320" s="214"/>
      <c r="S320" s="214"/>
      <c r="T320" s="214"/>
      <c r="U320" s="214"/>
      <c r="V320" s="214"/>
      <c r="W320" s="214"/>
      <c r="X320" s="214"/>
      <c r="Y320" s="214"/>
      <c r="Z320" s="214"/>
    </row>
    <row r="321" ht="14.25" customHeight="1">
      <c r="A321" s="212"/>
      <c r="B321" s="212"/>
      <c r="C321" s="212"/>
      <c r="D321" s="213"/>
      <c r="E321" s="212"/>
      <c r="F321" s="213"/>
      <c r="G321" s="212"/>
      <c r="H321" s="212"/>
      <c r="I321" s="214"/>
      <c r="J321" s="214"/>
      <c r="K321" s="214"/>
      <c r="L321" s="214"/>
      <c r="M321" s="214"/>
      <c r="N321" s="214"/>
      <c r="O321" s="214"/>
      <c r="P321" s="214"/>
      <c r="Q321" s="214"/>
      <c r="R321" s="214"/>
      <c r="S321" s="214"/>
      <c r="T321" s="214"/>
      <c r="U321" s="214"/>
      <c r="V321" s="214"/>
      <c r="W321" s="214"/>
      <c r="X321" s="214"/>
      <c r="Y321" s="214"/>
      <c r="Z321" s="214"/>
    </row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</sheetData>
  <mergeCells count="12">
    <mergeCell ref="B10:D10"/>
    <mergeCell ref="B13:C13"/>
    <mergeCell ref="B16:D16"/>
    <mergeCell ref="E16:J16"/>
    <mergeCell ref="B119:C119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25" right="0.25" top="0.75"/>
  <pageSetup paperSize="9" orientation="landscape"/>
  <rowBreaks count="4" manualBreakCount="4">
    <brk id="72" man="1"/>
    <brk id="106" man="1"/>
    <brk id="125" man="1"/>
    <brk id="30" man="1"/>
  </rowBreaks>
  <colBreaks count="2" manualBreakCount="2">
    <brk man="1"/>
    <brk id="10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