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6" windowHeight="7752"/>
  </bookViews>
  <sheets>
    <sheet name="Звіт" sheetId="1" r:id="rId1"/>
    <sheet name="Реєстр" sheetId="3" r:id="rId2"/>
  </sheets>
  <definedNames>
    <definedName name="_xlnm._FilterDatabase" localSheetId="0" hidden="1">Звіт!$M$75:$M$80</definedName>
  </definedNames>
  <calcPr calcId="125725"/>
  <extLst>
    <ext uri="GoogleSheetsCustomDataVersion1">
      <go:sheetsCustomData xmlns:go="http://customooxmlschemas.google.com/" r:id="" roundtripDataSignature="AMtx7mhqbHuqC5XRaNA1qcFP5v2itsJaYg=="/>
    </ext>
  </extLst>
</workbook>
</file>

<file path=xl/calcChain.xml><?xml version="1.0" encoding="utf-8"?>
<calcChain xmlns="http://schemas.openxmlformats.org/spreadsheetml/2006/main">
  <c r="I23" i="3"/>
  <c r="F23"/>
  <c r="D23"/>
  <c r="I13"/>
  <c r="I26" s="1"/>
  <c r="F13"/>
  <c r="F26" s="1"/>
  <c r="D13"/>
  <c r="D26" s="1"/>
  <c r="P78" i="1" l="1"/>
  <c r="J81" l="1"/>
  <c r="G81"/>
  <c r="R80"/>
  <c r="R81" s="1"/>
  <c r="M80"/>
  <c r="M81" s="1"/>
  <c r="R77"/>
  <c r="M77"/>
  <c r="Q77" s="1"/>
  <c r="R76"/>
  <c r="M76"/>
  <c r="Q76" s="1"/>
  <c r="R75"/>
  <c r="R78" s="1"/>
  <c r="M75"/>
  <c r="P72"/>
  <c r="M72"/>
  <c r="J72"/>
  <c r="G72"/>
  <c r="Q72" s="1"/>
  <c r="P71"/>
  <c r="M71"/>
  <c r="J71"/>
  <c r="R71" s="1"/>
  <c r="G71"/>
  <c r="Q71" s="1"/>
  <c r="P70"/>
  <c r="M70"/>
  <c r="M73" s="1"/>
  <c r="J70"/>
  <c r="J73" s="1"/>
  <c r="G70"/>
  <c r="G73" s="1"/>
  <c r="P67"/>
  <c r="M67"/>
  <c r="J67"/>
  <c r="R67" s="1"/>
  <c r="G67"/>
  <c r="Q67" s="1"/>
  <c r="P66"/>
  <c r="M66"/>
  <c r="J66"/>
  <c r="R66" s="1"/>
  <c r="G66"/>
  <c r="Q66" s="1"/>
  <c r="P65"/>
  <c r="M65"/>
  <c r="M68" s="1"/>
  <c r="J65"/>
  <c r="J68" s="1"/>
  <c r="G65"/>
  <c r="G68" s="1"/>
  <c r="P62"/>
  <c r="M62"/>
  <c r="J62"/>
  <c r="R62" s="1"/>
  <c r="G62"/>
  <c r="Q62" s="1"/>
  <c r="P61"/>
  <c r="M61"/>
  <c r="J61"/>
  <c r="R61" s="1"/>
  <c r="G61"/>
  <c r="Q61" s="1"/>
  <c r="P60"/>
  <c r="P63" s="1"/>
  <c r="M60"/>
  <c r="M63" s="1"/>
  <c r="J60"/>
  <c r="J63" s="1"/>
  <c r="G60"/>
  <c r="P57"/>
  <c r="M57"/>
  <c r="J57"/>
  <c r="R57" s="1"/>
  <c r="G57"/>
  <c r="P56"/>
  <c r="M56"/>
  <c r="J56"/>
  <c r="R56" s="1"/>
  <c r="G56"/>
  <c r="P55"/>
  <c r="P58" s="1"/>
  <c r="M55"/>
  <c r="M58" s="1"/>
  <c r="J55"/>
  <c r="J58" s="1"/>
  <c r="G55"/>
  <c r="P52"/>
  <c r="M52"/>
  <c r="J52"/>
  <c r="R52" s="1"/>
  <c r="G52"/>
  <c r="P51"/>
  <c r="M51"/>
  <c r="J51"/>
  <c r="R51" s="1"/>
  <c r="G51"/>
  <c r="P50"/>
  <c r="M50"/>
  <c r="J50"/>
  <c r="R50" s="1"/>
  <c r="G50"/>
  <c r="P49"/>
  <c r="P53" s="1"/>
  <c r="M49"/>
  <c r="M53" s="1"/>
  <c r="J49"/>
  <c r="G49"/>
  <c r="G53" s="1"/>
  <c r="P46"/>
  <c r="M46"/>
  <c r="J46"/>
  <c r="G46"/>
  <c r="P45"/>
  <c r="M45"/>
  <c r="J45"/>
  <c r="G45"/>
  <c r="Q45" s="1"/>
  <c r="P44"/>
  <c r="P47" s="1"/>
  <c r="M44"/>
  <c r="J44"/>
  <c r="G44"/>
  <c r="G47" s="1"/>
  <c r="P41"/>
  <c r="M41"/>
  <c r="J41"/>
  <c r="R41" s="1"/>
  <c r="G41"/>
  <c r="Q41" s="1"/>
  <c r="P40"/>
  <c r="P42" s="1"/>
  <c r="M40"/>
  <c r="M42" s="1"/>
  <c r="J40"/>
  <c r="G40"/>
  <c r="G42" s="1"/>
  <c r="P37"/>
  <c r="R37" s="1"/>
  <c r="M37"/>
  <c r="Q37" s="1"/>
  <c r="R36"/>
  <c r="P36"/>
  <c r="M36"/>
  <c r="Q36" s="1"/>
  <c r="P35"/>
  <c r="R35" s="1"/>
  <c r="M35"/>
  <c r="Q35" s="1"/>
  <c r="P33"/>
  <c r="R33" s="1"/>
  <c r="M33"/>
  <c r="Q33" s="1"/>
  <c r="P32"/>
  <c r="M32"/>
  <c r="Q32" s="1"/>
  <c r="R31"/>
  <c r="P31"/>
  <c r="M31"/>
  <c r="Q31" s="1"/>
  <c r="P29"/>
  <c r="M29"/>
  <c r="J29"/>
  <c r="G29"/>
  <c r="P28"/>
  <c r="M28"/>
  <c r="J28"/>
  <c r="G28"/>
  <c r="P27"/>
  <c r="M27"/>
  <c r="M26" s="1"/>
  <c r="J27"/>
  <c r="J26" s="1"/>
  <c r="J38" s="1"/>
  <c r="G27"/>
  <c r="P22"/>
  <c r="M22"/>
  <c r="J22"/>
  <c r="G22"/>
  <c r="R21"/>
  <c r="R22" s="1"/>
  <c r="Q21"/>
  <c r="Q22" s="1"/>
  <c r="J53" l="1"/>
  <c r="Q27"/>
  <c r="Q28"/>
  <c r="Q26" s="1"/>
  <c r="Q29"/>
  <c r="P30"/>
  <c r="J47"/>
  <c r="M34"/>
  <c r="Q75"/>
  <c r="Q78" s="1"/>
  <c r="M78"/>
  <c r="S77"/>
  <c r="J42"/>
  <c r="Q46"/>
  <c r="G63"/>
  <c r="M30"/>
  <c r="R72"/>
  <c r="S72" s="1"/>
  <c r="R28"/>
  <c r="R29"/>
  <c r="S36"/>
  <c r="M47"/>
  <c r="R32"/>
  <c r="S32" s="1"/>
  <c r="P34"/>
  <c r="S21"/>
  <c r="S22" s="1"/>
  <c r="S76"/>
  <c r="R45"/>
  <c r="S45" s="1"/>
  <c r="R46"/>
  <c r="Q50"/>
  <c r="S50" s="1"/>
  <c r="Q51"/>
  <c r="S51" s="1"/>
  <c r="Q52"/>
  <c r="S52" s="1"/>
  <c r="Q55"/>
  <c r="Q56"/>
  <c r="S56" s="1"/>
  <c r="Q57"/>
  <c r="S57" s="1"/>
  <c r="G58"/>
  <c r="P68"/>
  <c r="P73"/>
  <c r="G26"/>
  <c r="G38" s="1"/>
  <c r="P26"/>
  <c r="P38" s="1"/>
  <c r="P82" s="1"/>
  <c r="S61"/>
  <c r="S62"/>
  <c r="S66"/>
  <c r="S67"/>
  <c r="S71"/>
  <c r="S75"/>
  <c r="Q30"/>
  <c r="S31"/>
  <c r="S33"/>
  <c r="S37"/>
  <c r="Q34"/>
  <c r="S35"/>
  <c r="R30"/>
  <c r="R34"/>
  <c r="S41"/>
  <c r="Q40"/>
  <c r="Q60"/>
  <c r="Q65"/>
  <c r="Q70"/>
  <c r="P81"/>
  <c r="R27"/>
  <c r="R26" s="1"/>
  <c r="R40"/>
  <c r="R42" s="1"/>
  <c r="Q44"/>
  <c r="Q49"/>
  <c r="R55"/>
  <c r="R58" s="1"/>
  <c r="R60"/>
  <c r="R63" s="1"/>
  <c r="R65"/>
  <c r="R68" s="1"/>
  <c r="R70"/>
  <c r="R44"/>
  <c r="R49"/>
  <c r="R53" s="1"/>
  <c r="Q80"/>
  <c r="S28" l="1"/>
  <c r="M38"/>
  <c r="M82" s="1"/>
  <c r="M84" s="1"/>
  <c r="S29"/>
  <c r="S78"/>
  <c r="J82"/>
  <c r="J84" s="1"/>
  <c r="R73"/>
  <c r="P84"/>
  <c r="G82"/>
  <c r="G84" s="1"/>
  <c r="Q58"/>
  <c r="S46"/>
  <c r="R47"/>
  <c r="R38"/>
  <c r="S30"/>
  <c r="S27"/>
  <c r="S26" s="1"/>
  <c r="S55"/>
  <c r="S58" s="1"/>
  <c r="S49"/>
  <c r="S53" s="1"/>
  <c r="Q53"/>
  <c r="Q42"/>
  <c r="S40"/>
  <c r="S42" s="1"/>
  <c r="S34"/>
  <c r="Q81"/>
  <c r="S80"/>
  <c r="S81" s="1"/>
  <c r="S70"/>
  <c r="S73" s="1"/>
  <c r="Q73"/>
  <c r="S60"/>
  <c r="S63" s="1"/>
  <c r="Q63"/>
  <c r="S44"/>
  <c r="S47" s="1"/>
  <c r="Q47"/>
  <c r="S65"/>
  <c r="S68" s="1"/>
  <c r="Q68"/>
  <c r="Q38"/>
  <c r="Q82" l="1"/>
  <c r="R82"/>
  <c r="R84" s="1"/>
  <c r="S38"/>
  <c r="S82" s="1"/>
  <c r="Q84"/>
  <c r="S84" l="1"/>
</calcChain>
</file>

<file path=xl/sharedStrings.xml><?xml version="1.0" encoding="utf-8"?>
<sst xmlns="http://schemas.openxmlformats.org/spreadsheetml/2006/main" count="299" uniqueCount="196">
  <si>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</si>
  <si>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</si>
  <si>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</si>
  <si>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</si>
  <si>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</si>
  <si>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</si>
  <si>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</si>
  <si>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</si>
  <si>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</si>
  <si>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</si>
  <si>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</si>
  <si>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</si>
  <si>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</si>
  <si>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</si>
  <si>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</si>
  <si>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</si>
  <si>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</si>
  <si>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</si>
  <si>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</si>
  <si>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</si>
  <si>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</si>
  <si>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</si>
  <si>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</si>
  <si>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</si>
  <si>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</si>
  <si>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</si>
  <si>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</si>
  <si>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</si>
  <si>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</si>
  <si>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</si>
  <si>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</si>
  <si>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</si>
  <si>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</si>
  <si>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</si>
  <si>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</si>
  <si>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</si>
  <si>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</si>
  <si>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</si>
  <si>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</si>
  <si>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</si>
  <si>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</si>
  <si>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</si>
  <si>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</si>
  <si>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</si>
  <si>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</si>
  <si>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</si>
  <si>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</si>
  <si>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</si>
  <si>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</si>
  <si>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</si>
  <si>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</si>
  <si>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</si>
  <si>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</si>
  <si>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</si>
  <si>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</si>
  <si>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</si>
  <si>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</si>
  <si>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</si>
  <si>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</si>
  <si>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</si>
  <si>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</si>
  <si>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</si>
  <si>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</si>
  <si>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</si>
  <si>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</si>
  <si>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</si>
  <si>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</si>
  <si>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</si>
  <si>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</si>
  <si>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</si>
  <si>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</si>
  <si>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</si>
  <si>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</si>
  <si>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</si>
  <si>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</si>
  <si>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</si>
  <si>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</si>
  <si>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</si>
  <si>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</si>
  <si>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</si>
  <si>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</si>
  <si>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</si>
  <si>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</si>
  <si>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</si>
  <si>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</si>
  <si>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</si>
  <si>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</si>
  <si>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</si>
  <si>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</si>
  <si>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</si>
  <si>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</si>
  <si>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</si>
  <si>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</si>
  <si>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</si>
  <si>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</si>
  <si>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</si>
  <si>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</si>
  <si>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</si>
  <si>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</si>
  <si>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</si>
  <si>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</si>
  <si>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</si>
  <si>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</si>
  <si>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</si>
  <si>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</si>
  <si>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</si>
  <si>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</si>
  <si>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</si>
  <si>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</si>
  <si>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</si>
  <si>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</si>
  <si>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</si>
  <si>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</si>
  <si>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</si>
  <si>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</si>
  <si>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</si>
  <si>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</si>
  <si>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послуга</t>
  </si>
  <si>
    <t>9.2</t>
  </si>
  <si>
    <t>9.3</t>
  </si>
  <si>
    <t>10.1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</si>
  <si>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</si>
  <si>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</si>
  <si>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</si>
  <si>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</si>
  <si>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</si>
  <si>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</si>
  <si>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</si>
  <si>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</si>
  <si>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</si>
  <si>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</si>
  <si>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</si>
  <si>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</si>
  <si>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</si>
  <si>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</si>
  <si>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</si>
  <si>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</si>
  <si>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</si>
  <si>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</si>
  <si>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</si>
  <si>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ТОВ "Аудиторська фірма "Аудит Центр" Аудиторські послуги</t>
  </si>
  <si>
    <t>ФОП Шереметьєв О.Є. Вітрини-шафи та презентаційні вітрини</t>
  </si>
  <si>
    <t>ФОП Шереметьєв О.Є. манекени</t>
  </si>
  <si>
    <t>шт.</t>
  </si>
  <si>
    <t>ТОВ "УКРІНТІЛЕД" світильники та шинопроводи до них</t>
  </si>
  <si>
    <t>Всього по статті 9 "Інші витрати пов'язані з основною діяльністю організації"</t>
  </si>
  <si>
    <t>Аудиторські послуги</t>
  </si>
  <si>
    <t>Всього по статті 10 "Аудиторські послуги"</t>
  </si>
  <si>
    <t>Додаток № 4</t>
  </si>
  <si>
    <t>№3ORG61-26921 від "20" ___________________2020 року</t>
  </si>
  <si>
    <t>Повна назва організації Грантоотримувача: Національний військово-історичний музей України</t>
  </si>
  <si>
    <t>Заступник директора НВІМУ з наукової роботи</t>
  </si>
  <si>
    <t xml:space="preserve">Тинченко </t>
  </si>
  <si>
    <t>Ярослав</t>
  </si>
  <si>
    <t>Юрійович</t>
  </si>
  <si>
    <t>від 2.12.2020</t>
  </si>
  <si>
    <t>до Звіту незалежного аудитора</t>
  </si>
  <si>
    <t>"18" січня 2021 року</t>
  </si>
  <si>
    <t>за проектом інституційної підтримки НАЦІОНАЛЬНОГО ВІЙСЬКОВО-ІСТОРИЧНОГО МУЗЕЮ УКРАЇНИ</t>
  </si>
  <si>
    <t>у період з 04 грудня 2020 року по 31 грудня 2020 року</t>
  </si>
  <si>
    <t>Назва контрагента 
(код ЄДРПОУ) /    Виконавець (ІПН)</t>
  </si>
  <si>
    <t>Договір, додатки до договору   
(номер та дата)</t>
  </si>
  <si>
    <t>Вертикальні вітринні шафи з дерева, зі склом, для розміщення великогабаритних експонатів</t>
  </si>
  <si>
    <t>ФОП Шереметьєв О.Є., код 2625110834.</t>
  </si>
  <si>
    <t>Договір 24/12 від 24.12.2020 р.</t>
  </si>
  <si>
    <t>Видаткова накладна № 24 від 24.12.2020 р.</t>
  </si>
  <si>
    <t>пд 2 від 29.12.2020 р.</t>
  </si>
  <si>
    <t>Настінні вітрини з дерева, зі склом, для кріплення на стінах експозиції та розмціщення малогабаритних експонатів</t>
  </si>
  <si>
    <t>Вітрини-"парти", з дерева, зі склом, для розміщення у залах ексопозиції, з малогабаритними експонатами</t>
  </si>
  <si>
    <t>6.4.</t>
  </si>
  <si>
    <t>Манекени для розміщення предметів форми одягу, а також цивільного одягу у залах експозиції</t>
  </si>
  <si>
    <t>Договір 25/12 від 24.12.2020 р.</t>
  </si>
  <si>
    <t>Видаткова накладна № 25 від 24.12.2020 р.</t>
  </si>
  <si>
    <t>пд 3 від 29.12.2020 р.</t>
  </si>
  <si>
    <t>6.5</t>
  </si>
  <si>
    <t>Засоби освітлення: світильник трековий  20 W</t>
  </si>
  <si>
    <t>ТОВ "УКРІНТІЛЕД", код 43391730.</t>
  </si>
  <si>
    <t>Договір 23/12 від 24.12.2020 р.</t>
  </si>
  <si>
    <t>Видаткова накладна № 23 від 24.12.2020 р.</t>
  </si>
  <si>
    <t>пд 1 від 29.12.2020 р.</t>
  </si>
  <si>
    <t>6.7</t>
  </si>
  <si>
    <t>Засоби освітлення: світильник трековий  30 W</t>
  </si>
  <si>
    <t>6.8</t>
  </si>
  <si>
    <t>Засоби освітлення: світильник трековий 8 W</t>
  </si>
  <si>
    <t>6.9</t>
  </si>
  <si>
    <t>Засоби освітлення: шинопровод для треквого освітлення 1 м.</t>
  </si>
  <si>
    <t>6.10</t>
  </si>
  <si>
    <t>Засоби освітлення: шинопровод для треквого освітлення 2 м.</t>
  </si>
  <si>
    <t>10</t>
  </si>
  <si>
    <t>ТОВ АФ "Аудит центр", код ЄДРПОУ 40325817</t>
  </si>
  <si>
    <t>Договір № 3/12/2020 від 28.12.2020 р.</t>
  </si>
  <si>
    <t>Акт б/н від 28.12.2020 р.</t>
  </si>
  <si>
    <t>пд 4 від 29.12.2020 р.</t>
  </si>
  <si>
    <t xml:space="preserve">Директор ТОВ "Аудиторська фірма </t>
  </si>
  <si>
    <t xml:space="preserve">  "Аудит центр"</t>
  </si>
  <si>
    <t>/ Т.А. Лахно /</t>
  </si>
</sst>
</file>

<file path=xl/styles.xml><?xml version="1.0" encoding="utf-8"?>
<styleSheet xmlns="http://schemas.openxmlformats.org/spreadsheetml/2006/main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\ _₴_-;\-* #,##0\ _₴_-;_-* &quot;-&quot;??\ _₴_-;_-@"/>
  </numFmts>
  <fonts count="33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1" fillId="0" borderId="0"/>
  </cellStyleXfs>
  <cellXfs count="29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49" fontId="13" fillId="0" borderId="69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4" fillId="0" borderId="0" xfId="0" applyFont="1"/>
    <xf numFmtId="0" fontId="0" fillId="0" borderId="0" xfId="0" applyFont="1" applyAlignment="1"/>
    <xf numFmtId="167" fontId="0" fillId="0" borderId="58" xfId="0" applyNumberFormat="1" applyFont="1" applyBorder="1" applyAlignment="1">
      <alignment vertical="top" wrapText="1"/>
    </xf>
    <xf numFmtId="49" fontId="13" fillId="0" borderId="49" xfId="0" applyNumberFormat="1" applyFont="1" applyBorder="1" applyAlignment="1">
      <alignment horizontal="center" vertical="top" wrapText="1"/>
    </xf>
    <xf numFmtId="167" fontId="0" fillId="0" borderId="81" xfId="0" applyNumberFormat="1" applyFont="1" applyBorder="1" applyAlignment="1">
      <alignment vertical="top" wrapText="1"/>
    </xf>
    <xf numFmtId="166" fontId="5" fillId="0" borderId="50" xfId="0" applyNumberFormat="1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/>
    <xf numFmtId="166" fontId="27" fillId="5" borderId="65" xfId="0" applyNumberFormat="1" applyFont="1" applyFill="1" applyBorder="1" applyAlignment="1">
      <alignment wrapText="1"/>
    </xf>
    <xf numFmtId="166" fontId="4" fillId="7" borderId="85" xfId="0" applyNumberFormat="1" applyFont="1" applyFill="1" applyBorder="1" applyAlignment="1">
      <alignment vertical="center" wrapText="1"/>
    </xf>
    <xf numFmtId="0" fontId="0" fillId="7" borderId="86" xfId="0" applyFont="1" applyFill="1" applyBorder="1" applyAlignment="1"/>
    <xf numFmtId="0" fontId="0" fillId="7" borderId="87" xfId="0" applyFont="1" applyFill="1" applyBorder="1" applyAlignment="1"/>
    <xf numFmtId="2" fontId="0" fillId="7" borderId="88" xfId="0" applyNumberFormat="1" applyFont="1" applyFill="1" applyBorder="1" applyAlignment="1"/>
    <xf numFmtId="0" fontId="0" fillId="7" borderId="89" xfId="0" applyFont="1" applyFill="1" applyBorder="1" applyAlignment="1"/>
    <xf numFmtId="3" fontId="5" fillId="7" borderId="90" xfId="0" applyNumberFormat="1" applyFont="1" applyFill="1" applyBorder="1" applyAlignment="1">
      <alignment horizontal="center" vertical="top" wrapText="1"/>
    </xf>
    <xf numFmtId="4" fontId="5" fillId="7" borderId="91" xfId="0" applyNumberFormat="1" applyFont="1" applyFill="1" applyBorder="1" applyAlignment="1">
      <alignment horizontal="center" vertical="top" wrapText="1"/>
    </xf>
    <xf numFmtId="4" fontId="5" fillId="7" borderId="92" xfId="0" applyNumberFormat="1" applyFont="1" applyFill="1" applyBorder="1" applyAlignment="1">
      <alignment horizontal="right" vertical="center" wrapText="1"/>
    </xf>
    <xf numFmtId="3" fontId="5" fillId="7" borderId="93" xfId="0" applyNumberFormat="1" applyFont="1" applyFill="1" applyBorder="1" applyAlignment="1">
      <alignment horizontal="center" vertical="top" wrapText="1"/>
    </xf>
    <xf numFmtId="0" fontId="5" fillId="7" borderId="94" xfId="0" applyFont="1" applyFill="1" applyBorder="1" applyAlignment="1">
      <alignment vertical="top" wrapText="1"/>
    </xf>
    <xf numFmtId="166" fontId="4" fillId="8" borderId="80" xfId="0" applyNumberFormat="1" applyFont="1" applyFill="1" applyBorder="1" applyAlignment="1">
      <alignment horizontal="left" vertical="center" wrapText="1"/>
    </xf>
    <xf numFmtId="168" fontId="26" fillId="8" borderId="80" xfId="0" applyNumberFormat="1" applyFont="1" applyFill="1" applyBorder="1" applyAlignment="1">
      <alignment wrapText="1"/>
    </xf>
    <xf numFmtId="166" fontId="25" fillId="8" borderId="82" xfId="0" applyNumberFormat="1" applyFont="1" applyFill="1" applyBorder="1" applyAlignment="1">
      <alignment horizontal="left" vertical="center" wrapText="1"/>
    </xf>
    <xf numFmtId="166" fontId="28" fillId="6" borderId="59" xfId="0" applyNumberFormat="1" applyFont="1" applyFill="1" applyBorder="1" applyAlignment="1">
      <alignment vertical="center"/>
    </xf>
    <xf numFmtId="0" fontId="0" fillId="0" borderId="0" xfId="0" applyFont="1" applyAlignment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166" fontId="25" fillId="7" borderId="82" xfId="0" applyNumberFormat="1" applyFont="1" applyFill="1" applyBorder="1" applyAlignment="1">
      <alignment horizontal="left" vertical="center" wrapText="1"/>
    </xf>
    <xf numFmtId="166" fontId="4" fillId="7" borderId="83" xfId="0" applyNumberFormat="1" applyFont="1" applyFill="1" applyBorder="1" applyAlignment="1">
      <alignment horizontal="left" vertical="center" wrapText="1"/>
    </xf>
    <xf numFmtId="166" fontId="4" fillId="7" borderId="8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4" fillId="8" borderId="82" xfId="0" applyNumberFormat="1" applyFont="1" applyFill="1" applyBorder="1" applyAlignment="1">
      <alignment horizontal="center" vertical="center" wrapText="1"/>
    </xf>
    <xf numFmtId="166" fontId="4" fillId="8" borderId="83" xfId="0" applyNumberFormat="1" applyFont="1" applyFill="1" applyBorder="1" applyAlignment="1">
      <alignment horizontal="center" vertical="center" wrapText="1"/>
    </xf>
    <xf numFmtId="166" fontId="4" fillId="8" borderId="8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9" fillId="0" borderId="0" xfId="0" applyFont="1" applyAlignment="1">
      <alignment horizontal="right" wrapText="1"/>
    </xf>
    <xf numFmtId="0" fontId="2" fillId="0" borderId="95" xfId="0" applyFont="1" applyBorder="1" applyAlignment="1">
      <alignment horizontal="center" vertical="center" wrapText="1"/>
    </xf>
    <xf numFmtId="4" fontId="2" fillId="0" borderId="95" xfId="0" applyNumberFormat="1" applyFont="1" applyBorder="1" applyAlignment="1">
      <alignment horizontal="center" vertical="center" wrapText="1"/>
    </xf>
    <xf numFmtId="49" fontId="0" fillId="0" borderId="62" xfId="0" applyNumberFormat="1" applyFont="1" applyBorder="1" applyAlignment="1">
      <alignment horizontal="right" wrapText="1"/>
    </xf>
    <xf numFmtId="49" fontId="25" fillId="5" borderId="96" xfId="0" applyNumberFormat="1" applyFont="1" applyFill="1" applyBorder="1" applyAlignment="1">
      <alignment horizontal="center" vertical="center" wrapText="1"/>
    </xf>
    <xf numFmtId="166" fontId="25" fillId="5" borderId="97" xfId="0" applyNumberFormat="1" applyFont="1" applyFill="1" applyBorder="1" applyAlignment="1">
      <alignment vertical="center" wrapText="1"/>
    </xf>
    <xf numFmtId="166" fontId="25" fillId="5" borderId="80" xfId="0" applyNumberFormat="1" applyFont="1" applyFill="1" applyBorder="1" applyAlignment="1">
      <alignment vertical="center" wrapText="1"/>
    </xf>
    <xf numFmtId="49" fontId="25" fillId="0" borderId="98" xfId="0" applyNumberFormat="1" applyFont="1" applyBorder="1" applyAlignment="1">
      <alignment horizontal="center" vertical="top" wrapText="1"/>
    </xf>
    <xf numFmtId="167" fontId="30" fillId="0" borderId="98" xfId="0" applyNumberFormat="1" applyFont="1" applyBorder="1" applyAlignment="1">
      <alignment horizontal="left" vertical="top" wrapText="1"/>
    </xf>
    <xf numFmtId="4" fontId="0" fillId="0" borderId="98" xfId="0" applyNumberFormat="1" applyFont="1" applyBorder="1" applyAlignment="1">
      <alignment horizontal="center" vertical="center"/>
    </xf>
    <xf numFmtId="0" fontId="0" fillId="0" borderId="99" xfId="0" applyBorder="1" applyAlignment="1">
      <alignment horizontal="center" vertical="center" wrapText="1"/>
    </xf>
    <xf numFmtId="0" fontId="31" fillId="0" borderId="99" xfId="0" applyFont="1" applyBorder="1" applyAlignment="1">
      <alignment horizontal="center" vertical="center" wrapText="1"/>
    </xf>
    <xf numFmtId="4" fontId="0" fillId="0" borderId="100" xfId="0" applyNumberFormat="1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 wrapText="1"/>
    </xf>
    <xf numFmtId="49" fontId="25" fillId="0" borderId="101" xfId="0" applyNumberFormat="1" applyFont="1" applyBorder="1" applyAlignment="1">
      <alignment horizontal="center" vertical="top" wrapText="1"/>
    </xf>
    <xf numFmtId="167" fontId="30" fillId="0" borderId="101" xfId="0" applyNumberFormat="1" applyFont="1" applyBorder="1" applyAlignment="1">
      <alignment horizontal="left" vertical="top" wrapText="1"/>
    </xf>
    <xf numFmtId="4" fontId="0" fillId="0" borderId="101" xfId="0" applyNumberFormat="1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4" fontId="0" fillId="0" borderId="102" xfId="0" applyNumberFormat="1" applyFont="1" applyBorder="1" applyAlignment="1">
      <alignment horizontal="center" vertical="center"/>
    </xf>
    <xf numFmtId="0" fontId="0" fillId="0" borderId="101" xfId="0" applyBorder="1" applyAlignment="1">
      <alignment horizontal="center" vertical="center" wrapText="1"/>
    </xf>
    <xf numFmtId="4" fontId="0" fillId="0" borderId="103" xfId="0" applyNumberFormat="1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31" fillId="0" borderId="104" xfId="0" applyFont="1" applyBorder="1" applyAlignment="1">
      <alignment horizontal="center" vertical="center" wrapText="1"/>
    </xf>
    <xf numFmtId="4" fontId="0" fillId="0" borderId="105" xfId="0" applyNumberFormat="1" applyFont="1" applyBorder="1" applyAlignment="1">
      <alignment horizontal="center" vertical="center"/>
    </xf>
    <xf numFmtId="49" fontId="25" fillId="0" borderId="104" xfId="0" applyNumberFormat="1" applyFont="1" applyBorder="1" applyAlignment="1">
      <alignment horizontal="center" vertical="top" wrapText="1"/>
    </xf>
    <xf numFmtId="167" fontId="30" fillId="0" borderId="104" xfId="0" applyNumberFormat="1" applyFont="1" applyBorder="1" applyAlignment="1">
      <alignment horizontal="left" vertical="top" wrapText="1"/>
    </xf>
    <xf numFmtId="4" fontId="0" fillId="0" borderId="104" xfId="0" applyNumberFormat="1" applyFont="1" applyBorder="1" applyAlignment="1">
      <alignment horizontal="center" vertical="center"/>
    </xf>
    <xf numFmtId="49" fontId="14" fillId="5" borderId="96" xfId="0" applyNumberFormat="1" applyFont="1" applyFill="1" applyBorder="1" applyAlignment="1">
      <alignment horizontal="center" wrapText="1"/>
    </xf>
    <xf numFmtId="166" fontId="6" fillId="5" borderId="97" xfId="0" applyNumberFormat="1" applyFont="1" applyFill="1" applyBorder="1" applyAlignment="1">
      <alignment vertical="center" wrapText="1"/>
    </xf>
    <xf numFmtId="166" fontId="6" fillId="5" borderId="80" xfId="0" applyNumberFormat="1" applyFont="1" applyFill="1" applyBorder="1" applyAlignment="1">
      <alignment vertical="center" wrapText="1"/>
    </xf>
    <xf numFmtId="49" fontId="27" fillId="0" borderId="14" xfId="0" applyNumberFormat="1" applyFont="1" applyBorder="1" applyAlignment="1">
      <alignment horizontal="center" vertical="top" wrapText="1"/>
    </xf>
    <xf numFmtId="167" fontId="30" fillId="0" borderId="63" xfId="0" applyNumberFormat="1" applyFont="1" applyBorder="1" applyAlignment="1">
      <alignment vertical="top" wrapText="1"/>
    </xf>
    <xf numFmtId="4" fontId="31" fillId="0" borderId="45" xfId="0" applyNumberFormat="1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0" borderId="45" xfId="1" applyFont="1" applyBorder="1" applyAlignment="1">
      <alignment horizontal="center" vertical="center" wrapText="1"/>
    </xf>
    <xf numFmtId="4" fontId="31" fillId="0" borderId="63" xfId="0" applyNumberFormat="1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 wrapText="1"/>
    </xf>
    <xf numFmtId="49" fontId="31" fillId="0" borderId="25" xfId="0" applyNumberFormat="1" applyFont="1" applyBorder="1" applyAlignment="1">
      <alignment horizontal="right" wrapText="1"/>
    </xf>
    <xf numFmtId="0" fontId="31" fillId="0" borderId="25" xfId="0" applyFont="1" applyBorder="1" applyAlignment="1">
      <alignment wrapText="1"/>
    </xf>
    <xf numFmtId="4" fontId="31" fillId="0" borderId="25" xfId="0" applyNumberFormat="1" applyFont="1" applyBorder="1"/>
    <xf numFmtId="4" fontId="31" fillId="0" borderId="62" xfId="0" applyNumberFormat="1" applyFont="1" applyBorder="1"/>
    <xf numFmtId="0" fontId="31" fillId="0" borderId="101" xfId="0" applyFont="1" applyBorder="1" applyAlignment="1">
      <alignment wrapText="1"/>
    </xf>
    <xf numFmtId="0" fontId="26" fillId="0" borderId="62" xfId="0" applyFont="1" applyBorder="1" applyAlignment="1">
      <alignment horizontal="right" wrapText="1"/>
    </xf>
    <xf numFmtId="0" fontId="26" fillId="0" borderId="79" xfId="0" applyFont="1" applyBorder="1" applyAlignment="1">
      <alignment horizontal="right" wrapText="1"/>
    </xf>
    <xf numFmtId="4" fontId="26" fillId="0" borderId="25" xfId="0" applyNumberFormat="1" applyFont="1" applyBorder="1" applyAlignment="1">
      <alignment wrapText="1"/>
    </xf>
    <xf numFmtId="0" fontId="26" fillId="0" borderId="25" xfId="0" applyFont="1" applyBorder="1" applyAlignment="1">
      <alignment wrapText="1"/>
    </xf>
    <xf numFmtId="4" fontId="26" fillId="0" borderId="62" xfId="0" applyNumberFormat="1" applyFont="1" applyBorder="1" applyAlignment="1">
      <alignment wrapText="1"/>
    </xf>
    <xf numFmtId="0" fontId="26" fillId="0" borderId="101" xfId="0" applyFont="1" applyBorder="1" applyAlignment="1">
      <alignment wrapText="1"/>
    </xf>
    <xf numFmtId="0" fontId="31" fillId="0" borderId="0" xfId="0" applyFont="1" applyAlignment="1">
      <alignment wrapText="1"/>
    </xf>
    <xf numFmtId="4" fontId="31" fillId="0" borderId="0" xfId="0" applyNumberFormat="1" applyFont="1"/>
    <xf numFmtId="0" fontId="31" fillId="0" borderId="0" xfId="0" applyFont="1"/>
    <xf numFmtId="0" fontId="32" fillId="0" borderId="0" xfId="0" applyFont="1"/>
    <xf numFmtId="4" fontId="32" fillId="0" borderId="0" xfId="0" applyNumberFormat="1" applyFont="1"/>
    <xf numFmtId="0" fontId="31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01"/>
  <sheetViews>
    <sheetView tabSelected="1" zoomScale="70" zoomScaleNormal="70" workbookViewId="0">
      <selection activeCell="L5" sqref="L5"/>
    </sheetView>
  </sheetViews>
  <sheetFormatPr defaultColWidth="12.59765625" defaultRowHeight="15" customHeight="1"/>
  <cols>
    <col min="1" max="1" width="11" customWidth="1"/>
    <col min="2" max="2" width="8" customWidth="1"/>
    <col min="3" max="3" width="33.69921875" customWidth="1"/>
    <col min="4" max="4" width="8" customWidth="1"/>
    <col min="5" max="5" width="9.59765625" customWidth="1"/>
    <col min="6" max="7" width="13.8984375" customWidth="1"/>
    <col min="8" max="8" width="9.59765625" customWidth="1"/>
    <col min="9" max="10" width="13.8984375" customWidth="1"/>
    <col min="11" max="11" width="9.59765625" customWidth="1"/>
    <col min="12" max="13" width="13.8984375" customWidth="1"/>
    <col min="14" max="14" width="9.59765625" customWidth="1"/>
    <col min="15" max="19" width="13.8984375" customWidth="1"/>
    <col min="20" max="20" width="25.3984375" customWidth="1"/>
    <col min="21" max="38" width="5.69921875" customWidth="1"/>
  </cols>
  <sheetData>
    <row r="1" spans="1:38" ht="14.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148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149</v>
      </c>
      <c r="Q4" s="1" t="s">
        <v>155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21" t="s">
        <v>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221" t="s">
        <v>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>
      <c r="A15" s="222" t="s">
        <v>150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23" t="s">
        <v>3</v>
      </c>
      <c r="B17" s="225" t="s">
        <v>4</v>
      </c>
      <c r="C17" s="225" t="s">
        <v>5</v>
      </c>
      <c r="D17" s="227" t="s">
        <v>6</v>
      </c>
      <c r="E17" s="199" t="s">
        <v>7</v>
      </c>
      <c r="F17" s="200"/>
      <c r="G17" s="201"/>
      <c r="H17" s="199" t="s">
        <v>8</v>
      </c>
      <c r="I17" s="200"/>
      <c r="J17" s="201"/>
      <c r="K17" s="199" t="s">
        <v>9</v>
      </c>
      <c r="L17" s="200"/>
      <c r="M17" s="201"/>
      <c r="N17" s="199" t="s">
        <v>10</v>
      </c>
      <c r="O17" s="200"/>
      <c r="P17" s="201"/>
      <c r="Q17" s="232" t="s">
        <v>11</v>
      </c>
      <c r="R17" s="200"/>
      <c r="S17" s="201"/>
      <c r="T17" s="233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224"/>
      <c r="B18" s="226"/>
      <c r="C18" s="226"/>
      <c r="D18" s="228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3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453715</v>
      </c>
      <c r="N21" s="38"/>
      <c r="O21" s="39"/>
      <c r="P21" s="40">
        <v>453715</v>
      </c>
      <c r="Q21" s="40">
        <f>G21+M21</f>
        <v>453715</v>
      </c>
      <c r="R21" s="40">
        <f>J21+P21</f>
        <v>453715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453715</v>
      </c>
      <c r="N22" s="46"/>
      <c r="O22" s="47"/>
      <c r="P22" s="48">
        <f t="shared" ref="P22:S22" si="0">SUM(P21)</f>
        <v>453715</v>
      </c>
      <c r="Q22" s="48">
        <f t="shared" si="0"/>
        <v>453715</v>
      </c>
      <c r="R22" s="48">
        <f t="shared" si="0"/>
        <v>453715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02"/>
      <c r="B23" s="203"/>
      <c r="C23" s="20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>
      <c r="A31" s="78" t="s">
        <v>37</v>
      </c>
      <c r="B31" s="79" t="s">
        <v>45</v>
      </c>
      <c r="C31" s="80" t="s">
        <v>39</v>
      </c>
      <c r="D31" s="81"/>
      <c r="E31" s="204" t="s">
        <v>46</v>
      </c>
      <c r="F31" s="203"/>
      <c r="G31" s="205"/>
      <c r="H31" s="204" t="s">
        <v>46</v>
      </c>
      <c r="I31" s="203"/>
      <c r="J31" s="205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>
      <c r="A32" s="86" t="s">
        <v>37</v>
      </c>
      <c r="B32" s="87" t="s">
        <v>47</v>
      </c>
      <c r="C32" s="80" t="s">
        <v>39</v>
      </c>
      <c r="D32" s="81"/>
      <c r="E32" s="206"/>
      <c r="F32" s="203"/>
      <c r="G32" s="205"/>
      <c r="H32" s="206"/>
      <c r="I32" s="203"/>
      <c r="J32" s="205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>
      <c r="A33" s="88" t="s">
        <v>37</v>
      </c>
      <c r="B33" s="89" t="s">
        <v>48</v>
      </c>
      <c r="C33" s="90" t="s">
        <v>39</v>
      </c>
      <c r="D33" s="91"/>
      <c r="E33" s="206"/>
      <c r="F33" s="203"/>
      <c r="G33" s="205"/>
      <c r="H33" s="206"/>
      <c r="I33" s="203"/>
      <c r="J33" s="205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78" t="s">
        <v>37</v>
      </c>
      <c r="B35" s="79" t="s">
        <v>51</v>
      </c>
      <c r="C35" s="80" t="s">
        <v>39</v>
      </c>
      <c r="D35" s="81"/>
      <c r="E35" s="204" t="s">
        <v>46</v>
      </c>
      <c r="F35" s="203"/>
      <c r="G35" s="205"/>
      <c r="H35" s="204" t="s">
        <v>46</v>
      </c>
      <c r="I35" s="203"/>
      <c r="J35" s="205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>
      <c r="A36" s="86" t="s">
        <v>37</v>
      </c>
      <c r="B36" s="87" t="s">
        <v>52</v>
      </c>
      <c r="C36" s="80" t="s">
        <v>39</v>
      </c>
      <c r="D36" s="81"/>
      <c r="E36" s="206"/>
      <c r="F36" s="203"/>
      <c r="G36" s="205"/>
      <c r="H36" s="206"/>
      <c r="I36" s="203"/>
      <c r="J36" s="205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>
      <c r="A37" s="88" t="s">
        <v>37</v>
      </c>
      <c r="B37" s="89" t="s">
        <v>53</v>
      </c>
      <c r="C37" s="90" t="s">
        <v>39</v>
      </c>
      <c r="D37" s="91"/>
      <c r="E37" s="207"/>
      <c r="F37" s="208"/>
      <c r="G37" s="209"/>
      <c r="H37" s="207"/>
      <c r="I37" s="208"/>
      <c r="J37" s="209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>
      <c r="A60" s="78" t="s">
        <v>37</v>
      </c>
      <c r="B60" s="105" t="s">
        <v>90</v>
      </c>
      <c r="C60" s="112" t="s">
        <v>91</v>
      </c>
      <c r="D60" s="81" t="s">
        <v>92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/>
      <c r="L60" s="83"/>
      <c r="M60" s="84">
        <f t="shared" ref="M60:M62" si="56">K60*L60</f>
        <v>0</v>
      </c>
      <c r="N60" s="82"/>
      <c r="O60" s="83"/>
      <c r="P60" s="84">
        <f t="shared" ref="P60:P62" si="57">N60*O60</f>
        <v>0</v>
      </c>
      <c r="Q60" s="84">
        <f t="shared" ref="Q60:Q62" si="58">G60+M60</f>
        <v>0</v>
      </c>
      <c r="R60" s="84">
        <f t="shared" ref="R60:R62" si="59">J60+P60</f>
        <v>0</v>
      </c>
      <c r="S60" s="84">
        <f t="shared" ref="S60:S62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86" t="s">
        <v>37</v>
      </c>
      <c r="B61" s="87" t="s">
        <v>93</v>
      </c>
      <c r="C61" s="112" t="s">
        <v>91</v>
      </c>
      <c r="D61" s="81" t="s">
        <v>92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/>
      <c r="O61" s="83"/>
      <c r="P61" s="84">
        <f t="shared" si="57"/>
        <v>0</v>
      </c>
      <c r="Q61" s="84">
        <f t="shared" si="58"/>
        <v>0</v>
      </c>
      <c r="R61" s="84">
        <f t="shared" si="59"/>
        <v>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>
      <c r="A62" s="88" t="s">
        <v>37</v>
      </c>
      <c r="B62" s="89" t="s">
        <v>94</v>
      </c>
      <c r="C62" s="113" t="s">
        <v>91</v>
      </c>
      <c r="D62" s="91" t="s">
        <v>92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>
      <c r="A63" s="96" t="s">
        <v>95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61">SUM(P60:P62)</f>
        <v>0</v>
      </c>
      <c r="Q63" s="102">
        <f t="shared" si="61"/>
        <v>0</v>
      </c>
      <c r="R63" s="102">
        <f t="shared" si="61"/>
        <v>0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>
      <c r="A64" s="71" t="s">
        <v>26</v>
      </c>
      <c r="B64" s="72" t="s">
        <v>96</v>
      </c>
      <c r="C64" s="108" t="s">
        <v>97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>
      <c r="A65" s="78" t="s">
        <v>37</v>
      </c>
      <c r="B65" s="105" t="s">
        <v>98</v>
      </c>
      <c r="C65" s="112" t="s">
        <v>99</v>
      </c>
      <c r="D65" s="81" t="s">
        <v>40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>
      <c r="A66" s="86" t="s">
        <v>37</v>
      </c>
      <c r="B66" s="87" t="s">
        <v>100</v>
      </c>
      <c r="C66" s="112" t="s">
        <v>101</v>
      </c>
      <c r="D66" s="81" t="s">
        <v>40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>
      <c r="A67" s="88" t="s">
        <v>37</v>
      </c>
      <c r="B67" s="89" t="s">
        <v>102</v>
      </c>
      <c r="C67" s="113" t="s">
        <v>103</v>
      </c>
      <c r="D67" s="91" t="s">
        <v>40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>
      <c r="A68" s="96" t="s">
        <v>104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>
      <c r="A69" s="71" t="s">
        <v>26</v>
      </c>
      <c r="B69" s="72" t="s">
        <v>105</v>
      </c>
      <c r="C69" s="108" t="s">
        <v>106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>
      <c r="A70" s="78" t="s">
        <v>37</v>
      </c>
      <c r="B70" s="105" t="s">
        <v>107</v>
      </c>
      <c r="C70" s="107" t="s">
        <v>108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>
      <c r="A71" s="78" t="s">
        <v>37</v>
      </c>
      <c r="B71" s="79" t="s">
        <v>109</v>
      </c>
      <c r="C71" s="107" t="s">
        <v>110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f t="shared" si="72"/>
        <v>0</v>
      </c>
      <c r="N71" s="82"/>
      <c r="O71" s="83"/>
      <c r="P71" s="84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86" t="s">
        <v>37</v>
      </c>
      <c r="B72" s="87" t="s">
        <v>111</v>
      </c>
      <c r="C72" s="107" t="s">
        <v>112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>
      <c r="A73" s="111" t="s">
        <v>113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0</v>
      </c>
      <c r="N73" s="100"/>
      <c r="O73" s="101"/>
      <c r="P73" s="102">
        <f t="shared" ref="P73:S73" si="77">SUM(P70:P72)</f>
        <v>0</v>
      </c>
      <c r="Q73" s="102">
        <f t="shared" si="77"/>
        <v>0</v>
      </c>
      <c r="R73" s="102">
        <f t="shared" si="77"/>
        <v>0</v>
      </c>
      <c r="S73" s="102">
        <f t="shared" si="77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>
      <c r="A74" s="71" t="s">
        <v>26</v>
      </c>
      <c r="B74" s="115" t="s">
        <v>114</v>
      </c>
      <c r="C74" s="178" t="s">
        <v>115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thickBot="1">
      <c r="A75" s="78" t="s">
        <v>37</v>
      </c>
      <c r="B75" s="116" t="s">
        <v>116</v>
      </c>
      <c r="C75" s="117" t="s">
        <v>141</v>
      </c>
      <c r="D75" s="118" t="s">
        <v>143</v>
      </c>
      <c r="E75" s="210" t="s">
        <v>46</v>
      </c>
      <c r="F75" s="211"/>
      <c r="G75" s="212"/>
      <c r="H75" s="210" t="s">
        <v>46</v>
      </c>
      <c r="I75" s="211"/>
      <c r="J75" s="212"/>
      <c r="K75" s="119">
        <v>1</v>
      </c>
      <c r="L75" s="120">
        <v>195400</v>
      </c>
      <c r="M75" s="84">
        <f t="shared" ref="M75:M80" si="78">K75*L75</f>
        <v>195400</v>
      </c>
      <c r="N75" s="82"/>
      <c r="O75" s="83"/>
      <c r="P75" s="84">
        <v>195400</v>
      </c>
      <c r="Q75" s="84">
        <f t="shared" ref="Q75:Q80" si="79">G75+M75</f>
        <v>195400</v>
      </c>
      <c r="R75" s="84">
        <f t="shared" ref="R75:R80" si="80">J75+P75</f>
        <v>195400</v>
      </c>
      <c r="S75" s="84">
        <f t="shared" ref="S75:S80" si="81">Q75-R75</f>
        <v>0</v>
      </c>
      <c r="T75" s="12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>
      <c r="A76" s="86" t="s">
        <v>37</v>
      </c>
      <c r="B76" s="122" t="s">
        <v>118</v>
      </c>
      <c r="C76" s="117" t="s">
        <v>142</v>
      </c>
      <c r="D76" s="118" t="s">
        <v>143</v>
      </c>
      <c r="E76" s="213"/>
      <c r="F76" s="214"/>
      <c r="G76" s="215"/>
      <c r="H76" s="213"/>
      <c r="I76" s="214"/>
      <c r="J76" s="215"/>
      <c r="K76" s="119">
        <v>1</v>
      </c>
      <c r="L76" s="120">
        <v>60000</v>
      </c>
      <c r="M76" s="84">
        <f t="shared" si="78"/>
        <v>60000</v>
      </c>
      <c r="N76" s="82"/>
      <c r="O76" s="83"/>
      <c r="P76" s="84">
        <v>60000</v>
      </c>
      <c r="Q76" s="84">
        <f t="shared" si="79"/>
        <v>60000</v>
      </c>
      <c r="R76" s="84">
        <f t="shared" si="80"/>
        <v>60000</v>
      </c>
      <c r="S76" s="84">
        <f t="shared" si="81"/>
        <v>0</v>
      </c>
      <c r="T76" s="12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>
      <c r="A77" s="88" t="s">
        <v>37</v>
      </c>
      <c r="B77" s="172" t="s">
        <v>119</v>
      </c>
      <c r="C77" s="173" t="s">
        <v>144</v>
      </c>
      <c r="D77" s="174" t="s">
        <v>143</v>
      </c>
      <c r="K77" s="92">
        <v>1</v>
      </c>
      <c r="L77" s="93">
        <v>114050.4</v>
      </c>
      <c r="M77" s="94">
        <f t="shared" si="78"/>
        <v>114050.4</v>
      </c>
      <c r="N77" s="92"/>
      <c r="O77" s="93"/>
      <c r="P77" s="94">
        <v>114050.4</v>
      </c>
      <c r="Q77" s="94">
        <f t="shared" si="79"/>
        <v>114050.4</v>
      </c>
      <c r="R77" s="94">
        <f t="shared" si="80"/>
        <v>114050.4</v>
      </c>
      <c r="S77" s="94">
        <f t="shared" si="81"/>
        <v>0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70" customFormat="1" ht="30" customHeight="1" thickBot="1">
      <c r="A78" s="218" t="s">
        <v>145</v>
      </c>
      <c r="B78" s="219"/>
      <c r="C78" s="220"/>
      <c r="D78" s="179"/>
      <c r="E78" s="180"/>
      <c r="F78" s="181"/>
      <c r="G78" s="182">
        <v>0</v>
      </c>
      <c r="H78" s="180"/>
      <c r="I78" s="181"/>
      <c r="J78" s="183"/>
      <c r="K78" s="184"/>
      <c r="L78" s="186"/>
      <c r="M78" s="186">
        <f>SUM(M75:M77)</f>
        <v>369450.4</v>
      </c>
      <c r="N78" s="187"/>
      <c r="O78" s="185"/>
      <c r="P78" s="186">
        <f>SUM(P75:P77)</f>
        <v>369450.4</v>
      </c>
      <c r="Q78" s="186">
        <f>SUM(Q75:Q77)</f>
        <v>369450.4</v>
      </c>
      <c r="R78" s="186">
        <f>SUM(R75:R77)</f>
        <v>369450.4</v>
      </c>
      <c r="S78" s="186">
        <f>SUM(S75:S77)</f>
        <v>0</v>
      </c>
      <c r="T78" s="18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77" customFormat="1" ht="30" customHeight="1" thickBot="1">
      <c r="A79" s="189" t="s">
        <v>26</v>
      </c>
      <c r="B79" s="190">
        <v>10</v>
      </c>
      <c r="C79" s="191" t="s">
        <v>146</v>
      </c>
      <c r="D79" s="229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</row>
    <row r="80" spans="1:38" ht="41.25" customHeight="1" thickBot="1">
      <c r="A80" s="78" t="s">
        <v>37</v>
      </c>
      <c r="B80" s="175" t="s">
        <v>120</v>
      </c>
      <c r="C80" s="171" t="s">
        <v>140</v>
      </c>
      <c r="D80" s="123" t="s">
        <v>117</v>
      </c>
      <c r="E80" s="216" t="s">
        <v>46</v>
      </c>
      <c r="F80" s="214"/>
      <c r="G80" s="215"/>
      <c r="H80" s="216" t="s">
        <v>46</v>
      </c>
      <c r="I80" s="214"/>
      <c r="J80" s="215"/>
      <c r="K80" s="119">
        <v>1</v>
      </c>
      <c r="L80" s="120">
        <v>13215</v>
      </c>
      <c r="M80" s="84">
        <f t="shared" si="78"/>
        <v>13215</v>
      </c>
      <c r="N80" s="82"/>
      <c r="O80" s="83"/>
      <c r="P80" s="84">
        <v>13215</v>
      </c>
      <c r="Q80" s="84">
        <f t="shared" si="79"/>
        <v>13215</v>
      </c>
      <c r="R80" s="84">
        <f t="shared" si="80"/>
        <v>13215</v>
      </c>
      <c r="S80" s="84">
        <f t="shared" si="81"/>
        <v>0</v>
      </c>
      <c r="T80" s="8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thickBot="1">
      <c r="A81" s="192" t="s">
        <v>147</v>
      </c>
      <c r="B81" s="124"/>
      <c r="C81" s="125"/>
      <c r="D81" s="99"/>
      <c r="E81" s="100"/>
      <c r="F81" s="101"/>
      <c r="G81" s="102">
        <f>SUM(G80)</f>
        <v>0</v>
      </c>
      <c r="H81" s="100"/>
      <c r="I81" s="101"/>
      <c r="J81" s="102">
        <f>SUM(J80)</f>
        <v>0</v>
      </c>
      <c r="K81" s="100"/>
      <c r="L81" s="102"/>
      <c r="M81" s="102">
        <f>SUM(M80)</f>
        <v>13215</v>
      </c>
      <c r="N81" s="100"/>
      <c r="O81" s="101"/>
      <c r="P81" s="102">
        <f t="shared" ref="P81:S81" si="82">SUM(P80)</f>
        <v>13215</v>
      </c>
      <c r="Q81" s="102">
        <f t="shared" si="82"/>
        <v>13215</v>
      </c>
      <c r="R81" s="102">
        <f t="shared" si="82"/>
        <v>13215</v>
      </c>
      <c r="S81" s="102">
        <f t="shared" si="82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9.5" customHeight="1" thickBot="1">
      <c r="A82" s="126" t="s">
        <v>121</v>
      </c>
      <c r="B82" s="127"/>
      <c r="C82" s="128"/>
      <c r="D82" s="129"/>
      <c r="E82" s="130"/>
      <c r="F82" s="131"/>
      <c r="G82" s="132">
        <f>G38+G42+G47+G53+G58+G63+G68+G73+G77+G81</f>
        <v>0</v>
      </c>
      <c r="H82" s="130"/>
      <c r="I82" s="131"/>
      <c r="J82" s="132">
        <f>J38+J42+J47+J53+J58+J63+J68+J73+J77+J81</f>
        <v>0</v>
      </c>
      <c r="K82" s="130"/>
      <c r="L82" s="132"/>
      <c r="M82" s="132">
        <f>M38+M42+M47+M53+M58+M63+M68+M73+M78+M81</f>
        <v>382665.4</v>
      </c>
      <c r="N82" s="130"/>
      <c r="O82" s="131"/>
      <c r="P82" s="132">
        <f>P38+P42+P47+P53+P58+P63+P68+P73+P78+P81</f>
        <v>382665.4</v>
      </c>
      <c r="Q82" s="132">
        <f t="shared" ref="Q82:R82" si="83">Q38+Q42+Q47+Q53+Q58+Q63+Q68+Q73+Q78+Q81</f>
        <v>382665.4</v>
      </c>
      <c r="R82" s="132">
        <f t="shared" si="83"/>
        <v>382665.4</v>
      </c>
      <c r="S82" s="132">
        <f>S38+S42+S47+S53+S58+S63+S68+S73+S78+S81</f>
        <v>0</v>
      </c>
      <c r="T82" s="133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</row>
    <row r="83" spans="1:38" ht="15.75" customHeight="1" thickBot="1">
      <c r="A83" s="217"/>
      <c r="B83" s="195"/>
      <c r="C83" s="195"/>
      <c r="D83" s="135"/>
      <c r="E83" s="136"/>
      <c r="F83" s="137"/>
      <c r="G83" s="138"/>
      <c r="H83" s="136"/>
      <c r="I83" s="137"/>
      <c r="J83" s="138"/>
      <c r="K83" s="136"/>
      <c r="L83" s="137"/>
      <c r="M83" s="138"/>
      <c r="N83" s="136"/>
      <c r="O83" s="137"/>
      <c r="P83" s="138"/>
      <c r="Q83" s="138"/>
      <c r="R83" s="138"/>
      <c r="S83" s="138"/>
      <c r="T83" s="13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9.5" customHeight="1">
      <c r="A84" s="194" t="s">
        <v>122</v>
      </c>
      <c r="B84" s="195"/>
      <c r="C84" s="196"/>
      <c r="D84" s="140"/>
      <c r="E84" s="141"/>
      <c r="F84" s="142"/>
      <c r="G84" s="143">
        <f>G22-G82</f>
        <v>0</v>
      </c>
      <c r="H84" s="141"/>
      <c r="I84" s="142"/>
      <c r="J84" s="143">
        <f>J22-J82</f>
        <v>0</v>
      </c>
      <c r="K84" s="144"/>
      <c r="L84" s="145"/>
      <c r="M84" s="145">
        <f>M22-M82</f>
        <v>71049.599999999977</v>
      </c>
      <c r="N84" s="144"/>
      <c r="O84" s="142"/>
      <c r="P84" s="145">
        <f>P22-P82</f>
        <v>71049.599999999977</v>
      </c>
      <c r="Q84" s="146">
        <f>Q22-Q82</f>
        <v>71049.599999999977</v>
      </c>
      <c r="R84" s="146">
        <f>R22-R82</f>
        <v>71049.599999999977</v>
      </c>
      <c r="S84" s="146">
        <f>S22-S82</f>
        <v>0</v>
      </c>
      <c r="T84" s="14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>
      <c r="A85" s="148"/>
      <c r="B85" s="149"/>
      <c r="C85" s="148"/>
      <c r="D85" s="148"/>
      <c r="E85" s="51"/>
      <c r="F85" s="148"/>
      <c r="G85" s="148"/>
      <c r="H85" s="51"/>
      <c r="I85" s="148"/>
      <c r="J85" s="148"/>
      <c r="K85" s="51"/>
      <c r="L85" s="148"/>
      <c r="M85" s="148"/>
      <c r="N85" s="51"/>
      <c r="O85" s="148"/>
      <c r="P85" s="148"/>
      <c r="Q85" s="148"/>
      <c r="R85" s="148"/>
      <c r="S85" s="148"/>
      <c r="T85" s="14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>
      <c r="A86" s="148"/>
      <c r="B86" s="149"/>
      <c r="C86" s="148"/>
      <c r="D86" s="148"/>
      <c r="E86" s="51"/>
      <c r="F86" s="148"/>
      <c r="G86" s="148"/>
      <c r="H86" s="51"/>
      <c r="I86" s="148"/>
      <c r="J86" s="148"/>
      <c r="K86" s="51"/>
      <c r="L86" s="148"/>
      <c r="M86" s="148"/>
      <c r="N86" s="51"/>
      <c r="O86" s="148"/>
      <c r="P86" s="148"/>
      <c r="Q86" s="148"/>
      <c r="R86" s="148"/>
      <c r="S86" s="148"/>
      <c r="T86" s="14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>
      <c r="A87" s="148" t="s">
        <v>123</v>
      </c>
      <c r="B87" s="149"/>
      <c r="C87" s="150" t="s">
        <v>151</v>
      </c>
      <c r="D87" s="148"/>
      <c r="E87" s="151"/>
      <c r="F87" s="150"/>
      <c r="G87" s="148"/>
      <c r="H87" s="151" t="s">
        <v>152</v>
      </c>
      <c r="I87" s="150" t="s">
        <v>153</v>
      </c>
      <c r="J87" s="150" t="s">
        <v>154</v>
      </c>
      <c r="K87" s="151"/>
      <c r="L87" s="148"/>
      <c r="M87" s="148"/>
      <c r="N87" s="51"/>
      <c r="O87" s="148"/>
      <c r="P87" s="148"/>
      <c r="Q87" s="148"/>
      <c r="R87" s="148"/>
      <c r="S87" s="148"/>
      <c r="T87" s="14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>
      <c r="A88" s="1"/>
      <c r="B88" s="1"/>
      <c r="C88" s="152" t="s">
        <v>124</v>
      </c>
      <c r="D88" s="148"/>
      <c r="E88" s="197" t="s">
        <v>125</v>
      </c>
      <c r="F88" s="198"/>
      <c r="G88" s="148"/>
      <c r="H88" s="51"/>
      <c r="I88" s="153" t="s">
        <v>126</v>
      </c>
      <c r="J88" s="148"/>
      <c r="K88" s="51"/>
      <c r="L88" s="153"/>
      <c r="M88" s="148"/>
      <c r="N88" s="51"/>
      <c r="O88" s="153"/>
      <c r="P88" s="148"/>
      <c r="Q88" s="148"/>
      <c r="R88" s="148"/>
      <c r="S88" s="148"/>
      <c r="T88" s="14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>
      <c r="A89" s="1"/>
      <c r="B89" s="1"/>
      <c r="C89" s="154"/>
      <c r="D89" s="155"/>
      <c r="E89" s="156"/>
      <c r="F89" s="157"/>
      <c r="G89" s="158"/>
      <c r="H89" s="156"/>
      <c r="I89" s="157"/>
      <c r="J89" s="158"/>
      <c r="K89" s="159"/>
      <c r="L89" s="157"/>
      <c r="M89" s="158"/>
      <c r="N89" s="159"/>
      <c r="O89" s="157"/>
      <c r="P89" s="158"/>
      <c r="Q89" s="158"/>
      <c r="R89" s="158"/>
      <c r="S89" s="158"/>
      <c r="T89" s="14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148"/>
      <c r="B90" s="149"/>
      <c r="C90" s="148"/>
      <c r="D90" s="148"/>
      <c r="E90" s="51"/>
      <c r="F90" s="148"/>
      <c r="G90" s="148"/>
      <c r="H90" s="51"/>
      <c r="I90" s="148"/>
      <c r="J90" s="148"/>
      <c r="K90" s="51"/>
      <c r="L90" s="148"/>
      <c r="M90" s="148"/>
      <c r="N90" s="51"/>
      <c r="O90" s="148"/>
      <c r="P90" s="148"/>
      <c r="Q90" s="148"/>
      <c r="R90" s="148"/>
      <c r="S90" s="148"/>
      <c r="T90" s="14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>
      <c r="A91" s="148"/>
      <c r="B91" s="149"/>
      <c r="C91" s="148"/>
      <c r="D91" s="148"/>
      <c r="E91" s="51"/>
      <c r="F91" s="148"/>
      <c r="G91" s="148"/>
      <c r="H91" s="51"/>
      <c r="I91" s="148"/>
      <c r="J91" s="148"/>
      <c r="K91" s="51"/>
      <c r="L91" s="148"/>
      <c r="M91" s="148"/>
      <c r="N91" s="51"/>
      <c r="O91" s="148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148"/>
      <c r="B92" s="149"/>
      <c r="C92" s="148"/>
      <c r="D92" s="148"/>
      <c r="E92" s="51"/>
      <c r="F92" s="148"/>
      <c r="G92" s="148"/>
      <c r="H92" s="51"/>
      <c r="I92" s="148"/>
      <c r="J92" s="148"/>
      <c r="K92" s="51"/>
      <c r="L92" s="148"/>
      <c r="M92" s="148"/>
      <c r="N92" s="51"/>
      <c r="O92" s="148"/>
      <c r="P92" s="148"/>
      <c r="Q92" s="148"/>
      <c r="R92" s="148"/>
      <c r="S92" s="14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48"/>
      <c r="B93" s="149"/>
      <c r="C93" s="148"/>
      <c r="D93" s="148"/>
      <c r="E93" s="51"/>
      <c r="F93" s="148"/>
      <c r="G93" s="148"/>
      <c r="H93" s="51"/>
      <c r="I93" s="148"/>
      <c r="J93" s="148"/>
      <c r="K93" s="51"/>
      <c r="L93" s="148"/>
      <c r="M93" s="148"/>
      <c r="N93" s="51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48"/>
      <c r="B94" s="149"/>
      <c r="C94" s="148"/>
      <c r="D94" s="148"/>
      <c r="E94" s="51"/>
      <c r="F94" s="148"/>
      <c r="G94" s="148"/>
      <c r="H94" s="51"/>
      <c r="I94" s="148"/>
      <c r="J94" s="148"/>
      <c r="K94" s="51"/>
      <c r="L94" s="148"/>
      <c r="M94" s="148"/>
      <c r="N94" s="51"/>
      <c r="O94" s="148"/>
      <c r="P94" s="148"/>
      <c r="Q94" s="148"/>
      <c r="R94" s="148"/>
      <c r="S94" s="148"/>
      <c r="T94" s="14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M75:M80"/>
  <mergeCells count="27">
    <mergeCell ref="A12:T12"/>
    <mergeCell ref="A13:T13"/>
    <mergeCell ref="A15:T15"/>
    <mergeCell ref="A17:A18"/>
    <mergeCell ref="B17:B18"/>
    <mergeCell ref="C17:C18"/>
    <mergeCell ref="D17:D18"/>
    <mergeCell ref="K17:M17"/>
    <mergeCell ref="N17:P17"/>
    <mergeCell ref="Q17:S17"/>
    <mergeCell ref="T17:T18"/>
    <mergeCell ref="A84:C84"/>
    <mergeCell ref="E88:F88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80:G80"/>
    <mergeCell ref="H80:J80"/>
    <mergeCell ref="A83:C83"/>
    <mergeCell ref="A78:C78"/>
    <mergeCell ref="D79:T79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997"/>
  <sheetViews>
    <sheetView topLeftCell="B22" zoomScale="80" zoomScaleNormal="80" workbookViewId="0">
      <selection activeCell="E33" sqref="E33"/>
    </sheetView>
  </sheetViews>
  <sheetFormatPr defaultColWidth="12.59765625" defaultRowHeight="15" customHeight="1"/>
  <cols>
    <col min="1" max="1" width="12.8984375" style="193" hidden="1" customWidth="1"/>
    <col min="2" max="2" width="12.09765625" style="193" customWidth="1"/>
    <col min="3" max="3" width="36.5" style="193" customWidth="1"/>
    <col min="4" max="4" width="15.59765625" style="193" customWidth="1"/>
    <col min="5" max="5" width="19.69921875" style="193" customWidth="1"/>
    <col min="6" max="6" width="15.59765625" style="193" customWidth="1"/>
    <col min="7" max="7" width="18.5" style="193" customWidth="1"/>
    <col min="8" max="8" width="42.3984375" style="193" customWidth="1"/>
    <col min="9" max="9" width="15.59765625" style="193" customWidth="1"/>
    <col min="10" max="10" width="16.09765625" style="193" customWidth="1"/>
    <col min="11" max="26" width="6.69921875" style="193" customWidth="1"/>
    <col min="27" max="16384" width="12.59765625" style="193"/>
  </cols>
  <sheetData>
    <row r="1" spans="1:26" ht="15" customHeight="1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127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>
      <c r="A2" s="160"/>
      <c r="B2" s="160"/>
      <c r="C2" s="160"/>
      <c r="D2" s="161"/>
      <c r="E2" s="160"/>
      <c r="F2" s="161"/>
      <c r="G2" s="160"/>
      <c r="H2" s="239" t="s">
        <v>156</v>
      </c>
      <c r="I2" s="203"/>
      <c r="J2" s="203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>
      <c r="A3" s="160"/>
      <c r="B3" s="160"/>
      <c r="C3" s="160"/>
      <c r="D3" s="161"/>
      <c r="E3" s="160"/>
      <c r="F3" s="161"/>
      <c r="G3" s="160"/>
      <c r="H3" s="242" t="s">
        <v>157</v>
      </c>
      <c r="I3" s="203"/>
      <c r="J3" s="203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>
      <c r="A5" s="160"/>
      <c r="B5" s="240" t="s">
        <v>128</v>
      </c>
      <c r="C5" s="203"/>
      <c r="D5" s="203"/>
      <c r="E5" s="203"/>
      <c r="F5" s="203"/>
      <c r="G5" s="203"/>
      <c r="H5" s="203"/>
      <c r="I5" s="203"/>
      <c r="J5" s="203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>
      <c r="A6" s="160"/>
      <c r="B6" s="240" t="s">
        <v>158</v>
      </c>
      <c r="C6" s="203"/>
      <c r="D6" s="203"/>
      <c r="E6" s="203"/>
      <c r="F6" s="203"/>
      <c r="G6" s="203"/>
      <c r="H6" s="203"/>
      <c r="I6" s="203"/>
      <c r="J6" s="203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2.8" customHeight="1">
      <c r="A7" s="160"/>
      <c r="B7" s="241" t="s">
        <v>129</v>
      </c>
      <c r="C7" s="203"/>
      <c r="D7" s="203"/>
      <c r="E7" s="203"/>
      <c r="F7" s="203"/>
      <c r="G7" s="203"/>
      <c r="H7" s="203"/>
      <c r="I7" s="203"/>
      <c r="J7" s="203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>
      <c r="A8" s="160"/>
      <c r="B8" s="240" t="s">
        <v>159</v>
      </c>
      <c r="C8" s="203"/>
      <c r="D8" s="203"/>
      <c r="E8" s="203"/>
      <c r="F8" s="203"/>
      <c r="G8" s="203"/>
      <c r="H8" s="203"/>
      <c r="I8" s="203"/>
      <c r="J8" s="203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14.25" customHeight="1">
      <c r="A10" s="160"/>
      <c r="B10" s="160"/>
      <c r="C10" s="160"/>
      <c r="D10" s="161"/>
      <c r="E10" s="160"/>
      <c r="F10" s="161"/>
      <c r="G10" s="160"/>
      <c r="H10" s="160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1:26" ht="44.25" customHeight="1">
      <c r="A11" s="164"/>
      <c r="B11" s="236" t="s">
        <v>138</v>
      </c>
      <c r="C11" s="235"/>
      <c r="D11" s="237"/>
      <c r="E11" s="238" t="s">
        <v>130</v>
      </c>
      <c r="F11" s="235"/>
      <c r="G11" s="235"/>
      <c r="H11" s="235"/>
      <c r="I11" s="235"/>
      <c r="J11" s="237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61.5" customHeight="1" thickBot="1">
      <c r="A12" s="165" t="s">
        <v>131</v>
      </c>
      <c r="B12" s="243" t="s">
        <v>132</v>
      </c>
      <c r="C12" s="243" t="s">
        <v>5</v>
      </c>
      <c r="D12" s="244" t="s">
        <v>133</v>
      </c>
      <c r="E12" s="243" t="s">
        <v>160</v>
      </c>
      <c r="F12" s="244" t="s">
        <v>133</v>
      </c>
      <c r="G12" s="243" t="s">
        <v>161</v>
      </c>
      <c r="H12" s="243" t="s">
        <v>134</v>
      </c>
      <c r="I12" s="243" t="s">
        <v>135</v>
      </c>
      <c r="J12" s="243" t="s">
        <v>136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34.200000000000003" customHeight="1" thickBot="1">
      <c r="A13" s="245"/>
      <c r="B13" s="246" t="s">
        <v>88</v>
      </c>
      <c r="C13" s="247" t="s">
        <v>89</v>
      </c>
      <c r="D13" s="247">
        <f>SUM(D14:D22)</f>
        <v>440500</v>
      </c>
      <c r="E13" s="247"/>
      <c r="F13" s="247">
        <f>SUM(F14:F22)</f>
        <v>369450.4</v>
      </c>
      <c r="G13" s="247"/>
      <c r="H13" s="247"/>
      <c r="I13" s="247">
        <f>SUM(I14:I22)</f>
        <v>369450.4</v>
      </c>
      <c r="J13" s="24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47.4" customHeight="1">
      <c r="A14" s="245"/>
      <c r="B14" s="249" t="s">
        <v>90</v>
      </c>
      <c r="C14" s="250" t="s">
        <v>162</v>
      </c>
      <c r="D14" s="251">
        <v>88500</v>
      </c>
      <c r="E14" s="252" t="s">
        <v>163</v>
      </c>
      <c r="F14" s="251">
        <v>65503.5</v>
      </c>
      <c r="G14" s="253" t="s">
        <v>164</v>
      </c>
      <c r="H14" s="253" t="s">
        <v>165</v>
      </c>
      <c r="I14" s="254">
        <v>195400</v>
      </c>
      <c r="J14" s="255" t="s">
        <v>166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55.2" customHeight="1">
      <c r="A15" s="245"/>
      <c r="B15" s="256" t="s">
        <v>93</v>
      </c>
      <c r="C15" s="257" t="s">
        <v>167</v>
      </c>
      <c r="D15" s="258">
        <v>142500</v>
      </c>
      <c r="E15" s="252"/>
      <c r="F15" s="258">
        <v>105471.46</v>
      </c>
      <c r="G15" s="253"/>
      <c r="H15" s="252"/>
      <c r="I15" s="254"/>
      <c r="J15" s="259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47.4" customHeight="1">
      <c r="A16" s="245"/>
      <c r="B16" s="256" t="s">
        <v>94</v>
      </c>
      <c r="C16" s="257" t="s">
        <v>168</v>
      </c>
      <c r="D16" s="258">
        <v>33000</v>
      </c>
      <c r="E16" s="260"/>
      <c r="F16" s="258">
        <v>24425.040000000001</v>
      </c>
      <c r="G16" s="255"/>
      <c r="H16" s="260"/>
      <c r="I16" s="261"/>
      <c r="J16" s="259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44.4" customHeight="1">
      <c r="A17" s="245"/>
      <c r="B17" s="256" t="s">
        <v>169</v>
      </c>
      <c r="C17" s="257" t="s">
        <v>170</v>
      </c>
      <c r="D17" s="258">
        <v>60000</v>
      </c>
      <c r="E17" s="262" t="s">
        <v>163</v>
      </c>
      <c r="F17" s="258">
        <v>60000</v>
      </c>
      <c r="G17" s="262" t="s">
        <v>171</v>
      </c>
      <c r="H17" s="262" t="s">
        <v>172</v>
      </c>
      <c r="I17" s="263">
        <v>60000</v>
      </c>
      <c r="J17" s="264" t="s">
        <v>173</v>
      </c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33.6" customHeight="1">
      <c r="A18" s="245"/>
      <c r="B18" s="256" t="s">
        <v>174</v>
      </c>
      <c r="C18" s="257" t="s">
        <v>175</v>
      </c>
      <c r="D18" s="258">
        <v>50000</v>
      </c>
      <c r="E18" s="265" t="s">
        <v>176</v>
      </c>
      <c r="F18" s="258">
        <v>51179.519999999997</v>
      </c>
      <c r="G18" s="266" t="s">
        <v>177</v>
      </c>
      <c r="H18" s="266" t="s">
        <v>178</v>
      </c>
      <c r="I18" s="267">
        <v>114050.4</v>
      </c>
      <c r="J18" s="259" t="s">
        <v>179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1:26" ht="36" customHeight="1">
      <c r="A19" s="245"/>
      <c r="B19" s="256" t="s">
        <v>180</v>
      </c>
      <c r="C19" s="257" t="s">
        <v>181</v>
      </c>
      <c r="D19" s="258">
        <v>24000</v>
      </c>
      <c r="E19" s="252"/>
      <c r="F19" s="258">
        <v>24837.119999999999</v>
      </c>
      <c r="G19" s="253"/>
      <c r="H19" s="253"/>
      <c r="I19" s="254"/>
      <c r="J19" s="259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32.4" customHeight="1">
      <c r="A20" s="245"/>
      <c r="B20" s="256" t="s">
        <v>182</v>
      </c>
      <c r="C20" s="257" t="s">
        <v>183</v>
      </c>
      <c r="D20" s="258">
        <v>14000</v>
      </c>
      <c r="E20" s="252"/>
      <c r="F20" s="258">
        <v>15353.76</v>
      </c>
      <c r="G20" s="253"/>
      <c r="H20" s="253"/>
      <c r="I20" s="254"/>
      <c r="J20" s="259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34.200000000000003" customHeight="1">
      <c r="A21" s="245"/>
      <c r="B21" s="256" t="s">
        <v>184</v>
      </c>
      <c r="C21" s="257" t="s">
        <v>185</v>
      </c>
      <c r="D21" s="258">
        <v>4500</v>
      </c>
      <c r="E21" s="252"/>
      <c r="F21" s="258">
        <v>4200</v>
      </c>
      <c r="G21" s="253"/>
      <c r="H21" s="253"/>
      <c r="I21" s="254"/>
      <c r="J21" s="259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1:26" ht="41.4" customHeight="1" thickBot="1">
      <c r="A22" s="245"/>
      <c r="B22" s="268" t="s">
        <v>186</v>
      </c>
      <c r="C22" s="269" t="s">
        <v>187</v>
      </c>
      <c r="D22" s="270">
        <v>24000</v>
      </c>
      <c r="E22" s="252"/>
      <c r="F22" s="270">
        <v>18480</v>
      </c>
      <c r="G22" s="253"/>
      <c r="H22" s="253"/>
      <c r="I22" s="254"/>
      <c r="J22" s="266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1:26" ht="15" customHeight="1" thickBot="1">
      <c r="A23" s="245"/>
      <c r="B23" s="271" t="s">
        <v>188</v>
      </c>
      <c r="C23" s="272" t="s">
        <v>146</v>
      </c>
      <c r="D23" s="272">
        <f>+D24</f>
        <v>13215</v>
      </c>
      <c r="E23" s="272"/>
      <c r="F23" s="272">
        <f>+F24</f>
        <v>13215</v>
      </c>
      <c r="G23" s="272"/>
      <c r="H23" s="272"/>
      <c r="I23" s="272">
        <f>+I24</f>
        <v>13215</v>
      </c>
      <c r="J23" s="273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ht="36.6" customHeight="1" thickBot="1">
      <c r="A24" s="166"/>
      <c r="B24" s="274" t="s">
        <v>120</v>
      </c>
      <c r="C24" s="275" t="s">
        <v>146</v>
      </c>
      <c r="D24" s="276">
        <v>13215</v>
      </c>
      <c r="E24" s="277" t="s">
        <v>189</v>
      </c>
      <c r="F24" s="276">
        <v>13215</v>
      </c>
      <c r="G24" s="278" t="s">
        <v>190</v>
      </c>
      <c r="H24" s="278" t="s">
        <v>191</v>
      </c>
      <c r="I24" s="279">
        <v>13215</v>
      </c>
      <c r="J24" s="280" t="s">
        <v>192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ht="15" customHeight="1">
      <c r="A25" s="166"/>
      <c r="B25" s="281"/>
      <c r="C25" s="282"/>
      <c r="D25" s="283"/>
      <c r="E25" s="282"/>
      <c r="F25" s="283"/>
      <c r="G25" s="282"/>
      <c r="H25" s="282"/>
      <c r="I25" s="284"/>
      <c r="J25" s="285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15" customHeight="1">
      <c r="A26" s="167"/>
      <c r="B26" s="286" t="s">
        <v>137</v>
      </c>
      <c r="C26" s="287"/>
      <c r="D26" s="288">
        <f>D13+D23</f>
        <v>453715</v>
      </c>
      <c r="E26" s="289"/>
      <c r="F26" s="288">
        <f>F13+F23</f>
        <v>382665.4</v>
      </c>
      <c r="G26" s="289"/>
      <c r="H26" s="289"/>
      <c r="I26" s="290">
        <f>I13+I23</f>
        <v>382665.4</v>
      </c>
      <c r="J26" s="291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14.25" customHeight="1">
      <c r="A27" s="160"/>
      <c r="B27" s="292"/>
      <c r="C27" s="292"/>
      <c r="D27" s="293"/>
      <c r="E27" s="292"/>
      <c r="F27" s="293"/>
      <c r="G27" s="292"/>
      <c r="H27" s="292"/>
      <c r="I27" s="294"/>
      <c r="J27" s="294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14.25" customHeight="1">
      <c r="A28" s="169"/>
      <c r="B28" s="295" t="s">
        <v>139</v>
      </c>
      <c r="C28" s="295"/>
      <c r="D28" s="296"/>
      <c r="E28" s="295"/>
      <c r="F28" s="296"/>
      <c r="G28" s="295"/>
      <c r="H28" s="295"/>
      <c r="I28" s="295"/>
      <c r="J28" s="295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1:26" ht="14.25" customHeight="1">
      <c r="A29" s="160"/>
      <c r="B29" s="292"/>
      <c r="C29" s="292"/>
      <c r="D29" s="293"/>
      <c r="E29" s="292"/>
      <c r="F29" s="293"/>
      <c r="G29" s="292"/>
      <c r="H29" s="292"/>
      <c r="I29" s="294"/>
      <c r="J29" s="294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ht="14.25" customHeight="1">
      <c r="A30" s="160"/>
      <c r="B30" s="292"/>
      <c r="C30" s="297" t="s">
        <v>193</v>
      </c>
      <c r="D30" s="293" t="s">
        <v>194</v>
      </c>
      <c r="E30" s="292"/>
      <c r="F30" s="293" t="s">
        <v>195</v>
      </c>
      <c r="G30" s="292"/>
      <c r="H30" s="292"/>
      <c r="I30" s="294"/>
      <c r="J30" s="294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14.25" customHeight="1">
      <c r="A31" s="160"/>
      <c r="B31" s="292"/>
      <c r="C31" s="292"/>
      <c r="D31" s="293"/>
      <c r="E31" s="292"/>
      <c r="F31" s="293"/>
      <c r="G31" s="292"/>
      <c r="H31" s="292"/>
      <c r="I31" s="294"/>
      <c r="J31" s="294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ht="14.25" customHeight="1">
      <c r="A32" s="160"/>
      <c r="B32" s="160"/>
      <c r="C32" s="160"/>
      <c r="D32" s="161"/>
      <c r="E32" s="160"/>
      <c r="F32" s="161"/>
      <c r="G32" s="160"/>
      <c r="H32" s="16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14.25" customHeight="1">
      <c r="A33" s="160"/>
      <c r="B33" s="160"/>
      <c r="C33" s="160"/>
      <c r="D33" s="161"/>
      <c r="E33" s="160"/>
      <c r="F33" s="161"/>
      <c r="G33" s="160"/>
      <c r="H33" s="160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ht="14.25" customHeight="1">
      <c r="A34" s="160"/>
      <c r="B34" s="160"/>
      <c r="C34" s="160"/>
      <c r="D34" s="161"/>
      <c r="E34" s="160"/>
      <c r="F34" s="161"/>
      <c r="G34" s="160"/>
      <c r="H34" s="160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25" customHeight="1">
      <c r="A35" s="160"/>
      <c r="B35" s="160"/>
      <c r="C35" s="160"/>
      <c r="D35" s="161"/>
      <c r="E35" s="160"/>
      <c r="F35" s="161"/>
      <c r="G35" s="160"/>
      <c r="H35" s="16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4.25" customHeight="1">
      <c r="A36" s="160"/>
      <c r="B36" s="160"/>
      <c r="C36" s="160"/>
      <c r="D36" s="161"/>
      <c r="E36" s="160"/>
      <c r="F36" s="161"/>
      <c r="G36" s="160"/>
      <c r="H36" s="16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14.25" customHeight="1">
      <c r="A37" s="160"/>
      <c r="B37" s="160"/>
      <c r="C37" s="160"/>
      <c r="D37" s="161"/>
      <c r="E37" s="160"/>
      <c r="F37" s="161"/>
      <c r="G37" s="160"/>
      <c r="H37" s="160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14.25" customHeight="1">
      <c r="A38" s="160"/>
      <c r="B38" s="160"/>
      <c r="C38" s="160"/>
      <c r="D38" s="161"/>
      <c r="E38" s="160"/>
      <c r="F38" s="161"/>
      <c r="G38" s="160"/>
      <c r="H38" s="16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14.25" customHeight="1">
      <c r="A39" s="160"/>
      <c r="B39" s="160"/>
      <c r="C39" s="160"/>
      <c r="D39" s="161"/>
      <c r="E39" s="160"/>
      <c r="F39" s="161"/>
      <c r="G39" s="160"/>
      <c r="H39" s="160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14.25" customHeight="1">
      <c r="A40" s="160"/>
      <c r="B40" s="160"/>
      <c r="C40" s="160"/>
      <c r="D40" s="161"/>
      <c r="E40" s="160"/>
      <c r="F40" s="161"/>
      <c r="G40" s="160"/>
      <c r="H40" s="16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14.25" customHeight="1">
      <c r="A41" s="160"/>
      <c r="B41" s="160"/>
      <c r="C41" s="160"/>
      <c r="D41" s="161"/>
      <c r="E41" s="160"/>
      <c r="F41" s="161"/>
      <c r="G41" s="160"/>
      <c r="H41" s="16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>
      <c r="A42" s="160"/>
      <c r="B42" s="160"/>
      <c r="C42" s="160"/>
      <c r="D42" s="161"/>
      <c r="E42" s="160"/>
      <c r="F42" s="161"/>
      <c r="G42" s="160"/>
      <c r="H42" s="16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>
      <c r="A43" s="160"/>
      <c r="B43" s="160"/>
      <c r="C43" s="160"/>
      <c r="D43" s="161"/>
      <c r="E43" s="160"/>
      <c r="F43" s="161"/>
      <c r="G43" s="160"/>
      <c r="H43" s="16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>
      <c r="A44" s="160"/>
      <c r="B44" s="160"/>
      <c r="C44" s="160"/>
      <c r="D44" s="161"/>
      <c r="E44" s="160"/>
      <c r="F44" s="161"/>
      <c r="G44" s="160"/>
      <c r="H44" s="16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>
      <c r="A45" s="160"/>
      <c r="B45" s="160"/>
      <c r="C45" s="160"/>
      <c r="D45" s="161"/>
      <c r="E45" s="160"/>
      <c r="F45" s="161"/>
      <c r="G45" s="160"/>
      <c r="H45" s="16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>
      <c r="A46" s="160"/>
      <c r="B46" s="160"/>
      <c r="C46" s="160"/>
      <c r="D46" s="161"/>
      <c r="E46" s="160"/>
      <c r="F46" s="161"/>
      <c r="G46" s="160"/>
      <c r="H46" s="160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>
      <c r="A47" s="160"/>
      <c r="B47" s="160"/>
      <c r="C47" s="160"/>
      <c r="D47" s="161"/>
      <c r="E47" s="160"/>
      <c r="F47" s="161"/>
      <c r="G47" s="160"/>
      <c r="H47" s="16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>
      <c r="A48" s="160"/>
      <c r="B48" s="160"/>
      <c r="C48" s="160"/>
      <c r="D48" s="161"/>
      <c r="E48" s="160"/>
      <c r="F48" s="161"/>
      <c r="G48" s="160"/>
      <c r="H48" s="160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>
      <c r="A49" s="160"/>
      <c r="B49" s="160"/>
      <c r="C49" s="160"/>
      <c r="D49" s="161"/>
      <c r="E49" s="160"/>
      <c r="F49" s="161"/>
      <c r="G49" s="160"/>
      <c r="H49" s="160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>
      <c r="A50" s="160"/>
      <c r="B50" s="160"/>
      <c r="C50" s="160"/>
      <c r="D50" s="161"/>
      <c r="E50" s="160"/>
      <c r="F50" s="161"/>
      <c r="G50" s="160"/>
      <c r="H50" s="16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>
      <c r="A51" s="160"/>
      <c r="B51" s="160"/>
      <c r="C51" s="160"/>
      <c r="D51" s="161"/>
      <c r="E51" s="160"/>
      <c r="F51" s="161"/>
      <c r="G51" s="160"/>
      <c r="H51" s="160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>
      <c r="A52" s="160"/>
      <c r="B52" s="160"/>
      <c r="C52" s="160"/>
      <c r="D52" s="161"/>
      <c r="E52" s="160"/>
      <c r="F52" s="161"/>
      <c r="G52" s="160"/>
      <c r="H52" s="160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>
      <c r="A53" s="160"/>
      <c r="B53" s="160"/>
      <c r="C53" s="160"/>
      <c r="D53" s="161"/>
      <c r="E53" s="160"/>
      <c r="F53" s="161"/>
      <c r="G53" s="160"/>
      <c r="H53" s="16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>
      <c r="A54" s="160"/>
      <c r="B54" s="160"/>
      <c r="C54" s="160"/>
      <c r="D54" s="161"/>
      <c r="E54" s="160"/>
      <c r="F54" s="161"/>
      <c r="G54" s="160"/>
      <c r="H54" s="160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>
      <c r="A55" s="160"/>
      <c r="B55" s="160"/>
      <c r="C55" s="160"/>
      <c r="D55" s="161"/>
      <c r="E55" s="160"/>
      <c r="F55" s="161"/>
      <c r="G55" s="160"/>
      <c r="H55" s="160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>
      <c r="A56" s="160"/>
      <c r="B56" s="160"/>
      <c r="C56" s="160"/>
      <c r="D56" s="161"/>
      <c r="E56" s="160"/>
      <c r="F56" s="161"/>
      <c r="G56" s="160"/>
      <c r="H56" s="160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>
      <c r="A57" s="160"/>
      <c r="B57" s="160"/>
      <c r="C57" s="160"/>
      <c r="D57" s="161"/>
      <c r="E57" s="160"/>
      <c r="F57" s="161"/>
      <c r="G57" s="160"/>
      <c r="H57" s="160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>
      <c r="A58" s="160"/>
      <c r="B58" s="160"/>
      <c r="C58" s="160"/>
      <c r="D58" s="161"/>
      <c r="E58" s="160"/>
      <c r="F58" s="161"/>
      <c r="G58" s="160"/>
      <c r="H58" s="160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>
      <c r="A59" s="160"/>
      <c r="B59" s="160"/>
      <c r="C59" s="160"/>
      <c r="D59" s="161"/>
      <c r="E59" s="160"/>
      <c r="F59" s="161"/>
      <c r="G59" s="160"/>
      <c r="H59" s="160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>
      <c r="A60" s="160"/>
      <c r="B60" s="160"/>
      <c r="C60" s="160"/>
      <c r="D60" s="161"/>
      <c r="E60" s="160"/>
      <c r="F60" s="161"/>
      <c r="G60" s="160"/>
      <c r="H60" s="16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>
      <c r="A61" s="160"/>
      <c r="B61" s="160"/>
      <c r="C61" s="160"/>
      <c r="D61" s="161"/>
      <c r="E61" s="160"/>
      <c r="F61" s="161"/>
      <c r="G61" s="160"/>
      <c r="H61" s="16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>
      <c r="A62" s="160"/>
      <c r="B62" s="160"/>
      <c r="C62" s="160"/>
      <c r="D62" s="161"/>
      <c r="E62" s="160"/>
      <c r="F62" s="161"/>
      <c r="G62" s="160"/>
      <c r="H62" s="16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>
      <c r="A63" s="160"/>
      <c r="B63" s="160"/>
      <c r="C63" s="160"/>
      <c r="D63" s="161"/>
      <c r="E63" s="160"/>
      <c r="F63" s="161"/>
      <c r="G63" s="160"/>
      <c r="H63" s="16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>
      <c r="A64" s="160"/>
      <c r="B64" s="160"/>
      <c r="C64" s="160"/>
      <c r="D64" s="161"/>
      <c r="E64" s="160"/>
      <c r="F64" s="161"/>
      <c r="G64" s="160"/>
      <c r="H64" s="16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>
      <c r="A65" s="160"/>
      <c r="B65" s="160"/>
      <c r="C65" s="160"/>
      <c r="D65" s="161"/>
      <c r="E65" s="160"/>
      <c r="F65" s="161"/>
      <c r="G65" s="160"/>
      <c r="H65" s="16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>
      <c r="A66" s="160"/>
      <c r="B66" s="160"/>
      <c r="C66" s="160"/>
      <c r="D66" s="161"/>
      <c r="E66" s="160"/>
      <c r="F66" s="161"/>
      <c r="G66" s="160"/>
      <c r="H66" s="160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>
      <c r="A67" s="160"/>
      <c r="B67" s="160"/>
      <c r="C67" s="160"/>
      <c r="D67" s="161"/>
      <c r="E67" s="160"/>
      <c r="F67" s="161"/>
      <c r="G67" s="160"/>
      <c r="H67" s="160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>
      <c r="A68" s="160"/>
      <c r="B68" s="160"/>
      <c r="C68" s="160"/>
      <c r="D68" s="161"/>
      <c r="E68" s="160"/>
      <c r="F68" s="161"/>
      <c r="G68" s="160"/>
      <c r="H68" s="160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>
      <c r="A69" s="160"/>
      <c r="B69" s="160"/>
      <c r="C69" s="160"/>
      <c r="D69" s="161"/>
      <c r="E69" s="160"/>
      <c r="F69" s="161"/>
      <c r="G69" s="160"/>
      <c r="H69" s="16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>
      <c r="A70" s="160"/>
      <c r="B70" s="160"/>
      <c r="C70" s="160"/>
      <c r="D70" s="161"/>
      <c r="E70" s="160"/>
      <c r="F70" s="161"/>
      <c r="G70" s="160"/>
      <c r="H70" s="16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>
      <c r="A71" s="160"/>
      <c r="B71" s="160"/>
      <c r="C71" s="160"/>
      <c r="D71" s="161"/>
      <c r="E71" s="160"/>
      <c r="F71" s="161"/>
      <c r="G71" s="160"/>
      <c r="H71" s="16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>
      <c r="A72" s="160"/>
      <c r="B72" s="160"/>
      <c r="C72" s="160"/>
      <c r="D72" s="161"/>
      <c r="E72" s="160"/>
      <c r="F72" s="161"/>
      <c r="G72" s="160"/>
      <c r="H72" s="16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>
      <c r="A73" s="160"/>
      <c r="B73" s="160"/>
      <c r="C73" s="160"/>
      <c r="D73" s="161"/>
      <c r="E73" s="160"/>
      <c r="F73" s="161"/>
      <c r="G73" s="160"/>
      <c r="H73" s="16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>
      <c r="A75" s="160"/>
      <c r="B75" s="160"/>
      <c r="C75" s="160"/>
      <c r="D75" s="161"/>
      <c r="E75" s="160"/>
      <c r="F75" s="161"/>
      <c r="G75" s="160"/>
      <c r="H75" s="160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9">
    <mergeCell ref="E18:E22"/>
    <mergeCell ref="G18:G22"/>
    <mergeCell ref="H18:H22"/>
    <mergeCell ref="I18:I22"/>
    <mergeCell ref="J18:J22"/>
    <mergeCell ref="B26:C26"/>
    <mergeCell ref="B11:D11"/>
    <mergeCell ref="E11:J11"/>
    <mergeCell ref="E14:E16"/>
    <mergeCell ref="G14:G16"/>
    <mergeCell ref="H14:H16"/>
    <mergeCell ref="I14:I16"/>
    <mergeCell ref="J14:J16"/>
    <mergeCell ref="H2:J2"/>
    <mergeCell ref="H3:J3"/>
    <mergeCell ref="B5:J5"/>
    <mergeCell ref="B6:J6"/>
    <mergeCell ref="B7:J7"/>
    <mergeCell ref="B8:J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Лєна</dc:creator>
  <cp:lastModifiedBy>User</cp:lastModifiedBy>
  <dcterms:created xsi:type="dcterms:W3CDTF">2021-01-20T13:27:02Z</dcterms:created>
  <dcterms:modified xsi:type="dcterms:W3CDTF">2021-01-20T14:59:04Z</dcterms:modified>
</cp:coreProperties>
</file>