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  <definedName name="_xlnm.Print_Area" localSheetId="1">Реєстр!$A$1:$J$97</definedName>
  </definedNames>
  <calcPr calcId="144525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I95" i="2" l="1"/>
  <c r="F95" i="2"/>
  <c r="Q102" i="1" l="1"/>
  <c r="P102" i="1"/>
  <c r="R102" i="1" s="1"/>
  <c r="Q103" i="1"/>
  <c r="P103" i="1"/>
  <c r="S103" i="1" s="1"/>
  <c r="M104" i="1"/>
  <c r="Q104" i="1" s="1"/>
  <c r="P104" i="1"/>
  <c r="R104" i="1" s="1"/>
  <c r="R103" i="1" l="1"/>
  <c r="S102" i="1"/>
  <c r="S104" i="1"/>
  <c r="D95" i="2" l="1"/>
  <c r="Q108" i="1" l="1"/>
  <c r="Q101" i="1"/>
  <c r="N96" i="1"/>
  <c r="O89" i="1"/>
  <c r="N82" i="1"/>
  <c r="O82" i="1"/>
  <c r="O61" i="1"/>
  <c r="M106" i="1"/>
  <c r="Q106" i="1" s="1"/>
  <c r="P108" i="1"/>
  <c r="S108" i="1" s="1"/>
  <c r="N128" i="1" l="1"/>
  <c r="R108" i="1"/>
  <c r="O128" i="1"/>
  <c r="S111" i="1" l="1"/>
  <c r="S112" i="1"/>
  <c r="S116" i="1"/>
  <c r="S121" i="1"/>
  <c r="S125" i="1"/>
  <c r="S126" i="1"/>
  <c r="P101" i="1"/>
  <c r="R101" i="1" s="1"/>
  <c r="J127" i="1"/>
  <c r="G127" i="1"/>
  <c r="R126" i="1"/>
  <c r="R127" i="1" s="1"/>
  <c r="Q126" i="1"/>
  <c r="J124" i="1"/>
  <c r="G124" i="1"/>
  <c r="P123" i="1"/>
  <c r="R123" i="1" s="1"/>
  <c r="M123" i="1"/>
  <c r="Q123" i="1" s="1"/>
  <c r="P122" i="1"/>
  <c r="R122" i="1" s="1"/>
  <c r="M122" i="1"/>
  <c r="Q122" i="1" s="1"/>
  <c r="P119" i="1"/>
  <c r="S119" i="1" s="1"/>
  <c r="J119" i="1"/>
  <c r="G119" i="1"/>
  <c r="Q119" i="1" s="1"/>
  <c r="P118" i="1"/>
  <c r="S118" i="1" s="1"/>
  <c r="J118" i="1"/>
  <c r="R118" i="1" s="1"/>
  <c r="G118" i="1"/>
  <c r="Q118" i="1" s="1"/>
  <c r="P117" i="1"/>
  <c r="S117" i="1" s="1"/>
  <c r="M120" i="1"/>
  <c r="J117" i="1"/>
  <c r="G117" i="1"/>
  <c r="Q117" i="1" s="1"/>
  <c r="P114" i="1"/>
  <c r="M114" i="1"/>
  <c r="J114" i="1"/>
  <c r="R114" i="1" s="1"/>
  <c r="G114" i="1"/>
  <c r="P113" i="1"/>
  <c r="S113" i="1" s="1"/>
  <c r="J113" i="1"/>
  <c r="G113" i="1"/>
  <c r="M115" i="1"/>
  <c r="J112" i="1"/>
  <c r="R112" i="1" s="1"/>
  <c r="G112" i="1"/>
  <c r="J120" i="1" l="1"/>
  <c r="S114" i="1"/>
  <c r="S122" i="1"/>
  <c r="R113" i="1"/>
  <c r="R115" i="1" s="1"/>
  <c r="S101" i="1"/>
  <c r="S123" i="1"/>
  <c r="G120" i="1"/>
  <c r="R119" i="1"/>
  <c r="P127" i="1"/>
  <c r="Q112" i="1"/>
  <c r="Q113" i="1"/>
  <c r="Q114" i="1"/>
  <c r="G115" i="1"/>
  <c r="P120" i="1"/>
  <c r="S120" i="1" s="1"/>
  <c r="P115" i="1"/>
  <c r="S115" i="1" s="1"/>
  <c r="R124" i="1"/>
  <c r="Q120" i="1"/>
  <c r="Q127" i="1"/>
  <c r="S127" i="1"/>
  <c r="Q124" i="1"/>
  <c r="R117" i="1"/>
  <c r="R120" i="1" s="1"/>
  <c r="M124" i="1"/>
  <c r="J115" i="1"/>
  <c r="P124" i="1"/>
  <c r="M127" i="1"/>
  <c r="S124" i="1" l="1"/>
  <c r="Q115" i="1"/>
  <c r="P63" i="1" l="1"/>
  <c r="R63" i="1" s="1"/>
  <c r="P64" i="1"/>
  <c r="R64" i="1" s="1"/>
  <c r="P65" i="1"/>
  <c r="R65" i="1" s="1"/>
  <c r="P66" i="1"/>
  <c r="R66" i="1" s="1"/>
  <c r="P67" i="1"/>
  <c r="R67" i="1" s="1"/>
  <c r="P68" i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3" i="1"/>
  <c r="P84" i="1"/>
  <c r="R84" i="1" s="1"/>
  <c r="P85" i="1"/>
  <c r="R85" i="1" s="1"/>
  <c r="P86" i="1"/>
  <c r="R86" i="1" s="1"/>
  <c r="P87" i="1"/>
  <c r="R87" i="1" s="1"/>
  <c r="P88" i="1"/>
  <c r="R88" i="1" s="1"/>
  <c r="P90" i="1"/>
  <c r="P91" i="1"/>
  <c r="R91" i="1" s="1"/>
  <c r="P92" i="1"/>
  <c r="R92" i="1" s="1"/>
  <c r="P93" i="1"/>
  <c r="R93" i="1" s="1"/>
  <c r="P94" i="1"/>
  <c r="R94" i="1" s="1"/>
  <c r="P95" i="1"/>
  <c r="R95" i="1" s="1"/>
  <c r="P97" i="1"/>
  <c r="P98" i="1"/>
  <c r="R98" i="1" s="1"/>
  <c r="P99" i="1"/>
  <c r="R99" i="1" s="1"/>
  <c r="P100" i="1"/>
  <c r="R100" i="1" s="1"/>
  <c r="P106" i="1"/>
  <c r="P107" i="1"/>
  <c r="R107" i="1" s="1"/>
  <c r="P109" i="1"/>
  <c r="R109" i="1" s="1"/>
  <c r="P62" i="1"/>
  <c r="R62" i="1" s="1"/>
  <c r="M109" i="1"/>
  <c r="M107" i="1"/>
  <c r="M100" i="1"/>
  <c r="M99" i="1"/>
  <c r="Q99" i="1" s="1"/>
  <c r="M98" i="1"/>
  <c r="M97" i="1"/>
  <c r="Q97" i="1" s="1"/>
  <c r="M95" i="1"/>
  <c r="Q95" i="1" s="1"/>
  <c r="M94" i="1"/>
  <c r="Q94" i="1" s="1"/>
  <c r="M93" i="1"/>
  <c r="M92" i="1"/>
  <c r="Q92" i="1" s="1"/>
  <c r="M91" i="1"/>
  <c r="M90" i="1"/>
  <c r="M88" i="1"/>
  <c r="Q88" i="1" s="1"/>
  <c r="M87" i="1"/>
  <c r="Q87" i="1" s="1"/>
  <c r="M86" i="1"/>
  <c r="Q86" i="1" s="1"/>
  <c r="M85" i="1"/>
  <c r="Q85" i="1" s="1"/>
  <c r="M84" i="1"/>
  <c r="Q84" i="1" s="1"/>
  <c r="M83" i="1"/>
  <c r="M81" i="1"/>
  <c r="M80" i="1"/>
  <c r="M79" i="1"/>
  <c r="M78" i="1"/>
  <c r="Q78" i="1" s="1"/>
  <c r="M77" i="1"/>
  <c r="M76" i="1"/>
  <c r="Q76" i="1" s="1"/>
  <c r="M75" i="1"/>
  <c r="M74" i="1"/>
  <c r="M73" i="1"/>
  <c r="M72" i="1"/>
  <c r="Q72" i="1" s="1"/>
  <c r="M71" i="1"/>
  <c r="M70" i="1"/>
  <c r="M69" i="1"/>
  <c r="Q69" i="1" s="1"/>
  <c r="M68" i="1"/>
  <c r="Q68" i="1" s="1"/>
  <c r="M67" i="1"/>
  <c r="M66" i="1"/>
  <c r="M65" i="1"/>
  <c r="Q65" i="1" s="1"/>
  <c r="M64" i="1"/>
  <c r="Q64" i="1" s="1"/>
  <c r="M63" i="1"/>
  <c r="M62" i="1"/>
  <c r="J109" i="1"/>
  <c r="J106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G109" i="1"/>
  <c r="G106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P58" i="1"/>
  <c r="M58" i="1"/>
  <c r="J58" i="1"/>
  <c r="G58" i="1"/>
  <c r="P57" i="1"/>
  <c r="M57" i="1"/>
  <c r="J57" i="1"/>
  <c r="G57" i="1"/>
  <c r="P56" i="1"/>
  <c r="M56" i="1"/>
  <c r="J56" i="1"/>
  <c r="G56" i="1"/>
  <c r="G29" i="1"/>
  <c r="J29" i="1"/>
  <c r="J28" i="1"/>
  <c r="R28" i="1" s="1"/>
  <c r="G28" i="1"/>
  <c r="P96" i="1" l="1"/>
  <c r="R61" i="1"/>
  <c r="S63" i="1"/>
  <c r="Q63" i="1"/>
  <c r="S67" i="1"/>
  <c r="Q67" i="1"/>
  <c r="S71" i="1"/>
  <c r="Q71" i="1"/>
  <c r="S73" i="1"/>
  <c r="Q73" i="1"/>
  <c r="S75" i="1"/>
  <c r="Q75" i="1"/>
  <c r="S77" i="1"/>
  <c r="Q77" i="1"/>
  <c r="S79" i="1"/>
  <c r="Q79" i="1"/>
  <c r="S81" i="1"/>
  <c r="Q81" i="1"/>
  <c r="S91" i="1"/>
  <c r="Q91" i="1"/>
  <c r="S93" i="1"/>
  <c r="Q93" i="1"/>
  <c r="S98" i="1"/>
  <c r="Q98" i="1"/>
  <c r="S100" i="1"/>
  <c r="Q100" i="1"/>
  <c r="S107" i="1"/>
  <c r="Q107" i="1"/>
  <c r="M105" i="1"/>
  <c r="Q105" i="1" s="1"/>
  <c r="R97" i="1"/>
  <c r="R96" i="1"/>
  <c r="R90" i="1"/>
  <c r="P89" i="1"/>
  <c r="P82" i="1"/>
  <c r="R83" i="1"/>
  <c r="R82" i="1" s="1"/>
  <c r="P61" i="1"/>
  <c r="S62" i="1"/>
  <c r="M61" i="1"/>
  <c r="Q62" i="1"/>
  <c r="S66" i="1"/>
  <c r="Q66" i="1"/>
  <c r="S70" i="1"/>
  <c r="Q70" i="1"/>
  <c r="S74" i="1"/>
  <c r="Q74" i="1"/>
  <c r="S80" i="1"/>
  <c r="Q80" i="1"/>
  <c r="Q83" i="1"/>
  <c r="Q82" i="1" s="1"/>
  <c r="M82" i="1"/>
  <c r="Q90" i="1"/>
  <c r="Q89" i="1" s="1"/>
  <c r="M89" i="1"/>
  <c r="S109" i="1"/>
  <c r="Q109" i="1"/>
  <c r="P105" i="1"/>
  <c r="R105" i="1" s="1"/>
  <c r="R106" i="1"/>
  <c r="S106" i="1"/>
  <c r="M96" i="1"/>
  <c r="Q96" i="1" s="1"/>
  <c r="S97" i="1"/>
  <c r="S78" i="1"/>
  <c r="S90" i="1"/>
  <c r="S99" i="1"/>
  <c r="S95" i="1"/>
  <c r="S94" i="1"/>
  <c r="R89" i="1"/>
  <c r="S92" i="1"/>
  <c r="S88" i="1"/>
  <c r="S87" i="1"/>
  <c r="S86" i="1"/>
  <c r="S85" i="1"/>
  <c r="S84" i="1"/>
  <c r="S83" i="1"/>
  <c r="S76" i="1"/>
  <c r="S72" i="1"/>
  <c r="S69" i="1"/>
  <c r="S68" i="1"/>
  <c r="S65" i="1"/>
  <c r="S64" i="1"/>
  <c r="G130" i="1"/>
  <c r="J130" i="1"/>
  <c r="J59" i="1"/>
  <c r="R57" i="1"/>
  <c r="R58" i="1"/>
  <c r="Q56" i="1"/>
  <c r="Q57" i="1"/>
  <c r="Q58" i="1"/>
  <c r="M59" i="1"/>
  <c r="G59" i="1"/>
  <c r="P59" i="1"/>
  <c r="R56" i="1"/>
  <c r="R29" i="1"/>
  <c r="S29" i="1" s="1"/>
  <c r="S28" i="1"/>
  <c r="R110" i="1" l="1"/>
  <c r="S96" i="1"/>
  <c r="S82" i="1"/>
  <c r="M110" i="1"/>
  <c r="P110" i="1"/>
  <c r="S89" i="1"/>
  <c r="Q61" i="1"/>
  <c r="S105" i="1"/>
  <c r="S57" i="1"/>
  <c r="Q59" i="1"/>
  <c r="S58" i="1"/>
  <c r="R59" i="1"/>
  <c r="S56" i="1"/>
  <c r="S61" i="1" l="1"/>
  <c r="Q110" i="1"/>
  <c r="S110" i="1" s="1"/>
  <c r="S59" i="1"/>
  <c r="P53" i="1" l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M54" i="1" s="1"/>
  <c r="J50" i="1"/>
  <c r="J54" i="1" s="1"/>
  <c r="G50" i="1"/>
  <c r="P47" i="1"/>
  <c r="M47" i="1"/>
  <c r="J47" i="1"/>
  <c r="G47" i="1"/>
  <c r="P46" i="1"/>
  <c r="M46" i="1"/>
  <c r="J46" i="1"/>
  <c r="G46" i="1"/>
  <c r="P45" i="1"/>
  <c r="M45" i="1"/>
  <c r="M48" i="1" s="1"/>
  <c r="J45" i="1"/>
  <c r="J48" i="1" s="1"/>
  <c r="G45" i="1"/>
  <c r="P42" i="1"/>
  <c r="P43" i="1" s="1"/>
  <c r="M42" i="1"/>
  <c r="M43" i="1" s="1"/>
  <c r="J42" i="1"/>
  <c r="G42" i="1"/>
  <c r="J41" i="1"/>
  <c r="G41" i="1"/>
  <c r="P38" i="1"/>
  <c r="R38" i="1" s="1"/>
  <c r="M38" i="1"/>
  <c r="Q38" i="1" s="1"/>
  <c r="P37" i="1"/>
  <c r="R37" i="1" s="1"/>
  <c r="M37" i="1"/>
  <c r="Q37" i="1" s="1"/>
  <c r="P36" i="1"/>
  <c r="R36" i="1" s="1"/>
  <c r="M36" i="1"/>
  <c r="Q36" i="1" s="1"/>
  <c r="P34" i="1"/>
  <c r="R34" i="1" s="1"/>
  <c r="M34" i="1"/>
  <c r="Q34" i="1" s="1"/>
  <c r="P33" i="1"/>
  <c r="R33" i="1" s="1"/>
  <c r="M33" i="1"/>
  <c r="Q33" i="1" s="1"/>
  <c r="P32" i="1"/>
  <c r="R32" i="1" s="1"/>
  <c r="M32" i="1"/>
  <c r="Q32" i="1" s="1"/>
  <c r="J30" i="1"/>
  <c r="G30" i="1"/>
  <c r="J27" i="1"/>
  <c r="G27" i="1"/>
  <c r="P22" i="1"/>
  <c r="M22" i="1"/>
  <c r="J22" i="1"/>
  <c r="G22" i="1"/>
  <c r="G54" i="1" l="1"/>
  <c r="P54" i="1"/>
  <c r="P48" i="1"/>
  <c r="J43" i="1"/>
  <c r="Q35" i="1"/>
  <c r="G26" i="1"/>
  <c r="G39" i="1" s="1"/>
  <c r="R46" i="1"/>
  <c r="R47" i="1"/>
  <c r="R51" i="1"/>
  <c r="R52" i="1"/>
  <c r="R53" i="1"/>
  <c r="Q31" i="1"/>
  <c r="M31" i="1"/>
  <c r="M26" i="1"/>
  <c r="M35" i="1"/>
  <c r="S37" i="1"/>
  <c r="Q27" i="1"/>
  <c r="Q41" i="1"/>
  <c r="Q42" i="1"/>
  <c r="P26" i="1"/>
  <c r="S33" i="1"/>
  <c r="R27" i="1"/>
  <c r="R30" i="1"/>
  <c r="R42" i="1"/>
  <c r="Q46" i="1"/>
  <c r="Q47" i="1"/>
  <c r="Q51" i="1"/>
  <c r="Q52" i="1"/>
  <c r="Q53" i="1"/>
  <c r="Q45" i="1"/>
  <c r="R31" i="1"/>
  <c r="S34" i="1"/>
  <c r="R35" i="1"/>
  <c r="S38" i="1"/>
  <c r="R41" i="1"/>
  <c r="Q50" i="1"/>
  <c r="J26" i="1"/>
  <c r="J39" i="1" s="1"/>
  <c r="P31" i="1"/>
  <c r="S32" i="1"/>
  <c r="P35" i="1"/>
  <c r="S36" i="1"/>
  <c r="G43" i="1"/>
  <c r="R45" i="1"/>
  <c r="G48" i="1"/>
  <c r="R50" i="1"/>
  <c r="S52" i="1" l="1"/>
  <c r="Q48" i="1"/>
  <c r="S47" i="1"/>
  <c r="S51" i="1"/>
  <c r="R54" i="1"/>
  <c r="S35" i="1"/>
  <c r="Q43" i="1"/>
  <c r="S46" i="1"/>
  <c r="R48" i="1"/>
  <c r="S53" i="1"/>
  <c r="S42" i="1"/>
  <c r="M39" i="1"/>
  <c r="M128" i="1" s="1"/>
  <c r="M130" i="1" s="1"/>
  <c r="S27" i="1"/>
  <c r="Q26" i="1"/>
  <c r="R26" i="1"/>
  <c r="R43" i="1"/>
  <c r="S30" i="1"/>
  <c r="P39" i="1"/>
  <c r="S31" i="1"/>
  <c r="S41" i="1"/>
  <c r="S50" i="1"/>
  <c r="Q54" i="1"/>
  <c r="S45" i="1"/>
  <c r="P128" i="1" l="1"/>
  <c r="P130" i="1" s="1"/>
  <c r="R39" i="1"/>
  <c r="R128" i="1" s="1"/>
  <c r="R21" i="1"/>
  <c r="Q39" i="1"/>
  <c r="Q128" i="1" s="1"/>
  <c r="Q21" i="1"/>
  <c r="S43" i="1"/>
  <c r="S26" i="1"/>
  <c r="S54" i="1"/>
  <c r="S48" i="1"/>
  <c r="S21" i="1" l="1"/>
  <c r="S22" i="1" s="1"/>
  <c r="Q22" i="1"/>
  <c r="Q130" i="1" s="1"/>
  <c r="R22" i="1"/>
  <c r="R130" i="1" s="1"/>
  <c r="S39" i="1"/>
  <c r="S128" i="1" s="1"/>
  <c r="S130" i="1" s="1"/>
</calcChain>
</file>

<file path=xl/sharedStrings.xml><?xml version="1.0" encoding="utf-8"?>
<sst xmlns="http://schemas.openxmlformats.org/spreadsheetml/2006/main" count="736" uniqueCount="371">
  <si>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</si>
  <si>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</si>
  <si>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</si>
  <si>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</si>
  <si>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</si>
  <si>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</si>
  <si>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</si>
  <si>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</si>
  <si>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</si>
  <si>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</si>
  <si>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</si>
  <si>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</si>
  <si>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</si>
  <si>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</si>
  <si>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</si>
  <si>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</si>
  <si>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</si>
  <si>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</si>
  <si>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</si>
  <si>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</si>
  <si>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</si>
  <si>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</si>
  <si>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</si>
  <si>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</si>
  <si>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</si>
  <si>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</si>
  <si>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</si>
  <si>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</si>
  <si>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</si>
  <si>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</si>
  <si>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</si>
  <si>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</si>
  <si>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</si>
  <si>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</si>
  <si>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</si>
  <si>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</si>
  <si>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</si>
  <si>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</si>
  <si>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</si>
  <si>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</si>
  <si>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</si>
  <si>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</si>
  <si>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</si>
  <si>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</si>
  <si>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</si>
  <si>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</si>
  <si>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</si>
  <si>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</si>
  <si>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</si>
  <si>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</si>
  <si>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</si>
  <si>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</si>
  <si>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</si>
  <si>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</si>
  <si>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</si>
  <si>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</si>
  <si>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</si>
  <si>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</si>
  <si>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</si>
  <si>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</si>
  <si>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</si>
  <si>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</si>
  <si>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</si>
  <si>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</si>
  <si>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</si>
  <si>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</si>
  <si>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</si>
  <si>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</si>
  <si>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</si>
  <si>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</si>
  <si>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</si>
  <si>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</si>
  <si>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</si>
  <si>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</si>
  <si>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</si>
  <si>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</si>
  <si>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</si>
  <si>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</si>
  <si>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</si>
  <si>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</si>
  <si>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</si>
  <si>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</si>
  <si>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</si>
  <si>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</si>
  <si>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</si>
  <si>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</si>
  <si>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</si>
  <si>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</si>
  <si>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</si>
  <si>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</si>
  <si>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</si>
  <si>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</si>
  <si>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</si>
  <si>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</si>
  <si>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</si>
  <si>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</si>
  <si>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</si>
  <si>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</si>
  <si>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</si>
  <si>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</si>
  <si>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</si>
  <si>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</si>
  <si>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</si>
  <si>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</si>
  <si>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</si>
  <si>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</si>
  <si>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</si>
  <si>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</si>
  <si>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</si>
  <si>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</si>
  <si>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</si>
  <si>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</si>
  <si>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</si>
  <si>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</si>
  <si>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</si>
  <si>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</si>
  <si>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</si>
  <si>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</si>
  <si>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</si>
  <si>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</si>
  <si>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</si>
  <si>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</si>
  <si>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</si>
  <si>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</si>
  <si>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</si>
  <si>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</si>
  <si>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</si>
  <si>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</si>
  <si>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</si>
  <si>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</si>
  <si>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</si>
  <si>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</si>
  <si>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</si>
  <si>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</si>
  <si>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</si>
  <si>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</si>
  <si>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</si>
  <si>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</si>
  <si>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</si>
  <si>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</si>
  <si>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Оренда приміщення</t>
  </si>
  <si>
    <t>Для постановки танцю "Патріотичний".</t>
  </si>
  <si>
    <t>Для постановки танцю "Весняний дівочий".</t>
  </si>
  <si>
    <t>Для постановки танцю "Буковинський". (Докомплектація 4-х пар костюмів).</t>
  </si>
  <si>
    <t>Для постановки танцю "Буковинський".</t>
  </si>
  <si>
    <t>Для постановки танцю "Трясунець".</t>
  </si>
  <si>
    <t xml:space="preserve"> КОСТЮМИ</t>
  </si>
  <si>
    <t>6.1.1</t>
  </si>
  <si>
    <t>Піджак чоловічий</t>
  </si>
  <si>
    <t>6.1.2</t>
  </si>
  <si>
    <t>Галіфе</t>
  </si>
  <si>
    <t>6.1.3</t>
  </si>
  <si>
    <t>Портупея</t>
  </si>
  <si>
    <t>6.1.4</t>
  </si>
  <si>
    <t>Піджак жіночий</t>
  </si>
  <si>
    <t>6.1.5</t>
  </si>
  <si>
    <t>Спідниця</t>
  </si>
  <si>
    <t>6.1.6</t>
  </si>
  <si>
    <t>Мазепівка</t>
  </si>
  <si>
    <t>6.1.7</t>
  </si>
  <si>
    <t>Шифонове плаття</t>
  </si>
  <si>
    <t>6.1.8</t>
  </si>
  <si>
    <t>Туфлі тілесні</t>
  </si>
  <si>
    <t>пар</t>
  </si>
  <si>
    <t>6.1.9</t>
  </si>
  <si>
    <t>Сорочка чоловіча</t>
  </si>
  <si>
    <t>6.1.10</t>
  </si>
  <si>
    <t>Киптарик чоловічий</t>
  </si>
  <si>
    <t>6.1.11</t>
  </si>
  <si>
    <t>Штани чоловічі</t>
  </si>
  <si>
    <t>6.1.12</t>
  </si>
  <si>
    <t>Пояс чоловічий</t>
  </si>
  <si>
    <t>6.1.13</t>
  </si>
  <si>
    <t>Капелюх фетровий</t>
  </si>
  <si>
    <t>6.1.14</t>
  </si>
  <si>
    <t>Сорочка жіноча</t>
  </si>
  <si>
    <t>6.1.15</t>
  </si>
  <si>
    <t>Підтичка</t>
  </si>
  <si>
    <t>6.1.16</t>
  </si>
  <si>
    <t>Горбатка</t>
  </si>
  <si>
    <t>6.1.17</t>
  </si>
  <si>
    <t>Крайка</t>
  </si>
  <si>
    <t>6.1.18</t>
  </si>
  <si>
    <t>Корона буковинська</t>
  </si>
  <si>
    <t>6.1.19</t>
  </si>
  <si>
    <t>Постоли чоловічі</t>
  </si>
  <si>
    <t>6.1.20</t>
  </si>
  <si>
    <t>Постоли жіночі</t>
  </si>
  <si>
    <t xml:space="preserve"> Мазур Надія Леонідівна, головний адміністратор концертного залу</t>
  </si>
  <si>
    <t>1.1.4</t>
  </si>
  <si>
    <t>Рибачок Анатолій Михайлович,юрист</t>
  </si>
  <si>
    <t>Капуш Олеся Олегівна, головний бухгалтер</t>
  </si>
  <si>
    <t>Бачинський Зенон Зенонович,бібліотекар</t>
  </si>
  <si>
    <t>Премія за здійснення керівництва пректом, організаційну роботу та оформлення документації.</t>
  </si>
  <si>
    <t>Премія за юридичну підтримку та оформлення договорів стосовно проекту.</t>
  </si>
  <si>
    <t>Премія за складення фінального звіту і регулювання виплат грошей по гранту.</t>
  </si>
  <si>
    <t>Премія за написання музики до танцю "Патріотичний".</t>
  </si>
  <si>
    <t>ВЗУТТЯ</t>
  </si>
  <si>
    <t>6.2.1</t>
  </si>
  <si>
    <t>Чоботи чоловічі червоні</t>
  </si>
  <si>
    <t>6.2.2</t>
  </si>
  <si>
    <t>Чоботи чоловічі чорні</t>
  </si>
  <si>
    <t>6.2.3</t>
  </si>
  <si>
    <t>Чоботи жіночі червоні</t>
  </si>
  <si>
    <t>6.2.4</t>
  </si>
  <si>
    <t>Чоботи жіночі чорні</t>
  </si>
  <si>
    <t>6.2.5</t>
  </si>
  <si>
    <t>Туфлі жіночі червоні</t>
  </si>
  <si>
    <t>6.2.6</t>
  </si>
  <si>
    <t>Репетиційні балетки</t>
  </si>
  <si>
    <t>ОДЯГ ДЛЯ ОРКЕСТРАНТІВ</t>
  </si>
  <si>
    <t>6.3.1</t>
  </si>
  <si>
    <t>Сорочка вишита чоловіча</t>
  </si>
  <si>
    <t>6.3.2</t>
  </si>
  <si>
    <t>Штани чоловічі з вишивкою</t>
  </si>
  <si>
    <t>6.3.3</t>
  </si>
  <si>
    <t>6.3.4</t>
  </si>
  <si>
    <t>Спідниця (плахта)</t>
  </si>
  <si>
    <t>6.3.5</t>
  </si>
  <si>
    <t>Прикраса на голову</t>
  </si>
  <si>
    <t>6.3.6</t>
  </si>
  <si>
    <t>6.4</t>
  </si>
  <si>
    <t>ДЛЯ МУЗИЧНИХ ІНСТРУМЕНТІВ</t>
  </si>
  <si>
    <t>6.4.1</t>
  </si>
  <si>
    <t>Струни до контрабасу Geva</t>
  </si>
  <si>
    <t>уп</t>
  </si>
  <si>
    <t>6.4.2</t>
  </si>
  <si>
    <t>Струни до скрипки Homastic</t>
  </si>
  <si>
    <t>6.4.3</t>
  </si>
  <si>
    <t xml:space="preserve">Трості до кларнету Vandoren </t>
  </si>
  <si>
    <t>пачка</t>
  </si>
  <si>
    <t>6.4.5</t>
  </si>
  <si>
    <t>Масло до тромбона Trombontine</t>
  </si>
  <si>
    <t>фл</t>
  </si>
  <si>
    <t>6.4.6</t>
  </si>
  <si>
    <t>Барабанні палички 5А Long</t>
  </si>
  <si>
    <t>к</t>
  </si>
  <si>
    <t>6.5</t>
  </si>
  <si>
    <t>КАНЦТОВАРИ</t>
  </si>
  <si>
    <t>6.5.1</t>
  </si>
  <si>
    <t>Папір А4</t>
  </si>
  <si>
    <t>6.5.2</t>
  </si>
  <si>
    <t>Ручки шарикові</t>
  </si>
  <si>
    <t>6.5.3</t>
  </si>
  <si>
    <t>Заправка катріджів</t>
  </si>
  <si>
    <t>Для репетицій та концертів.</t>
  </si>
  <si>
    <t>Для концертних виступів.</t>
  </si>
  <si>
    <t>Для чернеток та чистовиків при роботі композитора; для поточної роботи керівника проєкту, юриста і бухгалтера.</t>
  </si>
  <si>
    <t>Для роботи керівника проєкту, композитора, юриста і бухгалтера.</t>
  </si>
  <si>
    <t>Для друку робіт композитора, керівника проєкту, юриста і бухгалтера.</t>
  </si>
  <si>
    <t>Послуги звязку</t>
  </si>
  <si>
    <t>Послуги інтернету</t>
  </si>
  <si>
    <t xml:space="preserve"> для роботи над проектом</t>
  </si>
  <si>
    <t>Для роботи над проектом</t>
  </si>
  <si>
    <t xml:space="preserve"> Пункт</t>
  </si>
  <si>
    <t>Витрати на взуття</t>
  </si>
  <si>
    <t>№ 101 від 23.12.2020</t>
  </si>
  <si>
    <t>ВН № 215 від 24.12.2020</t>
  </si>
  <si>
    <t>ФОП Мальований Д.І. 3348802378</t>
  </si>
  <si>
    <t>№ 127 від 28.12.2020</t>
  </si>
  <si>
    <t>ВН № 9 від 28.12.2020</t>
  </si>
  <si>
    <t>№ 129 від 28.12.2020</t>
  </si>
  <si>
    <t>№ 117 від  28.12.2020</t>
  </si>
  <si>
    <t>ВН № 67 від 28.12.2020</t>
  </si>
  <si>
    <t xml:space="preserve">№ 134 від 28.12.2020 </t>
  </si>
  <si>
    <t>ВН № 48 від 28.12.2020</t>
  </si>
  <si>
    <t>за проектом "Культура в часи кризи: інституційна підтримка "Перформативне та сценічне мистецтво""</t>
  </si>
  <si>
    <t>Витрати на аудиторські послуги</t>
  </si>
  <si>
    <t>№ М-00002186 від 30.12.2020</t>
  </si>
  <si>
    <t>ВН № М-00002186 від 30.12.2020</t>
  </si>
  <si>
    <t>№ 1131 від 30.12.2020</t>
  </si>
  <si>
    <t>№ 19/20 від 28.01.2020</t>
  </si>
  <si>
    <t>№ 20 від 28.01.2020</t>
  </si>
  <si>
    <t>№ 150 від 13.01.2020</t>
  </si>
  <si>
    <t>Рахунок акт 6133000000001500 від 29.12.2020</t>
  </si>
  <si>
    <t>Для репитицій та концертів</t>
  </si>
  <si>
    <t>Для запису даних</t>
  </si>
  <si>
    <t xml:space="preserve"> Спідниця</t>
  </si>
  <si>
    <t>№ 97 від  17.12.2020</t>
  </si>
  <si>
    <t>ВН № 217 від 24.12.2020</t>
  </si>
  <si>
    <t>Киптарик  чоловічий</t>
  </si>
  <si>
    <t>6.2.3.</t>
  </si>
  <si>
    <t>6.2.4.</t>
  </si>
  <si>
    <t>Репетеційні балетки</t>
  </si>
  <si>
    <t>6.3.</t>
  </si>
  <si>
    <t>Сума, грн. план</t>
  </si>
  <si>
    <t>Сума, грн. факт</t>
  </si>
  <si>
    <t>Сума оплати, грн. факт</t>
  </si>
  <si>
    <t>КОСТЮМИ</t>
  </si>
  <si>
    <t xml:space="preserve">Сорочка жіноча </t>
  </si>
  <si>
    <t xml:space="preserve">Прикраса на голову </t>
  </si>
  <si>
    <t>6.4.4</t>
  </si>
  <si>
    <t xml:space="preserve"> Канцтовари</t>
  </si>
  <si>
    <t>Диск</t>
  </si>
  <si>
    <t>6.5.4</t>
  </si>
  <si>
    <t xml:space="preserve"> Диск</t>
  </si>
  <si>
    <t>Послуги зв'язку</t>
  </si>
  <si>
    <t>8.4</t>
  </si>
  <si>
    <t>ФОП Мальований Д.І. 3348802379</t>
  </si>
  <si>
    <t>№ 127 від 28.12.2021</t>
  </si>
  <si>
    <t>ВН № 9 від 28.12.2021</t>
  </si>
  <si>
    <t>8.5</t>
  </si>
  <si>
    <t>Розрахунково- касове</t>
  </si>
  <si>
    <t>Розрахунково-касове</t>
  </si>
  <si>
    <t xml:space="preserve"> Інші банківські витрати</t>
  </si>
  <si>
    <t>ВН № РН-0000298 215 від 29.12.2020</t>
  </si>
  <si>
    <t>ВН № М-00002185 від 30.12.2020</t>
  </si>
  <si>
    <t>№ М-00002185 від 30.12.2020</t>
  </si>
  <si>
    <t>Мазур Надія Леонідівна/2306802501</t>
  </si>
  <si>
    <t xml:space="preserve">  Рибачок Анатолій Михайлович/2172715274</t>
  </si>
  <si>
    <t>Капуш Олеся Олегівна/2942010884</t>
  </si>
  <si>
    <t xml:space="preserve"> Бачинський Зенон Зенонович/ 3245409450</t>
  </si>
  <si>
    <t>Мазур Надія Леонідівна, головний адміністратор концертного залу</t>
  </si>
  <si>
    <t>в т.ч.:                                                                  ПДФО, що сплачується податковими агентами, із доходів платника податку у вигляді заробітної плати</t>
  </si>
  <si>
    <t>Військовий збір, що сплачується податковими агентами, із доходів платника податку у вигляді заробітної плати</t>
  </si>
  <si>
    <t xml:space="preserve"> ПД № 1120 від 29.12.2020</t>
  </si>
  <si>
    <t xml:space="preserve">  ПД № 1120 від 29.12.2020</t>
  </si>
  <si>
    <t>ПД №1114 від 29.12.2020</t>
  </si>
  <si>
    <t>ПД №1113 від 29.12.2020</t>
  </si>
  <si>
    <t>ПД № 1122 від 28.12.2020</t>
  </si>
  <si>
    <t>ПД № 1121 від 28.12.2020</t>
  </si>
  <si>
    <t>ПД № 1126 від 28.12.2020</t>
  </si>
  <si>
    <t>ПД № 1124 від 28.12.2020</t>
  </si>
  <si>
    <t>ПД № 1125 від 28.12.2020</t>
  </si>
  <si>
    <t>ПД № 1121 від 29.12.2020</t>
  </si>
  <si>
    <t>ФОП Мальований І.П./2166310551</t>
  </si>
  <si>
    <t>ФОП Скіданов М.Р./ 3611006490</t>
  </si>
  <si>
    <t>ФОП Черватюк Ю.Д. /3249000485</t>
  </si>
  <si>
    <t>ФОП Скіданов М.Р. /3611006490</t>
  </si>
  <si>
    <t>Відомість№12/3 від 29.12.2020</t>
  </si>
  <si>
    <t>№101 від 23.12.2020</t>
  </si>
  <si>
    <t>ВН №215 вд 24.12.2020р.</t>
  </si>
  <si>
    <t>ПД №1124 від 28.12.2020</t>
  </si>
  <si>
    <t>Н № 57 від 28.12.2020</t>
  </si>
  <si>
    <t>ФОП Омельник О.П. /1807900971</t>
  </si>
  <si>
    <t>№ 132 від  28.12.2020</t>
  </si>
  <si>
    <t>ВН № 24 від 28.12.2020</t>
  </si>
  <si>
    <t>ПД № 1123 від 28.12.2020</t>
  </si>
  <si>
    <t>ПД № 1127 від 28.12.2020</t>
  </si>
  <si>
    <t xml:space="preserve">№ 127 від 28.12.2020 </t>
  </si>
  <si>
    <t>ПД № 1132 від 30.12.2020</t>
  </si>
  <si>
    <t>ПД№ 1132 від 28.12.2020</t>
  </si>
  <si>
    <t>ПД № 1125 від 30.12.2020</t>
  </si>
  <si>
    <t>Акт здачі приймання робіт(надання послуг) №33 від 29.12.2020</t>
  </si>
  <si>
    <t>ПД № 1126 від 30.12.2020</t>
  </si>
  <si>
    <t>ФОП Басараб І.Є /2436402441</t>
  </si>
  <si>
    <t>ФОП Войцехівський В.А. /2041405815</t>
  </si>
  <si>
    <t>ПП ПМП "ВЕЛМА" /22599687</t>
  </si>
  <si>
    <t>ПАТ "Укртелеком"/ 21560766</t>
  </si>
  <si>
    <t>АТ КБ "ПРИВАТБАНК" /02225720</t>
  </si>
  <si>
    <t>ТОВ "Тер Аудит" /21141644</t>
  </si>
  <si>
    <t>№ 121 від 28.12.2020</t>
  </si>
  <si>
    <t>ПД №1120 від 28.12.2020р</t>
  </si>
  <si>
    <t>Акт надання послуг від 25.01.2021</t>
  </si>
  <si>
    <t>ТАМА Бас-барабан</t>
  </si>
  <si>
    <t>ТАМА Малий барабан</t>
  </si>
  <si>
    <t xml:space="preserve">ТАМА Флор том-барабан </t>
  </si>
  <si>
    <t>6.4.7</t>
  </si>
  <si>
    <t>6.4.8</t>
  </si>
  <si>
    <t>Повна назва організації Грантоотримувача: Тернопільська обласна філармонія</t>
  </si>
  <si>
    <t>Додаток № 4</t>
  </si>
  <si>
    <t>№3ORG51-26773 від 04 грудня 2020 року</t>
  </si>
  <si>
    <t>Додаток №1</t>
  </si>
  <si>
    <t>до Звіту незалежного аудитора</t>
  </si>
  <si>
    <t>від 25 січня 2021 року</t>
  </si>
  <si>
    <t>у період з 04/12/2020 року по 31/12/2020 року</t>
  </si>
  <si>
    <t>УК у м. Тернополі/37977726</t>
  </si>
  <si>
    <t>ГУДПС У ТЕРНОПIЛЬСЬКIЙ ОБЛ. м.Тернопіль/44142763</t>
  </si>
  <si>
    <t xml:space="preserve"> ПД № 1115 від 29.12.2020</t>
  </si>
  <si>
    <t>ФОП Мальований Д.І./33488802378</t>
  </si>
  <si>
    <t>1.1.2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</si>
</sst>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EF2CB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E2EFD9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5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8" fillId="0" borderId="0" xfId="0" applyFont="1"/>
    <xf numFmtId="4" fontId="8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/>
    <xf numFmtId="0" fontId="9" fillId="0" borderId="25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2" fillId="8" borderId="25" xfId="0" applyFont="1" applyFill="1" applyBorder="1" applyAlignment="1">
      <alignment horizontal="righ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0" fillId="0" borderId="0" xfId="0" applyFont="1" applyAlignment="1"/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66" fontId="13" fillId="5" borderId="29" xfId="0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3" fontId="15" fillId="0" borderId="0" xfId="0" applyNumberFormat="1" applyFont="1" applyAlignment="1">
      <alignment wrapText="1"/>
    </xf>
    <xf numFmtId="0" fontId="1" fillId="10" borderId="0" xfId="0" applyFont="1" applyFill="1" applyAlignment="1">
      <alignment wrapText="1"/>
    </xf>
    <xf numFmtId="0" fontId="0" fillId="1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4" fontId="15" fillId="0" borderId="0" xfId="0" applyNumberFormat="1" applyFont="1" applyAlignment="1">
      <alignment wrapText="1"/>
    </xf>
    <xf numFmtId="0" fontId="14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14" fontId="0" fillId="0" borderId="25" xfId="0" applyNumberFormat="1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1" fillId="10" borderId="0" xfId="0" applyFont="1" applyFill="1" applyAlignment="1">
      <alignment vertical="top" wrapText="1"/>
    </xf>
    <xf numFmtId="3" fontId="1" fillId="10" borderId="0" xfId="0" applyNumberFormat="1" applyFont="1" applyFill="1" applyAlignment="1">
      <alignment vertical="top" wrapText="1"/>
    </xf>
    <xf numFmtId="0" fontId="1" fillId="7" borderId="0" xfId="0" applyFont="1" applyFill="1" applyAlignment="1">
      <alignment wrapText="1"/>
    </xf>
    <xf numFmtId="0" fontId="0" fillId="0" borderId="0" xfId="0" applyFont="1" applyAlignment="1"/>
    <xf numFmtId="4" fontId="2" fillId="8" borderId="79" xfId="0" applyNumberFormat="1" applyFont="1" applyFill="1" applyBorder="1" applyAlignment="1">
      <alignment vertical="center" wrapText="1"/>
    </xf>
    <xf numFmtId="4" fontId="2" fillId="8" borderId="62" xfId="0" applyNumberFormat="1" applyFont="1" applyFill="1" applyBorder="1" applyAlignment="1">
      <alignment horizontal="center" vertical="center" wrapText="1"/>
    </xf>
    <xf numFmtId="4" fontId="2" fillId="8" borderId="78" xfId="0" applyNumberFormat="1" applyFont="1" applyFill="1" applyBorder="1" applyAlignment="1">
      <alignment horizontal="center" vertical="center" wrapText="1"/>
    </xf>
    <xf numFmtId="4" fontId="2" fillId="8" borderId="79" xfId="0" applyNumberFormat="1" applyFont="1" applyFill="1" applyBorder="1" applyAlignment="1">
      <alignment horizontal="center" vertical="center" wrapText="1"/>
    </xf>
    <xf numFmtId="4" fontId="2" fillId="8" borderId="62" xfId="0" applyNumberFormat="1" applyFont="1" applyFill="1" applyBorder="1" applyAlignment="1">
      <alignment horizontal="center" vertical="center" wrapText="1"/>
    </xf>
    <xf numFmtId="4" fontId="9" fillId="7" borderId="79" xfId="0" applyNumberFormat="1" applyFont="1" applyFill="1" applyBorder="1" applyAlignment="1">
      <alignment horizontal="center" vertical="center" wrapText="1"/>
    </xf>
    <xf numFmtId="166" fontId="13" fillId="15" borderId="29" xfId="0" applyNumberFormat="1" applyFont="1" applyFill="1" applyBorder="1" applyAlignment="1">
      <alignment vertical="center" wrapText="1"/>
    </xf>
    <xf numFmtId="4" fontId="2" fillId="10" borderId="62" xfId="0" applyNumberFormat="1" applyFont="1" applyFill="1" applyBorder="1" applyAlignment="1">
      <alignment horizontal="center" vertical="center" wrapText="1"/>
    </xf>
    <xf numFmtId="4" fontId="2" fillId="10" borderId="78" xfId="0" applyNumberFormat="1" applyFont="1" applyFill="1" applyBorder="1" applyAlignment="1">
      <alignment horizontal="center" vertical="center" wrapText="1"/>
    </xf>
    <xf numFmtId="4" fontId="2" fillId="10" borderId="7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3" fontId="16" fillId="0" borderId="0" xfId="0" applyNumberFormat="1" applyFont="1" applyAlignment="1">
      <alignment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7" borderId="0" xfId="0" applyFont="1" applyFill="1" applyAlignment="1">
      <alignment wrapText="1"/>
    </xf>
    <xf numFmtId="0" fontId="16" fillId="0" borderId="70" xfId="0" applyFont="1" applyBorder="1" applyAlignment="1">
      <alignment wrapText="1"/>
    </xf>
    <xf numFmtId="3" fontId="16" fillId="0" borderId="7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7" borderId="0" xfId="0" applyFont="1" applyFill="1" applyAlignment="1">
      <alignment horizontal="right" wrapText="1"/>
    </xf>
    <xf numFmtId="49" fontId="9" fillId="0" borderId="25" xfId="0" applyNumberFormat="1" applyFont="1" applyBorder="1" applyAlignment="1">
      <alignment horizontal="left" wrapText="1"/>
    </xf>
    <xf numFmtId="0" fontId="0" fillId="0" borderId="0" xfId="0" applyFont="1" applyAlignment="1"/>
    <xf numFmtId="49" fontId="9" fillId="0" borderId="25" xfId="0" applyNumberFormat="1" applyFont="1" applyBorder="1" applyAlignment="1">
      <alignment horizontal="left" vertical="center" wrapText="1"/>
    </xf>
    <xf numFmtId="4" fontId="2" fillId="8" borderId="62" xfId="0" applyNumberFormat="1" applyFont="1" applyFill="1" applyBorder="1" applyAlignment="1">
      <alignment horizontal="center" vertical="center" wrapText="1"/>
    </xf>
    <xf numFmtId="0" fontId="0" fillId="8" borderId="78" xfId="0" applyFont="1" applyFill="1" applyBorder="1" applyAlignment="1">
      <alignment horizontal="center" vertical="center" wrapText="1"/>
    </xf>
    <xf numFmtId="0" fontId="0" fillId="8" borderId="79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left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8" borderId="25" xfId="0" applyFont="1" applyFill="1" applyBorder="1" applyAlignment="1">
      <alignment vertical="center" wrapText="1"/>
    </xf>
    <xf numFmtId="4" fontId="2" fillId="7" borderId="79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wrapText="1"/>
    </xf>
    <xf numFmtId="166" fontId="21" fillId="5" borderId="29" xfId="0" applyNumberFormat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49" fontId="22" fillId="0" borderId="25" xfId="0" applyNumberFormat="1" applyFont="1" applyBorder="1" applyAlignment="1">
      <alignment horizontal="right" wrapText="1"/>
    </xf>
    <xf numFmtId="0" fontId="23" fillId="0" borderId="0" xfId="0" applyFont="1"/>
    <xf numFmtId="0" fontId="22" fillId="0" borderId="0" xfId="0" applyFont="1" applyAlignment="1"/>
    <xf numFmtId="0" fontId="9" fillId="0" borderId="104" xfId="0" applyFont="1" applyBorder="1" applyAlignment="1">
      <alignment horizontal="center" vertical="center" wrapText="1"/>
    </xf>
    <xf numFmtId="0" fontId="0" fillId="0" borderId="105" xfId="0" applyFont="1" applyBorder="1"/>
    <xf numFmtId="0" fontId="0" fillId="0" borderId="0" xfId="0" applyFont="1" applyAlignment="1"/>
    <xf numFmtId="4" fontId="0" fillId="0" borderId="62" xfId="0" applyNumberFormat="1" applyFont="1" applyBorder="1" applyAlignment="1">
      <alignment horizontal="center" vertical="center"/>
    </xf>
    <xf numFmtId="4" fontId="0" fillId="0" borderId="104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4" fontId="0" fillId="0" borderId="83" xfId="0" applyNumberFormat="1" applyFont="1" applyBorder="1" applyAlignment="1">
      <alignment horizontal="center" vertical="center"/>
    </xf>
    <xf numFmtId="4" fontId="0" fillId="0" borderId="107" xfId="0" applyNumberFormat="1" applyFont="1" applyBorder="1" applyAlignment="1">
      <alignment horizontal="center" vertical="center"/>
    </xf>
    <xf numFmtId="4" fontId="0" fillId="0" borderId="108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" fontId="0" fillId="0" borderId="79" xfId="0" applyNumberFormat="1" applyFont="1" applyBorder="1" applyAlignment="1">
      <alignment horizontal="center" vertical="center"/>
    </xf>
    <xf numFmtId="4" fontId="2" fillId="8" borderId="70" xfId="0" applyNumberFormat="1" applyFont="1" applyFill="1" applyBorder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0" borderId="10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wrapText="1"/>
    </xf>
    <xf numFmtId="3" fontId="24" fillId="2" borderId="11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3" fontId="24" fillId="2" borderId="13" xfId="0" applyNumberFormat="1" applyFont="1" applyFill="1" applyBorder="1" applyAlignment="1">
      <alignment horizontal="center" vertical="center" wrapText="1"/>
    </xf>
    <xf numFmtId="3" fontId="24" fillId="11" borderId="12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horizontal="center"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3" fontId="24" fillId="3" borderId="15" xfId="0" applyNumberFormat="1" applyFont="1" applyFill="1" applyBorder="1" applyAlignment="1">
      <alignment horizontal="center" vertical="center" wrapText="1"/>
    </xf>
    <xf numFmtId="3" fontId="24" fillId="3" borderId="16" xfId="0" applyNumberFormat="1" applyFont="1" applyFill="1" applyBorder="1" applyAlignment="1">
      <alignment horizontal="center" vertical="center" wrapText="1"/>
    </xf>
    <xf numFmtId="3" fontId="24" fillId="12" borderId="16" xfId="0" applyNumberFormat="1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vertical="top" wrapText="1"/>
    </xf>
    <xf numFmtId="165" fontId="27" fillId="4" borderId="22" xfId="0" applyNumberFormat="1" applyFont="1" applyFill="1" applyBorder="1" applyAlignment="1">
      <alignment vertical="top" wrapText="1"/>
    </xf>
    <xf numFmtId="3" fontId="27" fillId="4" borderId="19" xfId="0" applyNumberFormat="1" applyFont="1" applyFill="1" applyBorder="1" applyAlignment="1">
      <alignment vertical="top" wrapText="1"/>
    </xf>
    <xf numFmtId="4" fontId="27" fillId="4" borderId="20" xfId="0" applyNumberFormat="1" applyFont="1" applyFill="1" applyBorder="1" applyAlignment="1">
      <alignment vertical="top" wrapText="1"/>
    </xf>
    <xf numFmtId="4" fontId="27" fillId="4" borderId="21" xfId="0" applyNumberFormat="1" applyFont="1" applyFill="1" applyBorder="1" applyAlignment="1">
      <alignment horizontal="right" vertical="top" wrapText="1"/>
    </xf>
    <xf numFmtId="0" fontId="27" fillId="4" borderId="23" xfId="0" applyFont="1" applyFill="1" applyBorder="1" applyAlignment="1">
      <alignment vertical="top" wrapText="1"/>
    </xf>
    <xf numFmtId="166" fontId="24" fillId="0" borderId="24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166" fontId="27" fillId="0" borderId="26" xfId="0" applyNumberFormat="1" applyFont="1" applyBorder="1" applyAlignment="1">
      <alignment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4" fontId="27" fillId="7" borderId="12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Border="1" applyAlignment="1">
      <alignment vertical="center" wrapText="1"/>
    </xf>
    <xf numFmtId="167" fontId="28" fillId="4" borderId="29" xfId="0" applyNumberFormat="1" applyFont="1" applyFill="1" applyBorder="1" applyAlignment="1">
      <alignment vertical="top"/>
    </xf>
    <xf numFmtId="167" fontId="24" fillId="4" borderId="30" xfId="0" applyNumberFormat="1" applyFont="1" applyFill="1" applyBorder="1" applyAlignment="1">
      <alignment horizontal="center" vertical="top"/>
    </xf>
    <xf numFmtId="167" fontId="24" fillId="4" borderId="30" xfId="0" applyNumberFormat="1" applyFont="1" applyFill="1" applyBorder="1" applyAlignment="1">
      <alignment vertical="top"/>
    </xf>
    <xf numFmtId="167" fontId="24" fillId="4" borderId="31" xfId="0" applyNumberFormat="1" applyFont="1" applyFill="1" applyBorder="1" applyAlignment="1">
      <alignment vertical="top"/>
    </xf>
    <xf numFmtId="3" fontId="24" fillId="4" borderId="32" xfId="0" applyNumberFormat="1" applyFont="1" applyFill="1" applyBorder="1" applyAlignment="1">
      <alignment vertical="top"/>
    </xf>
    <xf numFmtId="4" fontId="24" fillId="4" borderId="33" xfId="0" applyNumberFormat="1" applyFont="1" applyFill="1" applyBorder="1" applyAlignment="1">
      <alignment vertical="top"/>
    </xf>
    <xf numFmtId="4" fontId="24" fillId="4" borderId="34" xfId="0" applyNumberFormat="1" applyFont="1" applyFill="1" applyBorder="1" applyAlignment="1">
      <alignment horizontal="right" vertical="top"/>
    </xf>
    <xf numFmtId="0" fontId="27" fillId="4" borderId="35" xfId="0" applyFont="1" applyFill="1" applyBorder="1" applyAlignment="1">
      <alignment vertical="top" wrapText="1"/>
    </xf>
    <xf numFmtId="167" fontId="27" fillId="0" borderId="0" xfId="0" applyNumberFormat="1" applyFont="1" applyAlignment="1">
      <alignment wrapText="1"/>
    </xf>
    <xf numFmtId="3" fontId="27" fillId="0" borderId="0" xfId="0" applyNumberFormat="1" applyFont="1" applyAlignment="1">
      <alignment wrapText="1"/>
    </xf>
    <xf numFmtId="4" fontId="27" fillId="0" borderId="0" xfId="0" applyNumberFormat="1" applyFont="1" applyAlignment="1">
      <alignment wrapText="1"/>
    </xf>
    <xf numFmtId="4" fontId="27" fillId="0" borderId="0" xfId="0" applyNumberFormat="1" applyFont="1" applyAlignment="1">
      <alignment horizontal="right" vertical="top" wrapText="1"/>
    </xf>
    <xf numFmtId="4" fontId="27" fillId="7" borderId="0" xfId="0" applyNumberFormat="1" applyFont="1" applyFill="1" applyAlignment="1">
      <alignment wrapText="1"/>
    </xf>
    <xf numFmtId="0" fontId="27" fillId="0" borderId="0" xfId="0" applyFont="1" applyAlignment="1">
      <alignment vertical="top" wrapText="1"/>
    </xf>
    <xf numFmtId="0" fontId="24" fillId="4" borderId="15" xfId="0" applyFont="1" applyFill="1" applyBorder="1" applyAlignment="1">
      <alignment vertical="top" wrapText="1"/>
    </xf>
    <xf numFmtId="0" fontId="24" fillId="4" borderId="16" xfId="0" applyFont="1" applyFill="1" applyBorder="1" applyAlignment="1">
      <alignment horizontal="center" vertical="top" wrapText="1"/>
    </xf>
    <xf numFmtId="0" fontId="24" fillId="4" borderId="17" xfId="0" applyFont="1" applyFill="1" applyBorder="1" applyAlignment="1">
      <alignment vertical="top" wrapText="1"/>
    </xf>
    <xf numFmtId="165" fontId="27" fillId="4" borderId="36" xfId="0" applyNumberFormat="1" applyFont="1" applyFill="1" applyBorder="1" applyAlignment="1">
      <alignment vertical="top" wrapText="1"/>
    </xf>
    <xf numFmtId="3" fontId="27" fillId="4" borderId="15" xfId="0" applyNumberFormat="1" applyFont="1" applyFill="1" applyBorder="1" applyAlignment="1">
      <alignment vertical="top" wrapText="1"/>
    </xf>
    <xf numFmtId="4" fontId="27" fillId="4" borderId="16" xfId="0" applyNumberFormat="1" applyFont="1" applyFill="1" applyBorder="1" applyAlignment="1">
      <alignment vertical="top" wrapText="1"/>
    </xf>
    <xf numFmtId="4" fontId="27" fillId="4" borderId="17" xfId="0" applyNumberFormat="1" applyFont="1" applyFill="1" applyBorder="1" applyAlignment="1">
      <alignment horizontal="right" vertical="top" wrapText="1"/>
    </xf>
    <xf numFmtId="0" fontId="27" fillId="4" borderId="18" xfId="0" applyFont="1" applyFill="1" applyBorder="1" applyAlignment="1">
      <alignment vertical="top" wrapText="1"/>
    </xf>
    <xf numFmtId="166" fontId="24" fillId="5" borderId="37" xfId="0" applyNumberFormat="1" applyFont="1" applyFill="1" applyBorder="1" applyAlignment="1">
      <alignment vertical="center" wrapText="1"/>
    </xf>
    <xf numFmtId="49" fontId="24" fillId="5" borderId="36" xfId="0" applyNumberFormat="1" applyFont="1" applyFill="1" applyBorder="1" applyAlignment="1">
      <alignment horizontal="center" vertical="center" wrapText="1"/>
    </xf>
    <xf numFmtId="166" fontId="24" fillId="5" borderId="38" xfId="0" applyNumberFormat="1" applyFont="1" applyFill="1" applyBorder="1" applyAlignment="1">
      <alignment horizontal="center" vertical="center" wrapText="1"/>
    </xf>
    <xf numFmtId="3" fontId="24" fillId="5" borderId="38" xfId="0" applyNumberFormat="1" applyFont="1" applyFill="1" applyBorder="1" applyAlignment="1">
      <alignment horizontal="center" vertical="center" wrapText="1"/>
    </xf>
    <xf numFmtId="4" fontId="24" fillId="5" borderId="38" xfId="0" applyNumberFormat="1" applyFont="1" applyFill="1" applyBorder="1" applyAlignment="1">
      <alignment horizontal="center" vertical="center" wrapText="1"/>
    </xf>
    <xf numFmtId="4" fontId="24" fillId="5" borderId="38" xfId="0" applyNumberFormat="1" applyFont="1" applyFill="1" applyBorder="1" applyAlignment="1">
      <alignment horizontal="right" vertical="center" wrapText="1"/>
    </xf>
    <xf numFmtId="4" fontId="24" fillId="13" borderId="38" xfId="0" applyNumberFormat="1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vertical="center" wrapText="1"/>
    </xf>
    <xf numFmtId="166" fontId="24" fillId="5" borderId="29" xfId="0" applyNumberFormat="1" applyFont="1" applyFill="1" applyBorder="1" applyAlignment="1">
      <alignment vertical="center" wrapText="1"/>
    </xf>
    <xf numFmtId="49" fontId="24" fillId="5" borderId="31" xfId="0" applyNumberFormat="1" applyFont="1" applyFill="1" applyBorder="1" applyAlignment="1">
      <alignment horizontal="center" vertical="center" wrapText="1"/>
    </xf>
    <xf numFmtId="166" fontId="24" fillId="5" borderId="30" xfId="0" applyNumberFormat="1" applyFont="1" applyFill="1" applyBorder="1" applyAlignment="1">
      <alignment horizontal="center" vertical="center" wrapText="1"/>
    </xf>
    <xf numFmtId="3" fontId="24" fillId="5" borderId="30" xfId="0" applyNumberFormat="1" applyFont="1" applyFill="1" applyBorder="1" applyAlignment="1">
      <alignment horizontal="center" vertical="center" wrapText="1"/>
    </xf>
    <xf numFmtId="4" fontId="24" fillId="5" borderId="30" xfId="0" applyNumberFormat="1" applyFont="1" applyFill="1" applyBorder="1" applyAlignment="1">
      <alignment horizontal="center" vertical="center" wrapText="1"/>
    </xf>
    <xf numFmtId="4" fontId="24" fillId="5" borderId="39" xfId="0" applyNumberFormat="1" applyFont="1" applyFill="1" applyBorder="1" applyAlignment="1">
      <alignment horizontal="right" vertical="center" wrapText="1"/>
    </xf>
    <xf numFmtId="4" fontId="24" fillId="13" borderId="102" xfId="0" applyNumberFormat="1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vertical="center" wrapText="1"/>
    </xf>
    <xf numFmtId="166" fontId="24" fillId="0" borderId="41" xfId="0" applyNumberFormat="1" applyFont="1" applyBorder="1" applyAlignment="1">
      <alignment vertical="top" wrapText="1"/>
    </xf>
    <xf numFmtId="49" fontId="24" fillId="0" borderId="42" xfId="0" applyNumberFormat="1" applyFont="1" applyBorder="1" applyAlignment="1">
      <alignment horizontal="center" vertical="top" wrapText="1"/>
    </xf>
    <xf numFmtId="166" fontId="27" fillId="0" borderId="43" xfId="0" applyNumberFormat="1" applyFont="1" applyBorder="1" applyAlignment="1">
      <alignment vertical="top" wrapText="1"/>
    </xf>
    <xf numFmtId="166" fontId="27" fillId="0" borderId="42" xfId="0" applyNumberFormat="1" applyFont="1" applyBorder="1" applyAlignment="1">
      <alignment horizontal="center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4" fontId="27" fillId="0" borderId="46" xfId="0" applyNumberFormat="1" applyFont="1" applyBorder="1" applyAlignment="1">
      <alignment horizontal="right" vertical="top" wrapText="1"/>
    </xf>
    <xf numFmtId="4" fontId="27" fillId="7" borderId="45" xfId="0" applyNumberFormat="1" applyFont="1" applyFill="1" applyBorder="1" applyAlignment="1">
      <alignment horizontal="center" vertical="top" wrapText="1"/>
    </xf>
    <xf numFmtId="0" fontId="27" fillId="0" borderId="43" xfId="0" applyFont="1" applyBorder="1" applyAlignment="1">
      <alignment vertical="top" wrapText="1"/>
    </xf>
    <xf numFmtId="166" fontId="24" fillId="0" borderId="48" xfId="0" applyNumberFormat="1" applyFont="1" applyBorder="1" applyAlignment="1">
      <alignment vertical="top" wrapText="1"/>
    </xf>
    <xf numFmtId="49" fontId="24" fillId="0" borderId="49" xfId="0" applyNumberFormat="1" applyFont="1" applyBorder="1" applyAlignment="1">
      <alignment horizontal="center" vertical="top" wrapText="1"/>
    </xf>
    <xf numFmtId="166" fontId="27" fillId="0" borderId="50" xfId="0" applyNumberFormat="1" applyFont="1" applyBorder="1" applyAlignment="1">
      <alignment vertical="top" wrapText="1"/>
    </xf>
    <xf numFmtId="166" fontId="27" fillId="0" borderId="51" xfId="0" applyNumberFormat="1" applyFont="1" applyBorder="1" applyAlignment="1">
      <alignment horizontal="center" vertical="top" wrapText="1"/>
    </xf>
    <xf numFmtId="3" fontId="27" fillId="0" borderId="52" xfId="0" applyNumberFormat="1" applyFont="1" applyBorder="1" applyAlignment="1">
      <alignment horizontal="center" vertical="top" wrapText="1"/>
    </xf>
    <xf numFmtId="4" fontId="27" fillId="0" borderId="53" xfId="0" applyNumberFormat="1" applyFont="1" applyBorder="1" applyAlignment="1">
      <alignment horizontal="center" vertical="top" wrapText="1"/>
    </xf>
    <xf numFmtId="4" fontId="27" fillId="0" borderId="54" xfId="0" applyNumberFormat="1" applyFont="1" applyBorder="1" applyAlignment="1">
      <alignment horizontal="right" vertical="top" wrapText="1"/>
    </xf>
    <xf numFmtId="4" fontId="27" fillId="7" borderId="53" xfId="0" applyNumberFormat="1" applyFont="1" applyFill="1" applyBorder="1" applyAlignment="1">
      <alignment horizontal="center" vertical="top" wrapText="1"/>
    </xf>
    <xf numFmtId="0" fontId="27" fillId="0" borderId="50" xfId="0" applyFont="1" applyBorder="1" applyAlignment="1">
      <alignment vertical="top" wrapText="1"/>
    </xf>
    <xf numFmtId="4" fontId="27" fillId="0" borderId="71" xfId="0" applyNumberFormat="1" applyFont="1" applyBorder="1" applyAlignment="1">
      <alignment horizontal="center" vertical="top" wrapText="1"/>
    </xf>
    <xf numFmtId="4" fontId="27" fillId="7" borderId="71" xfId="0" applyNumberFormat="1" applyFont="1" applyFill="1" applyBorder="1" applyAlignment="1">
      <alignment horizontal="center" vertical="top" wrapText="1"/>
    </xf>
    <xf numFmtId="4" fontId="24" fillId="13" borderId="30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Border="1" applyAlignment="1">
      <alignment vertical="top" wrapText="1"/>
    </xf>
    <xf numFmtId="49" fontId="24" fillId="0" borderId="47" xfId="0" applyNumberFormat="1" applyFont="1" applyBorder="1" applyAlignment="1">
      <alignment horizontal="center" vertical="top" wrapText="1"/>
    </xf>
    <xf numFmtId="166" fontId="24" fillId="6" borderId="59" xfId="0" applyNumberFormat="1" applyFont="1" applyFill="1" applyBorder="1" applyAlignment="1">
      <alignment vertical="center"/>
    </xf>
    <xf numFmtId="49" fontId="24" fillId="6" borderId="39" xfId="0" applyNumberFormat="1" applyFont="1" applyFill="1" applyBorder="1" applyAlignment="1">
      <alignment horizontal="center" vertical="center"/>
    </xf>
    <xf numFmtId="166" fontId="27" fillId="6" borderId="60" xfId="0" applyNumberFormat="1" applyFont="1" applyFill="1" applyBorder="1" applyAlignment="1">
      <alignment vertical="center"/>
    </xf>
    <xf numFmtId="166" fontId="27" fillId="6" borderId="31" xfId="0" applyNumberFormat="1" applyFont="1" applyFill="1" applyBorder="1" applyAlignment="1">
      <alignment horizontal="center" vertical="center" wrapText="1"/>
    </xf>
    <xf numFmtId="3" fontId="27" fillId="6" borderId="59" xfId="0" applyNumberFormat="1" applyFont="1" applyFill="1" applyBorder="1" applyAlignment="1">
      <alignment horizontal="center" vertical="center" wrapText="1"/>
    </xf>
    <xf numFmtId="4" fontId="27" fillId="6" borderId="39" xfId="0" applyNumberFormat="1" applyFont="1" applyFill="1" applyBorder="1" applyAlignment="1">
      <alignment horizontal="center" vertical="center" wrapText="1"/>
    </xf>
    <xf numFmtId="4" fontId="27" fillId="6" borderId="60" xfId="0" applyNumberFormat="1" applyFont="1" applyFill="1" applyBorder="1" applyAlignment="1">
      <alignment horizontal="right" vertical="center" wrapText="1"/>
    </xf>
    <xf numFmtId="3" fontId="27" fillId="6" borderId="73" xfId="0" applyNumberFormat="1" applyFont="1" applyFill="1" applyBorder="1" applyAlignment="1">
      <alignment horizontal="center" vertical="center" wrapText="1"/>
    </xf>
    <xf numFmtId="4" fontId="27" fillId="14" borderId="102" xfId="0" applyNumberFormat="1" applyFont="1" applyFill="1" applyBorder="1" applyAlignment="1">
      <alignment horizontal="center" vertical="center" wrapText="1"/>
    </xf>
    <xf numFmtId="4" fontId="27" fillId="6" borderId="72" xfId="0" applyNumberFormat="1" applyFont="1" applyFill="1" applyBorder="1" applyAlignment="1">
      <alignment horizontal="right" vertical="center" wrapText="1"/>
    </xf>
    <xf numFmtId="0" fontId="27" fillId="6" borderId="40" xfId="0" applyFont="1" applyFill="1" applyBorder="1" applyAlignment="1">
      <alignment vertical="center" wrapText="1"/>
    </xf>
    <xf numFmtId="4" fontId="24" fillId="5" borderId="30" xfId="0" applyNumberFormat="1" applyFont="1" applyFill="1" applyBorder="1" applyAlignment="1">
      <alignment horizontal="right" vertical="center" wrapText="1"/>
    </xf>
    <xf numFmtId="4" fontId="24" fillId="13" borderId="57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top" wrapText="1"/>
    </xf>
    <xf numFmtId="4" fontId="29" fillId="0" borderId="45" xfId="0" applyNumberFormat="1" applyFont="1" applyBorder="1" applyAlignment="1">
      <alignment horizontal="center" vertical="top" wrapText="1"/>
    </xf>
    <xf numFmtId="4" fontId="29" fillId="7" borderId="45" xfId="0" applyNumberFormat="1" applyFont="1" applyFill="1" applyBorder="1" applyAlignment="1">
      <alignment horizontal="center" vertical="top" wrapText="1"/>
    </xf>
    <xf numFmtId="4" fontId="29" fillId="7" borderId="71" xfId="0" applyNumberFormat="1" applyFont="1" applyFill="1" applyBorder="1" applyAlignment="1">
      <alignment horizontal="center" vertical="top" wrapText="1"/>
    </xf>
    <xf numFmtId="167" fontId="27" fillId="0" borderId="62" xfId="0" applyNumberFormat="1" applyFont="1" applyBorder="1" applyAlignment="1">
      <alignment vertical="top" wrapText="1"/>
    </xf>
    <xf numFmtId="4" fontId="27" fillId="14" borderId="16" xfId="0" applyNumberFormat="1" applyFont="1" applyFill="1" applyBorder="1" applyAlignment="1">
      <alignment horizontal="center" vertical="center" wrapText="1"/>
    </xf>
    <xf numFmtId="166" fontId="25" fillId="5" borderId="29" xfId="0" applyNumberFormat="1" applyFont="1" applyFill="1" applyBorder="1" applyAlignment="1">
      <alignment vertical="center" wrapText="1"/>
    </xf>
    <xf numFmtId="167" fontId="27" fillId="0" borderId="25" xfId="0" applyNumberFormat="1" applyFont="1" applyBorder="1" applyAlignment="1">
      <alignment vertical="top" wrapText="1"/>
    </xf>
    <xf numFmtId="167" fontId="27" fillId="0" borderId="63" xfId="0" applyNumberFormat="1" applyFont="1" applyBorder="1" applyAlignment="1">
      <alignment vertical="top" wrapText="1"/>
    </xf>
    <xf numFmtId="166" fontId="25" fillId="6" borderId="59" xfId="0" applyNumberFormat="1" applyFont="1" applyFill="1" applyBorder="1" applyAlignment="1">
      <alignment vertical="center"/>
    </xf>
    <xf numFmtId="167" fontId="27" fillId="0" borderId="62" xfId="0" applyNumberFormat="1" applyFont="1" applyBorder="1" applyAlignment="1">
      <alignment horizontal="left" vertical="top" wrapText="1"/>
    </xf>
    <xf numFmtId="167" fontId="27" fillId="0" borderId="64" xfId="0" applyNumberFormat="1" applyFont="1" applyBorder="1" applyAlignment="1">
      <alignment horizontal="left" vertical="top" wrapText="1"/>
    </xf>
    <xf numFmtId="166" fontId="24" fillId="5" borderId="73" xfId="0" applyNumberFormat="1" applyFont="1" applyFill="1" applyBorder="1" applyAlignment="1">
      <alignment vertical="center" wrapText="1"/>
    </xf>
    <xf numFmtId="166" fontId="24" fillId="5" borderId="74" xfId="0" applyNumberFormat="1" applyFont="1" applyFill="1" applyBorder="1" applyAlignment="1">
      <alignment horizontal="center" vertical="center" wrapText="1"/>
    </xf>
    <xf numFmtId="3" fontId="24" fillId="5" borderId="74" xfId="0" applyNumberFormat="1" applyFont="1" applyFill="1" applyBorder="1" applyAlignment="1">
      <alignment horizontal="center" vertical="center" wrapText="1"/>
    </xf>
    <xf numFmtId="4" fontId="24" fillId="5" borderId="74" xfId="0" applyNumberFormat="1" applyFont="1" applyFill="1" applyBorder="1" applyAlignment="1">
      <alignment horizontal="center" vertical="center" wrapText="1"/>
    </xf>
    <xf numFmtId="4" fontId="24" fillId="5" borderId="74" xfId="0" applyNumberFormat="1" applyFont="1" applyFill="1" applyBorder="1" applyAlignment="1">
      <alignment horizontal="right" vertical="center" wrapText="1"/>
    </xf>
    <xf numFmtId="0" fontId="24" fillId="5" borderId="72" xfId="0" applyFont="1" applyFill="1" applyBorder="1" applyAlignment="1">
      <alignment vertical="center" wrapText="1"/>
    </xf>
    <xf numFmtId="0" fontId="27" fillId="6" borderId="72" xfId="0" applyFont="1" applyFill="1" applyBorder="1" applyAlignment="1">
      <alignment vertical="center" wrapText="1"/>
    </xf>
    <xf numFmtId="4" fontId="24" fillId="5" borderId="67" xfId="0" applyNumberFormat="1" applyFont="1" applyFill="1" applyBorder="1" applyAlignment="1">
      <alignment horizontal="right" vertical="center" wrapText="1"/>
    </xf>
    <xf numFmtId="166" fontId="24" fillId="10" borderId="41" xfId="0" applyNumberFormat="1" applyFont="1" applyFill="1" applyBorder="1" applyAlignment="1">
      <alignment vertical="top" wrapText="1"/>
    </xf>
    <xf numFmtId="49" fontId="24" fillId="10" borderId="61" xfId="0" applyNumberFormat="1" applyFont="1" applyFill="1" applyBorder="1" applyAlignment="1">
      <alignment horizontal="center" vertical="top" wrapText="1"/>
    </xf>
    <xf numFmtId="167" fontId="27" fillId="10" borderId="83" xfId="0" applyNumberFormat="1" applyFont="1" applyFill="1" applyBorder="1" applyAlignment="1">
      <alignment horizontal="left" vertical="top" wrapText="1"/>
    </xf>
    <xf numFmtId="166" fontId="27" fillId="10" borderId="83" xfId="0" applyNumberFormat="1" applyFont="1" applyFill="1" applyBorder="1" applyAlignment="1">
      <alignment horizontal="center" vertical="top" wrapText="1"/>
    </xf>
    <xf numFmtId="3" fontId="27" fillId="10" borderId="83" xfId="0" applyNumberFormat="1" applyFont="1" applyFill="1" applyBorder="1" applyAlignment="1">
      <alignment horizontal="center" vertical="top" wrapText="1"/>
    </xf>
    <xf numFmtId="4" fontId="27" fillId="10" borderId="83" xfId="0" applyNumberFormat="1" applyFont="1" applyFill="1" applyBorder="1" applyAlignment="1">
      <alignment horizontal="center" vertical="top" wrapText="1"/>
    </xf>
    <xf numFmtId="4" fontId="27" fillId="10" borderId="84" xfId="0" applyNumberFormat="1" applyFont="1" applyFill="1" applyBorder="1" applyAlignment="1">
      <alignment horizontal="right" vertical="top" wrapText="1"/>
    </xf>
    <xf numFmtId="3" fontId="27" fillId="10" borderId="89" xfId="0" applyNumberFormat="1" applyFont="1" applyFill="1" applyBorder="1" applyAlignment="1">
      <alignment horizontal="center" vertical="top" wrapText="1"/>
    </xf>
    <xf numFmtId="4" fontId="27" fillId="10" borderId="90" xfId="0" applyNumberFormat="1" applyFont="1" applyFill="1" applyBorder="1" applyAlignment="1">
      <alignment horizontal="center" vertical="top" wrapText="1"/>
    </xf>
    <xf numFmtId="4" fontId="27" fillId="10" borderId="80" xfId="0" applyNumberFormat="1" applyFont="1" applyFill="1" applyBorder="1" applyAlignment="1">
      <alignment horizontal="right" vertical="top" wrapText="1"/>
    </xf>
    <xf numFmtId="4" fontId="27" fillId="10" borderId="102" xfId="0" applyNumberFormat="1" applyFont="1" applyFill="1" applyBorder="1" applyAlignment="1">
      <alignment horizontal="right" vertical="top" wrapText="1"/>
    </xf>
    <xf numFmtId="4" fontId="27" fillId="10" borderId="81" xfId="0" applyNumberFormat="1" applyFont="1" applyFill="1" applyBorder="1" applyAlignment="1">
      <alignment horizontal="right" vertical="top" wrapText="1"/>
    </xf>
    <xf numFmtId="0" fontId="27" fillId="10" borderId="82" xfId="0" applyFont="1" applyFill="1" applyBorder="1" applyAlignment="1">
      <alignment vertical="top" wrapText="1"/>
    </xf>
    <xf numFmtId="167" fontId="27" fillId="0" borderId="83" xfId="0" applyNumberFormat="1" applyFont="1" applyBorder="1" applyAlignment="1">
      <alignment horizontal="left" vertical="top" wrapText="1"/>
    </xf>
    <xf numFmtId="166" fontId="27" fillId="0" borderId="83" xfId="0" applyNumberFormat="1" applyFont="1" applyBorder="1" applyAlignment="1">
      <alignment horizontal="center" vertical="top" wrapText="1"/>
    </xf>
    <xf numFmtId="3" fontId="27" fillId="0" borderId="83" xfId="0" applyNumberFormat="1" applyFont="1" applyBorder="1" applyAlignment="1">
      <alignment horizontal="center" vertical="top" wrapText="1"/>
    </xf>
    <xf numFmtId="4" fontId="27" fillId="0" borderId="83" xfId="0" applyNumberFormat="1" applyFont="1" applyBorder="1" applyAlignment="1">
      <alignment horizontal="center" vertical="top" wrapText="1"/>
    </xf>
    <xf numFmtId="4" fontId="27" fillId="0" borderId="84" xfId="0" applyNumberFormat="1" applyFont="1" applyBorder="1" applyAlignment="1">
      <alignment horizontal="right" vertical="top" wrapText="1"/>
    </xf>
    <xf numFmtId="3" fontId="27" fillId="0" borderId="91" xfId="0" applyNumberFormat="1" applyFont="1" applyBorder="1" applyAlignment="1">
      <alignment horizontal="center" vertical="top" wrapText="1"/>
    </xf>
    <xf numFmtId="4" fontId="27" fillId="0" borderId="80" xfId="0" applyNumberFormat="1" applyFont="1" applyBorder="1" applyAlignment="1">
      <alignment horizontal="right" vertical="top" wrapText="1"/>
    </xf>
    <xf numFmtId="4" fontId="27" fillId="7" borderId="83" xfId="0" applyNumberFormat="1" applyFont="1" applyFill="1" applyBorder="1" applyAlignment="1">
      <alignment horizontal="center" vertical="top" wrapText="1"/>
    </xf>
    <xf numFmtId="3" fontId="27" fillId="0" borderId="103" xfId="0" applyNumberFormat="1" applyFont="1" applyBorder="1" applyAlignment="1">
      <alignment horizontal="center" vertical="top" wrapText="1"/>
    </xf>
    <xf numFmtId="4" fontId="27" fillId="0" borderId="81" xfId="0" applyNumberFormat="1" applyFont="1" applyBorder="1" applyAlignment="1">
      <alignment horizontal="right" vertical="top" wrapText="1"/>
    </xf>
    <xf numFmtId="0" fontId="27" fillId="0" borderId="82" xfId="0" applyFont="1" applyBorder="1" applyAlignment="1">
      <alignment vertical="top" wrapText="1"/>
    </xf>
    <xf numFmtId="4" fontId="27" fillId="0" borderId="63" xfId="0" applyNumberFormat="1" applyFont="1" applyBorder="1" applyAlignment="1">
      <alignment horizontal="right" vertical="top" wrapText="1"/>
    </xf>
    <xf numFmtId="3" fontId="27" fillId="0" borderId="92" xfId="0" applyNumberFormat="1" applyFont="1" applyBorder="1" applyAlignment="1">
      <alignment horizontal="center" vertical="top" wrapText="1"/>
    </xf>
    <xf numFmtId="4" fontId="27" fillId="0" borderId="93" xfId="0" applyNumberFormat="1" applyFont="1" applyBorder="1" applyAlignment="1">
      <alignment horizontal="center" vertical="top" wrapText="1"/>
    </xf>
    <xf numFmtId="4" fontId="27" fillId="7" borderId="93" xfId="0" applyNumberFormat="1" applyFont="1" applyFill="1" applyBorder="1" applyAlignment="1">
      <alignment horizontal="center" vertical="top" wrapText="1"/>
    </xf>
    <xf numFmtId="166" fontId="24" fillId="0" borderId="55" xfId="0" applyNumberFormat="1" applyFont="1" applyBorder="1" applyAlignment="1">
      <alignment vertical="top" wrapText="1"/>
    </xf>
    <xf numFmtId="49" fontId="24" fillId="0" borderId="36" xfId="0" applyNumberFormat="1" applyFont="1" applyBorder="1" applyAlignment="1">
      <alignment horizontal="center" vertical="top" wrapText="1"/>
    </xf>
    <xf numFmtId="166" fontId="24" fillId="0" borderId="84" xfId="0" applyNumberFormat="1" applyFont="1" applyBorder="1" applyAlignment="1">
      <alignment vertical="top" wrapText="1"/>
    </xf>
    <xf numFmtId="49" fontId="24" fillId="0" borderId="85" xfId="0" applyNumberFormat="1" applyFont="1" applyBorder="1" applyAlignment="1">
      <alignment horizontal="center" vertical="top" wrapText="1"/>
    </xf>
    <xf numFmtId="0" fontId="27" fillId="0" borderId="82" xfId="0" applyFont="1" applyBorder="1" applyAlignment="1">
      <alignment vertical="top"/>
    </xf>
    <xf numFmtId="3" fontId="27" fillId="0" borderId="89" xfId="0" applyNumberFormat="1" applyFont="1" applyBorder="1" applyAlignment="1">
      <alignment horizontal="center" vertical="top" wrapText="1"/>
    </xf>
    <xf numFmtId="4" fontId="27" fillId="0" borderId="94" xfId="0" applyNumberFormat="1" applyFont="1" applyBorder="1" applyAlignment="1">
      <alignment horizontal="center" vertical="top" wrapText="1"/>
    </xf>
    <xf numFmtId="4" fontId="27" fillId="7" borderId="94" xfId="0" applyNumberFormat="1" applyFont="1" applyFill="1" applyBorder="1" applyAlignment="1">
      <alignment horizontal="center" vertical="top" wrapText="1"/>
    </xf>
    <xf numFmtId="49" fontId="24" fillId="0" borderId="86" xfId="0" applyNumberFormat="1" applyFont="1" applyBorder="1" applyAlignment="1">
      <alignment horizontal="center" vertical="top" wrapText="1"/>
    </xf>
    <xf numFmtId="4" fontId="27" fillId="0" borderId="95" xfId="0" applyNumberFormat="1" applyFont="1" applyBorder="1" applyAlignment="1">
      <alignment horizontal="center" vertical="top" wrapText="1"/>
    </xf>
    <xf numFmtId="4" fontId="27" fillId="7" borderId="95" xfId="0" applyNumberFormat="1" applyFont="1" applyFill="1" applyBorder="1" applyAlignment="1">
      <alignment horizontal="center" vertical="top" wrapText="1"/>
    </xf>
    <xf numFmtId="0" fontId="27" fillId="0" borderId="83" xfId="0" applyFont="1" applyBorder="1" applyAlignment="1">
      <alignment vertical="top" wrapText="1"/>
    </xf>
    <xf numFmtId="3" fontId="27" fillId="0" borderId="96" xfId="0" applyNumberFormat="1" applyFont="1" applyBorder="1" applyAlignment="1">
      <alignment horizontal="center" vertical="top" wrapText="1"/>
    </xf>
    <xf numFmtId="4" fontId="27" fillId="0" borderId="97" xfId="0" applyNumberFormat="1" applyFont="1" applyBorder="1" applyAlignment="1">
      <alignment horizontal="center" vertical="top" wrapText="1"/>
    </xf>
    <xf numFmtId="4" fontId="27" fillId="7" borderId="97" xfId="0" applyNumberFormat="1" applyFont="1" applyFill="1" applyBorder="1" applyAlignment="1">
      <alignment horizontal="center" vertical="top" wrapText="1"/>
    </xf>
    <xf numFmtId="49" fontId="24" fillId="0" borderId="87" xfId="0" applyNumberFormat="1" applyFont="1" applyBorder="1" applyAlignment="1">
      <alignment horizontal="center" vertical="top" wrapText="1"/>
    </xf>
    <xf numFmtId="4" fontId="27" fillId="0" borderId="43" xfId="0" applyNumberFormat="1" applyFont="1" applyBorder="1" applyAlignment="1">
      <alignment horizontal="right" vertical="top" wrapText="1"/>
    </xf>
    <xf numFmtId="49" fontId="24" fillId="0" borderId="88" xfId="0" applyNumberFormat="1" applyFont="1" applyBorder="1" applyAlignment="1">
      <alignment horizontal="center" vertical="top" wrapText="1"/>
    </xf>
    <xf numFmtId="166" fontId="24" fillId="10" borderId="84" xfId="0" applyNumberFormat="1" applyFont="1" applyFill="1" applyBorder="1" applyAlignment="1">
      <alignment vertical="top" wrapText="1"/>
    </xf>
    <xf numFmtId="49" fontId="24" fillId="10" borderId="88" xfId="0" applyNumberFormat="1" applyFont="1" applyFill="1" applyBorder="1" applyAlignment="1">
      <alignment horizontal="center" vertical="top" wrapText="1"/>
    </xf>
    <xf numFmtId="0" fontId="27" fillId="10" borderId="82" xfId="0" applyFont="1" applyFill="1" applyBorder="1" applyAlignment="1">
      <alignment vertical="top"/>
    </xf>
    <xf numFmtId="4" fontId="27" fillId="10" borderId="43" xfId="0" applyNumberFormat="1" applyFont="1" applyFill="1" applyBorder="1" applyAlignment="1">
      <alignment horizontal="right" vertical="top" wrapText="1"/>
    </xf>
    <xf numFmtId="3" fontId="27" fillId="10" borderId="44" xfId="0" applyNumberFormat="1" applyFont="1" applyFill="1" applyBorder="1" applyAlignment="1">
      <alignment horizontal="center" vertical="top" wrapText="1"/>
    </xf>
    <xf numFmtId="4" fontId="27" fillId="10" borderId="45" xfId="0" applyNumberFormat="1" applyFont="1" applyFill="1" applyBorder="1" applyAlignment="1">
      <alignment horizontal="center" vertical="top" wrapText="1"/>
    </xf>
    <xf numFmtId="0" fontId="27" fillId="10" borderId="83" xfId="0" applyFont="1" applyFill="1" applyBorder="1" applyAlignment="1">
      <alignment vertical="top" wrapText="1"/>
    </xf>
    <xf numFmtId="49" fontId="24" fillId="0" borderId="98" xfId="0" applyNumberFormat="1" applyFont="1" applyBorder="1" applyAlignment="1">
      <alignment horizontal="center" vertical="top" wrapText="1"/>
    </xf>
    <xf numFmtId="166" fontId="24" fillId="0" borderId="83" xfId="0" applyNumberFormat="1" applyFont="1" applyBorder="1" applyAlignment="1">
      <alignment vertical="top" wrapText="1"/>
    </xf>
    <xf numFmtId="49" fontId="24" fillId="0" borderId="41" xfId="0" applyNumberFormat="1" applyFont="1" applyBorder="1" applyAlignment="1">
      <alignment horizontal="center" vertical="top" wrapText="1"/>
    </xf>
    <xf numFmtId="0" fontId="27" fillId="0" borderId="83" xfId="0" applyFont="1" applyBorder="1" applyAlignment="1">
      <alignment vertical="top"/>
    </xf>
    <xf numFmtId="49" fontId="24" fillId="0" borderId="22" xfId="0" applyNumberFormat="1" applyFont="1" applyBorder="1" applyAlignment="1">
      <alignment horizontal="center" vertical="top" wrapText="1"/>
    </xf>
    <xf numFmtId="0" fontId="27" fillId="0" borderId="99" xfId="0" applyFont="1" applyBorder="1" applyAlignment="1">
      <alignment vertical="top"/>
    </xf>
    <xf numFmtId="166" fontId="27" fillId="0" borderId="99" xfId="0" applyNumberFormat="1" applyFont="1" applyBorder="1" applyAlignment="1">
      <alignment horizontal="center" vertical="top" wrapText="1"/>
    </xf>
    <xf numFmtId="3" fontId="27" fillId="0" borderId="99" xfId="0" applyNumberFormat="1" applyFont="1" applyBorder="1" applyAlignment="1">
      <alignment horizontal="center" vertical="top" wrapText="1"/>
    </xf>
    <xf numFmtId="4" fontId="27" fillId="0" borderId="99" xfId="0" applyNumberFormat="1" applyFont="1" applyBorder="1" applyAlignment="1">
      <alignment horizontal="center" vertical="top" wrapText="1"/>
    </xf>
    <xf numFmtId="4" fontId="27" fillId="0" borderId="50" xfId="0" applyNumberFormat="1" applyFont="1" applyBorder="1" applyAlignment="1">
      <alignment horizontal="right" vertical="top" wrapText="1"/>
    </xf>
    <xf numFmtId="166" fontId="24" fillId="10" borderId="83" xfId="0" applyNumberFormat="1" applyFont="1" applyFill="1" applyBorder="1" applyAlignment="1">
      <alignment vertical="top" wrapText="1"/>
    </xf>
    <xf numFmtId="49" fontId="24" fillId="10" borderId="22" xfId="0" applyNumberFormat="1" applyFont="1" applyFill="1" applyBorder="1" applyAlignment="1">
      <alignment horizontal="center" vertical="top" wrapText="1"/>
    </xf>
    <xf numFmtId="0" fontId="27" fillId="10" borderId="83" xfId="0" applyFont="1" applyFill="1" applyBorder="1" applyAlignment="1">
      <alignment vertical="top"/>
    </xf>
    <xf numFmtId="4" fontId="27" fillId="10" borderId="83" xfId="0" applyNumberFormat="1" applyFont="1" applyFill="1" applyBorder="1" applyAlignment="1">
      <alignment horizontal="right" vertical="top" wrapText="1"/>
    </xf>
    <xf numFmtId="4" fontId="27" fillId="0" borderId="83" xfId="0" applyNumberFormat="1" applyFont="1" applyBorder="1" applyAlignment="1">
      <alignment horizontal="right" vertical="top" wrapText="1"/>
    </xf>
    <xf numFmtId="3" fontId="27" fillId="10" borderId="91" xfId="0" applyNumberFormat="1" applyFont="1" applyFill="1" applyBorder="1" applyAlignment="1">
      <alignment horizontal="center" vertical="top" wrapText="1"/>
    </xf>
    <xf numFmtId="4" fontId="27" fillId="7" borderId="80" xfId="0" applyNumberFormat="1" applyFont="1" applyFill="1" applyBorder="1" applyAlignment="1">
      <alignment horizontal="right" vertical="top" wrapText="1"/>
    </xf>
    <xf numFmtId="166" fontId="24" fillId="0" borderId="99" xfId="0" applyNumberFormat="1" applyFont="1" applyBorder="1" applyAlignment="1">
      <alignment vertical="top" wrapText="1"/>
    </xf>
    <xf numFmtId="4" fontId="27" fillId="0" borderId="99" xfId="0" applyNumberFormat="1" applyFont="1" applyBorder="1" applyAlignment="1">
      <alignment horizontal="right" vertical="top" wrapText="1"/>
    </xf>
    <xf numFmtId="4" fontId="27" fillId="7" borderId="99" xfId="0" applyNumberFormat="1" applyFont="1" applyFill="1" applyBorder="1" applyAlignment="1">
      <alignment horizontal="center" vertical="top" wrapText="1"/>
    </xf>
    <xf numFmtId="4" fontId="27" fillId="7" borderId="81" xfId="0" applyNumberFormat="1" applyFont="1" applyFill="1" applyBorder="1" applyAlignment="1">
      <alignment horizontal="right" vertical="top" wrapText="1"/>
    </xf>
    <xf numFmtId="49" fontId="24" fillId="10" borderId="83" xfId="0" applyNumberFormat="1" applyFont="1" applyFill="1" applyBorder="1" applyAlignment="1">
      <alignment horizontal="center" vertical="top" wrapText="1"/>
    </xf>
    <xf numFmtId="49" fontId="24" fillId="0" borderId="83" xfId="0" applyNumberFormat="1" applyFont="1" applyBorder="1" applyAlignment="1">
      <alignment horizontal="center" vertical="top" wrapText="1"/>
    </xf>
    <xf numFmtId="4" fontId="27" fillId="9" borderId="76" xfId="0" applyNumberFormat="1" applyFont="1" applyFill="1" applyBorder="1" applyAlignment="1">
      <alignment horizontal="right" vertical="center" wrapText="1"/>
    </xf>
    <xf numFmtId="4" fontId="27" fillId="9" borderId="100" xfId="0" applyNumberFormat="1" applyFont="1" applyFill="1" applyBorder="1" applyAlignment="1">
      <alignment horizontal="right" vertical="center" wrapText="1"/>
    </xf>
    <xf numFmtId="4" fontId="27" fillId="9" borderId="101" xfId="0" applyNumberFormat="1" applyFont="1" applyFill="1" applyBorder="1" applyAlignment="1">
      <alignment horizontal="right" vertical="center" wrapText="1"/>
    </xf>
    <xf numFmtId="166" fontId="25" fillId="5" borderId="73" xfId="0" applyNumberFormat="1" applyFont="1" applyFill="1" applyBorder="1" applyAlignment="1">
      <alignment vertical="center" wrapText="1"/>
    </xf>
    <xf numFmtId="4" fontId="24" fillId="13" borderId="74" xfId="0" applyNumberFormat="1" applyFont="1" applyFill="1" applyBorder="1" applyAlignment="1">
      <alignment horizontal="center" vertical="center" wrapText="1"/>
    </xf>
    <xf numFmtId="4" fontId="27" fillId="8" borderId="81" xfId="0" applyNumberFormat="1" applyFont="1" applyFill="1" applyBorder="1" applyAlignment="1">
      <alignment horizontal="right" vertical="top" wrapText="1"/>
    </xf>
    <xf numFmtId="4" fontId="27" fillId="14" borderId="39" xfId="0" applyNumberFormat="1" applyFont="1" applyFill="1" applyBorder="1" applyAlignment="1">
      <alignment horizontal="center" vertical="center" wrapText="1"/>
    </xf>
    <xf numFmtId="49" fontId="24" fillId="6" borderId="16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wrapText="1"/>
    </xf>
    <xf numFmtId="166" fontId="25" fillId="5" borderId="65" xfId="0" applyNumberFormat="1" applyFont="1" applyFill="1" applyBorder="1" applyAlignment="1">
      <alignment wrapText="1"/>
    </xf>
    <xf numFmtId="167" fontId="27" fillId="0" borderId="23" xfId="0" applyNumberFormat="1" applyFont="1" applyBorder="1" applyAlignment="1">
      <alignment vertical="top" wrapText="1"/>
    </xf>
    <xf numFmtId="166" fontId="27" fillId="0" borderId="43" xfId="0" applyNumberFormat="1" applyFont="1" applyBorder="1" applyAlignment="1">
      <alignment horizontal="center" vertical="top" wrapText="1"/>
    </xf>
    <xf numFmtId="49" fontId="24" fillId="0" borderId="69" xfId="0" applyNumberFormat="1" applyFont="1" applyBorder="1" applyAlignment="1">
      <alignment horizontal="center" vertical="top" wrapText="1"/>
    </xf>
    <xf numFmtId="167" fontId="27" fillId="0" borderId="28" xfId="0" applyNumberFormat="1" applyFont="1" applyBorder="1" applyAlignment="1">
      <alignment vertical="top" wrapText="1"/>
    </xf>
    <xf numFmtId="49" fontId="24" fillId="6" borderId="71" xfId="0" applyNumberFormat="1" applyFont="1" applyFill="1" applyBorder="1" applyAlignment="1">
      <alignment horizontal="center" vertical="center"/>
    </xf>
    <xf numFmtId="166" fontId="27" fillId="6" borderId="34" xfId="0" applyNumberFormat="1" applyFont="1" applyFill="1" applyBorder="1" applyAlignment="1">
      <alignment vertical="center"/>
    </xf>
    <xf numFmtId="49" fontId="25" fillId="5" borderId="36" xfId="0" applyNumberFormat="1" applyFont="1" applyFill="1" applyBorder="1" applyAlignment="1">
      <alignment horizontal="center" wrapText="1"/>
    </xf>
    <xf numFmtId="49" fontId="25" fillId="0" borderId="31" xfId="0" applyNumberFormat="1" applyFont="1" applyBorder="1" applyAlignment="1">
      <alignment horizontal="center" vertical="top" wrapText="1"/>
    </xf>
    <xf numFmtId="167" fontId="27" fillId="0" borderId="72" xfId="0" applyNumberFormat="1" applyFont="1" applyBorder="1" applyAlignment="1">
      <alignment vertical="top" wrapText="1"/>
    </xf>
    <xf numFmtId="49" fontId="24" fillId="6" borderId="33" xfId="0" applyNumberFormat="1" applyFont="1" applyFill="1" applyBorder="1" applyAlignment="1">
      <alignment horizontal="center" vertical="center"/>
    </xf>
    <xf numFmtId="166" fontId="28" fillId="4" borderId="59" xfId="0" applyNumberFormat="1" applyFont="1" applyFill="1" applyBorder="1" applyAlignment="1">
      <alignment vertical="top"/>
    </xf>
    <xf numFmtId="166" fontId="24" fillId="4" borderId="39" xfId="0" applyNumberFormat="1" applyFont="1" applyFill="1" applyBorder="1" applyAlignment="1">
      <alignment horizontal="center" vertical="top"/>
    </xf>
    <xf numFmtId="166" fontId="24" fillId="4" borderId="60" xfId="0" applyNumberFormat="1" applyFont="1" applyFill="1" applyBorder="1" applyAlignment="1">
      <alignment vertical="top"/>
    </xf>
    <xf numFmtId="166" fontId="24" fillId="4" borderId="31" xfId="0" applyNumberFormat="1" applyFont="1" applyFill="1" applyBorder="1" applyAlignment="1">
      <alignment vertical="top"/>
    </xf>
    <xf numFmtId="3" fontId="24" fillId="4" borderId="59" xfId="0" applyNumberFormat="1" applyFont="1" applyFill="1" applyBorder="1" applyAlignment="1">
      <alignment vertical="top"/>
    </xf>
    <xf numFmtId="4" fontId="24" fillId="4" borderId="39" xfId="0" applyNumberFormat="1" applyFont="1" applyFill="1" applyBorder="1" applyAlignment="1">
      <alignment vertical="top"/>
    </xf>
    <xf numFmtId="4" fontId="24" fillId="4" borderId="60" xfId="0" applyNumberFormat="1" applyFont="1" applyFill="1" applyBorder="1" applyAlignment="1">
      <alignment horizontal="right" vertical="top"/>
    </xf>
    <xf numFmtId="0" fontId="24" fillId="4" borderId="72" xfId="0" applyFont="1" applyFill="1" applyBorder="1" applyAlignment="1">
      <alignment vertical="top" wrapText="1"/>
    </xf>
    <xf numFmtId="166" fontId="27" fillId="0" borderId="74" xfId="0" applyNumberFormat="1" applyFont="1" applyBorder="1" applyAlignment="1">
      <alignment wrapText="1"/>
    </xf>
    <xf numFmtId="3" fontId="27" fillId="0" borderId="74" xfId="0" applyNumberFormat="1" applyFont="1" applyBorder="1" applyAlignment="1">
      <alignment wrapText="1"/>
    </xf>
    <xf numFmtId="4" fontId="27" fillId="0" borderId="74" xfId="0" applyNumberFormat="1" applyFont="1" applyBorder="1" applyAlignment="1">
      <alignment wrapText="1"/>
    </xf>
    <xf numFmtId="4" fontId="27" fillId="0" borderId="74" xfId="0" applyNumberFormat="1" applyFont="1" applyBorder="1" applyAlignment="1">
      <alignment horizontal="right" vertical="top" wrapText="1"/>
    </xf>
    <xf numFmtId="4" fontId="27" fillId="7" borderId="74" xfId="0" applyNumberFormat="1" applyFont="1" applyFill="1" applyBorder="1" applyAlignment="1">
      <alignment wrapText="1"/>
    </xf>
    <xf numFmtId="0" fontId="27" fillId="0" borderId="72" xfId="0" applyFont="1" applyBorder="1" applyAlignment="1">
      <alignment wrapText="1"/>
    </xf>
    <xf numFmtId="166" fontId="24" fillId="4" borderId="31" xfId="0" applyNumberFormat="1" applyFont="1" applyFill="1" applyBorder="1" applyAlignment="1">
      <alignment wrapText="1"/>
    </xf>
    <xf numFmtId="3" fontId="24" fillId="4" borderId="75" xfId="0" applyNumberFormat="1" applyFont="1" applyFill="1" applyBorder="1" applyAlignment="1">
      <alignment wrapText="1"/>
    </xf>
    <xf numFmtId="4" fontId="24" fillId="4" borderId="39" xfId="0" applyNumberFormat="1" applyFont="1" applyFill="1" applyBorder="1" applyAlignment="1">
      <alignment wrapText="1"/>
    </xf>
    <xf numFmtId="4" fontId="24" fillId="4" borderId="39" xfId="0" applyNumberFormat="1" applyFont="1" applyFill="1" applyBorder="1" applyAlignment="1">
      <alignment horizontal="right" vertical="top" wrapText="1"/>
    </xf>
    <xf numFmtId="3" fontId="24" fillId="4" borderId="39" xfId="0" applyNumberFormat="1" applyFont="1" applyFill="1" applyBorder="1" applyAlignment="1">
      <alignment wrapText="1"/>
    </xf>
    <xf numFmtId="4" fontId="24" fillId="4" borderId="76" xfId="0" applyNumberFormat="1" applyFont="1" applyFill="1" applyBorder="1" applyAlignment="1">
      <alignment horizontal="right" vertical="top" wrapText="1"/>
    </xf>
    <xf numFmtId="4" fontId="24" fillId="4" borderId="31" xfId="0" applyNumberFormat="1" applyFont="1" applyFill="1" applyBorder="1" applyAlignment="1">
      <alignment horizontal="right" vertical="top" wrapText="1"/>
    </xf>
    <xf numFmtId="0" fontId="24" fillId="4" borderId="72" xfId="0" applyFont="1" applyFill="1" applyBorder="1" applyAlignment="1">
      <alignment wrapText="1"/>
    </xf>
    <xf numFmtId="49" fontId="24" fillId="0" borderId="48" xfId="0" applyNumberFormat="1" applyFont="1" applyBorder="1" applyAlignment="1">
      <alignment horizontal="center" vertical="top" wrapText="1"/>
    </xf>
    <xf numFmtId="166" fontId="24" fillId="5" borderId="66" xfId="0" applyNumberFormat="1" applyFont="1" applyFill="1" applyBorder="1" applyAlignment="1">
      <alignment vertical="center" wrapText="1"/>
    </xf>
    <xf numFmtId="166" fontId="24" fillId="5" borderId="67" xfId="0" applyNumberFormat="1" applyFont="1" applyFill="1" applyBorder="1" applyAlignment="1">
      <alignment horizontal="center" vertical="center" wrapText="1"/>
    </xf>
    <xf numFmtId="3" fontId="24" fillId="5" borderId="67" xfId="0" applyNumberFormat="1" applyFont="1" applyFill="1" applyBorder="1" applyAlignment="1">
      <alignment horizontal="center" vertical="center" wrapText="1"/>
    </xf>
    <xf numFmtId="4" fontId="24" fillId="5" borderId="67" xfId="0" applyNumberFormat="1" applyFont="1" applyFill="1" applyBorder="1" applyAlignment="1">
      <alignment horizontal="center" vertical="center" wrapText="1"/>
    </xf>
    <xf numFmtId="4" fontId="24" fillId="5" borderId="16" xfId="0" applyNumberFormat="1" applyFont="1" applyFill="1" applyBorder="1" applyAlignment="1">
      <alignment horizontal="right" vertical="center" wrapText="1"/>
    </xf>
    <xf numFmtId="4" fontId="24" fillId="13" borderId="116" xfId="0" applyNumberFormat="1" applyFont="1" applyFill="1" applyBorder="1" applyAlignment="1">
      <alignment horizontal="center" vertical="center" wrapText="1"/>
    </xf>
    <xf numFmtId="4" fontId="24" fillId="5" borderId="117" xfId="0" applyNumberFormat="1" applyFont="1" applyFill="1" applyBorder="1" applyAlignment="1">
      <alignment horizontal="right" vertical="center" wrapText="1"/>
    </xf>
    <xf numFmtId="0" fontId="24" fillId="5" borderId="68" xfId="0" applyFont="1" applyFill="1" applyBorder="1" applyAlignment="1">
      <alignment vertical="center" wrapText="1"/>
    </xf>
    <xf numFmtId="166" fontId="24" fillId="5" borderId="56" xfId="0" applyNumberFormat="1" applyFont="1" applyFill="1" applyBorder="1" applyAlignment="1">
      <alignment vertical="center" wrapText="1"/>
    </xf>
    <xf numFmtId="166" fontId="24" fillId="5" borderId="57" xfId="0" applyNumberFormat="1" applyFont="1" applyFill="1" applyBorder="1" applyAlignment="1">
      <alignment horizontal="center" vertical="center" wrapText="1"/>
    </xf>
    <xf numFmtId="3" fontId="24" fillId="5" borderId="57" xfId="0" applyNumberFormat="1" applyFont="1" applyFill="1" applyBorder="1" applyAlignment="1">
      <alignment horizontal="center" vertical="center" wrapText="1"/>
    </xf>
    <xf numFmtId="4" fontId="24" fillId="5" borderId="57" xfId="0" applyNumberFormat="1" applyFont="1" applyFill="1" applyBorder="1" applyAlignment="1">
      <alignment horizontal="center" vertical="center" wrapText="1"/>
    </xf>
    <xf numFmtId="4" fontId="24" fillId="5" borderId="33" xfId="0" applyNumberFormat="1" applyFont="1" applyFill="1" applyBorder="1" applyAlignment="1">
      <alignment horizontal="right" vertical="center" wrapText="1"/>
    </xf>
    <xf numFmtId="0" fontId="24" fillId="5" borderId="58" xfId="0" applyFont="1" applyFill="1" applyBorder="1" applyAlignment="1">
      <alignment vertical="center" wrapText="1"/>
    </xf>
    <xf numFmtId="166" fontId="27" fillId="0" borderId="83" xfId="0" applyNumberFormat="1" applyFont="1" applyBorder="1" applyAlignment="1">
      <alignment vertical="top" wrapText="1"/>
    </xf>
    <xf numFmtId="0" fontId="30" fillId="8" borderId="25" xfId="0" applyFont="1" applyFill="1" applyBorder="1" applyAlignment="1">
      <alignment horizontal="right" vertical="center" wrapText="1"/>
    </xf>
    <xf numFmtId="49" fontId="30" fillId="5" borderId="31" xfId="0" applyNumberFormat="1" applyFont="1" applyFill="1" applyBorder="1" applyAlignment="1">
      <alignment horizontal="right" vertical="center" wrapText="1"/>
    </xf>
    <xf numFmtId="49" fontId="30" fillId="0" borderId="25" xfId="0" applyNumberFormat="1" applyFont="1" applyBorder="1" applyAlignment="1">
      <alignment horizontal="right" vertical="center" wrapText="1"/>
    </xf>
    <xf numFmtId="49" fontId="30" fillId="10" borderId="25" xfId="0" applyNumberFormat="1" applyFont="1" applyFill="1" applyBorder="1" applyAlignment="1">
      <alignment horizontal="right" vertical="center" wrapText="1"/>
    </xf>
    <xf numFmtId="49" fontId="30" fillId="8" borderId="25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6" fillId="0" borderId="5" xfId="0" applyFont="1" applyBorder="1"/>
    <xf numFmtId="0" fontId="26" fillId="0" borderId="6" xfId="0" applyFont="1" applyBorder="1"/>
    <xf numFmtId="164" fontId="24" fillId="2" borderId="7" xfId="0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horizontal="center" vertical="center" wrapText="1"/>
    </xf>
    <xf numFmtId="0" fontId="26" fillId="0" borderId="8" xfId="0" applyFont="1" applyBorder="1"/>
    <xf numFmtId="0" fontId="24" fillId="2" borderId="2" xfId="0" applyFont="1" applyFill="1" applyBorder="1" applyAlignment="1">
      <alignment horizontal="center" vertical="center" wrapText="1"/>
    </xf>
    <xf numFmtId="0" fontId="26" fillId="0" borderId="9" xfId="0" applyFont="1" applyBorder="1"/>
    <xf numFmtId="3" fontId="24" fillId="2" borderId="3" xfId="0" applyNumberFormat="1" applyFont="1" applyFill="1" applyBorder="1" applyAlignment="1">
      <alignment horizontal="center" vertical="center" wrapText="1"/>
    </xf>
    <xf numFmtId="0" fontId="26" fillId="0" borderId="10" xfId="0" applyFont="1" applyBorder="1"/>
    <xf numFmtId="0" fontId="25" fillId="2" borderId="4" xfId="0" applyFont="1" applyFill="1" applyBorder="1" applyAlignment="1">
      <alignment horizontal="center" vertical="center" wrapText="1"/>
    </xf>
    <xf numFmtId="166" fontId="27" fillId="0" borderId="73" xfId="0" applyNumberFormat="1" applyFont="1" applyBorder="1" applyAlignment="1">
      <alignment horizontal="center" wrapText="1"/>
    </xf>
    <xf numFmtId="0" fontId="26" fillId="0" borderId="74" xfId="0" applyFont="1" applyBorder="1"/>
    <xf numFmtId="166" fontId="24" fillId="4" borderId="73" xfId="0" applyNumberFormat="1" applyFont="1" applyFill="1" applyBorder="1" applyAlignment="1">
      <alignment horizontal="left" wrapText="1"/>
    </xf>
    <xf numFmtId="3" fontId="16" fillId="0" borderId="77" xfId="0" applyNumberFormat="1" applyFont="1" applyBorder="1" applyAlignment="1">
      <alignment horizontal="center" wrapText="1"/>
    </xf>
    <xf numFmtId="0" fontId="19" fillId="0" borderId="77" xfId="0" applyFont="1" applyBorder="1"/>
    <xf numFmtId="3" fontId="27" fillId="0" borderId="66" xfId="0" applyNumberFormat="1" applyFont="1" applyBorder="1" applyAlignment="1">
      <alignment horizontal="center" vertical="center" wrapText="1"/>
    </xf>
    <xf numFmtId="0" fontId="26" fillId="0" borderId="67" xfId="0" applyFont="1" applyBorder="1"/>
    <xf numFmtId="0" fontId="26" fillId="0" borderId="68" xfId="0" applyFont="1" applyBorder="1"/>
    <xf numFmtId="0" fontId="26" fillId="0" borderId="41" xfId="0" applyFont="1" applyBorder="1"/>
    <xf numFmtId="0" fontId="26" fillId="0" borderId="70" xfId="0" applyFont="1" applyBorder="1"/>
    <xf numFmtId="0" fontId="26" fillId="0" borderId="43" xfId="0" applyFont="1" applyBorder="1"/>
    <xf numFmtId="4" fontId="27" fillId="0" borderId="63" xfId="0" applyNumberFormat="1" applyFont="1" applyBorder="1" applyAlignment="1">
      <alignment horizontal="center" vertical="center" wrapText="1"/>
    </xf>
    <xf numFmtId="167" fontId="27" fillId="0" borderId="0" xfId="0" applyNumberFormat="1" applyFont="1" applyAlignment="1">
      <alignment horizontal="center" wrapText="1"/>
    </xf>
    <xf numFmtId="0" fontId="27" fillId="0" borderId="0" xfId="0" applyFont="1" applyAlignment="1"/>
    <xf numFmtId="3" fontId="27" fillId="0" borderId="55" xfId="0" applyNumberFormat="1" applyFont="1" applyBorder="1" applyAlignment="1">
      <alignment horizontal="center" vertical="center" wrapText="1"/>
    </xf>
    <xf numFmtId="0" fontId="26" fillId="0" borderId="50" xfId="0" applyFont="1" applyBorder="1"/>
    <xf numFmtId="0" fontId="26" fillId="0" borderId="55" xfId="0" applyFont="1" applyBorder="1"/>
    <xf numFmtId="0" fontId="26" fillId="0" borderId="56" xfId="0" applyFont="1" applyBorder="1"/>
    <xf numFmtId="0" fontId="26" fillId="0" borderId="57" xfId="0" applyFont="1" applyBorder="1"/>
    <xf numFmtId="0" fontId="26" fillId="0" borderId="58" xfId="0" applyFont="1" applyBorder="1"/>
    <xf numFmtId="0" fontId="2" fillId="0" borderId="62" xfId="0" applyFont="1" applyBorder="1" applyAlignment="1">
      <alignment horizontal="right" wrapText="1"/>
    </xf>
    <xf numFmtId="0" fontId="3" fillId="0" borderId="78" xfId="0" applyFont="1" applyBorder="1"/>
    <xf numFmtId="0" fontId="5" fillId="0" borderId="0" xfId="0" applyFont="1" applyAlignment="1">
      <alignment horizontal="right" wrapText="1"/>
    </xf>
    <xf numFmtId="0" fontId="0" fillId="0" borderId="0" xfId="0" applyFont="1" applyAlignment="1"/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" fontId="2" fillId="8" borderId="62" xfId="0" applyNumberFormat="1" applyFont="1" applyFill="1" applyBorder="1" applyAlignment="1">
      <alignment horizontal="center" vertical="center" wrapText="1"/>
    </xf>
    <xf numFmtId="0" fontId="0" fillId="8" borderId="78" xfId="0" applyFont="1" applyFill="1" applyBorder="1" applyAlignment="1">
      <alignment horizontal="center" vertical="center" wrapText="1"/>
    </xf>
    <xf numFmtId="0" fontId="0" fillId="8" borderId="7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3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950"/>
  <sheetViews>
    <sheetView tabSelected="1" view="pageBreakPreview" zoomScale="50" zoomScaleNormal="70" zoomScaleSheetLayoutView="50" workbookViewId="0">
      <selection activeCell="B30" sqref="B30"/>
    </sheetView>
  </sheetViews>
  <sheetFormatPr defaultColWidth="12.625" defaultRowHeight="15" customHeight="1" x14ac:dyDescent="0.2"/>
  <cols>
    <col min="1" max="1" width="16.125" customWidth="1"/>
    <col min="2" max="2" width="13.25" customWidth="1"/>
    <col min="3" max="3" width="42.5" customWidth="1"/>
    <col min="4" max="4" width="12.125" customWidth="1"/>
    <col min="5" max="5" width="10.625" customWidth="1"/>
    <col min="6" max="6" width="43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7.125" customWidth="1"/>
    <col min="12" max="12" width="14.25" customWidth="1"/>
    <col min="13" max="13" width="19.5" customWidth="1"/>
    <col min="14" max="14" width="17.875" customWidth="1"/>
    <col min="15" max="15" width="18.875" customWidth="1"/>
    <col min="16" max="16" width="22" customWidth="1"/>
    <col min="17" max="17" width="25.5" customWidth="1"/>
    <col min="18" max="18" width="24" customWidth="1"/>
    <col min="19" max="19" width="22.375" customWidth="1"/>
    <col min="20" max="20" width="41.375" customWidth="1"/>
    <col min="21" max="21" width="5" customWidth="1"/>
    <col min="22" max="22" width="18.5" customWidth="1"/>
    <col min="23" max="38" width="5" customWidth="1"/>
  </cols>
  <sheetData>
    <row r="1" spans="1:38" x14ac:dyDescent="0.25">
      <c r="A1" s="41"/>
      <c r="B1" s="42"/>
      <c r="C1" s="41"/>
      <c r="D1" s="41"/>
      <c r="E1" s="38"/>
      <c r="F1" s="41"/>
      <c r="G1" s="41"/>
      <c r="H1" s="38"/>
      <c r="I1" s="41"/>
      <c r="J1" s="41"/>
      <c r="K1" s="38"/>
      <c r="L1" s="41"/>
      <c r="M1" s="41"/>
      <c r="N1" s="38"/>
      <c r="O1" s="41"/>
      <c r="P1" s="41"/>
      <c r="Q1" s="41"/>
      <c r="R1" s="41"/>
      <c r="S1" s="41"/>
      <c r="T1" s="4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41"/>
      <c r="B2" s="42"/>
      <c r="C2" s="39"/>
      <c r="D2" s="41"/>
      <c r="E2" s="38"/>
      <c r="F2" s="41"/>
      <c r="G2" s="41"/>
      <c r="H2" s="38"/>
      <c r="I2" s="41"/>
      <c r="J2" s="41"/>
      <c r="K2" s="38"/>
      <c r="L2" s="41"/>
      <c r="M2" s="39"/>
      <c r="N2" s="38"/>
      <c r="O2" s="41"/>
      <c r="P2" s="44" t="s">
        <v>360</v>
      </c>
      <c r="Q2" s="41"/>
      <c r="R2" s="41"/>
      <c r="S2" s="41"/>
      <c r="T2" s="4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41"/>
      <c r="B3" s="42"/>
      <c r="C3" s="44"/>
      <c r="D3" s="41"/>
      <c r="E3" s="38"/>
      <c r="F3" s="41"/>
      <c r="G3" s="41"/>
      <c r="H3" s="38"/>
      <c r="I3" s="41"/>
      <c r="J3" s="41"/>
      <c r="K3" s="38"/>
      <c r="L3" s="41"/>
      <c r="M3" s="44"/>
      <c r="N3" s="38"/>
      <c r="O3" s="41"/>
      <c r="P3" s="44" t="s">
        <v>0</v>
      </c>
      <c r="Q3" s="41"/>
      <c r="R3" s="41"/>
      <c r="S3" s="41"/>
      <c r="T3" s="4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41"/>
      <c r="B4" s="42"/>
      <c r="C4" s="44"/>
      <c r="D4" s="41"/>
      <c r="E4" s="38"/>
      <c r="F4" s="41"/>
      <c r="G4" s="41"/>
      <c r="H4" s="38"/>
      <c r="I4" s="41"/>
      <c r="J4" s="41"/>
      <c r="K4" s="38"/>
      <c r="L4" s="41"/>
      <c r="M4" s="44"/>
      <c r="N4" s="38"/>
      <c r="O4" s="41"/>
      <c r="P4" s="44" t="s">
        <v>361</v>
      </c>
      <c r="Q4" s="41"/>
      <c r="R4" s="41"/>
      <c r="S4" s="41"/>
      <c r="T4" s="4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41"/>
      <c r="B5" s="42"/>
      <c r="C5" s="41"/>
      <c r="D5" s="41"/>
      <c r="E5" s="38"/>
      <c r="F5" s="41"/>
      <c r="G5" s="41"/>
      <c r="H5" s="38"/>
      <c r="I5" s="41"/>
      <c r="J5" s="41"/>
      <c r="K5" s="38"/>
      <c r="L5" s="41"/>
      <c r="M5" s="41"/>
      <c r="N5" s="38"/>
      <c r="O5" s="41"/>
      <c r="P5" s="41"/>
      <c r="Q5" s="41"/>
      <c r="R5" s="41"/>
      <c r="S5" s="41"/>
      <c r="T5" s="4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41"/>
      <c r="B6" s="42"/>
      <c r="C6" s="41"/>
      <c r="D6" s="41"/>
      <c r="E6" s="38"/>
      <c r="F6" s="41"/>
      <c r="G6" s="41"/>
      <c r="H6" s="38"/>
      <c r="I6" s="41"/>
      <c r="J6" s="41"/>
      <c r="K6" s="38"/>
      <c r="L6" s="41"/>
      <c r="M6" s="41"/>
      <c r="N6" s="38"/>
      <c r="O6" s="41"/>
      <c r="P6" s="41"/>
      <c r="Q6" s="41"/>
      <c r="R6" s="41"/>
      <c r="S6" s="41"/>
      <c r="T6" s="4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41"/>
      <c r="B7" s="42"/>
      <c r="C7" s="41"/>
      <c r="D7" s="41"/>
      <c r="E7" s="38"/>
      <c r="F7" s="41"/>
      <c r="G7" s="41"/>
      <c r="H7" s="38"/>
      <c r="I7" s="41"/>
      <c r="J7" s="41"/>
      <c r="K7" s="38"/>
      <c r="L7" s="41"/>
      <c r="M7" s="41"/>
      <c r="N7" s="38"/>
      <c r="O7" s="41"/>
      <c r="P7" s="41"/>
      <c r="Q7" s="41"/>
      <c r="R7" s="41"/>
      <c r="S7" s="41"/>
      <c r="T7" s="4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41"/>
      <c r="B8" s="42"/>
      <c r="C8" s="41"/>
      <c r="D8" s="41"/>
      <c r="E8" s="38"/>
      <c r="F8" s="41"/>
      <c r="G8" s="41"/>
      <c r="H8" s="38"/>
      <c r="I8" s="41"/>
      <c r="J8" s="41"/>
      <c r="K8" s="38"/>
      <c r="L8" s="41"/>
      <c r="M8" s="41"/>
      <c r="N8" s="38"/>
      <c r="O8" s="41"/>
      <c r="P8" s="41"/>
      <c r="Q8" s="41"/>
      <c r="R8" s="41"/>
      <c r="S8" s="41"/>
      <c r="T8" s="4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41"/>
      <c r="B9" s="42"/>
      <c r="C9" s="41"/>
      <c r="D9" s="41"/>
      <c r="E9" s="38"/>
      <c r="F9" s="41"/>
      <c r="G9" s="41"/>
      <c r="H9" s="38"/>
      <c r="I9" s="41"/>
      <c r="J9" s="41"/>
      <c r="K9" s="38"/>
      <c r="L9" s="41"/>
      <c r="M9" s="41"/>
      <c r="N9" s="38"/>
      <c r="O9" s="41"/>
      <c r="P9" s="41"/>
      <c r="Q9" s="41"/>
      <c r="R9" s="41"/>
      <c r="S9" s="41"/>
      <c r="T9" s="4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41"/>
      <c r="B10" s="42"/>
      <c r="C10" s="41"/>
      <c r="D10" s="41"/>
      <c r="E10" s="38"/>
      <c r="F10" s="41"/>
      <c r="G10" s="41"/>
      <c r="H10" s="38"/>
      <c r="I10" s="41"/>
      <c r="J10" s="41"/>
      <c r="K10" s="38"/>
      <c r="L10" s="41"/>
      <c r="M10" s="41"/>
      <c r="N10" s="38"/>
      <c r="O10" s="41"/>
      <c r="P10" s="41"/>
      <c r="Q10" s="41"/>
      <c r="R10" s="41"/>
      <c r="S10" s="41"/>
      <c r="T10" s="4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3.25" x14ac:dyDescent="0.35">
      <c r="A11" s="74"/>
      <c r="B11" s="75"/>
      <c r="C11" s="74"/>
      <c r="D11" s="74"/>
      <c r="E11" s="76"/>
      <c r="F11" s="74"/>
      <c r="G11" s="74"/>
      <c r="H11" s="76"/>
      <c r="I11" s="74"/>
      <c r="J11" s="74"/>
      <c r="K11" s="76"/>
      <c r="L11" s="74"/>
      <c r="M11" s="74"/>
      <c r="N11" s="76"/>
      <c r="O11" s="74"/>
      <c r="P11" s="74"/>
      <c r="Q11" s="74"/>
      <c r="R11" s="74"/>
      <c r="S11" s="74"/>
      <c r="T11" s="7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35">
      <c r="A12" s="399" t="s">
        <v>1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5.75" customHeight="1" x14ac:dyDescent="0.35">
      <c r="A13" s="399" t="s">
        <v>2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.75" customHeight="1" x14ac:dyDescent="0.2">
      <c r="A14" s="77"/>
      <c r="B14" s="77"/>
      <c r="C14" s="77"/>
      <c r="D14" s="77"/>
      <c r="E14" s="78"/>
      <c r="F14" s="77"/>
      <c r="G14" s="77"/>
      <c r="H14" s="78"/>
      <c r="I14" s="77"/>
      <c r="J14" s="77"/>
      <c r="K14" s="78"/>
      <c r="L14" s="77"/>
      <c r="M14" s="77"/>
      <c r="N14" s="78"/>
      <c r="O14" s="77"/>
      <c r="P14" s="77"/>
      <c r="Q14" s="77"/>
      <c r="R14" s="77"/>
      <c r="S14" s="77"/>
      <c r="T14" s="7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23.25" x14ac:dyDescent="0.35">
      <c r="A15" s="401" t="s">
        <v>359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3.25" x14ac:dyDescent="0.35">
      <c r="A16" s="79"/>
      <c r="B16" s="80"/>
      <c r="C16" s="81"/>
      <c r="D16" s="82"/>
      <c r="E16" s="83"/>
      <c r="F16" s="82"/>
      <c r="G16" s="82"/>
      <c r="H16" s="83"/>
      <c r="I16" s="82"/>
      <c r="J16" s="82"/>
      <c r="K16" s="83"/>
      <c r="L16" s="82"/>
      <c r="M16" s="82"/>
      <c r="N16" s="83"/>
      <c r="O16" s="82"/>
      <c r="P16" s="82"/>
      <c r="Q16" s="82"/>
      <c r="R16" s="82"/>
      <c r="S16" s="82"/>
      <c r="T16" s="8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49.25" customHeight="1" x14ac:dyDescent="0.3">
      <c r="A17" s="402" t="s">
        <v>3</v>
      </c>
      <c r="B17" s="404" t="s">
        <v>4</v>
      </c>
      <c r="C17" s="404" t="s">
        <v>5</v>
      </c>
      <c r="D17" s="406" t="s">
        <v>6</v>
      </c>
      <c r="E17" s="408" t="s">
        <v>7</v>
      </c>
      <c r="F17" s="395"/>
      <c r="G17" s="396"/>
      <c r="H17" s="408" t="s">
        <v>8</v>
      </c>
      <c r="I17" s="395"/>
      <c r="J17" s="396"/>
      <c r="K17" s="408" t="s">
        <v>9</v>
      </c>
      <c r="L17" s="395"/>
      <c r="M17" s="396"/>
      <c r="N17" s="408" t="s">
        <v>10</v>
      </c>
      <c r="O17" s="395"/>
      <c r="P17" s="396"/>
      <c r="Q17" s="394" t="s">
        <v>11</v>
      </c>
      <c r="R17" s="395"/>
      <c r="S17" s="396"/>
      <c r="T17" s="397" t="s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37.25" customHeight="1" x14ac:dyDescent="0.25">
      <c r="A18" s="403"/>
      <c r="B18" s="405"/>
      <c r="C18" s="405"/>
      <c r="D18" s="407"/>
      <c r="E18" s="132" t="s">
        <v>13</v>
      </c>
      <c r="F18" s="133" t="s">
        <v>14</v>
      </c>
      <c r="G18" s="134" t="s">
        <v>15</v>
      </c>
      <c r="H18" s="132" t="s">
        <v>13</v>
      </c>
      <c r="I18" s="133" t="s">
        <v>14</v>
      </c>
      <c r="J18" s="134" t="s">
        <v>16</v>
      </c>
      <c r="K18" s="132" t="s">
        <v>13</v>
      </c>
      <c r="L18" s="133" t="s">
        <v>14</v>
      </c>
      <c r="M18" s="134" t="s">
        <v>17</v>
      </c>
      <c r="N18" s="132" t="s">
        <v>13</v>
      </c>
      <c r="O18" s="135" t="s">
        <v>14</v>
      </c>
      <c r="P18" s="134" t="s">
        <v>18</v>
      </c>
      <c r="Q18" s="134" t="s">
        <v>19</v>
      </c>
      <c r="R18" s="134" t="s">
        <v>20</v>
      </c>
      <c r="S18" s="134" t="s">
        <v>21</v>
      </c>
      <c r="T18" s="39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0.25" x14ac:dyDescent="0.25">
      <c r="A19" s="136" t="s">
        <v>22</v>
      </c>
      <c r="B19" s="137">
        <v>1</v>
      </c>
      <c r="C19" s="137">
        <v>2</v>
      </c>
      <c r="D19" s="138">
        <v>3</v>
      </c>
      <c r="E19" s="139">
        <v>4</v>
      </c>
      <c r="F19" s="140">
        <v>5</v>
      </c>
      <c r="G19" s="138">
        <v>6</v>
      </c>
      <c r="H19" s="139">
        <v>5</v>
      </c>
      <c r="I19" s="140">
        <v>6</v>
      </c>
      <c r="J19" s="138">
        <v>7</v>
      </c>
      <c r="K19" s="139">
        <v>8</v>
      </c>
      <c r="L19" s="140">
        <v>9</v>
      </c>
      <c r="M19" s="138">
        <v>10</v>
      </c>
      <c r="N19" s="139">
        <v>11</v>
      </c>
      <c r="O19" s="141">
        <v>12</v>
      </c>
      <c r="P19" s="138">
        <v>13</v>
      </c>
      <c r="Q19" s="138">
        <v>14</v>
      </c>
      <c r="R19" s="138">
        <v>15</v>
      </c>
      <c r="S19" s="138">
        <v>16</v>
      </c>
      <c r="T19" s="142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6" customHeight="1" x14ac:dyDescent="0.2">
      <c r="A20" s="143" t="s">
        <v>23</v>
      </c>
      <c r="B20" s="144" t="s">
        <v>24</v>
      </c>
      <c r="C20" s="145" t="s">
        <v>25</v>
      </c>
      <c r="D20" s="146"/>
      <c r="E20" s="147"/>
      <c r="F20" s="148"/>
      <c r="G20" s="149"/>
      <c r="H20" s="147"/>
      <c r="I20" s="148"/>
      <c r="J20" s="149"/>
      <c r="K20" s="147"/>
      <c r="L20" s="148"/>
      <c r="M20" s="149"/>
      <c r="N20" s="147"/>
      <c r="O20" s="148"/>
      <c r="P20" s="149"/>
      <c r="Q20" s="149"/>
      <c r="R20" s="149"/>
      <c r="S20" s="149"/>
      <c r="T20" s="150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58.5" customHeight="1" x14ac:dyDescent="0.2">
      <c r="A21" s="151" t="s">
        <v>26</v>
      </c>
      <c r="B21" s="152" t="s">
        <v>27</v>
      </c>
      <c r="C21" s="153" t="s">
        <v>28</v>
      </c>
      <c r="D21" s="154" t="s">
        <v>29</v>
      </c>
      <c r="E21" s="155">
        <v>0</v>
      </c>
      <c r="F21" s="156">
        <v>0</v>
      </c>
      <c r="G21" s="157">
        <v>0</v>
      </c>
      <c r="H21" s="155">
        <v>0</v>
      </c>
      <c r="I21" s="156">
        <v>0</v>
      </c>
      <c r="J21" s="157">
        <v>0</v>
      </c>
      <c r="K21" s="155">
        <v>1</v>
      </c>
      <c r="L21" s="156"/>
      <c r="M21" s="157">
        <v>531346</v>
      </c>
      <c r="N21" s="155">
        <v>1</v>
      </c>
      <c r="O21" s="158"/>
      <c r="P21" s="157">
        <v>531346</v>
      </c>
      <c r="Q21" s="157">
        <f>Q26+Q43+Q61+Q89+Q96++Q105+Q115+Q120+Q82+Q127</f>
        <v>531346</v>
      </c>
      <c r="R21" s="157">
        <f>R26+R43+R61+R82+R89+R96+R105+R115+R120+R127</f>
        <v>531346</v>
      </c>
      <c r="S21" s="157">
        <f>Q21-R21</f>
        <v>0</v>
      </c>
      <c r="T21" s="15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30" customHeight="1" x14ac:dyDescent="0.2">
      <c r="A22" s="160" t="s">
        <v>30</v>
      </c>
      <c r="B22" s="161"/>
      <c r="C22" s="162"/>
      <c r="D22" s="163"/>
      <c r="E22" s="164"/>
      <c r="F22" s="165"/>
      <c r="G22" s="166">
        <f>SUM(G21)</f>
        <v>0</v>
      </c>
      <c r="H22" s="164"/>
      <c r="I22" s="165"/>
      <c r="J22" s="166">
        <f>SUM(J21)</f>
        <v>0</v>
      </c>
      <c r="K22" s="164"/>
      <c r="L22" s="165"/>
      <c r="M22" s="166">
        <f>SUM(M21)</f>
        <v>531346</v>
      </c>
      <c r="N22" s="164"/>
      <c r="O22" s="165"/>
      <c r="P22" s="166">
        <f t="shared" ref="P22:S22" si="0">SUM(P21)</f>
        <v>531346</v>
      </c>
      <c r="Q22" s="166">
        <f t="shared" si="0"/>
        <v>531346</v>
      </c>
      <c r="R22" s="166">
        <f t="shared" si="0"/>
        <v>531346</v>
      </c>
      <c r="S22" s="166">
        <f t="shared" si="0"/>
        <v>0</v>
      </c>
      <c r="T22" s="16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3">
      <c r="A23" s="421"/>
      <c r="B23" s="422"/>
      <c r="C23" s="422"/>
      <c r="D23" s="168"/>
      <c r="E23" s="169"/>
      <c r="F23" s="170"/>
      <c r="G23" s="171"/>
      <c r="H23" s="169"/>
      <c r="I23" s="170"/>
      <c r="J23" s="171"/>
      <c r="K23" s="169"/>
      <c r="L23" s="170"/>
      <c r="M23" s="171"/>
      <c r="N23" s="169"/>
      <c r="O23" s="172"/>
      <c r="P23" s="171"/>
      <c r="Q23" s="171"/>
      <c r="R23" s="171"/>
      <c r="S23" s="171"/>
      <c r="T23" s="17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42" customHeight="1" x14ac:dyDescent="0.2">
      <c r="A24" s="174" t="s">
        <v>23</v>
      </c>
      <c r="B24" s="175" t="s">
        <v>31</v>
      </c>
      <c r="C24" s="176" t="s">
        <v>32</v>
      </c>
      <c r="D24" s="177"/>
      <c r="E24" s="178"/>
      <c r="F24" s="179"/>
      <c r="G24" s="180"/>
      <c r="H24" s="178"/>
      <c r="I24" s="179"/>
      <c r="J24" s="180"/>
      <c r="K24" s="178"/>
      <c r="L24" s="179"/>
      <c r="M24" s="180"/>
      <c r="N24" s="178"/>
      <c r="O24" s="179"/>
      <c r="P24" s="180"/>
      <c r="Q24" s="180"/>
      <c r="R24" s="180"/>
      <c r="S24" s="180"/>
      <c r="T24" s="18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30" customHeight="1" thickBot="1" x14ac:dyDescent="0.25">
      <c r="A25" s="182" t="s">
        <v>26</v>
      </c>
      <c r="B25" s="183" t="s">
        <v>27</v>
      </c>
      <c r="C25" s="182" t="s">
        <v>33</v>
      </c>
      <c r="D25" s="184"/>
      <c r="E25" s="185"/>
      <c r="F25" s="186"/>
      <c r="G25" s="187"/>
      <c r="H25" s="185"/>
      <c r="I25" s="186"/>
      <c r="J25" s="187"/>
      <c r="K25" s="185"/>
      <c r="L25" s="186"/>
      <c r="M25" s="187"/>
      <c r="N25" s="185"/>
      <c r="O25" s="188"/>
      <c r="P25" s="187"/>
      <c r="Q25" s="187"/>
      <c r="R25" s="187"/>
      <c r="S25" s="187"/>
      <c r="T25" s="18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54" customHeight="1" thickBot="1" x14ac:dyDescent="0.25">
      <c r="A26" s="190" t="s">
        <v>34</v>
      </c>
      <c r="B26" s="191" t="s">
        <v>35</v>
      </c>
      <c r="C26" s="373" t="s">
        <v>36</v>
      </c>
      <c r="D26" s="374"/>
      <c r="E26" s="375"/>
      <c r="F26" s="376"/>
      <c r="G26" s="377">
        <f>SUM(G27:G30)</f>
        <v>0</v>
      </c>
      <c r="H26" s="375"/>
      <c r="I26" s="376"/>
      <c r="J26" s="377">
        <f>SUM(J27:J30)</f>
        <v>0</v>
      </c>
      <c r="K26" s="375"/>
      <c r="L26" s="376"/>
      <c r="M26" s="377">
        <f>SUM(M27:M30)</f>
        <v>21300</v>
      </c>
      <c r="N26" s="375"/>
      <c r="O26" s="378"/>
      <c r="P26" s="379">
        <f t="shared" ref="P26:S26" si="1">SUM(P27:P30)</f>
        <v>21300</v>
      </c>
      <c r="Q26" s="377">
        <f t="shared" si="1"/>
        <v>21300</v>
      </c>
      <c r="R26" s="377">
        <f t="shared" si="1"/>
        <v>21300</v>
      </c>
      <c r="S26" s="377">
        <f t="shared" si="1"/>
        <v>0</v>
      </c>
      <c r="T26" s="38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96" customHeight="1" x14ac:dyDescent="0.2">
      <c r="A27" s="198" t="s">
        <v>37</v>
      </c>
      <c r="B27" s="309" t="s">
        <v>38</v>
      </c>
      <c r="C27" s="387" t="s">
        <v>188</v>
      </c>
      <c r="D27" s="268" t="s">
        <v>40</v>
      </c>
      <c r="E27" s="269"/>
      <c r="F27" s="270"/>
      <c r="G27" s="321">
        <f t="shared" ref="G27:G30" si="2">E27*F27</f>
        <v>0</v>
      </c>
      <c r="H27" s="269"/>
      <c r="I27" s="270"/>
      <c r="J27" s="321">
        <f t="shared" ref="J27:J30" si="3">H27*I27</f>
        <v>0</v>
      </c>
      <c r="K27" s="269"/>
      <c r="L27" s="270"/>
      <c r="M27" s="321">
        <v>5100</v>
      </c>
      <c r="N27" s="269"/>
      <c r="O27" s="274"/>
      <c r="P27" s="321">
        <v>5100</v>
      </c>
      <c r="Q27" s="321">
        <f t="shared" ref="Q27" si="4">G27+M27</f>
        <v>5100</v>
      </c>
      <c r="R27" s="321">
        <f t="shared" ref="R27:R30" si="5">J27+P27</f>
        <v>5100</v>
      </c>
      <c r="S27" s="321">
        <f t="shared" ref="S27:S30" si="6">Q27-R27</f>
        <v>0</v>
      </c>
      <c r="T27" s="293" t="s">
        <v>193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76.5" customHeight="1" x14ac:dyDescent="0.2">
      <c r="A28" s="207" t="s">
        <v>37</v>
      </c>
      <c r="B28" s="372" t="s">
        <v>370</v>
      </c>
      <c r="C28" s="387" t="s">
        <v>190</v>
      </c>
      <c r="D28" s="268" t="s">
        <v>40</v>
      </c>
      <c r="E28" s="269"/>
      <c r="F28" s="270"/>
      <c r="G28" s="321">
        <f t="shared" ref="G28:G29" si="7">E28*F28</f>
        <v>0</v>
      </c>
      <c r="H28" s="269"/>
      <c r="I28" s="270"/>
      <c r="J28" s="321">
        <f t="shared" ref="J28:J29" si="8">H28*I28</f>
        <v>0</v>
      </c>
      <c r="K28" s="269"/>
      <c r="L28" s="270"/>
      <c r="M28" s="321">
        <v>4500</v>
      </c>
      <c r="N28" s="269"/>
      <c r="O28" s="274"/>
      <c r="P28" s="321">
        <v>4500</v>
      </c>
      <c r="Q28" s="321">
        <v>4500</v>
      </c>
      <c r="R28" s="321">
        <f t="shared" ref="R28:R29" si="9">J28+P28</f>
        <v>4500</v>
      </c>
      <c r="S28" s="321">
        <f t="shared" ref="S28:S29" si="10">Q28-R28</f>
        <v>0</v>
      </c>
      <c r="T28" s="293" t="s">
        <v>194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33" customFormat="1" ht="76.900000000000006" customHeight="1" x14ac:dyDescent="0.2">
      <c r="A29" s="207" t="s">
        <v>37</v>
      </c>
      <c r="B29" s="372" t="s">
        <v>41</v>
      </c>
      <c r="C29" s="387" t="s">
        <v>191</v>
      </c>
      <c r="D29" s="268" t="s">
        <v>40</v>
      </c>
      <c r="E29" s="269"/>
      <c r="F29" s="270"/>
      <c r="G29" s="321">
        <f t="shared" si="7"/>
        <v>0</v>
      </c>
      <c r="H29" s="269"/>
      <c r="I29" s="270"/>
      <c r="J29" s="321">
        <f t="shared" si="8"/>
        <v>0</v>
      </c>
      <c r="K29" s="269"/>
      <c r="L29" s="270"/>
      <c r="M29" s="321">
        <v>7200</v>
      </c>
      <c r="N29" s="269"/>
      <c r="O29" s="274"/>
      <c r="P29" s="321">
        <v>7200</v>
      </c>
      <c r="Q29" s="321">
        <v>7200</v>
      </c>
      <c r="R29" s="321">
        <f t="shared" si="9"/>
        <v>7200</v>
      </c>
      <c r="S29" s="321">
        <f t="shared" si="10"/>
        <v>0</v>
      </c>
      <c r="T29" s="293" t="s">
        <v>195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67.5" customHeight="1" thickBot="1" x14ac:dyDescent="0.25">
      <c r="A30" s="207" t="s">
        <v>37</v>
      </c>
      <c r="B30" s="372" t="s">
        <v>189</v>
      </c>
      <c r="C30" s="387" t="s">
        <v>192</v>
      </c>
      <c r="D30" s="268" t="s">
        <v>40</v>
      </c>
      <c r="E30" s="269"/>
      <c r="F30" s="270"/>
      <c r="G30" s="321">
        <f t="shared" si="2"/>
        <v>0</v>
      </c>
      <c r="H30" s="269"/>
      <c r="I30" s="270"/>
      <c r="J30" s="321">
        <f t="shared" si="3"/>
        <v>0</v>
      </c>
      <c r="K30" s="269"/>
      <c r="L30" s="270"/>
      <c r="M30" s="321">
        <v>4500</v>
      </c>
      <c r="N30" s="269"/>
      <c r="O30" s="274"/>
      <c r="P30" s="321">
        <v>4500</v>
      </c>
      <c r="Q30" s="321">
        <v>4500</v>
      </c>
      <c r="R30" s="321">
        <f t="shared" si="5"/>
        <v>4500</v>
      </c>
      <c r="S30" s="321">
        <f t="shared" si="6"/>
        <v>0</v>
      </c>
      <c r="T30" s="293" t="s">
        <v>196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67.5" customHeight="1" thickBot="1" x14ac:dyDescent="0.25">
      <c r="A31" s="190" t="s">
        <v>34</v>
      </c>
      <c r="B31" s="191" t="s">
        <v>42</v>
      </c>
      <c r="C31" s="381" t="s">
        <v>43</v>
      </c>
      <c r="D31" s="382"/>
      <c r="E31" s="383"/>
      <c r="F31" s="384"/>
      <c r="G31" s="385"/>
      <c r="H31" s="383"/>
      <c r="I31" s="384"/>
      <c r="J31" s="385"/>
      <c r="K31" s="383"/>
      <c r="L31" s="384"/>
      <c r="M31" s="385">
        <f>SUM(M32:M34)</f>
        <v>0</v>
      </c>
      <c r="N31" s="383"/>
      <c r="O31" s="233"/>
      <c r="P31" s="385">
        <f t="shared" ref="P31:S31" si="11">SUM(P32:P34)</f>
        <v>0</v>
      </c>
      <c r="Q31" s="385">
        <f t="shared" si="11"/>
        <v>0</v>
      </c>
      <c r="R31" s="385">
        <f t="shared" si="11"/>
        <v>0</v>
      </c>
      <c r="S31" s="385">
        <f t="shared" si="11"/>
        <v>0</v>
      </c>
      <c r="T31" s="386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30" customHeight="1" x14ac:dyDescent="0.2">
      <c r="A32" s="198" t="s">
        <v>37</v>
      </c>
      <c r="B32" s="199" t="s">
        <v>44</v>
      </c>
      <c r="C32" s="200" t="s">
        <v>39</v>
      </c>
      <c r="D32" s="201"/>
      <c r="E32" s="423" t="s">
        <v>45</v>
      </c>
      <c r="F32" s="422"/>
      <c r="G32" s="424"/>
      <c r="H32" s="423" t="s">
        <v>45</v>
      </c>
      <c r="I32" s="422"/>
      <c r="J32" s="424"/>
      <c r="K32" s="202"/>
      <c r="L32" s="203"/>
      <c r="M32" s="204">
        <f t="shared" ref="M32:M34" si="12">K32*L32</f>
        <v>0</v>
      </c>
      <c r="N32" s="202"/>
      <c r="O32" s="205"/>
      <c r="P32" s="204">
        <f t="shared" ref="P32:P34" si="13">N32*O32</f>
        <v>0</v>
      </c>
      <c r="Q32" s="204">
        <f t="shared" ref="Q32:Q34" si="14">G32+M32</f>
        <v>0</v>
      </c>
      <c r="R32" s="204">
        <f t="shared" ref="R32:R34" si="15">J32+P32</f>
        <v>0</v>
      </c>
      <c r="S32" s="204">
        <f t="shared" ref="S32:S34" si="16">Q32-R32</f>
        <v>0</v>
      </c>
      <c r="T32" s="206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30" customHeight="1" x14ac:dyDescent="0.2">
      <c r="A33" s="219" t="s">
        <v>37</v>
      </c>
      <c r="B33" s="220" t="s">
        <v>46</v>
      </c>
      <c r="C33" s="200" t="s">
        <v>39</v>
      </c>
      <c r="D33" s="201"/>
      <c r="E33" s="425"/>
      <c r="F33" s="422"/>
      <c r="G33" s="424"/>
      <c r="H33" s="425"/>
      <c r="I33" s="422"/>
      <c r="J33" s="424"/>
      <c r="K33" s="202"/>
      <c r="L33" s="203"/>
      <c r="M33" s="204">
        <f t="shared" si="12"/>
        <v>0</v>
      </c>
      <c r="N33" s="202"/>
      <c r="O33" s="205"/>
      <c r="P33" s="204">
        <f t="shared" si="13"/>
        <v>0</v>
      </c>
      <c r="Q33" s="204">
        <f t="shared" si="14"/>
        <v>0</v>
      </c>
      <c r="R33" s="204">
        <f t="shared" si="15"/>
        <v>0</v>
      </c>
      <c r="S33" s="204">
        <f t="shared" si="16"/>
        <v>0</v>
      </c>
      <c r="T33" s="206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30" customHeight="1" thickBot="1" x14ac:dyDescent="0.25">
      <c r="A34" s="207" t="s">
        <v>37</v>
      </c>
      <c r="B34" s="208" t="s">
        <v>47</v>
      </c>
      <c r="C34" s="209" t="s">
        <v>39</v>
      </c>
      <c r="D34" s="210"/>
      <c r="E34" s="425"/>
      <c r="F34" s="422"/>
      <c r="G34" s="424"/>
      <c r="H34" s="425"/>
      <c r="I34" s="422"/>
      <c r="J34" s="424"/>
      <c r="K34" s="211"/>
      <c r="L34" s="212"/>
      <c r="M34" s="213">
        <f t="shared" si="12"/>
        <v>0</v>
      </c>
      <c r="N34" s="211"/>
      <c r="O34" s="214"/>
      <c r="P34" s="213">
        <f t="shared" si="13"/>
        <v>0</v>
      </c>
      <c r="Q34" s="213">
        <f t="shared" si="14"/>
        <v>0</v>
      </c>
      <c r="R34" s="213">
        <f t="shared" si="15"/>
        <v>0</v>
      </c>
      <c r="S34" s="213">
        <f t="shared" si="16"/>
        <v>0</v>
      </c>
      <c r="T34" s="21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49.5" customHeight="1" thickBot="1" x14ac:dyDescent="0.25">
      <c r="A35" s="190" t="s">
        <v>34</v>
      </c>
      <c r="B35" s="191" t="s">
        <v>48</v>
      </c>
      <c r="C35" s="190" t="s">
        <v>49</v>
      </c>
      <c r="D35" s="192"/>
      <c r="E35" s="193"/>
      <c r="F35" s="194"/>
      <c r="G35" s="195"/>
      <c r="H35" s="193"/>
      <c r="I35" s="194"/>
      <c r="J35" s="195"/>
      <c r="K35" s="193"/>
      <c r="L35" s="194"/>
      <c r="M35" s="195">
        <f>SUM(M36:M38)</f>
        <v>0</v>
      </c>
      <c r="N35" s="193"/>
      <c r="O35" s="218"/>
      <c r="P35" s="195">
        <f t="shared" ref="P35:S35" si="17">SUM(P36:P38)</f>
        <v>0</v>
      </c>
      <c r="Q35" s="195">
        <f t="shared" si="17"/>
        <v>0</v>
      </c>
      <c r="R35" s="195">
        <f t="shared" si="17"/>
        <v>0</v>
      </c>
      <c r="S35" s="195">
        <f t="shared" si="17"/>
        <v>0</v>
      </c>
      <c r="T35" s="197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30" customHeight="1" x14ac:dyDescent="0.2">
      <c r="A36" s="198" t="s">
        <v>37</v>
      </c>
      <c r="B36" s="199" t="s">
        <v>50</v>
      </c>
      <c r="C36" s="200" t="s">
        <v>39</v>
      </c>
      <c r="D36" s="201"/>
      <c r="E36" s="423" t="s">
        <v>45</v>
      </c>
      <c r="F36" s="422"/>
      <c r="G36" s="424"/>
      <c r="H36" s="423" t="s">
        <v>45</v>
      </c>
      <c r="I36" s="422"/>
      <c r="J36" s="424"/>
      <c r="K36" s="202"/>
      <c r="L36" s="203"/>
      <c r="M36" s="204">
        <f t="shared" ref="M36:M38" si="18">K36*L36</f>
        <v>0</v>
      </c>
      <c r="N36" s="202"/>
      <c r="O36" s="205"/>
      <c r="P36" s="204">
        <f t="shared" ref="P36:P38" si="19">N36*O36</f>
        <v>0</v>
      </c>
      <c r="Q36" s="204">
        <f t="shared" ref="Q36:Q38" si="20">G36+M36</f>
        <v>0</v>
      </c>
      <c r="R36" s="204">
        <f t="shared" ref="R36:R38" si="21">J36+P36</f>
        <v>0</v>
      </c>
      <c r="S36" s="204">
        <f t="shared" ref="S36:S38" si="22">Q36-R36</f>
        <v>0</v>
      </c>
      <c r="T36" s="206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30" customHeight="1" x14ac:dyDescent="0.2">
      <c r="A37" s="219" t="s">
        <v>37</v>
      </c>
      <c r="B37" s="220" t="s">
        <v>51</v>
      </c>
      <c r="C37" s="200" t="s">
        <v>39</v>
      </c>
      <c r="D37" s="201"/>
      <c r="E37" s="425"/>
      <c r="F37" s="422"/>
      <c r="G37" s="424"/>
      <c r="H37" s="425"/>
      <c r="I37" s="422"/>
      <c r="J37" s="424"/>
      <c r="K37" s="202"/>
      <c r="L37" s="203"/>
      <c r="M37" s="204">
        <f t="shared" si="18"/>
        <v>0</v>
      </c>
      <c r="N37" s="202"/>
      <c r="O37" s="205"/>
      <c r="P37" s="204">
        <f t="shared" si="19"/>
        <v>0</v>
      </c>
      <c r="Q37" s="204">
        <f t="shared" si="20"/>
        <v>0</v>
      </c>
      <c r="R37" s="204">
        <f t="shared" si="21"/>
        <v>0</v>
      </c>
      <c r="S37" s="204">
        <f t="shared" si="22"/>
        <v>0</v>
      </c>
      <c r="T37" s="206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30" customHeight="1" x14ac:dyDescent="0.2">
      <c r="A38" s="207" t="s">
        <v>37</v>
      </c>
      <c r="B38" s="208" t="s">
        <v>52</v>
      </c>
      <c r="C38" s="209" t="s">
        <v>39</v>
      </c>
      <c r="D38" s="210"/>
      <c r="E38" s="426"/>
      <c r="F38" s="427"/>
      <c r="G38" s="428"/>
      <c r="H38" s="426"/>
      <c r="I38" s="427"/>
      <c r="J38" s="428"/>
      <c r="K38" s="211"/>
      <c r="L38" s="212"/>
      <c r="M38" s="213">
        <f t="shared" si="18"/>
        <v>0</v>
      </c>
      <c r="N38" s="211"/>
      <c r="O38" s="214"/>
      <c r="P38" s="213">
        <f t="shared" si="19"/>
        <v>0</v>
      </c>
      <c r="Q38" s="204">
        <f t="shared" si="20"/>
        <v>0</v>
      </c>
      <c r="R38" s="204">
        <f t="shared" si="21"/>
        <v>0</v>
      </c>
      <c r="S38" s="204">
        <f t="shared" si="22"/>
        <v>0</v>
      </c>
      <c r="T38" s="21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30" customHeight="1" thickBot="1" x14ac:dyDescent="0.25">
      <c r="A39" s="221" t="s">
        <v>53</v>
      </c>
      <c r="B39" s="222"/>
      <c r="C39" s="223"/>
      <c r="D39" s="224"/>
      <c r="E39" s="225"/>
      <c r="F39" s="226"/>
      <c r="G39" s="227">
        <f>G26+G31+G35</f>
        <v>0</v>
      </c>
      <c r="H39" s="225"/>
      <c r="I39" s="226"/>
      <c r="J39" s="227">
        <f>J26+J31+J35</f>
        <v>0</v>
      </c>
      <c r="K39" s="225"/>
      <c r="L39" s="226"/>
      <c r="M39" s="227">
        <f>M26+M31+M35</f>
        <v>21300</v>
      </c>
      <c r="N39" s="228"/>
      <c r="O39" s="229"/>
      <c r="P39" s="230">
        <f t="shared" ref="P39:S39" si="23">P26+P31+P35</f>
        <v>21300</v>
      </c>
      <c r="Q39" s="227">
        <f t="shared" si="23"/>
        <v>21300</v>
      </c>
      <c r="R39" s="227">
        <f t="shared" si="23"/>
        <v>21300</v>
      </c>
      <c r="S39" s="227">
        <f t="shared" si="23"/>
        <v>0</v>
      </c>
      <c r="T39" s="23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48" customHeight="1" thickBot="1" x14ac:dyDescent="0.25">
      <c r="A40" s="190" t="s">
        <v>26</v>
      </c>
      <c r="B40" s="191" t="s">
        <v>54</v>
      </c>
      <c r="C40" s="190" t="s">
        <v>55</v>
      </c>
      <c r="D40" s="192"/>
      <c r="E40" s="193"/>
      <c r="F40" s="194"/>
      <c r="G40" s="232"/>
      <c r="H40" s="193"/>
      <c r="I40" s="194"/>
      <c r="J40" s="232"/>
      <c r="K40" s="193"/>
      <c r="L40" s="194"/>
      <c r="M40" s="232"/>
      <c r="N40" s="193"/>
      <c r="O40" s="233"/>
      <c r="P40" s="232"/>
      <c r="Q40" s="232"/>
      <c r="R40" s="232"/>
      <c r="S40" s="232"/>
      <c r="T40" s="19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30" customHeight="1" x14ac:dyDescent="0.2">
      <c r="A41" s="198" t="s">
        <v>37</v>
      </c>
      <c r="B41" s="234" t="s">
        <v>56</v>
      </c>
      <c r="C41" s="200" t="s">
        <v>57</v>
      </c>
      <c r="D41" s="201"/>
      <c r="E41" s="202"/>
      <c r="F41" s="235">
        <v>0.22</v>
      </c>
      <c r="G41" s="204">
        <f t="shared" ref="G41:G42" si="24">E41*F41</f>
        <v>0</v>
      </c>
      <c r="H41" s="202"/>
      <c r="I41" s="235">
        <v>0.22</v>
      </c>
      <c r="J41" s="204">
        <f t="shared" ref="J41:J42" si="25">H41*I41</f>
        <v>0</v>
      </c>
      <c r="K41" s="202"/>
      <c r="L41" s="235">
        <v>0.22</v>
      </c>
      <c r="M41" s="204">
        <v>4686</v>
      </c>
      <c r="N41" s="202"/>
      <c r="O41" s="236">
        <v>0.22</v>
      </c>
      <c r="P41" s="204">
        <v>4686</v>
      </c>
      <c r="Q41" s="204">
        <f t="shared" ref="Q41:Q42" si="26">G41+M41</f>
        <v>4686</v>
      </c>
      <c r="R41" s="204">
        <f t="shared" ref="R41:R42" si="27">J41+P41</f>
        <v>4686</v>
      </c>
      <c r="S41" s="204">
        <f t="shared" ref="S41:S42" si="28">Q41-R41</f>
        <v>0</v>
      </c>
      <c r="T41" s="20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219" t="s">
        <v>37</v>
      </c>
      <c r="B42" s="220" t="s">
        <v>58</v>
      </c>
      <c r="C42" s="200" t="s">
        <v>43</v>
      </c>
      <c r="D42" s="201"/>
      <c r="E42" s="202"/>
      <c r="F42" s="235">
        <v>0.22</v>
      </c>
      <c r="G42" s="204">
        <f t="shared" si="24"/>
        <v>0</v>
      </c>
      <c r="H42" s="202"/>
      <c r="I42" s="235">
        <v>0.22</v>
      </c>
      <c r="J42" s="204">
        <f t="shared" si="25"/>
        <v>0</v>
      </c>
      <c r="K42" s="202"/>
      <c r="L42" s="235">
        <v>0.22</v>
      </c>
      <c r="M42" s="204">
        <f t="shared" ref="M42" si="29">K42*L42</f>
        <v>0</v>
      </c>
      <c r="N42" s="202"/>
      <c r="O42" s="237">
        <v>0.22</v>
      </c>
      <c r="P42" s="204">
        <f t="shared" ref="P42" si="30">N42*O42</f>
        <v>0</v>
      </c>
      <c r="Q42" s="204">
        <f t="shared" si="26"/>
        <v>0</v>
      </c>
      <c r="R42" s="204">
        <f t="shared" si="27"/>
        <v>0</v>
      </c>
      <c r="S42" s="204">
        <f t="shared" si="28"/>
        <v>0</v>
      </c>
      <c r="T42" s="20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thickBot="1" x14ac:dyDescent="0.25">
      <c r="A43" s="221" t="s">
        <v>59</v>
      </c>
      <c r="B43" s="222"/>
      <c r="C43" s="223"/>
      <c r="D43" s="224"/>
      <c r="E43" s="225"/>
      <c r="F43" s="226"/>
      <c r="G43" s="227">
        <f>SUM(G41:G42)</f>
        <v>0</v>
      </c>
      <c r="H43" s="225"/>
      <c r="I43" s="226"/>
      <c r="J43" s="227">
        <f>SUM(J41:J42)</f>
        <v>0</v>
      </c>
      <c r="K43" s="225"/>
      <c r="L43" s="226"/>
      <c r="M43" s="227">
        <f>SUM(M41:M42)</f>
        <v>4686</v>
      </c>
      <c r="N43" s="228"/>
      <c r="O43" s="229"/>
      <c r="P43" s="230">
        <f t="shared" ref="P43:S43" si="31">SUM(P41:P42)</f>
        <v>4686</v>
      </c>
      <c r="Q43" s="227">
        <f t="shared" si="31"/>
        <v>4686</v>
      </c>
      <c r="R43" s="227">
        <f t="shared" si="31"/>
        <v>4686</v>
      </c>
      <c r="S43" s="227">
        <f t="shared" si="31"/>
        <v>0</v>
      </c>
      <c r="T43" s="23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60" customHeight="1" thickBot="1" x14ac:dyDescent="0.25">
      <c r="A44" s="190" t="s">
        <v>26</v>
      </c>
      <c r="B44" s="191" t="s">
        <v>60</v>
      </c>
      <c r="C44" s="190" t="s">
        <v>61</v>
      </c>
      <c r="D44" s="192"/>
      <c r="E44" s="193"/>
      <c r="F44" s="194"/>
      <c r="G44" s="232"/>
      <c r="H44" s="193"/>
      <c r="I44" s="194"/>
      <c r="J44" s="232"/>
      <c r="K44" s="193"/>
      <c r="L44" s="194"/>
      <c r="M44" s="232"/>
      <c r="N44" s="193"/>
      <c r="O44" s="196"/>
      <c r="P44" s="232"/>
      <c r="Q44" s="232"/>
      <c r="R44" s="232"/>
      <c r="S44" s="232"/>
      <c r="T44" s="197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30" customHeight="1" x14ac:dyDescent="0.2">
      <c r="A45" s="198" t="s">
        <v>37</v>
      </c>
      <c r="B45" s="234" t="s">
        <v>62</v>
      </c>
      <c r="C45" s="238" t="s">
        <v>140</v>
      </c>
      <c r="D45" s="201" t="s">
        <v>40</v>
      </c>
      <c r="E45" s="202"/>
      <c r="F45" s="203"/>
      <c r="G45" s="204">
        <f t="shared" ref="G45:G47" si="32">E45*F45</f>
        <v>0</v>
      </c>
      <c r="H45" s="202"/>
      <c r="I45" s="203"/>
      <c r="J45" s="204">
        <f t="shared" ref="J45:J47" si="33">H45*I45</f>
        <v>0</v>
      </c>
      <c r="K45" s="202"/>
      <c r="L45" s="203"/>
      <c r="M45" s="204">
        <f t="shared" ref="M45:M47" si="34">K45*L45</f>
        <v>0</v>
      </c>
      <c r="N45" s="202"/>
      <c r="O45" s="205"/>
      <c r="P45" s="204">
        <f t="shared" ref="P45:P47" si="35">N45*O45</f>
        <v>0</v>
      </c>
      <c r="Q45" s="204">
        <f t="shared" ref="Q45:Q47" si="36">G45+M45</f>
        <v>0</v>
      </c>
      <c r="R45" s="204">
        <f t="shared" ref="R45:R47" si="37">J45+P45</f>
        <v>0</v>
      </c>
      <c r="S45" s="204">
        <f t="shared" ref="S45:S47" si="38">Q45-R45</f>
        <v>0</v>
      </c>
      <c r="T45" s="20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69" customHeight="1" x14ac:dyDescent="0.2">
      <c r="A46" s="219" t="s">
        <v>37</v>
      </c>
      <c r="B46" s="220" t="s">
        <v>64</v>
      </c>
      <c r="C46" s="238" t="s">
        <v>63</v>
      </c>
      <c r="D46" s="201" t="s">
        <v>40</v>
      </c>
      <c r="E46" s="202"/>
      <c r="F46" s="203"/>
      <c r="G46" s="204">
        <f t="shared" si="32"/>
        <v>0</v>
      </c>
      <c r="H46" s="202"/>
      <c r="I46" s="203"/>
      <c r="J46" s="204">
        <f t="shared" si="33"/>
        <v>0</v>
      </c>
      <c r="K46" s="202"/>
      <c r="L46" s="203"/>
      <c r="M46" s="204">
        <f t="shared" si="34"/>
        <v>0</v>
      </c>
      <c r="N46" s="202"/>
      <c r="O46" s="205"/>
      <c r="P46" s="204">
        <f t="shared" si="35"/>
        <v>0</v>
      </c>
      <c r="Q46" s="204">
        <f t="shared" si="36"/>
        <v>0</v>
      </c>
      <c r="R46" s="204">
        <f t="shared" si="37"/>
        <v>0</v>
      </c>
      <c r="S46" s="204">
        <f t="shared" si="38"/>
        <v>0</v>
      </c>
      <c r="T46" s="20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73.5" customHeight="1" thickBot="1" x14ac:dyDescent="0.25">
      <c r="A47" s="207" t="s">
        <v>37</v>
      </c>
      <c r="B47" s="208" t="s">
        <v>65</v>
      </c>
      <c r="C47" s="238" t="s">
        <v>63</v>
      </c>
      <c r="D47" s="210" t="s">
        <v>40</v>
      </c>
      <c r="E47" s="211"/>
      <c r="F47" s="212"/>
      <c r="G47" s="213">
        <f t="shared" si="32"/>
        <v>0</v>
      </c>
      <c r="H47" s="211"/>
      <c r="I47" s="212"/>
      <c r="J47" s="213">
        <f t="shared" si="33"/>
        <v>0</v>
      </c>
      <c r="K47" s="211"/>
      <c r="L47" s="212"/>
      <c r="M47" s="213">
        <f t="shared" si="34"/>
        <v>0</v>
      </c>
      <c r="N47" s="211"/>
      <c r="O47" s="214"/>
      <c r="P47" s="213">
        <f t="shared" si="35"/>
        <v>0</v>
      </c>
      <c r="Q47" s="204">
        <f t="shared" si="36"/>
        <v>0</v>
      </c>
      <c r="R47" s="204">
        <f t="shared" si="37"/>
        <v>0</v>
      </c>
      <c r="S47" s="204">
        <f t="shared" si="38"/>
        <v>0</v>
      </c>
      <c r="T47" s="21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thickBot="1" x14ac:dyDescent="0.25">
      <c r="A48" s="221" t="s">
        <v>66</v>
      </c>
      <c r="B48" s="222"/>
      <c r="C48" s="223"/>
      <c r="D48" s="224"/>
      <c r="E48" s="225"/>
      <c r="F48" s="226"/>
      <c r="G48" s="227">
        <f>SUM(G45:G47)</f>
        <v>0</v>
      </c>
      <c r="H48" s="225"/>
      <c r="I48" s="226"/>
      <c r="J48" s="227">
        <f>SUM(J45:J47)</f>
        <v>0</v>
      </c>
      <c r="K48" s="225"/>
      <c r="L48" s="226"/>
      <c r="M48" s="227">
        <f>SUM(M45:M47)</f>
        <v>0</v>
      </c>
      <c r="N48" s="225"/>
      <c r="O48" s="239"/>
      <c r="P48" s="227">
        <f t="shared" ref="P48:S48" si="39">SUM(P45:P47)</f>
        <v>0</v>
      </c>
      <c r="Q48" s="227">
        <f t="shared" si="39"/>
        <v>0</v>
      </c>
      <c r="R48" s="227">
        <f t="shared" si="39"/>
        <v>0</v>
      </c>
      <c r="S48" s="227">
        <f t="shared" si="39"/>
        <v>0</v>
      </c>
      <c r="T48" s="23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90" customHeight="1" thickBot="1" x14ac:dyDescent="0.25">
      <c r="A49" s="190" t="s">
        <v>26</v>
      </c>
      <c r="B49" s="191" t="s">
        <v>67</v>
      </c>
      <c r="C49" s="240" t="s">
        <v>68</v>
      </c>
      <c r="D49" s="192"/>
      <c r="E49" s="193"/>
      <c r="F49" s="194"/>
      <c r="G49" s="232"/>
      <c r="H49" s="193"/>
      <c r="I49" s="194"/>
      <c r="J49" s="232"/>
      <c r="K49" s="193"/>
      <c r="L49" s="194"/>
      <c r="M49" s="232"/>
      <c r="N49" s="193"/>
      <c r="O49" s="196"/>
      <c r="P49" s="232"/>
      <c r="Q49" s="232"/>
      <c r="R49" s="232"/>
      <c r="S49" s="232"/>
      <c r="T49" s="197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30" customHeight="1" x14ac:dyDescent="0.2">
      <c r="A50" s="198" t="s">
        <v>37</v>
      </c>
      <c r="B50" s="234" t="s">
        <v>69</v>
      </c>
      <c r="C50" s="238" t="s">
        <v>70</v>
      </c>
      <c r="D50" s="201" t="s">
        <v>40</v>
      </c>
      <c r="E50" s="202"/>
      <c r="F50" s="203"/>
      <c r="G50" s="204">
        <f t="shared" ref="G50:G53" si="40">E50*F50</f>
        <v>0</v>
      </c>
      <c r="H50" s="202"/>
      <c r="I50" s="203"/>
      <c r="J50" s="204">
        <f t="shared" ref="J50:J53" si="41">H50*I50</f>
        <v>0</v>
      </c>
      <c r="K50" s="202"/>
      <c r="L50" s="203"/>
      <c r="M50" s="204">
        <f t="shared" ref="M50:M53" si="42">K50*L50</f>
        <v>0</v>
      </c>
      <c r="N50" s="202"/>
      <c r="O50" s="205"/>
      <c r="P50" s="204">
        <f t="shared" ref="P50:P53" si="43">N50*O50</f>
        <v>0</v>
      </c>
      <c r="Q50" s="204">
        <f t="shared" ref="Q50:Q53" si="44">G50+M50</f>
        <v>0</v>
      </c>
      <c r="R50" s="204">
        <f t="shared" ref="R50:R53" si="45">J50+P50</f>
        <v>0</v>
      </c>
      <c r="S50" s="204">
        <f t="shared" ref="S50:S53" si="46">Q50-R50</f>
        <v>0</v>
      </c>
      <c r="T50" s="20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219" t="s">
        <v>37</v>
      </c>
      <c r="B51" s="208" t="s">
        <v>71</v>
      </c>
      <c r="C51" s="238" t="s">
        <v>72</v>
      </c>
      <c r="D51" s="201" t="s">
        <v>40</v>
      </c>
      <c r="E51" s="202"/>
      <c r="F51" s="203"/>
      <c r="G51" s="204">
        <f t="shared" si="40"/>
        <v>0</v>
      </c>
      <c r="H51" s="202"/>
      <c r="I51" s="203"/>
      <c r="J51" s="204">
        <f t="shared" si="41"/>
        <v>0</v>
      </c>
      <c r="K51" s="202"/>
      <c r="L51" s="203"/>
      <c r="M51" s="204">
        <f t="shared" si="42"/>
        <v>0</v>
      </c>
      <c r="N51" s="202"/>
      <c r="O51" s="205"/>
      <c r="P51" s="204">
        <f t="shared" si="43"/>
        <v>0</v>
      </c>
      <c r="Q51" s="204">
        <f t="shared" si="44"/>
        <v>0</v>
      </c>
      <c r="R51" s="204">
        <f t="shared" si="45"/>
        <v>0</v>
      </c>
      <c r="S51" s="204">
        <f t="shared" si="46"/>
        <v>0</v>
      </c>
      <c r="T51" s="20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219" t="s">
        <v>37</v>
      </c>
      <c r="B52" s="220" t="s">
        <v>73</v>
      </c>
      <c r="C52" s="241" t="s">
        <v>74</v>
      </c>
      <c r="D52" s="201" t="s">
        <v>40</v>
      </c>
      <c r="E52" s="202"/>
      <c r="F52" s="203"/>
      <c r="G52" s="204">
        <f t="shared" si="40"/>
        <v>0</v>
      </c>
      <c r="H52" s="202"/>
      <c r="I52" s="203"/>
      <c r="J52" s="204">
        <f t="shared" si="41"/>
        <v>0</v>
      </c>
      <c r="K52" s="202"/>
      <c r="L52" s="203"/>
      <c r="M52" s="204">
        <f t="shared" si="42"/>
        <v>0</v>
      </c>
      <c r="N52" s="202"/>
      <c r="O52" s="205"/>
      <c r="P52" s="204">
        <f t="shared" si="43"/>
        <v>0</v>
      </c>
      <c r="Q52" s="204">
        <f t="shared" si="44"/>
        <v>0</v>
      </c>
      <c r="R52" s="204">
        <f t="shared" si="45"/>
        <v>0</v>
      </c>
      <c r="S52" s="204">
        <f t="shared" si="46"/>
        <v>0</v>
      </c>
      <c r="T52" s="20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98.25" customHeight="1" x14ac:dyDescent="0.2">
      <c r="A53" s="207" t="s">
        <v>37</v>
      </c>
      <c r="B53" s="220" t="s">
        <v>75</v>
      </c>
      <c r="C53" s="242" t="s">
        <v>76</v>
      </c>
      <c r="D53" s="210" t="s">
        <v>40</v>
      </c>
      <c r="E53" s="211"/>
      <c r="F53" s="212"/>
      <c r="G53" s="213">
        <f t="shared" si="40"/>
        <v>0</v>
      </c>
      <c r="H53" s="211"/>
      <c r="I53" s="212"/>
      <c r="J53" s="213">
        <f t="shared" si="41"/>
        <v>0</v>
      </c>
      <c r="K53" s="211"/>
      <c r="L53" s="212"/>
      <c r="M53" s="213">
        <f t="shared" si="42"/>
        <v>0</v>
      </c>
      <c r="N53" s="211"/>
      <c r="O53" s="214"/>
      <c r="P53" s="213">
        <f t="shared" si="43"/>
        <v>0</v>
      </c>
      <c r="Q53" s="204">
        <f t="shared" si="44"/>
        <v>0</v>
      </c>
      <c r="R53" s="204">
        <f t="shared" si="45"/>
        <v>0</v>
      </c>
      <c r="S53" s="204">
        <f t="shared" si="46"/>
        <v>0</v>
      </c>
      <c r="T53" s="21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thickBot="1" x14ac:dyDescent="0.25">
      <c r="A54" s="243" t="s">
        <v>77</v>
      </c>
      <c r="B54" s="222"/>
      <c r="C54" s="223"/>
      <c r="D54" s="224"/>
      <c r="E54" s="225"/>
      <c r="F54" s="226"/>
      <c r="G54" s="227">
        <f>SUM(G50:G53)</f>
        <v>0</v>
      </c>
      <c r="H54" s="225"/>
      <c r="I54" s="226"/>
      <c r="J54" s="227">
        <f>SUM(J50:J53)</f>
        <v>0</v>
      </c>
      <c r="K54" s="225"/>
      <c r="L54" s="226"/>
      <c r="M54" s="227">
        <f>SUM(M50:M53)</f>
        <v>0</v>
      </c>
      <c r="N54" s="228"/>
      <c r="O54" s="229"/>
      <c r="P54" s="230">
        <f t="shared" ref="P54:S54" si="47">SUM(P50:P53)</f>
        <v>0</v>
      </c>
      <c r="Q54" s="227">
        <f t="shared" si="47"/>
        <v>0</v>
      </c>
      <c r="R54" s="227">
        <f t="shared" si="47"/>
        <v>0</v>
      </c>
      <c r="S54" s="227">
        <f t="shared" si="47"/>
        <v>0</v>
      </c>
      <c r="T54" s="23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66" customHeight="1" thickBot="1" x14ac:dyDescent="0.25">
      <c r="A55" s="246" t="s">
        <v>26</v>
      </c>
      <c r="B55" s="191" t="s">
        <v>78</v>
      </c>
      <c r="C55" s="246" t="s">
        <v>79</v>
      </c>
      <c r="D55" s="247"/>
      <c r="E55" s="248"/>
      <c r="F55" s="249"/>
      <c r="G55" s="250"/>
      <c r="H55" s="248"/>
      <c r="I55" s="249"/>
      <c r="J55" s="250"/>
      <c r="K55" s="248"/>
      <c r="L55" s="249"/>
      <c r="M55" s="250"/>
      <c r="N55" s="248"/>
      <c r="O55" s="196"/>
      <c r="P55" s="250"/>
      <c r="Q55" s="250"/>
      <c r="R55" s="250"/>
      <c r="S55" s="250"/>
      <c r="T55" s="251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74.25" customHeight="1" x14ac:dyDescent="0.2">
      <c r="A56" s="198" t="s">
        <v>37</v>
      </c>
      <c r="B56" s="234" t="s">
        <v>80</v>
      </c>
      <c r="C56" s="244" t="s">
        <v>81</v>
      </c>
      <c r="D56" s="201" t="s">
        <v>40</v>
      </c>
      <c r="E56" s="202"/>
      <c r="F56" s="203"/>
      <c r="G56" s="204">
        <f t="shared" ref="G56:G58" si="48">E56*F56</f>
        <v>0</v>
      </c>
      <c r="H56" s="202"/>
      <c r="I56" s="203"/>
      <c r="J56" s="204">
        <f t="shared" ref="J56:J58" si="49">H56*I56</f>
        <v>0</v>
      </c>
      <c r="K56" s="202"/>
      <c r="L56" s="203"/>
      <c r="M56" s="204">
        <f t="shared" ref="M56" si="50">K56*L56</f>
        <v>0</v>
      </c>
      <c r="N56" s="202"/>
      <c r="O56" s="205"/>
      <c r="P56" s="204">
        <f t="shared" ref="P56:P58" si="51">N56*O56</f>
        <v>0</v>
      </c>
      <c r="Q56" s="204">
        <f t="shared" ref="Q56:Q58" si="52">G56+M56</f>
        <v>0</v>
      </c>
      <c r="R56" s="204">
        <f t="shared" ref="R56:R58" si="53">J56+P56</f>
        <v>0</v>
      </c>
      <c r="S56" s="204">
        <f t="shared" ref="S56:S58" si="54">Q56-R56</f>
        <v>0</v>
      </c>
      <c r="T56" s="20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77.25" customHeight="1" x14ac:dyDescent="0.2">
      <c r="A57" s="219" t="s">
        <v>37</v>
      </c>
      <c r="B57" s="220" t="s">
        <v>82</v>
      </c>
      <c r="C57" s="244" t="s">
        <v>83</v>
      </c>
      <c r="D57" s="201" t="s">
        <v>40</v>
      </c>
      <c r="E57" s="202"/>
      <c r="F57" s="203"/>
      <c r="G57" s="204">
        <f t="shared" si="48"/>
        <v>0</v>
      </c>
      <c r="H57" s="202"/>
      <c r="I57" s="203"/>
      <c r="J57" s="204">
        <f t="shared" si="49"/>
        <v>0</v>
      </c>
      <c r="K57" s="202"/>
      <c r="L57" s="203"/>
      <c r="M57" s="204">
        <f>K57*L57</f>
        <v>0</v>
      </c>
      <c r="N57" s="202"/>
      <c r="O57" s="205"/>
      <c r="P57" s="204">
        <f t="shared" si="51"/>
        <v>0</v>
      </c>
      <c r="Q57" s="204">
        <f t="shared" si="52"/>
        <v>0</v>
      </c>
      <c r="R57" s="204">
        <f t="shared" si="53"/>
        <v>0</v>
      </c>
      <c r="S57" s="204">
        <f t="shared" si="54"/>
        <v>0</v>
      </c>
      <c r="T57" s="20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76.5" customHeight="1" thickBot="1" x14ac:dyDescent="0.25">
      <c r="A58" s="207" t="s">
        <v>37</v>
      </c>
      <c r="B58" s="208" t="s">
        <v>84</v>
      </c>
      <c r="C58" s="245" t="s">
        <v>85</v>
      </c>
      <c r="D58" s="210" t="s">
        <v>40</v>
      </c>
      <c r="E58" s="211"/>
      <c r="F58" s="216"/>
      <c r="G58" s="213">
        <f t="shared" si="48"/>
        <v>0</v>
      </c>
      <c r="H58" s="211"/>
      <c r="I58" s="216"/>
      <c r="J58" s="213">
        <f t="shared" si="49"/>
        <v>0</v>
      </c>
      <c r="K58" s="211"/>
      <c r="L58" s="216"/>
      <c r="M58" s="213">
        <f>K58*L58</f>
        <v>0</v>
      </c>
      <c r="N58" s="211"/>
      <c r="O58" s="217"/>
      <c r="P58" s="213">
        <f t="shared" si="51"/>
        <v>0</v>
      </c>
      <c r="Q58" s="204">
        <f t="shared" si="52"/>
        <v>0</v>
      </c>
      <c r="R58" s="204">
        <f t="shared" si="53"/>
        <v>0</v>
      </c>
      <c r="S58" s="204">
        <f t="shared" si="54"/>
        <v>0</v>
      </c>
      <c r="T58" s="21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thickBot="1" x14ac:dyDescent="0.25">
      <c r="A59" s="221" t="s">
        <v>86</v>
      </c>
      <c r="B59" s="222"/>
      <c r="C59" s="223"/>
      <c r="D59" s="224"/>
      <c r="E59" s="225"/>
      <c r="F59" s="226"/>
      <c r="G59" s="227">
        <f>SUM(G56:G58)</f>
        <v>0</v>
      </c>
      <c r="H59" s="225"/>
      <c r="I59" s="226"/>
      <c r="J59" s="227">
        <f>SUM(J56:J58)</f>
        <v>0</v>
      </c>
      <c r="K59" s="225"/>
      <c r="L59" s="226"/>
      <c r="M59" s="227">
        <f>SUM(M56:M58)</f>
        <v>0</v>
      </c>
      <c r="N59" s="228"/>
      <c r="O59" s="229"/>
      <c r="P59" s="230">
        <f t="shared" ref="P59:S59" si="55">SUM(P56:P58)</f>
        <v>0</v>
      </c>
      <c r="Q59" s="227">
        <f t="shared" si="55"/>
        <v>0</v>
      </c>
      <c r="R59" s="227">
        <f t="shared" si="55"/>
        <v>0</v>
      </c>
      <c r="S59" s="227">
        <f t="shared" si="55"/>
        <v>0</v>
      </c>
      <c r="T59" s="25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69" customHeight="1" thickBot="1" x14ac:dyDescent="0.25">
      <c r="A60" s="246" t="s">
        <v>26</v>
      </c>
      <c r="B60" s="191" t="s">
        <v>87</v>
      </c>
      <c r="C60" s="246" t="s">
        <v>88</v>
      </c>
      <c r="D60" s="247"/>
      <c r="E60" s="248"/>
      <c r="F60" s="249"/>
      <c r="G60" s="250"/>
      <c r="H60" s="248"/>
      <c r="I60" s="249"/>
      <c r="J60" s="250"/>
      <c r="K60" s="248"/>
      <c r="L60" s="249"/>
      <c r="M60" s="250"/>
      <c r="N60" s="248"/>
      <c r="O60" s="196"/>
      <c r="P60" s="253"/>
      <c r="Q60" s="250"/>
      <c r="R60" s="250"/>
      <c r="S60" s="250"/>
      <c r="T60" s="251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76.5" customHeight="1" thickBot="1" x14ac:dyDescent="0.25">
      <c r="A61" s="254" t="s">
        <v>37</v>
      </c>
      <c r="B61" s="255" t="s">
        <v>89</v>
      </c>
      <c r="C61" s="256" t="s">
        <v>146</v>
      </c>
      <c r="D61" s="257"/>
      <c r="E61" s="258"/>
      <c r="F61" s="259"/>
      <c r="G61" s="260">
        <f t="shared" ref="G61:G62" si="56">E61*F61</f>
        <v>0</v>
      </c>
      <c r="H61" s="258"/>
      <c r="I61" s="259"/>
      <c r="J61" s="260">
        <f t="shared" ref="J61:J62" si="57">H61*I61</f>
        <v>0</v>
      </c>
      <c r="K61" s="261"/>
      <c r="L61" s="262"/>
      <c r="M61" s="263">
        <f>M62+M63+M64+M65+M66+M67+M68+M69+M70+M71+M72+M73+M74+M75+M76+M77+M78+M79+M80+M81</f>
        <v>263825</v>
      </c>
      <c r="N61" s="263"/>
      <c r="O61" s="263">
        <f t="shared" ref="O61:P61" si="58">O62+O63+O64+O65+O66+O67+O68+O69+O70+O71+O72+O73+O74+O75+O76+O77+O78+O79+O80+O81</f>
        <v>31543.332999999999</v>
      </c>
      <c r="P61" s="264">
        <f t="shared" si="58"/>
        <v>261499.997</v>
      </c>
      <c r="Q61" s="261">
        <f>Q62+Q63+Q64+Q65+Q66+Q67+Q68+Q69+Q70+Q71+Q72+Q73+Q74+Q75+Q76+Q77+Q78+Q79+Q80+Q81</f>
        <v>263825</v>
      </c>
      <c r="R61" s="261">
        <f>R62+R63+R64+R65+R66+R67+R68+R69+R70+R71+R72+R73+R74+R75+R76+R77+R78+R79+R80+R81</f>
        <v>261500</v>
      </c>
      <c r="S61" s="265">
        <f>Q61-R61</f>
        <v>2325</v>
      </c>
      <c r="T61" s="26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81" customHeight="1" thickBot="1" x14ac:dyDescent="0.25">
      <c r="A62" s="198" t="s">
        <v>37</v>
      </c>
      <c r="B62" s="234" t="s">
        <v>147</v>
      </c>
      <c r="C62" s="267" t="s">
        <v>148</v>
      </c>
      <c r="D62" s="268" t="s">
        <v>91</v>
      </c>
      <c r="E62" s="269"/>
      <c r="F62" s="270"/>
      <c r="G62" s="271">
        <f t="shared" si="56"/>
        <v>0</v>
      </c>
      <c r="H62" s="269"/>
      <c r="I62" s="270"/>
      <c r="J62" s="271">
        <f t="shared" si="57"/>
        <v>0</v>
      </c>
      <c r="K62" s="272">
        <v>10</v>
      </c>
      <c r="L62" s="270">
        <v>2250</v>
      </c>
      <c r="M62" s="273">
        <f t="shared" ref="M62:M100" si="59">K62*L62</f>
        <v>22500</v>
      </c>
      <c r="N62" s="272">
        <v>10</v>
      </c>
      <c r="O62" s="274">
        <v>2250</v>
      </c>
      <c r="P62" s="275">
        <f>N62*O62</f>
        <v>22500</v>
      </c>
      <c r="Q62" s="270">
        <f>M62</f>
        <v>22500</v>
      </c>
      <c r="R62" s="273">
        <f>P62</f>
        <v>22500</v>
      </c>
      <c r="S62" s="276">
        <f>P62-M62</f>
        <v>0</v>
      </c>
      <c r="T62" s="277" t="s">
        <v>141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64.5" customHeight="1" thickBot="1" x14ac:dyDescent="0.25">
      <c r="A63" s="198" t="s">
        <v>37</v>
      </c>
      <c r="B63" s="234" t="s">
        <v>149</v>
      </c>
      <c r="C63" s="244" t="s">
        <v>150</v>
      </c>
      <c r="D63" s="268" t="s">
        <v>91</v>
      </c>
      <c r="E63" s="269"/>
      <c r="F63" s="270"/>
      <c r="G63" s="271"/>
      <c r="H63" s="269"/>
      <c r="I63" s="270"/>
      <c r="J63" s="271"/>
      <c r="K63" s="272">
        <v>10</v>
      </c>
      <c r="L63" s="270">
        <v>1400</v>
      </c>
      <c r="M63" s="273">
        <f t="shared" si="59"/>
        <v>14000</v>
      </c>
      <c r="N63" s="272">
        <v>10</v>
      </c>
      <c r="O63" s="274">
        <v>1500</v>
      </c>
      <c r="P63" s="272">
        <f t="shared" ref="P63:P109" si="60">N63*O63</f>
        <v>15000</v>
      </c>
      <c r="Q63" s="270">
        <f t="shared" ref="Q63:Q88" si="61">M63</f>
        <v>14000</v>
      </c>
      <c r="R63" s="273">
        <f t="shared" ref="R63:R88" si="62">P63</f>
        <v>15000</v>
      </c>
      <c r="S63" s="276">
        <f>M63-P63</f>
        <v>-1000</v>
      </c>
      <c r="T63" s="277" t="s">
        <v>141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48" customHeight="1" thickBot="1" x14ac:dyDescent="0.25">
      <c r="A64" s="198" t="s">
        <v>37</v>
      </c>
      <c r="B64" s="234" t="s">
        <v>151</v>
      </c>
      <c r="C64" s="244" t="s">
        <v>152</v>
      </c>
      <c r="D64" s="268" t="s">
        <v>91</v>
      </c>
      <c r="E64" s="269"/>
      <c r="F64" s="270"/>
      <c r="G64" s="271">
        <f t="shared" ref="G64:G109" si="63">E64*F64</f>
        <v>0</v>
      </c>
      <c r="H64" s="269"/>
      <c r="I64" s="270"/>
      <c r="J64" s="271">
        <f t="shared" ref="J64:J99" si="64">H64*I64</f>
        <v>0</v>
      </c>
      <c r="K64" s="272">
        <v>10</v>
      </c>
      <c r="L64" s="270">
        <v>900</v>
      </c>
      <c r="M64" s="273">
        <f t="shared" si="59"/>
        <v>9000</v>
      </c>
      <c r="N64" s="272">
        <v>10</v>
      </c>
      <c r="O64" s="274">
        <v>1000</v>
      </c>
      <c r="P64" s="272">
        <f t="shared" si="60"/>
        <v>10000</v>
      </c>
      <c r="Q64" s="270">
        <f t="shared" si="61"/>
        <v>9000</v>
      </c>
      <c r="R64" s="273">
        <f t="shared" si="62"/>
        <v>10000</v>
      </c>
      <c r="S64" s="276">
        <f t="shared" ref="S64:S126" si="65">M64-P64</f>
        <v>-1000</v>
      </c>
      <c r="T64" s="277" t="s">
        <v>141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59.25" customHeight="1" thickBot="1" x14ac:dyDescent="0.25">
      <c r="A65" s="198" t="s">
        <v>37</v>
      </c>
      <c r="B65" s="234" t="s">
        <v>153</v>
      </c>
      <c r="C65" s="244" t="s">
        <v>154</v>
      </c>
      <c r="D65" s="201" t="s">
        <v>91</v>
      </c>
      <c r="E65" s="202"/>
      <c r="F65" s="203"/>
      <c r="G65" s="278">
        <f t="shared" si="63"/>
        <v>0</v>
      </c>
      <c r="H65" s="202"/>
      <c r="I65" s="203"/>
      <c r="J65" s="278">
        <f t="shared" si="64"/>
        <v>0</v>
      </c>
      <c r="K65" s="279">
        <v>10</v>
      </c>
      <c r="L65" s="280">
        <v>2000</v>
      </c>
      <c r="M65" s="273">
        <f t="shared" si="59"/>
        <v>20000</v>
      </c>
      <c r="N65" s="279">
        <v>10</v>
      </c>
      <c r="O65" s="281">
        <v>2100</v>
      </c>
      <c r="P65" s="272">
        <f t="shared" si="60"/>
        <v>21000</v>
      </c>
      <c r="Q65" s="270">
        <f t="shared" si="61"/>
        <v>20000</v>
      </c>
      <c r="R65" s="273">
        <f t="shared" si="62"/>
        <v>21000</v>
      </c>
      <c r="S65" s="276">
        <f t="shared" si="65"/>
        <v>-1000</v>
      </c>
      <c r="T65" s="277" t="s">
        <v>141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s="49" customFormat="1" ht="48" customHeight="1" thickBot="1" x14ac:dyDescent="0.25">
      <c r="A66" s="198" t="s">
        <v>37</v>
      </c>
      <c r="B66" s="234" t="s">
        <v>155</v>
      </c>
      <c r="C66" s="244" t="s">
        <v>156</v>
      </c>
      <c r="D66" s="201" t="s">
        <v>91</v>
      </c>
      <c r="E66" s="202"/>
      <c r="F66" s="203"/>
      <c r="G66" s="204">
        <f t="shared" si="63"/>
        <v>0</v>
      </c>
      <c r="H66" s="202"/>
      <c r="I66" s="203"/>
      <c r="J66" s="204">
        <f t="shared" si="64"/>
        <v>0</v>
      </c>
      <c r="K66" s="202">
        <v>10</v>
      </c>
      <c r="L66" s="203">
        <v>1850</v>
      </c>
      <c r="M66" s="273">
        <f t="shared" si="59"/>
        <v>18500</v>
      </c>
      <c r="N66" s="202">
        <v>10</v>
      </c>
      <c r="O66" s="205">
        <v>1850</v>
      </c>
      <c r="P66" s="272">
        <f t="shared" si="60"/>
        <v>18500</v>
      </c>
      <c r="Q66" s="270">
        <f t="shared" si="61"/>
        <v>18500</v>
      </c>
      <c r="R66" s="273">
        <f t="shared" si="62"/>
        <v>18500</v>
      </c>
      <c r="S66" s="276">
        <f t="shared" si="65"/>
        <v>0</v>
      </c>
      <c r="T66" s="206" t="s">
        <v>141</v>
      </c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ht="57.75" customHeight="1" thickBot="1" x14ac:dyDescent="0.25">
      <c r="A67" s="282" t="s">
        <v>37</v>
      </c>
      <c r="B67" s="283" t="s">
        <v>157</v>
      </c>
      <c r="C67" s="245" t="s">
        <v>158</v>
      </c>
      <c r="D67" s="210" t="s">
        <v>91</v>
      </c>
      <c r="E67" s="211"/>
      <c r="F67" s="216"/>
      <c r="G67" s="213">
        <f t="shared" si="63"/>
        <v>0</v>
      </c>
      <c r="H67" s="211"/>
      <c r="I67" s="216"/>
      <c r="J67" s="213">
        <f t="shared" si="64"/>
        <v>0</v>
      </c>
      <c r="K67" s="211">
        <v>10</v>
      </c>
      <c r="L67" s="216">
        <v>1350</v>
      </c>
      <c r="M67" s="273">
        <f t="shared" si="59"/>
        <v>13500</v>
      </c>
      <c r="N67" s="211">
        <v>10</v>
      </c>
      <c r="O67" s="217">
        <v>1350</v>
      </c>
      <c r="P67" s="272">
        <f t="shared" si="60"/>
        <v>13500</v>
      </c>
      <c r="Q67" s="270">
        <f t="shared" si="61"/>
        <v>13500</v>
      </c>
      <c r="R67" s="273">
        <f t="shared" si="62"/>
        <v>13500</v>
      </c>
      <c r="S67" s="276">
        <f t="shared" si="65"/>
        <v>0</v>
      </c>
      <c r="T67" s="206" t="s">
        <v>141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55.5" customHeight="1" thickBot="1" x14ac:dyDescent="0.25">
      <c r="A68" s="284" t="s">
        <v>37</v>
      </c>
      <c r="B68" s="285" t="s">
        <v>159</v>
      </c>
      <c r="C68" s="286" t="s">
        <v>160</v>
      </c>
      <c r="D68" s="268" t="s">
        <v>91</v>
      </c>
      <c r="E68" s="269"/>
      <c r="F68" s="270"/>
      <c r="G68" s="271">
        <f t="shared" si="63"/>
        <v>0</v>
      </c>
      <c r="H68" s="269"/>
      <c r="I68" s="270"/>
      <c r="J68" s="271">
        <f t="shared" si="64"/>
        <v>0</v>
      </c>
      <c r="K68" s="287">
        <v>9</v>
      </c>
      <c r="L68" s="288">
        <v>4000</v>
      </c>
      <c r="M68" s="273">
        <f t="shared" si="59"/>
        <v>36000</v>
      </c>
      <c r="N68" s="287">
        <v>9</v>
      </c>
      <c r="O68" s="289">
        <v>3333.3330000000001</v>
      </c>
      <c r="P68" s="272">
        <f t="shared" si="60"/>
        <v>29999.996999999999</v>
      </c>
      <c r="Q68" s="270">
        <f t="shared" si="61"/>
        <v>36000</v>
      </c>
      <c r="R68" s="273">
        <v>30000</v>
      </c>
      <c r="S68" s="276">
        <f t="shared" si="65"/>
        <v>6000.0030000000006</v>
      </c>
      <c r="T68" s="215" t="s">
        <v>142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54" customHeight="1" thickBot="1" x14ac:dyDescent="0.25">
      <c r="A69" s="284" t="s">
        <v>37</v>
      </c>
      <c r="B69" s="290" t="s">
        <v>161</v>
      </c>
      <c r="C69" s="286" t="s">
        <v>162</v>
      </c>
      <c r="D69" s="268" t="s">
        <v>163</v>
      </c>
      <c r="E69" s="269"/>
      <c r="F69" s="270"/>
      <c r="G69" s="271">
        <f t="shared" si="63"/>
        <v>0</v>
      </c>
      <c r="H69" s="269"/>
      <c r="I69" s="270"/>
      <c r="J69" s="271">
        <f t="shared" si="64"/>
        <v>0</v>
      </c>
      <c r="K69" s="272">
        <v>15</v>
      </c>
      <c r="L69" s="291">
        <v>1155</v>
      </c>
      <c r="M69" s="273">
        <f t="shared" si="59"/>
        <v>17325</v>
      </c>
      <c r="N69" s="272">
        <v>15</v>
      </c>
      <c r="O69" s="292">
        <v>1160</v>
      </c>
      <c r="P69" s="272">
        <f t="shared" si="60"/>
        <v>17400</v>
      </c>
      <c r="Q69" s="270">
        <f t="shared" si="61"/>
        <v>17325</v>
      </c>
      <c r="R69" s="273">
        <f t="shared" si="62"/>
        <v>17400</v>
      </c>
      <c r="S69" s="276">
        <f t="shared" si="65"/>
        <v>-75</v>
      </c>
      <c r="T69" s="293" t="s">
        <v>142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64.900000000000006" customHeight="1" thickBot="1" x14ac:dyDescent="0.25">
      <c r="A70" s="284" t="s">
        <v>37</v>
      </c>
      <c r="B70" s="290" t="s">
        <v>164</v>
      </c>
      <c r="C70" s="286" t="s">
        <v>165</v>
      </c>
      <c r="D70" s="268" t="s">
        <v>91</v>
      </c>
      <c r="E70" s="269"/>
      <c r="F70" s="270"/>
      <c r="G70" s="271">
        <f t="shared" si="63"/>
        <v>0</v>
      </c>
      <c r="H70" s="269"/>
      <c r="I70" s="270"/>
      <c r="J70" s="271">
        <f t="shared" si="64"/>
        <v>0</v>
      </c>
      <c r="K70" s="272">
        <v>4</v>
      </c>
      <c r="L70" s="291">
        <v>1600</v>
      </c>
      <c r="M70" s="273">
        <f t="shared" si="59"/>
        <v>6400</v>
      </c>
      <c r="N70" s="272">
        <v>4</v>
      </c>
      <c r="O70" s="292">
        <v>1600</v>
      </c>
      <c r="P70" s="272">
        <f t="shared" si="60"/>
        <v>6400</v>
      </c>
      <c r="Q70" s="270">
        <f t="shared" si="61"/>
        <v>6400</v>
      </c>
      <c r="R70" s="273">
        <f t="shared" si="62"/>
        <v>6400</v>
      </c>
      <c r="S70" s="276">
        <f t="shared" si="65"/>
        <v>0</v>
      </c>
      <c r="T70" s="293" t="s">
        <v>143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63" customHeight="1" thickBot="1" x14ac:dyDescent="0.25">
      <c r="A71" s="284" t="s">
        <v>37</v>
      </c>
      <c r="B71" s="290" t="s">
        <v>166</v>
      </c>
      <c r="C71" s="286" t="s">
        <v>167</v>
      </c>
      <c r="D71" s="268" t="s">
        <v>91</v>
      </c>
      <c r="E71" s="269"/>
      <c r="F71" s="270"/>
      <c r="G71" s="271">
        <f t="shared" si="63"/>
        <v>0</v>
      </c>
      <c r="H71" s="269"/>
      <c r="I71" s="270"/>
      <c r="J71" s="271">
        <f t="shared" si="64"/>
        <v>0</v>
      </c>
      <c r="K71" s="272">
        <v>4</v>
      </c>
      <c r="L71" s="291">
        <v>1650</v>
      </c>
      <c r="M71" s="273">
        <f t="shared" si="59"/>
        <v>6600</v>
      </c>
      <c r="N71" s="272">
        <v>4</v>
      </c>
      <c r="O71" s="292">
        <v>1650</v>
      </c>
      <c r="P71" s="272">
        <f t="shared" si="60"/>
        <v>6600</v>
      </c>
      <c r="Q71" s="270">
        <f t="shared" si="61"/>
        <v>6600</v>
      </c>
      <c r="R71" s="273">
        <f t="shared" si="62"/>
        <v>6600</v>
      </c>
      <c r="S71" s="276">
        <f t="shared" si="65"/>
        <v>0</v>
      </c>
      <c r="T71" s="293" t="s">
        <v>144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60" customHeight="1" thickBot="1" x14ac:dyDescent="0.25">
      <c r="A72" s="284" t="s">
        <v>37</v>
      </c>
      <c r="B72" s="290" t="s">
        <v>168</v>
      </c>
      <c r="C72" s="286" t="s">
        <v>169</v>
      </c>
      <c r="D72" s="268" t="s">
        <v>91</v>
      </c>
      <c r="E72" s="269"/>
      <c r="F72" s="270"/>
      <c r="G72" s="271">
        <f t="shared" si="63"/>
        <v>0</v>
      </c>
      <c r="H72" s="269"/>
      <c r="I72" s="270"/>
      <c r="J72" s="271">
        <f t="shared" si="64"/>
        <v>0</v>
      </c>
      <c r="K72" s="272">
        <v>4</v>
      </c>
      <c r="L72" s="291">
        <v>1250</v>
      </c>
      <c r="M72" s="273">
        <f t="shared" si="59"/>
        <v>5000</v>
      </c>
      <c r="N72" s="272">
        <v>4</v>
      </c>
      <c r="O72" s="292">
        <v>1350</v>
      </c>
      <c r="P72" s="272">
        <f t="shared" si="60"/>
        <v>5400</v>
      </c>
      <c r="Q72" s="270">
        <f t="shared" si="61"/>
        <v>5000</v>
      </c>
      <c r="R72" s="273">
        <f t="shared" si="62"/>
        <v>5400</v>
      </c>
      <c r="S72" s="276">
        <f t="shared" si="65"/>
        <v>-400</v>
      </c>
      <c r="T72" s="293" t="s">
        <v>144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49.9" customHeight="1" thickBot="1" x14ac:dyDescent="0.25">
      <c r="A73" s="284" t="s">
        <v>37</v>
      </c>
      <c r="B73" s="290" t="s">
        <v>170</v>
      </c>
      <c r="C73" s="286" t="s">
        <v>171</v>
      </c>
      <c r="D73" s="268" t="s">
        <v>91</v>
      </c>
      <c r="E73" s="269"/>
      <c r="F73" s="270"/>
      <c r="G73" s="271">
        <f t="shared" si="63"/>
        <v>0</v>
      </c>
      <c r="H73" s="269"/>
      <c r="I73" s="270"/>
      <c r="J73" s="271">
        <f t="shared" si="64"/>
        <v>0</v>
      </c>
      <c r="K73" s="272">
        <v>4</v>
      </c>
      <c r="L73" s="291">
        <v>1250</v>
      </c>
      <c r="M73" s="273">
        <f t="shared" si="59"/>
        <v>5000</v>
      </c>
      <c r="N73" s="272">
        <v>4</v>
      </c>
      <c r="O73" s="292">
        <v>1250</v>
      </c>
      <c r="P73" s="272">
        <f t="shared" si="60"/>
        <v>5000</v>
      </c>
      <c r="Q73" s="270">
        <f t="shared" si="61"/>
        <v>5000</v>
      </c>
      <c r="R73" s="273">
        <f t="shared" si="62"/>
        <v>5000</v>
      </c>
      <c r="S73" s="276">
        <f t="shared" si="65"/>
        <v>0</v>
      </c>
      <c r="T73" s="293" t="s">
        <v>144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40.9" customHeight="1" thickBot="1" x14ac:dyDescent="0.25">
      <c r="A74" s="284" t="s">
        <v>37</v>
      </c>
      <c r="B74" s="290" t="s">
        <v>172</v>
      </c>
      <c r="C74" s="286" t="s">
        <v>173</v>
      </c>
      <c r="D74" s="268" t="s">
        <v>91</v>
      </c>
      <c r="E74" s="269"/>
      <c r="F74" s="270"/>
      <c r="G74" s="271">
        <f t="shared" si="63"/>
        <v>0</v>
      </c>
      <c r="H74" s="269"/>
      <c r="I74" s="270"/>
      <c r="J74" s="271">
        <f t="shared" si="64"/>
        <v>0</v>
      </c>
      <c r="K74" s="272">
        <v>8</v>
      </c>
      <c r="L74" s="291">
        <v>1350</v>
      </c>
      <c r="M74" s="273">
        <f t="shared" si="59"/>
        <v>10800</v>
      </c>
      <c r="N74" s="272">
        <v>8</v>
      </c>
      <c r="O74" s="292">
        <v>1350</v>
      </c>
      <c r="P74" s="272">
        <f t="shared" si="60"/>
        <v>10800</v>
      </c>
      <c r="Q74" s="270">
        <f t="shared" si="61"/>
        <v>10800</v>
      </c>
      <c r="R74" s="273">
        <f t="shared" si="62"/>
        <v>10800</v>
      </c>
      <c r="S74" s="276">
        <f t="shared" si="65"/>
        <v>0</v>
      </c>
      <c r="T74" s="293" t="s">
        <v>144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40.9" customHeight="1" thickBot="1" x14ac:dyDescent="0.25">
      <c r="A75" s="284" t="s">
        <v>37</v>
      </c>
      <c r="B75" s="290" t="s">
        <v>174</v>
      </c>
      <c r="C75" s="286" t="s">
        <v>175</v>
      </c>
      <c r="D75" s="268" t="s">
        <v>91</v>
      </c>
      <c r="E75" s="269"/>
      <c r="F75" s="270"/>
      <c r="G75" s="271">
        <f t="shared" si="63"/>
        <v>0</v>
      </c>
      <c r="H75" s="269"/>
      <c r="I75" s="270"/>
      <c r="J75" s="271">
        <f t="shared" si="64"/>
        <v>0</v>
      </c>
      <c r="K75" s="272">
        <v>4</v>
      </c>
      <c r="L75" s="291">
        <v>1800</v>
      </c>
      <c r="M75" s="273">
        <f t="shared" si="59"/>
        <v>7200</v>
      </c>
      <c r="N75" s="272">
        <v>4</v>
      </c>
      <c r="O75" s="292">
        <v>1800</v>
      </c>
      <c r="P75" s="272">
        <f t="shared" si="60"/>
        <v>7200</v>
      </c>
      <c r="Q75" s="270">
        <f t="shared" si="61"/>
        <v>7200</v>
      </c>
      <c r="R75" s="273">
        <f t="shared" si="62"/>
        <v>7200</v>
      </c>
      <c r="S75" s="276">
        <f t="shared" si="65"/>
        <v>0</v>
      </c>
      <c r="T75" s="293" t="s">
        <v>144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46.9" customHeight="1" thickBot="1" x14ac:dyDescent="0.25">
      <c r="A76" s="284" t="s">
        <v>37</v>
      </c>
      <c r="B76" s="290" t="s">
        <v>176</v>
      </c>
      <c r="C76" s="286" t="s">
        <v>177</v>
      </c>
      <c r="D76" s="268" t="s">
        <v>91</v>
      </c>
      <c r="E76" s="269"/>
      <c r="F76" s="270"/>
      <c r="G76" s="271">
        <f t="shared" si="63"/>
        <v>0</v>
      </c>
      <c r="H76" s="269"/>
      <c r="I76" s="270"/>
      <c r="J76" s="271">
        <f t="shared" si="64"/>
        <v>0</v>
      </c>
      <c r="K76" s="272">
        <v>4</v>
      </c>
      <c r="L76" s="291">
        <v>950</v>
      </c>
      <c r="M76" s="273">
        <f t="shared" si="59"/>
        <v>3800</v>
      </c>
      <c r="N76" s="272">
        <v>4</v>
      </c>
      <c r="O76" s="292">
        <v>1000</v>
      </c>
      <c r="P76" s="272">
        <f t="shared" si="60"/>
        <v>4000</v>
      </c>
      <c r="Q76" s="270">
        <f t="shared" si="61"/>
        <v>3800</v>
      </c>
      <c r="R76" s="273">
        <f t="shared" si="62"/>
        <v>4000</v>
      </c>
      <c r="S76" s="276">
        <f t="shared" si="65"/>
        <v>-200</v>
      </c>
      <c r="T76" s="293" t="s">
        <v>144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46.9" customHeight="1" thickBot="1" x14ac:dyDescent="0.25">
      <c r="A77" s="284" t="s">
        <v>37</v>
      </c>
      <c r="B77" s="290" t="s">
        <v>178</v>
      </c>
      <c r="C77" s="286" t="s">
        <v>179</v>
      </c>
      <c r="D77" s="268" t="s">
        <v>91</v>
      </c>
      <c r="E77" s="269"/>
      <c r="F77" s="270"/>
      <c r="G77" s="271">
        <f t="shared" si="63"/>
        <v>0</v>
      </c>
      <c r="H77" s="269"/>
      <c r="I77" s="270"/>
      <c r="J77" s="271">
        <f t="shared" si="64"/>
        <v>0</v>
      </c>
      <c r="K77" s="294">
        <v>4</v>
      </c>
      <c r="L77" s="295">
        <v>2000</v>
      </c>
      <c r="M77" s="273">
        <f t="shared" si="59"/>
        <v>8000</v>
      </c>
      <c r="N77" s="294">
        <v>4</v>
      </c>
      <c r="O77" s="296">
        <v>2000</v>
      </c>
      <c r="P77" s="272">
        <f t="shared" si="60"/>
        <v>8000</v>
      </c>
      <c r="Q77" s="270">
        <f t="shared" si="61"/>
        <v>8000</v>
      </c>
      <c r="R77" s="273">
        <f t="shared" si="62"/>
        <v>8000</v>
      </c>
      <c r="S77" s="276">
        <f t="shared" si="65"/>
        <v>0</v>
      </c>
      <c r="T77" s="293" t="s">
        <v>144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42" customHeight="1" thickBot="1" x14ac:dyDescent="0.25">
      <c r="A78" s="284" t="s">
        <v>37</v>
      </c>
      <c r="B78" s="297" t="s">
        <v>180</v>
      </c>
      <c r="C78" s="286" t="s">
        <v>181</v>
      </c>
      <c r="D78" s="268" t="s">
        <v>91</v>
      </c>
      <c r="E78" s="269"/>
      <c r="F78" s="270"/>
      <c r="G78" s="298">
        <f t="shared" si="63"/>
        <v>0</v>
      </c>
      <c r="H78" s="269"/>
      <c r="I78" s="270"/>
      <c r="J78" s="298">
        <f t="shared" si="64"/>
        <v>0</v>
      </c>
      <c r="K78" s="202">
        <v>4</v>
      </c>
      <c r="L78" s="203">
        <v>550</v>
      </c>
      <c r="M78" s="273">
        <f t="shared" si="59"/>
        <v>2200</v>
      </c>
      <c r="N78" s="202">
        <v>4</v>
      </c>
      <c r="O78" s="205">
        <v>550</v>
      </c>
      <c r="P78" s="272">
        <f t="shared" si="60"/>
        <v>2200</v>
      </c>
      <c r="Q78" s="270">
        <f t="shared" si="61"/>
        <v>2200</v>
      </c>
      <c r="R78" s="273">
        <f t="shared" si="62"/>
        <v>2200</v>
      </c>
      <c r="S78" s="276">
        <f t="shared" si="65"/>
        <v>0</v>
      </c>
      <c r="T78" s="293" t="s">
        <v>144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52.9" customHeight="1" thickBot="1" x14ac:dyDescent="0.25">
      <c r="A79" s="284" t="s">
        <v>37</v>
      </c>
      <c r="B79" s="299" t="s">
        <v>182</v>
      </c>
      <c r="C79" s="286" t="s">
        <v>183</v>
      </c>
      <c r="D79" s="268" t="s">
        <v>91</v>
      </c>
      <c r="E79" s="269"/>
      <c r="F79" s="270"/>
      <c r="G79" s="298">
        <f t="shared" si="63"/>
        <v>0</v>
      </c>
      <c r="H79" s="269"/>
      <c r="I79" s="270"/>
      <c r="J79" s="298">
        <f t="shared" si="64"/>
        <v>0</v>
      </c>
      <c r="K79" s="202">
        <v>8</v>
      </c>
      <c r="L79" s="203">
        <v>1250</v>
      </c>
      <c r="M79" s="273">
        <f t="shared" si="59"/>
        <v>10000</v>
      </c>
      <c r="N79" s="202">
        <v>8</v>
      </c>
      <c r="O79" s="205">
        <v>1250</v>
      </c>
      <c r="P79" s="272">
        <f t="shared" si="60"/>
        <v>10000</v>
      </c>
      <c r="Q79" s="270">
        <f t="shared" si="61"/>
        <v>10000</v>
      </c>
      <c r="R79" s="273">
        <f t="shared" si="62"/>
        <v>10000</v>
      </c>
      <c r="S79" s="276">
        <f t="shared" si="65"/>
        <v>0</v>
      </c>
      <c r="T79" s="293" t="s">
        <v>144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54.6" customHeight="1" thickBot="1" x14ac:dyDescent="0.25">
      <c r="A80" s="284" t="s">
        <v>37</v>
      </c>
      <c r="B80" s="299" t="s">
        <v>184</v>
      </c>
      <c r="C80" s="286" t="s">
        <v>185</v>
      </c>
      <c r="D80" s="268" t="s">
        <v>163</v>
      </c>
      <c r="E80" s="269"/>
      <c r="F80" s="270"/>
      <c r="G80" s="298">
        <f t="shared" si="63"/>
        <v>0</v>
      </c>
      <c r="H80" s="269"/>
      <c r="I80" s="270"/>
      <c r="J80" s="298">
        <f t="shared" si="64"/>
        <v>0</v>
      </c>
      <c r="K80" s="202">
        <v>15</v>
      </c>
      <c r="L80" s="203">
        <v>1600</v>
      </c>
      <c r="M80" s="273">
        <f t="shared" si="59"/>
        <v>24000</v>
      </c>
      <c r="N80" s="202">
        <v>15</v>
      </c>
      <c r="O80" s="205">
        <v>1600</v>
      </c>
      <c r="P80" s="272">
        <f t="shared" si="60"/>
        <v>24000</v>
      </c>
      <c r="Q80" s="270">
        <f t="shared" si="61"/>
        <v>24000</v>
      </c>
      <c r="R80" s="273">
        <f t="shared" si="62"/>
        <v>24000</v>
      </c>
      <c r="S80" s="276">
        <f t="shared" si="65"/>
        <v>0</v>
      </c>
      <c r="T80" s="293" t="s">
        <v>145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30" customHeight="1" thickBot="1" x14ac:dyDescent="0.25">
      <c r="A81" s="284" t="s">
        <v>37</v>
      </c>
      <c r="B81" s="299" t="s">
        <v>186</v>
      </c>
      <c r="C81" s="286" t="s">
        <v>187</v>
      </c>
      <c r="D81" s="268" t="s">
        <v>163</v>
      </c>
      <c r="E81" s="269"/>
      <c r="F81" s="270"/>
      <c r="G81" s="298">
        <f t="shared" si="63"/>
        <v>0</v>
      </c>
      <c r="H81" s="269"/>
      <c r="I81" s="270"/>
      <c r="J81" s="298">
        <f t="shared" si="64"/>
        <v>0</v>
      </c>
      <c r="K81" s="202">
        <v>15</v>
      </c>
      <c r="L81" s="203">
        <v>1600</v>
      </c>
      <c r="M81" s="273">
        <f t="shared" si="59"/>
        <v>24000</v>
      </c>
      <c r="N81" s="202">
        <v>15</v>
      </c>
      <c r="O81" s="205">
        <v>1600</v>
      </c>
      <c r="P81" s="272">
        <f t="shared" si="60"/>
        <v>24000</v>
      </c>
      <c r="Q81" s="270">
        <f t="shared" si="61"/>
        <v>24000</v>
      </c>
      <c r="R81" s="273">
        <f t="shared" si="62"/>
        <v>24000</v>
      </c>
      <c r="S81" s="276">
        <f t="shared" si="65"/>
        <v>0</v>
      </c>
      <c r="T81" s="293" t="s">
        <v>145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56.25" customHeight="1" thickBot="1" x14ac:dyDescent="0.25">
      <c r="A82" s="300" t="s">
        <v>37</v>
      </c>
      <c r="B82" s="301" t="s">
        <v>92</v>
      </c>
      <c r="C82" s="302" t="s">
        <v>197</v>
      </c>
      <c r="D82" s="257"/>
      <c r="E82" s="258"/>
      <c r="F82" s="259"/>
      <c r="G82" s="303">
        <f t="shared" si="63"/>
        <v>0</v>
      </c>
      <c r="H82" s="258"/>
      <c r="I82" s="259"/>
      <c r="J82" s="303">
        <f t="shared" si="64"/>
        <v>0</v>
      </c>
      <c r="K82" s="304"/>
      <c r="L82" s="305"/>
      <c r="M82" s="263">
        <f>M83+M84+M85+M86+M87+M88</f>
        <v>162160</v>
      </c>
      <c r="N82" s="263">
        <f t="shared" ref="N82:R82" si="66">N83+N84+N85+N86+N87+N88</f>
        <v>192</v>
      </c>
      <c r="O82" s="263">
        <f t="shared" si="66"/>
        <v>8116</v>
      </c>
      <c r="P82" s="263">
        <f t="shared" si="66"/>
        <v>161200</v>
      </c>
      <c r="Q82" s="263">
        <f t="shared" si="66"/>
        <v>162160</v>
      </c>
      <c r="R82" s="263">
        <f t="shared" si="66"/>
        <v>161200</v>
      </c>
      <c r="S82" s="265">
        <f>Q82-R82</f>
        <v>960</v>
      </c>
      <c r="T82" s="30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54.6" customHeight="1" thickBot="1" x14ac:dyDescent="0.3">
      <c r="A83" s="284" t="s">
        <v>37</v>
      </c>
      <c r="B83" s="299" t="s">
        <v>198</v>
      </c>
      <c r="C83" s="286" t="s">
        <v>199</v>
      </c>
      <c r="D83" s="268" t="s">
        <v>163</v>
      </c>
      <c r="E83" s="269"/>
      <c r="F83" s="270"/>
      <c r="G83" s="298">
        <f t="shared" si="63"/>
        <v>0</v>
      </c>
      <c r="H83" s="269"/>
      <c r="I83" s="270"/>
      <c r="J83" s="298">
        <f t="shared" si="64"/>
        <v>0</v>
      </c>
      <c r="K83" s="202">
        <v>20</v>
      </c>
      <c r="L83" s="203">
        <v>1850</v>
      </c>
      <c r="M83" s="273">
        <f t="shared" si="59"/>
        <v>37000</v>
      </c>
      <c r="N83" s="202">
        <v>20</v>
      </c>
      <c r="O83" s="205">
        <v>1800</v>
      </c>
      <c r="P83" s="272">
        <f t="shared" si="60"/>
        <v>36000</v>
      </c>
      <c r="Q83" s="270">
        <f t="shared" si="61"/>
        <v>37000</v>
      </c>
      <c r="R83" s="273">
        <f t="shared" si="62"/>
        <v>36000</v>
      </c>
      <c r="S83" s="276">
        <f t="shared" si="65"/>
        <v>1000</v>
      </c>
      <c r="T83" s="293" t="s">
        <v>245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55.15" customHeight="1" thickBot="1" x14ac:dyDescent="0.3">
      <c r="A84" s="284" t="s">
        <v>37</v>
      </c>
      <c r="B84" s="299" t="s">
        <v>200</v>
      </c>
      <c r="C84" s="286" t="s">
        <v>201</v>
      </c>
      <c r="D84" s="268" t="s">
        <v>163</v>
      </c>
      <c r="E84" s="269"/>
      <c r="F84" s="270"/>
      <c r="G84" s="298">
        <f t="shared" si="63"/>
        <v>0</v>
      </c>
      <c r="H84" s="269"/>
      <c r="I84" s="270"/>
      <c r="J84" s="298">
        <f t="shared" si="64"/>
        <v>0</v>
      </c>
      <c r="K84" s="202">
        <v>20</v>
      </c>
      <c r="L84" s="203">
        <v>1850</v>
      </c>
      <c r="M84" s="273">
        <f t="shared" si="59"/>
        <v>37000</v>
      </c>
      <c r="N84" s="202">
        <v>20</v>
      </c>
      <c r="O84" s="205">
        <v>1800</v>
      </c>
      <c r="P84" s="272">
        <f t="shared" si="60"/>
        <v>36000</v>
      </c>
      <c r="Q84" s="270">
        <f t="shared" si="61"/>
        <v>37000</v>
      </c>
      <c r="R84" s="273">
        <f t="shared" si="62"/>
        <v>36000</v>
      </c>
      <c r="S84" s="276">
        <f t="shared" si="65"/>
        <v>1000</v>
      </c>
      <c r="T84" s="293" t="s">
        <v>245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50.45" customHeight="1" thickBot="1" x14ac:dyDescent="0.3">
      <c r="A85" s="284" t="s">
        <v>37</v>
      </c>
      <c r="B85" s="307" t="s">
        <v>202</v>
      </c>
      <c r="C85" s="286" t="s">
        <v>203</v>
      </c>
      <c r="D85" s="268" t="s">
        <v>163</v>
      </c>
      <c r="E85" s="269"/>
      <c r="F85" s="270"/>
      <c r="G85" s="298">
        <f t="shared" si="63"/>
        <v>0</v>
      </c>
      <c r="H85" s="269"/>
      <c r="I85" s="270"/>
      <c r="J85" s="298">
        <f t="shared" si="64"/>
        <v>0</v>
      </c>
      <c r="K85" s="202">
        <v>20</v>
      </c>
      <c r="L85" s="203">
        <v>1630</v>
      </c>
      <c r="M85" s="273">
        <f t="shared" si="59"/>
        <v>32600</v>
      </c>
      <c r="N85" s="202">
        <v>20</v>
      </c>
      <c r="O85" s="205">
        <v>1650</v>
      </c>
      <c r="P85" s="272">
        <f t="shared" si="60"/>
        <v>33000</v>
      </c>
      <c r="Q85" s="270">
        <f t="shared" si="61"/>
        <v>32600</v>
      </c>
      <c r="R85" s="273">
        <f t="shared" si="62"/>
        <v>33000</v>
      </c>
      <c r="S85" s="276">
        <f t="shared" si="65"/>
        <v>-400</v>
      </c>
      <c r="T85" s="293" t="s">
        <v>245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51.75" customHeight="1" thickBot="1" x14ac:dyDescent="0.3">
      <c r="A86" s="308" t="s">
        <v>37</v>
      </c>
      <c r="B86" s="309" t="s">
        <v>204</v>
      </c>
      <c r="C86" s="310" t="s">
        <v>205</v>
      </c>
      <c r="D86" s="268" t="s">
        <v>163</v>
      </c>
      <c r="E86" s="269"/>
      <c r="F86" s="270"/>
      <c r="G86" s="298">
        <f t="shared" si="63"/>
        <v>0</v>
      </c>
      <c r="H86" s="269"/>
      <c r="I86" s="270"/>
      <c r="J86" s="298">
        <f t="shared" si="64"/>
        <v>0</v>
      </c>
      <c r="K86" s="202">
        <v>12</v>
      </c>
      <c r="L86" s="203">
        <v>1630</v>
      </c>
      <c r="M86" s="273">
        <f t="shared" si="59"/>
        <v>19560</v>
      </c>
      <c r="N86" s="202">
        <v>12</v>
      </c>
      <c r="O86" s="205">
        <v>1650</v>
      </c>
      <c r="P86" s="272">
        <f t="shared" si="60"/>
        <v>19800</v>
      </c>
      <c r="Q86" s="270">
        <f t="shared" si="61"/>
        <v>19560</v>
      </c>
      <c r="R86" s="273">
        <f t="shared" si="62"/>
        <v>19800</v>
      </c>
      <c r="S86" s="276">
        <f t="shared" si="65"/>
        <v>-240</v>
      </c>
      <c r="T86" s="293" t="s">
        <v>245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49" customFormat="1" ht="39" customHeight="1" thickBot="1" x14ac:dyDescent="0.3">
      <c r="A87" s="308" t="s">
        <v>37</v>
      </c>
      <c r="B87" s="311" t="s">
        <v>206</v>
      </c>
      <c r="C87" s="310" t="s">
        <v>207</v>
      </c>
      <c r="D87" s="268" t="s">
        <v>163</v>
      </c>
      <c r="E87" s="269"/>
      <c r="F87" s="270"/>
      <c r="G87" s="298">
        <f t="shared" si="63"/>
        <v>0</v>
      </c>
      <c r="H87" s="269"/>
      <c r="I87" s="270"/>
      <c r="J87" s="298">
        <f t="shared" si="64"/>
        <v>0</v>
      </c>
      <c r="K87" s="202">
        <v>20</v>
      </c>
      <c r="L87" s="203">
        <v>1050</v>
      </c>
      <c r="M87" s="273">
        <f t="shared" si="59"/>
        <v>21000</v>
      </c>
      <c r="N87" s="202">
        <v>20</v>
      </c>
      <c r="O87" s="205">
        <v>1065</v>
      </c>
      <c r="P87" s="272">
        <f t="shared" si="60"/>
        <v>21300</v>
      </c>
      <c r="Q87" s="270">
        <f t="shared" si="61"/>
        <v>21000</v>
      </c>
      <c r="R87" s="273">
        <f t="shared" si="62"/>
        <v>21300</v>
      </c>
      <c r="S87" s="276">
        <f t="shared" si="65"/>
        <v>-300</v>
      </c>
      <c r="T87" s="293" t="s">
        <v>245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39" customHeight="1" thickBot="1" x14ac:dyDescent="0.3">
      <c r="A88" s="308" t="s">
        <v>37</v>
      </c>
      <c r="B88" s="311" t="s">
        <v>208</v>
      </c>
      <c r="C88" s="312" t="s">
        <v>209</v>
      </c>
      <c r="D88" s="313" t="s">
        <v>163</v>
      </c>
      <c r="E88" s="314"/>
      <c r="F88" s="315"/>
      <c r="G88" s="316">
        <f t="shared" si="63"/>
        <v>0</v>
      </c>
      <c r="H88" s="314"/>
      <c r="I88" s="315"/>
      <c r="J88" s="316">
        <f t="shared" si="64"/>
        <v>0</v>
      </c>
      <c r="K88" s="211">
        <v>100</v>
      </c>
      <c r="L88" s="216">
        <v>150</v>
      </c>
      <c r="M88" s="273">
        <f t="shared" si="59"/>
        <v>15000</v>
      </c>
      <c r="N88" s="211">
        <v>100</v>
      </c>
      <c r="O88" s="217">
        <v>151</v>
      </c>
      <c r="P88" s="272">
        <f t="shared" si="60"/>
        <v>15100</v>
      </c>
      <c r="Q88" s="270">
        <f t="shared" si="61"/>
        <v>15000</v>
      </c>
      <c r="R88" s="273">
        <f t="shared" si="62"/>
        <v>15100</v>
      </c>
      <c r="S88" s="276">
        <f t="shared" si="65"/>
        <v>-100</v>
      </c>
      <c r="T88" s="293" t="s">
        <v>245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25.9" customHeight="1" thickBot="1" x14ac:dyDescent="0.3">
      <c r="A89" s="317" t="s">
        <v>37</v>
      </c>
      <c r="B89" s="318" t="s">
        <v>93</v>
      </c>
      <c r="C89" s="319" t="s">
        <v>210</v>
      </c>
      <c r="D89" s="257"/>
      <c r="E89" s="258"/>
      <c r="F89" s="259"/>
      <c r="G89" s="320">
        <f t="shared" si="63"/>
        <v>0</v>
      </c>
      <c r="H89" s="258"/>
      <c r="I89" s="259"/>
      <c r="J89" s="320">
        <f t="shared" si="64"/>
        <v>0</v>
      </c>
      <c r="K89" s="258"/>
      <c r="L89" s="259"/>
      <c r="M89" s="263">
        <f>M90+M91+M92+M93+M94+M95</f>
        <v>36300</v>
      </c>
      <c r="N89" s="263"/>
      <c r="O89" s="263">
        <f t="shared" ref="O89:R89" si="67">O90+O91+O92+O93+O94+O95</f>
        <v>8250</v>
      </c>
      <c r="P89" s="263">
        <f t="shared" si="67"/>
        <v>37350</v>
      </c>
      <c r="Q89" s="263">
        <f>Q90+Q91+Q92+Q93+Q94+Q95</f>
        <v>36300</v>
      </c>
      <c r="R89" s="263">
        <f t="shared" si="67"/>
        <v>37350</v>
      </c>
      <c r="S89" s="265">
        <f>Q89-R89</f>
        <v>-1050</v>
      </c>
      <c r="T89" s="30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36" customHeight="1" thickBot="1" x14ac:dyDescent="0.3">
      <c r="A90" s="308" t="s">
        <v>37</v>
      </c>
      <c r="B90" s="311" t="s">
        <v>211</v>
      </c>
      <c r="C90" s="310" t="s">
        <v>212</v>
      </c>
      <c r="D90" s="268" t="s">
        <v>91</v>
      </c>
      <c r="E90" s="269"/>
      <c r="F90" s="270"/>
      <c r="G90" s="321">
        <f t="shared" si="63"/>
        <v>0</v>
      </c>
      <c r="H90" s="269"/>
      <c r="I90" s="270"/>
      <c r="J90" s="321">
        <f t="shared" si="64"/>
        <v>0</v>
      </c>
      <c r="K90" s="269">
        <v>9</v>
      </c>
      <c r="L90" s="270">
        <v>1650</v>
      </c>
      <c r="M90" s="273">
        <f t="shared" si="59"/>
        <v>14850</v>
      </c>
      <c r="N90" s="269">
        <v>9</v>
      </c>
      <c r="O90" s="274">
        <v>1650</v>
      </c>
      <c r="P90" s="272">
        <f t="shared" si="60"/>
        <v>14850</v>
      </c>
      <c r="Q90" s="270">
        <f>M90</f>
        <v>14850</v>
      </c>
      <c r="R90" s="273">
        <f>P90</f>
        <v>14850</v>
      </c>
      <c r="S90" s="276">
        <f t="shared" si="65"/>
        <v>0</v>
      </c>
      <c r="T90" s="293" t="s">
        <v>246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39.6" customHeight="1" thickBot="1" x14ac:dyDescent="0.3">
      <c r="A91" s="308" t="s">
        <v>37</v>
      </c>
      <c r="B91" s="311" t="s">
        <v>213</v>
      </c>
      <c r="C91" s="310" t="s">
        <v>214</v>
      </c>
      <c r="D91" s="268" t="s">
        <v>91</v>
      </c>
      <c r="E91" s="269"/>
      <c r="F91" s="270"/>
      <c r="G91" s="321">
        <f t="shared" si="63"/>
        <v>0</v>
      </c>
      <c r="H91" s="269"/>
      <c r="I91" s="270"/>
      <c r="J91" s="321">
        <f t="shared" si="64"/>
        <v>0</v>
      </c>
      <c r="K91" s="269">
        <v>9</v>
      </c>
      <c r="L91" s="270">
        <v>1200</v>
      </c>
      <c r="M91" s="273">
        <f t="shared" si="59"/>
        <v>10800</v>
      </c>
      <c r="N91" s="269">
        <v>9</v>
      </c>
      <c r="O91" s="274">
        <v>1200</v>
      </c>
      <c r="P91" s="272">
        <f t="shared" si="60"/>
        <v>10800</v>
      </c>
      <c r="Q91" s="270">
        <f t="shared" ref="Q91:Q95" si="68">M91</f>
        <v>10800</v>
      </c>
      <c r="R91" s="273">
        <f t="shared" ref="R91:R95" si="69">P91</f>
        <v>10800</v>
      </c>
      <c r="S91" s="276">
        <f t="shared" si="65"/>
        <v>0</v>
      </c>
      <c r="T91" s="293" t="s">
        <v>246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51.6" customHeight="1" thickBot="1" x14ac:dyDescent="0.3">
      <c r="A92" s="308" t="s">
        <v>37</v>
      </c>
      <c r="B92" s="311" t="s">
        <v>215</v>
      </c>
      <c r="C92" s="310" t="s">
        <v>175</v>
      </c>
      <c r="D92" s="268" t="s">
        <v>91</v>
      </c>
      <c r="E92" s="269"/>
      <c r="F92" s="270"/>
      <c r="G92" s="321">
        <f t="shared" si="63"/>
        <v>0</v>
      </c>
      <c r="H92" s="269"/>
      <c r="I92" s="270"/>
      <c r="J92" s="321">
        <f t="shared" si="64"/>
        <v>0</v>
      </c>
      <c r="K92" s="269">
        <v>1</v>
      </c>
      <c r="L92" s="270">
        <v>1650</v>
      </c>
      <c r="M92" s="273">
        <f t="shared" si="59"/>
        <v>1650</v>
      </c>
      <c r="N92" s="269">
        <v>1</v>
      </c>
      <c r="O92" s="274">
        <v>1800</v>
      </c>
      <c r="P92" s="272">
        <f t="shared" si="60"/>
        <v>1800</v>
      </c>
      <c r="Q92" s="270">
        <f t="shared" si="68"/>
        <v>1650</v>
      </c>
      <c r="R92" s="273">
        <f t="shared" si="69"/>
        <v>1800</v>
      </c>
      <c r="S92" s="276">
        <f t="shared" si="65"/>
        <v>-150</v>
      </c>
      <c r="T92" s="293" t="s">
        <v>246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45.6" customHeight="1" thickBot="1" x14ac:dyDescent="0.3">
      <c r="A93" s="308" t="s">
        <v>37</v>
      </c>
      <c r="B93" s="311" t="s">
        <v>216</v>
      </c>
      <c r="C93" s="310" t="s">
        <v>217</v>
      </c>
      <c r="D93" s="268" t="s">
        <v>91</v>
      </c>
      <c r="E93" s="269"/>
      <c r="F93" s="270"/>
      <c r="G93" s="321">
        <f t="shared" si="63"/>
        <v>0</v>
      </c>
      <c r="H93" s="269"/>
      <c r="I93" s="270"/>
      <c r="J93" s="321">
        <f t="shared" si="64"/>
        <v>0</v>
      </c>
      <c r="K93" s="269">
        <v>1</v>
      </c>
      <c r="L93" s="270">
        <v>1850</v>
      </c>
      <c r="M93" s="273">
        <f t="shared" si="59"/>
        <v>1850</v>
      </c>
      <c r="N93" s="269">
        <v>1</v>
      </c>
      <c r="O93" s="274">
        <v>1850</v>
      </c>
      <c r="P93" s="272">
        <f t="shared" si="60"/>
        <v>1850</v>
      </c>
      <c r="Q93" s="270">
        <f t="shared" si="68"/>
        <v>1850</v>
      </c>
      <c r="R93" s="273">
        <f t="shared" si="69"/>
        <v>1850</v>
      </c>
      <c r="S93" s="276">
        <f t="shared" si="65"/>
        <v>0</v>
      </c>
      <c r="T93" s="293" t="s">
        <v>246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44.45" customHeight="1" thickBot="1" x14ac:dyDescent="0.3">
      <c r="A94" s="308" t="s">
        <v>37</v>
      </c>
      <c r="B94" s="311" t="s">
        <v>218</v>
      </c>
      <c r="C94" s="310" t="s">
        <v>219</v>
      </c>
      <c r="D94" s="268" t="s">
        <v>91</v>
      </c>
      <c r="E94" s="269"/>
      <c r="F94" s="270"/>
      <c r="G94" s="321">
        <f t="shared" si="63"/>
        <v>0</v>
      </c>
      <c r="H94" s="269"/>
      <c r="I94" s="270"/>
      <c r="J94" s="321">
        <f t="shared" si="64"/>
        <v>0</v>
      </c>
      <c r="K94" s="269">
        <v>1</v>
      </c>
      <c r="L94" s="270">
        <v>650</v>
      </c>
      <c r="M94" s="273">
        <f t="shared" si="59"/>
        <v>650</v>
      </c>
      <c r="N94" s="269">
        <v>1</v>
      </c>
      <c r="O94" s="274">
        <v>1050</v>
      </c>
      <c r="P94" s="272">
        <f t="shared" si="60"/>
        <v>1050</v>
      </c>
      <c r="Q94" s="270">
        <f t="shared" si="68"/>
        <v>650</v>
      </c>
      <c r="R94" s="273">
        <f t="shared" si="69"/>
        <v>1050</v>
      </c>
      <c r="S94" s="276">
        <f t="shared" si="65"/>
        <v>-400</v>
      </c>
      <c r="T94" s="293" t="s">
        <v>246</v>
      </c>
      <c r="U94" s="1"/>
      <c r="V94" s="5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51" customHeight="1" thickBot="1" x14ac:dyDescent="0.3">
      <c r="A95" s="308" t="s">
        <v>37</v>
      </c>
      <c r="B95" s="311" t="s">
        <v>220</v>
      </c>
      <c r="C95" s="310" t="s">
        <v>181</v>
      </c>
      <c r="D95" s="268" t="s">
        <v>91</v>
      </c>
      <c r="E95" s="269"/>
      <c r="F95" s="270"/>
      <c r="G95" s="321">
        <f t="shared" si="63"/>
        <v>0</v>
      </c>
      <c r="H95" s="269"/>
      <c r="I95" s="270"/>
      <c r="J95" s="321">
        <f t="shared" si="64"/>
        <v>0</v>
      </c>
      <c r="K95" s="269">
        <v>10</v>
      </c>
      <c r="L95" s="270">
        <v>650</v>
      </c>
      <c r="M95" s="273">
        <f t="shared" si="59"/>
        <v>6500</v>
      </c>
      <c r="N95" s="269">
        <v>10</v>
      </c>
      <c r="O95" s="274">
        <v>700</v>
      </c>
      <c r="P95" s="272">
        <f t="shared" si="60"/>
        <v>7000</v>
      </c>
      <c r="Q95" s="270">
        <f t="shared" si="68"/>
        <v>6500</v>
      </c>
      <c r="R95" s="273">
        <f t="shared" si="69"/>
        <v>7000</v>
      </c>
      <c r="S95" s="276">
        <f t="shared" si="65"/>
        <v>-500</v>
      </c>
      <c r="T95" s="293" t="s">
        <v>246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34.9" customHeight="1" thickBot="1" x14ac:dyDescent="0.3">
      <c r="A96" s="317" t="s">
        <v>37</v>
      </c>
      <c r="B96" s="318" t="s">
        <v>221</v>
      </c>
      <c r="C96" s="319" t="s">
        <v>222</v>
      </c>
      <c r="D96" s="257"/>
      <c r="E96" s="258"/>
      <c r="F96" s="259"/>
      <c r="G96" s="320">
        <f t="shared" si="63"/>
        <v>0</v>
      </c>
      <c r="H96" s="258"/>
      <c r="I96" s="259"/>
      <c r="J96" s="320">
        <f t="shared" si="64"/>
        <v>0</v>
      </c>
      <c r="K96" s="258"/>
      <c r="L96" s="259"/>
      <c r="M96" s="263">
        <f>M97+M98+M99+M100+M104</f>
        <v>4900</v>
      </c>
      <c r="N96" s="263">
        <f>N97+N98+N99+N100+N104</f>
        <v>8</v>
      </c>
      <c r="O96" s="259"/>
      <c r="P96" s="322">
        <f>P97+P98+P99+P100+P101+P104+P102+P103</f>
        <v>15970</v>
      </c>
      <c r="Q96" s="259">
        <f>M96</f>
        <v>4900</v>
      </c>
      <c r="R96" s="263">
        <f>P96</f>
        <v>15970</v>
      </c>
      <c r="S96" s="265">
        <f>Q96-R96</f>
        <v>-11070</v>
      </c>
      <c r="T96" s="30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51.6" customHeight="1" thickBot="1" x14ac:dyDescent="0.3">
      <c r="A97" s="308" t="s">
        <v>37</v>
      </c>
      <c r="B97" s="311" t="s">
        <v>223</v>
      </c>
      <c r="C97" s="310" t="s">
        <v>224</v>
      </c>
      <c r="D97" s="268" t="s">
        <v>225</v>
      </c>
      <c r="E97" s="269"/>
      <c r="F97" s="270"/>
      <c r="G97" s="321">
        <f t="shared" si="63"/>
        <v>0</v>
      </c>
      <c r="H97" s="269"/>
      <c r="I97" s="270"/>
      <c r="J97" s="321">
        <f t="shared" si="64"/>
        <v>0</v>
      </c>
      <c r="K97" s="269">
        <v>1</v>
      </c>
      <c r="L97" s="270">
        <v>1600</v>
      </c>
      <c r="M97" s="273">
        <f t="shared" si="59"/>
        <v>1600</v>
      </c>
      <c r="N97" s="269">
        <v>1</v>
      </c>
      <c r="O97" s="274">
        <v>1600</v>
      </c>
      <c r="P97" s="272">
        <f t="shared" si="60"/>
        <v>1600</v>
      </c>
      <c r="Q97" s="274">
        <f t="shared" ref="Q97:Q104" si="70">M97</f>
        <v>1600</v>
      </c>
      <c r="R97" s="323">
        <f t="shared" ref="R97:R104" si="71">P97</f>
        <v>1600</v>
      </c>
      <c r="S97" s="276">
        <f t="shared" si="65"/>
        <v>0</v>
      </c>
      <c r="T97" s="293" t="s">
        <v>245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32.450000000000003" customHeight="1" thickBot="1" x14ac:dyDescent="0.3">
      <c r="A98" s="308" t="s">
        <v>37</v>
      </c>
      <c r="B98" s="311" t="s">
        <v>226</v>
      </c>
      <c r="C98" s="310" t="s">
        <v>227</v>
      </c>
      <c r="D98" s="268" t="s">
        <v>225</v>
      </c>
      <c r="E98" s="269"/>
      <c r="F98" s="270"/>
      <c r="G98" s="321">
        <f t="shared" si="63"/>
        <v>0</v>
      </c>
      <c r="H98" s="269"/>
      <c r="I98" s="270"/>
      <c r="J98" s="321">
        <f t="shared" si="64"/>
        <v>0</v>
      </c>
      <c r="K98" s="269">
        <v>2</v>
      </c>
      <c r="L98" s="270">
        <v>1100</v>
      </c>
      <c r="M98" s="273">
        <f t="shared" si="59"/>
        <v>2200</v>
      </c>
      <c r="N98" s="269">
        <v>2</v>
      </c>
      <c r="O98" s="274">
        <v>1100</v>
      </c>
      <c r="P98" s="272">
        <f t="shared" si="60"/>
        <v>2200</v>
      </c>
      <c r="Q98" s="274">
        <f t="shared" si="70"/>
        <v>2200</v>
      </c>
      <c r="R98" s="323">
        <f t="shared" si="71"/>
        <v>2200</v>
      </c>
      <c r="S98" s="276">
        <f t="shared" si="65"/>
        <v>0</v>
      </c>
      <c r="T98" s="293" t="s">
        <v>245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30.6" customHeight="1" thickBot="1" x14ac:dyDescent="0.3">
      <c r="A99" s="324" t="s">
        <v>37</v>
      </c>
      <c r="B99" s="311" t="s">
        <v>228</v>
      </c>
      <c r="C99" s="312" t="s">
        <v>229</v>
      </c>
      <c r="D99" s="313" t="s">
        <v>230</v>
      </c>
      <c r="E99" s="314"/>
      <c r="F99" s="315"/>
      <c r="G99" s="325">
        <f t="shared" si="63"/>
        <v>0</v>
      </c>
      <c r="H99" s="314"/>
      <c r="I99" s="315"/>
      <c r="J99" s="325">
        <f t="shared" si="64"/>
        <v>0</v>
      </c>
      <c r="K99" s="314">
        <v>1</v>
      </c>
      <c r="L99" s="315">
        <v>700</v>
      </c>
      <c r="M99" s="273">
        <f t="shared" si="59"/>
        <v>700</v>
      </c>
      <c r="N99" s="314">
        <v>1</v>
      </c>
      <c r="O99" s="326">
        <v>700</v>
      </c>
      <c r="P99" s="272">
        <f t="shared" si="60"/>
        <v>700</v>
      </c>
      <c r="Q99" s="274">
        <f t="shared" si="70"/>
        <v>700</v>
      </c>
      <c r="R99" s="323">
        <f t="shared" si="71"/>
        <v>700</v>
      </c>
      <c r="S99" s="327">
        <f t="shared" si="65"/>
        <v>0</v>
      </c>
      <c r="T99" s="293" t="s">
        <v>245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27.6" customHeight="1" thickBot="1" x14ac:dyDescent="0.3">
      <c r="A100" s="308" t="s">
        <v>37</v>
      </c>
      <c r="B100" s="311" t="s">
        <v>291</v>
      </c>
      <c r="C100" s="310" t="s">
        <v>232</v>
      </c>
      <c r="D100" s="268" t="s">
        <v>233</v>
      </c>
      <c r="E100" s="269"/>
      <c r="F100" s="270"/>
      <c r="G100" s="321"/>
      <c r="H100" s="269"/>
      <c r="I100" s="270"/>
      <c r="J100" s="321"/>
      <c r="K100" s="269">
        <v>2</v>
      </c>
      <c r="L100" s="270">
        <v>100</v>
      </c>
      <c r="M100" s="273">
        <f t="shared" si="59"/>
        <v>200</v>
      </c>
      <c r="N100" s="269">
        <v>2</v>
      </c>
      <c r="O100" s="274">
        <v>100</v>
      </c>
      <c r="P100" s="272">
        <f t="shared" si="60"/>
        <v>200</v>
      </c>
      <c r="Q100" s="274">
        <f t="shared" si="70"/>
        <v>200</v>
      </c>
      <c r="R100" s="323">
        <f t="shared" si="71"/>
        <v>200</v>
      </c>
      <c r="S100" s="276">
        <f t="shared" si="65"/>
        <v>0</v>
      </c>
      <c r="T100" s="293" t="s">
        <v>245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26.25" customHeight="1" thickBot="1" x14ac:dyDescent="0.3">
      <c r="A101" s="308" t="s">
        <v>254</v>
      </c>
      <c r="B101" s="311" t="s">
        <v>231</v>
      </c>
      <c r="C101" s="310" t="s">
        <v>354</v>
      </c>
      <c r="D101" s="268" t="s">
        <v>91</v>
      </c>
      <c r="E101" s="269"/>
      <c r="F101" s="270"/>
      <c r="G101" s="321"/>
      <c r="H101" s="269"/>
      <c r="I101" s="270"/>
      <c r="J101" s="321"/>
      <c r="K101" s="269"/>
      <c r="L101" s="270"/>
      <c r="M101" s="273"/>
      <c r="N101" s="269">
        <v>1</v>
      </c>
      <c r="O101" s="274">
        <v>5800</v>
      </c>
      <c r="P101" s="272">
        <f t="shared" si="60"/>
        <v>5800</v>
      </c>
      <c r="Q101" s="274">
        <f t="shared" si="70"/>
        <v>0</v>
      </c>
      <c r="R101" s="323">
        <f t="shared" si="71"/>
        <v>5800</v>
      </c>
      <c r="S101" s="276">
        <f t="shared" si="65"/>
        <v>-5800</v>
      </c>
      <c r="T101" s="293" t="s">
        <v>275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47.45" customHeight="1" thickBot="1" x14ac:dyDescent="0.3">
      <c r="A102" s="308" t="s">
        <v>254</v>
      </c>
      <c r="B102" s="311" t="s">
        <v>234</v>
      </c>
      <c r="C102" s="310" t="s">
        <v>355</v>
      </c>
      <c r="D102" s="268" t="s">
        <v>91</v>
      </c>
      <c r="E102" s="269"/>
      <c r="F102" s="270"/>
      <c r="G102" s="321"/>
      <c r="H102" s="269"/>
      <c r="I102" s="270"/>
      <c r="J102" s="321"/>
      <c r="K102" s="269"/>
      <c r="L102" s="270"/>
      <c r="M102" s="273"/>
      <c r="N102" s="269">
        <v>1</v>
      </c>
      <c r="O102" s="274">
        <v>2300</v>
      </c>
      <c r="P102" s="272">
        <f t="shared" ref="P102" si="72">N102*O102</f>
        <v>2300</v>
      </c>
      <c r="Q102" s="274">
        <f t="shared" ref="Q102" si="73">M102</f>
        <v>0</v>
      </c>
      <c r="R102" s="323">
        <f t="shared" ref="R102" si="74">P102</f>
        <v>2300</v>
      </c>
      <c r="S102" s="276">
        <f t="shared" ref="S102" si="75">M102-P102</f>
        <v>-2300</v>
      </c>
      <c r="T102" s="293" t="s">
        <v>275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39" customHeight="1" thickBot="1" x14ac:dyDescent="0.3">
      <c r="A103" s="308" t="s">
        <v>254</v>
      </c>
      <c r="B103" s="311" t="s">
        <v>357</v>
      </c>
      <c r="C103" s="310" t="s">
        <v>356</v>
      </c>
      <c r="D103" s="268" t="s">
        <v>91</v>
      </c>
      <c r="E103" s="269"/>
      <c r="F103" s="270"/>
      <c r="G103" s="321"/>
      <c r="H103" s="269"/>
      <c r="I103" s="270"/>
      <c r="J103" s="321"/>
      <c r="K103" s="269"/>
      <c r="L103" s="270"/>
      <c r="M103" s="273"/>
      <c r="N103" s="269">
        <v>1</v>
      </c>
      <c r="O103" s="274">
        <v>2970</v>
      </c>
      <c r="P103" s="272">
        <f t="shared" ref="P103" si="76">N103*O103</f>
        <v>2970</v>
      </c>
      <c r="Q103" s="274">
        <f t="shared" ref="Q103" si="77">M103</f>
        <v>0</v>
      </c>
      <c r="R103" s="323">
        <f t="shared" ref="R103" si="78">P103</f>
        <v>2970</v>
      </c>
      <c r="S103" s="276">
        <f t="shared" ref="S103" si="79">M103-P103</f>
        <v>-2970</v>
      </c>
      <c r="T103" s="293" t="s">
        <v>275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51.6" customHeight="1" thickBot="1" x14ac:dyDescent="0.3">
      <c r="A104" s="308" t="s">
        <v>37</v>
      </c>
      <c r="B104" s="311" t="s">
        <v>358</v>
      </c>
      <c r="C104" s="310" t="s">
        <v>235</v>
      </c>
      <c r="D104" s="268" t="s">
        <v>236</v>
      </c>
      <c r="E104" s="269"/>
      <c r="F104" s="270"/>
      <c r="G104" s="321"/>
      <c r="H104" s="269"/>
      <c r="I104" s="270"/>
      <c r="J104" s="321"/>
      <c r="K104" s="269">
        <v>2</v>
      </c>
      <c r="L104" s="270">
        <v>100</v>
      </c>
      <c r="M104" s="273">
        <f t="shared" ref="M104:M109" si="80">K104*L104</f>
        <v>200</v>
      </c>
      <c r="N104" s="269">
        <v>2</v>
      </c>
      <c r="O104" s="274">
        <v>100</v>
      </c>
      <c r="P104" s="272">
        <f t="shared" si="60"/>
        <v>200</v>
      </c>
      <c r="Q104" s="274">
        <f t="shared" si="70"/>
        <v>200</v>
      </c>
      <c r="R104" s="323">
        <f t="shared" si="71"/>
        <v>200</v>
      </c>
      <c r="S104" s="276">
        <f t="shared" si="65"/>
        <v>0</v>
      </c>
      <c r="T104" s="293" t="s">
        <v>245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45" customHeight="1" thickBot="1" x14ac:dyDescent="0.3">
      <c r="A105" s="317" t="s">
        <v>37</v>
      </c>
      <c r="B105" s="328" t="s">
        <v>237</v>
      </c>
      <c r="C105" s="319" t="s">
        <v>238</v>
      </c>
      <c r="D105" s="257"/>
      <c r="E105" s="258"/>
      <c r="F105" s="259"/>
      <c r="G105" s="320"/>
      <c r="H105" s="258"/>
      <c r="I105" s="259"/>
      <c r="J105" s="320"/>
      <c r="K105" s="258"/>
      <c r="L105" s="259"/>
      <c r="M105" s="263">
        <f>M106+M107+M108+M109</f>
        <v>825</v>
      </c>
      <c r="N105" s="258"/>
      <c r="O105" s="259"/>
      <c r="P105" s="322">
        <f>P106+P107+P108+P109</f>
        <v>840</v>
      </c>
      <c r="Q105" s="259">
        <f>M105</f>
        <v>825</v>
      </c>
      <c r="R105" s="263">
        <f>P105</f>
        <v>840</v>
      </c>
      <c r="S105" s="265">
        <f>Q105-R105</f>
        <v>-15</v>
      </c>
      <c r="T105" s="30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33" customFormat="1" ht="42" customHeight="1" thickBot="1" x14ac:dyDescent="0.3">
      <c r="A106" s="308" t="s">
        <v>37</v>
      </c>
      <c r="B106" s="329" t="s">
        <v>239</v>
      </c>
      <c r="C106" s="267" t="s">
        <v>240</v>
      </c>
      <c r="D106" s="268" t="s">
        <v>91</v>
      </c>
      <c r="E106" s="269"/>
      <c r="F106" s="270"/>
      <c r="G106" s="321">
        <f t="shared" ref="G106" si="81">E106*F106</f>
        <v>0</v>
      </c>
      <c r="H106" s="269"/>
      <c r="I106" s="270"/>
      <c r="J106" s="321">
        <f t="shared" ref="J106" si="82">H106*I106</f>
        <v>0</v>
      </c>
      <c r="K106" s="269">
        <v>5</v>
      </c>
      <c r="L106" s="270">
        <v>85</v>
      </c>
      <c r="M106" s="273">
        <f t="shared" si="80"/>
        <v>425</v>
      </c>
      <c r="N106" s="269">
        <v>5</v>
      </c>
      <c r="O106" s="274">
        <v>85</v>
      </c>
      <c r="P106" s="272">
        <f t="shared" si="60"/>
        <v>425</v>
      </c>
      <c r="Q106" s="274">
        <f t="shared" ref="Q106:Q109" si="83">M106</f>
        <v>425</v>
      </c>
      <c r="R106" s="323">
        <f t="shared" ref="R106:R109" si="84">P106</f>
        <v>425</v>
      </c>
      <c r="S106" s="276">
        <f t="shared" si="65"/>
        <v>0</v>
      </c>
      <c r="T106" s="293" t="s">
        <v>247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118" customFormat="1" ht="66" customHeight="1" thickBot="1" x14ac:dyDescent="0.3">
      <c r="A107" s="308" t="s">
        <v>37</v>
      </c>
      <c r="B107" s="329" t="s">
        <v>241</v>
      </c>
      <c r="C107" s="267" t="s">
        <v>242</v>
      </c>
      <c r="D107" s="268" t="s">
        <v>91</v>
      </c>
      <c r="E107" s="269"/>
      <c r="F107" s="270"/>
      <c r="G107" s="321">
        <v>0</v>
      </c>
      <c r="H107" s="269"/>
      <c r="I107" s="270"/>
      <c r="J107" s="321">
        <v>0</v>
      </c>
      <c r="K107" s="269">
        <v>10</v>
      </c>
      <c r="L107" s="270">
        <v>10</v>
      </c>
      <c r="M107" s="273">
        <f t="shared" si="80"/>
        <v>100</v>
      </c>
      <c r="N107" s="269">
        <v>10</v>
      </c>
      <c r="O107" s="274">
        <v>10</v>
      </c>
      <c r="P107" s="272">
        <f t="shared" si="60"/>
        <v>100</v>
      </c>
      <c r="Q107" s="274">
        <f t="shared" si="83"/>
        <v>100</v>
      </c>
      <c r="R107" s="323">
        <f t="shared" si="84"/>
        <v>100</v>
      </c>
      <c r="S107" s="276">
        <f t="shared" si="65"/>
        <v>0</v>
      </c>
      <c r="T107" s="293" t="s">
        <v>248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118" customFormat="1" ht="42" customHeight="1" thickBot="1" x14ac:dyDescent="0.3">
      <c r="A108" s="308" t="s">
        <v>37</v>
      </c>
      <c r="B108" s="329" t="s">
        <v>243</v>
      </c>
      <c r="C108" s="267" t="s">
        <v>295</v>
      </c>
      <c r="D108" s="268"/>
      <c r="E108" s="269"/>
      <c r="F108" s="270"/>
      <c r="G108" s="321"/>
      <c r="H108" s="269"/>
      <c r="I108" s="270"/>
      <c r="J108" s="321"/>
      <c r="K108" s="269"/>
      <c r="L108" s="270"/>
      <c r="M108" s="273"/>
      <c r="N108" s="269">
        <v>2</v>
      </c>
      <c r="O108" s="274">
        <v>7.5</v>
      </c>
      <c r="P108" s="272">
        <f t="shared" si="60"/>
        <v>15</v>
      </c>
      <c r="Q108" s="274">
        <f t="shared" si="83"/>
        <v>0</v>
      </c>
      <c r="R108" s="323">
        <f t="shared" si="84"/>
        <v>15</v>
      </c>
      <c r="S108" s="276">
        <f t="shared" si="65"/>
        <v>-15</v>
      </c>
      <c r="T108" s="293" t="s">
        <v>276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71.25" customHeight="1" thickBot="1" x14ac:dyDescent="0.3">
      <c r="A109" s="308" t="s">
        <v>37</v>
      </c>
      <c r="B109" s="329" t="s">
        <v>294</v>
      </c>
      <c r="C109" s="267" t="s">
        <v>244</v>
      </c>
      <c r="D109" s="268" t="s">
        <v>91</v>
      </c>
      <c r="E109" s="269"/>
      <c r="F109" s="270"/>
      <c r="G109" s="321">
        <f t="shared" si="63"/>
        <v>0</v>
      </c>
      <c r="H109" s="269"/>
      <c r="I109" s="270"/>
      <c r="J109" s="321">
        <f t="shared" ref="J109" si="85">H109*I109</f>
        <v>0</v>
      </c>
      <c r="K109" s="269">
        <v>3</v>
      </c>
      <c r="L109" s="270">
        <v>100</v>
      </c>
      <c r="M109" s="273">
        <f t="shared" si="80"/>
        <v>300</v>
      </c>
      <c r="N109" s="269">
        <v>3</v>
      </c>
      <c r="O109" s="274">
        <v>100</v>
      </c>
      <c r="P109" s="272">
        <f t="shared" si="60"/>
        <v>300</v>
      </c>
      <c r="Q109" s="274">
        <f t="shared" si="83"/>
        <v>300</v>
      </c>
      <c r="R109" s="323">
        <f t="shared" si="84"/>
        <v>300</v>
      </c>
      <c r="S109" s="276">
        <f t="shared" si="65"/>
        <v>0</v>
      </c>
      <c r="T109" s="293" t="s">
        <v>249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42" customHeight="1" thickBot="1" x14ac:dyDescent="0.3">
      <c r="A110" s="221" t="s">
        <v>94</v>
      </c>
      <c r="B110" s="222"/>
      <c r="C110" s="223"/>
      <c r="D110" s="224"/>
      <c r="E110" s="225"/>
      <c r="F110" s="226"/>
      <c r="G110" s="330"/>
      <c r="H110" s="331"/>
      <c r="I110" s="332"/>
      <c r="J110" s="332"/>
      <c r="K110" s="332"/>
      <c r="L110" s="332"/>
      <c r="M110" s="332">
        <f>M61+M82+M89+M96+M105</f>
        <v>468010</v>
      </c>
      <c r="N110" s="332"/>
      <c r="O110" s="332"/>
      <c r="P110" s="332">
        <f>P61+P82+P89+P96+P105</f>
        <v>476859.99699999997</v>
      </c>
      <c r="Q110" s="332">
        <f t="shared" ref="Q110:R110" si="86">Q61+Q82+Q89+Q96+Q105</f>
        <v>468010</v>
      </c>
      <c r="R110" s="332">
        <f t="shared" si="86"/>
        <v>476860</v>
      </c>
      <c r="S110" s="332">
        <f>Q110-R110</f>
        <v>-8850</v>
      </c>
      <c r="T110" s="252"/>
      <c r="U110" s="6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03.9" customHeight="1" thickBot="1" x14ac:dyDescent="0.3">
      <c r="A111" s="246" t="s">
        <v>26</v>
      </c>
      <c r="B111" s="191" t="s">
        <v>95</v>
      </c>
      <c r="C111" s="333" t="s">
        <v>96</v>
      </c>
      <c r="D111" s="247"/>
      <c r="E111" s="248"/>
      <c r="F111" s="249"/>
      <c r="G111" s="250"/>
      <c r="H111" s="248"/>
      <c r="I111" s="249"/>
      <c r="J111" s="250"/>
      <c r="K111" s="248"/>
      <c r="L111" s="249"/>
      <c r="M111" s="250"/>
      <c r="N111" s="248"/>
      <c r="O111" s="334"/>
      <c r="P111" s="250"/>
      <c r="Q111" s="250"/>
      <c r="R111" s="250"/>
      <c r="S111" s="335">
        <f t="shared" si="65"/>
        <v>0</v>
      </c>
      <c r="T111" s="25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60" customHeight="1" thickBot="1" x14ac:dyDescent="0.3">
      <c r="A112" s="198" t="s">
        <v>37</v>
      </c>
      <c r="B112" s="234" t="s">
        <v>97</v>
      </c>
      <c r="C112" s="244" t="s">
        <v>250</v>
      </c>
      <c r="D112" s="201" t="s">
        <v>40</v>
      </c>
      <c r="E112" s="202"/>
      <c r="F112" s="203"/>
      <c r="G112" s="204">
        <f t="shared" ref="G112:G114" si="87">E112*F112</f>
        <v>0</v>
      </c>
      <c r="H112" s="202"/>
      <c r="I112" s="203"/>
      <c r="J112" s="204">
        <f t="shared" ref="J112:J114" si="88">H112*I112</f>
        <v>0</v>
      </c>
      <c r="K112" s="202"/>
      <c r="L112" s="203"/>
      <c r="M112" s="204">
        <v>1500</v>
      </c>
      <c r="N112" s="202"/>
      <c r="O112" s="205"/>
      <c r="P112" s="204">
        <v>1500</v>
      </c>
      <c r="Q112" s="204">
        <f t="shared" ref="Q112:Q114" si="89">G112+M112</f>
        <v>1500</v>
      </c>
      <c r="R112" s="204">
        <f t="shared" ref="R112:R114" si="90">J112+P112</f>
        <v>1500</v>
      </c>
      <c r="S112" s="276">
        <f t="shared" si="65"/>
        <v>0</v>
      </c>
      <c r="T112" s="206" t="s">
        <v>252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50" customFormat="1" ht="51" customHeight="1" thickBot="1" x14ac:dyDescent="0.3">
      <c r="A113" s="219" t="s">
        <v>37</v>
      </c>
      <c r="B113" s="220" t="s">
        <v>98</v>
      </c>
      <c r="C113" s="244" t="s">
        <v>251</v>
      </c>
      <c r="D113" s="201" t="s">
        <v>40</v>
      </c>
      <c r="E113" s="202"/>
      <c r="F113" s="203"/>
      <c r="G113" s="204">
        <f t="shared" si="87"/>
        <v>0</v>
      </c>
      <c r="H113" s="202"/>
      <c r="I113" s="203"/>
      <c r="J113" s="204">
        <f t="shared" si="88"/>
        <v>0</v>
      </c>
      <c r="K113" s="202"/>
      <c r="L113" s="203"/>
      <c r="M113" s="204">
        <v>900</v>
      </c>
      <c r="N113" s="202"/>
      <c r="O113" s="205"/>
      <c r="P113" s="204">
        <f t="shared" ref="P113:P114" si="91">N113*O113</f>
        <v>0</v>
      </c>
      <c r="Q113" s="204">
        <f t="shared" si="89"/>
        <v>900</v>
      </c>
      <c r="R113" s="204">
        <f t="shared" si="90"/>
        <v>0</v>
      </c>
      <c r="S113" s="276">
        <f t="shared" si="65"/>
        <v>900</v>
      </c>
      <c r="T113" s="206" t="s">
        <v>253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42" customHeight="1" thickBot="1" x14ac:dyDescent="0.3">
      <c r="A114" s="207" t="s">
        <v>37</v>
      </c>
      <c r="B114" s="208" t="s">
        <v>99</v>
      </c>
      <c r="C114" s="244" t="s">
        <v>90</v>
      </c>
      <c r="D114" s="210" t="s">
        <v>40</v>
      </c>
      <c r="E114" s="211"/>
      <c r="F114" s="216"/>
      <c r="G114" s="213">
        <f t="shared" si="87"/>
        <v>0</v>
      </c>
      <c r="H114" s="211"/>
      <c r="I114" s="216"/>
      <c r="J114" s="213">
        <f t="shared" si="88"/>
        <v>0</v>
      </c>
      <c r="K114" s="211"/>
      <c r="L114" s="216"/>
      <c r="M114" s="213">
        <f t="shared" ref="M114" si="92">K114*L114</f>
        <v>0</v>
      </c>
      <c r="N114" s="211"/>
      <c r="O114" s="217"/>
      <c r="P114" s="213">
        <f t="shared" si="91"/>
        <v>0</v>
      </c>
      <c r="Q114" s="204">
        <f t="shared" si="89"/>
        <v>0</v>
      </c>
      <c r="R114" s="204">
        <f t="shared" si="90"/>
        <v>0</v>
      </c>
      <c r="S114" s="276">
        <f t="shared" si="65"/>
        <v>0</v>
      </c>
      <c r="T114" s="21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48.6" customHeight="1" thickBot="1" x14ac:dyDescent="0.3">
      <c r="A115" s="221" t="s">
        <v>100</v>
      </c>
      <c r="B115" s="222"/>
      <c r="C115" s="223"/>
      <c r="D115" s="224"/>
      <c r="E115" s="225"/>
      <c r="F115" s="226"/>
      <c r="G115" s="227">
        <f>SUM(G112:G114)</f>
        <v>0</v>
      </c>
      <c r="H115" s="225"/>
      <c r="I115" s="226"/>
      <c r="J115" s="227">
        <f>SUM(J112:J114)</f>
        <v>0</v>
      </c>
      <c r="K115" s="225"/>
      <c r="L115" s="226"/>
      <c r="M115" s="227">
        <f>SUM(M112:M114)</f>
        <v>2400</v>
      </c>
      <c r="N115" s="225"/>
      <c r="O115" s="336"/>
      <c r="P115" s="227">
        <f t="shared" ref="P115:R115" si="93">SUM(P112:P114)</f>
        <v>1500</v>
      </c>
      <c r="Q115" s="227">
        <f t="shared" si="93"/>
        <v>2400</v>
      </c>
      <c r="R115" s="227">
        <f t="shared" si="93"/>
        <v>1500</v>
      </c>
      <c r="S115" s="265">
        <f t="shared" si="65"/>
        <v>900</v>
      </c>
      <c r="T115" s="25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37" customFormat="1" ht="102.75" customHeight="1" thickBot="1" x14ac:dyDescent="0.25">
      <c r="A116" s="246" t="s">
        <v>26</v>
      </c>
      <c r="B116" s="191" t="s">
        <v>101</v>
      </c>
      <c r="C116" s="333" t="s">
        <v>102</v>
      </c>
      <c r="D116" s="247"/>
      <c r="E116" s="248"/>
      <c r="F116" s="249"/>
      <c r="G116" s="250"/>
      <c r="H116" s="248"/>
      <c r="I116" s="249"/>
      <c r="J116" s="250"/>
      <c r="K116" s="248"/>
      <c r="L116" s="249"/>
      <c r="M116" s="250"/>
      <c r="N116" s="248"/>
      <c r="O116" s="334"/>
      <c r="P116" s="250"/>
      <c r="Q116" s="250"/>
      <c r="R116" s="250"/>
      <c r="S116" s="335">
        <f t="shared" si="65"/>
        <v>0</v>
      </c>
      <c r="T116" s="251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s="37" customFormat="1" ht="55.5" customHeight="1" thickBot="1" x14ac:dyDescent="0.25">
      <c r="A117" s="198" t="s">
        <v>37</v>
      </c>
      <c r="B117" s="234" t="s">
        <v>103</v>
      </c>
      <c r="C117" s="238" t="s">
        <v>105</v>
      </c>
      <c r="D117" s="201"/>
      <c r="E117" s="202"/>
      <c r="F117" s="203"/>
      <c r="G117" s="204">
        <f t="shared" ref="G117:G119" si="94">E117*F117</f>
        <v>0</v>
      </c>
      <c r="H117" s="202"/>
      <c r="I117" s="203"/>
      <c r="J117" s="204">
        <f t="shared" ref="J117:J119" si="95">H117*I117</f>
        <v>0</v>
      </c>
      <c r="K117" s="202"/>
      <c r="L117" s="203"/>
      <c r="M117" s="204">
        <v>450</v>
      </c>
      <c r="N117" s="202"/>
      <c r="O117" s="205"/>
      <c r="P117" s="204">
        <f t="shared" ref="P117:P119" si="96">N117*O117</f>
        <v>0</v>
      </c>
      <c r="Q117" s="204">
        <f t="shared" ref="Q117:Q119" si="97">G117+M117</f>
        <v>450</v>
      </c>
      <c r="R117" s="204">
        <f t="shared" ref="R117:R119" si="98">J117+P117</f>
        <v>0</v>
      </c>
      <c r="S117" s="276">
        <f t="shared" si="65"/>
        <v>450</v>
      </c>
      <c r="T117" s="206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37" customFormat="1" ht="60.75" customHeight="1" thickBot="1" x14ac:dyDescent="0.25">
      <c r="A118" s="198" t="s">
        <v>37</v>
      </c>
      <c r="B118" s="199" t="s">
        <v>104</v>
      </c>
      <c r="C118" s="238" t="s">
        <v>105</v>
      </c>
      <c r="D118" s="201"/>
      <c r="E118" s="202"/>
      <c r="F118" s="203"/>
      <c r="G118" s="204">
        <f t="shared" si="94"/>
        <v>0</v>
      </c>
      <c r="H118" s="202"/>
      <c r="I118" s="203"/>
      <c r="J118" s="204">
        <f t="shared" si="95"/>
        <v>0</v>
      </c>
      <c r="K118" s="202"/>
      <c r="L118" s="203"/>
      <c r="M118" s="204">
        <v>6000</v>
      </c>
      <c r="N118" s="202"/>
      <c r="O118" s="205"/>
      <c r="P118" s="204">
        <f t="shared" si="96"/>
        <v>0</v>
      </c>
      <c r="Q118" s="204">
        <f t="shared" si="97"/>
        <v>6000</v>
      </c>
      <c r="R118" s="204">
        <f t="shared" si="98"/>
        <v>0</v>
      </c>
      <c r="S118" s="276">
        <f t="shared" si="65"/>
        <v>6000</v>
      </c>
      <c r="T118" s="206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37" customFormat="1" ht="45" customHeight="1" thickBot="1" x14ac:dyDescent="0.25">
      <c r="A119" s="219" t="s">
        <v>37</v>
      </c>
      <c r="B119" s="220" t="s">
        <v>106</v>
      </c>
      <c r="C119" s="238" t="s">
        <v>107</v>
      </c>
      <c r="D119" s="201"/>
      <c r="E119" s="202"/>
      <c r="F119" s="203"/>
      <c r="G119" s="204">
        <f t="shared" si="94"/>
        <v>0</v>
      </c>
      <c r="H119" s="202"/>
      <c r="I119" s="203"/>
      <c r="J119" s="204">
        <f t="shared" si="95"/>
        <v>0</v>
      </c>
      <c r="K119" s="202"/>
      <c r="L119" s="203"/>
      <c r="M119" s="204">
        <v>1500</v>
      </c>
      <c r="N119" s="202"/>
      <c r="O119" s="205"/>
      <c r="P119" s="204">
        <f t="shared" si="96"/>
        <v>0</v>
      </c>
      <c r="Q119" s="204">
        <f t="shared" si="97"/>
        <v>1500</v>
      </c>
      <c r="R119" s="204">
        <f t="shared" si="98"/>
        <v>0</v>
      </c>
      <c r="S119" s="276">
        <f t="shared" si="65"/>
        <v>1500</v>
      </c>
      <c r="T119" s="206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37" customFormat="1" ht="30" customHeight="1" thickBot="1" x14ac:dyDescent="0.25">
      <c r="A120" s="243" t="s">
        <v>108</v>
      </c>
      <c r="B120" s="337"/>
      <c r="C120" s="223"/>
      <c r="D120" s="224"/>
      <c r="E120" s="225"/>
      <c r="F120" s="226"/>
      <c r="G120" s="227">
        <f>SUM(G117:G119)</f>
        <v>0</v>
      </c>
      <c r="H120" s="225"/>
      <c r="I120" s="226"/>
      <c r="J120" s="227">
        <f>SUM(J117:J119)</f>
        <v>0</v>
      </c>
      <c r="K120" s="225"/>
      <c r="L120" s="226"/>
      <c r="M120" s="227">
        <f>SUM(M117:M119)</f>
        <v>7950</v>
      </c>
      <c r="N120" s="225"/>
      <c r="O120" s="336"/>
      <c r="P120" s="227">
        <f t="shared" ref="P120:R120" si="99">SUM(P117:P119)</f>
        <v>0</v>
      </c>
      <c r="Q120" s="227">
        <f t="shared" si="99"/>
        <v>7950</v>
      </c>
      <c r="R120" s="227">
        <f t="shared" si="99"/>
        <v>0</v>
      </c>
      <c r="S120" s="265">
        <f t="shared" si="65"/>
        <v>7950</v>
      </c>
      <c r="T120" s="252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37" customFormat="1" ht="69" customHeight="1" thickBot="1" x14ac:dyDescent="0.35">
      <c r="A121" s="246" t="s">
        <v>26</v>
      </c>
      <c r="B121" s="338" t="s">
        <v>109</v>
      </c>
      <c r="C121" s="339" t="s">
        <v>110</v>
      </c>
      <c r="D121" s="247"/>
      <c r="E121" s="248"/>
      <c r="F121" s="249"/>
      <c r="G121" s="250"/>
      <c r="H121" s="248"/>
      <c r="I121" s="249"/>
      <c r="J121" s="250"/>
      <c r="K121" s="248"/>
      <c r="L121" s="249"/>
      <c r="M121" s="250"/>
      <c r="N121" s="248"/>
      <c r="O121" s="334"/>
      <c r="P121" s="250"/>
      <c r="Q121" s="250"/>
      <c r="R121" s="250"/>
      <c r="S121" s="335">
        <f t="shared" si="65"/>
        <v>0</v>
      </c>
      <c r="T121" s="251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s="37" customFormat="1" ht="69" customHeight="1" thickBot="1" x14ac:dyDescent="0.25">
      <c r="A122" s="198" t="s">
        <v>37</v>
      </c>
      <c r="B122" s="234" t="s">
        <v>111</v>
      </c>
      <c r="C122" s="340" t="s">
        <v>110</v>
      </c>
      <c r="D122" s="341"/>
      <c r="E122" s="414" t="s">
        <v>45</v>
      </c>
      <c r="F122" s="415"/>
      <c r="G122" s="416"/>
      <c r="H122" s="414" t="s">
        <v>45</v>
      </c>
      <c r="I122" s="415"/>
      <c r="J122" s="416"/>
      <c r="K122" s="202"/>
      <c r="L122" s="203"/>
      <c r="M122" s="204">
        <f t="shared" ref="M122:M123" si="100">K122*L122</f>
        <v>0</v>
      </c>
      <c r="N122" s="202"/>
      <c r="O122" s="205"/>
      <c r="P122" s="204">
        <f t="shared" ref="P122:P123" si="101">N122*O122</f>
        <v>0</v>
      </c>
      <c r="Q122" s="204">
        <f t="shared" ref="Q122:Q123" si="102">G122+M122</f>
        <v>0</v>
      </c>
      <c r="R122" s="204">
        <f t="shared" ref="R122:R123" si="103">J122+P122</f>
        <v>0</v>
      </c>
      <c r="S122" s="276">
        <f t="shared" si="65"/>
        <v>0</v>
      </c>
      <c r="T122" s="206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37" customFormat="1" ht="69" customHeight="1" thickBot="1" x14ac:dyDescent="0.25">
      <c r="A123" s="219" t="s">
        <v>37</v>
      </c>
      <c r="B123" s="342" t="s">
        <v>112</v>
      </c>
      <c r="C123" s="343" t="s">
        <v>110</v>
      </c>
      <c r="D123" s="341"/>
      <c r="E123" s="417"/>
      <c r="F123" s="418"/>
      <c r="G123" s="419"/>
      <c r="H123" s="417"/>
      <c r="I123" s="418"/>
      <c r="J123" s="419"/>
      <c r="K123" s="202"/>
      <c r="L123" s="203"/>
      <c r="M123" s="204">
        <f t="shared" si="100"/>
        <v>0</v>
      </c>
      <c r="N123" s="202"/>
      <c r="O123" s="205"/>
      <c r="P123" s="204">
        <f t="shared" si="101"/>
        <v>0</v>
      </c>
      <c r="Q123" s="204">
        <f t="shared" si="102"/>
        <v>0</v>
      </c>
      <c r="R123" s="204">
        <f t="shared" si="103"/>
        <v>0</v>
      </c>
      <c r="S123" s="276">
        <f t="shared" si="65"/>
        <v>0</v>
      </c>
      <c r="T123" s="206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37" customFormat="1" ht="30" customHeight="1" thickBot="1" x14ac:dyDescent="0.25">
      <c r="A124" s="243" t="s">
        <v>113</v>
      </c>
      <c r="B124" s="344"/>
      <c r="C124" s="345"/>
      <c r="D124" s="224"/>
      <c r="E124" s="225"/>
      <c r="F124" s="226"/>
      <c r="G124" s="227">
        <f>SUM(G122:G123)</f>
        <v>0</v>
      </c>
      <c r="H124" s="225"/>
      <c r="I124" s="226"/>
      <c r="J124" s="227">
        <f>SUM(J122:J123)</f>
        <v>0</v>
      </c>
      <c r="K124" s="225"/>
      <c r="L124" s="226"/>
      <c r="M124" s="227">
        <f>SUM(M122:M123)</f>
        <v>0</v>
      </c>
      <c r="N124" s="225"/>
      <c r="O124" s="336"/>
      <c r="P124" s="227">
        <f t="shared" ref="P124:R124" si="104">SUM(P122:P123)</f>
        <v>0</v>
      </c>
      <c r="Q124" s="227">
        <f t="shared" si="104"/>
        <v>0</v>
      </c>
      <c r="R124" s="227">
        <f t="shared" si="104"/>
        <v>0</v>
      </c>
      <c r="S124" s="265">
        <f t="shared" si="65"/>
        <v>0</v>
      </c>
      <c r="T124" s="252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37" customFormat="1" ht="30" customHeight="1" thickBot="1" x14ac:dyDescent="0.35">
      <c r="A125" s="246" t="s">
        <v>26</v>
      </c>
      <c r="B125" s="346" t="s">
        <v>114</v>
      </c>
      <c r="C125" s="339" t="s">
        <v>115</v>
      </c>
      <c r="D125" s="247"/>
      <c r="E125" s="248"/>
      <c r="F125" s="249"/>
      <c r="G125" s="250"/>
      <c r="H125" s="248"/>
      <c r="I125" s="249"/>
      <c r="J125" s="250"/>
      <c r="K125" s="248"/>
      <c r="L125" s="249"/>
      <c r="M125" s="250"/>
      <c r="N125" s="248"/>
      <c r="O125" s="334"/>
      <c r="P125" s="250"/>
      <c r="Q125" s="250"/>
      <c r="R125" s="250"/>
      <c r="S125" s="335">
        <f t="shared" si="65"/>
        <v>0</v>
      </c>
      <c r="T125" s="25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37" customFormat="1" ht="81" customHeight="1" thickBot="1" x14ac:dyDescent="0.35">
      <c r="A126" s="219" t="s">
        <v>37</v>
      </c>
      <c r="B126" s="347" t="s">
        <v>116</v>
      </c>
      <c r="C126" s="348" t="s">
        <v>115</v>
      </c>
      <c r="D126" s="341" t="s">
        <v>117</v>
      </c>
      <c r="E126" s="420" t="s">
        <v>45</v>
      </c>
      <c r="F126" s="418"/>
      <c r="G126" s="419"/>
      <c r="H126" s="420" t="s">
        <v>45</v>
      </c>
      <c r="I126" s="418"/>
      <c r="J126" s="419"/>
      <c r="K126" s="202">
        <v>1</v>
      </c>
      <c r="L126" s="203"/>
      <c r="M126" s="204">
        <v>27000</v>
      </c>
      <c r="N126" s="202">
        <v>1</v>
      </c>
      <c r="O126" s="205"/>
      <c r="P126" s="204">
        <v>27000</v>
      </c>
      <c r="Q126" s="204">
        <f>G126+M126</f>
        <v>27000</v>
      </c>
      <c r="R126" s="204">
        <f>J126+P126</f>
        <v>27000</v>
      </c>
      <c r="S126" s="276">
        <f t="shared" si="65"/>
        <v>0</v>
      </c>
      <c r="T126" s="206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s="37" customFormat="1" ht="30" customHeight="1" thickBot="1" x14ac:dyDescent="0.25">
      <c r="A127" s="243" t="s">
        <v>118</v>
      </c>
      <c r="B127" s="349"/>
      <c r="C127" s="345"/>
      <c r="D127" s="224"/>
      <c r="E127" s="225"/>
      <c r="F127" s="226"/>
      <c r="G127" s="227">
        <f>SUM(G126)</f>
        <v>0</v>
      </c>
      <c r="H127" s="225"/>
      <c r="I127" s="226"/>
      <c r="J127" s="227">
        <f>SUM(J126)</f>
        <v>0</v>
      </c>
      <c r="K127" s="225"/>
      <c r="L127" s="226"/>
      <c r="M127" s="227">
        <f>SUM(M126)</f>
        <v>27000</v>
      </c>
      <c r="N127" s="225"/>
      <c r="O127" s="336"/>
      <c r="P127" s="227">
        <f t="shared" ref="P127:S127" si="105">SUM(P126)</f>
        <v>27000</v>
      </c>
      <c r="Q127" s="227">
        <f t="shared" si="105"/>
        <v>27000</v>
      </c>
      <c r="R127" s="227">
        <f t="shared" si="105"/>
        <v>27000</v>
      </c>
      <c r="S127" s="227">
        <f t="shared" si="105"/>
        <v>0</v>
      </c>
      <c r="T127" s="252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s="37" customFormat="1" ht="30" customHeight="1" thickBot="1" x14ac:dyDescent="0.25">
      <c r="A128" s="350" t="s">
        <v>119</v>
      </c>
      <c r="B128" s="351"/>
      <c r="C128" s="352"/>
      <c r="D128" s="353"/>
      <c r="E128" s="354"/>
      <c r="F128" s="355"/>
      <c r="G128" s="356"/>
      <c r="H128" s="354"/>
      <c r="I128" s="355"/>
      <c r="J128" s="356"/>
      <c r="K128" s="354"/>
      <c r="L128" s="355"/>
      <c r="M128" s="356">
        <f>M39+M43+M61+M82+M89+M96+M105+M115+M120+M127</f>
        <v>531346</v>
      </c>
      <c r="N128" s="356">
        <f>N39+N43+N61+N82+N89+N96+N105+N115+N120+N127</f>
        <v>200</v>
      </c>
      <c r="O128" s="356">
        <f>O39+O43+O61+O82+O89+O96+O105+O115+O120+O127</f>
        <v>47909.332999999999</v>
      </c>
      <c r="P128" s="356">
        <f>P39+P43+P61+P82+P89+P96+P105+P115+P127</f>
        <v>531345.99699999997</v>
      </c>
      <c r="Q128" s="356">
        <f>Q39+Q43+Q61+Q82+Q89+Q96+Q105+Q115+Q120+Q127</f>
        <v>531346</v>
      </c>
      <c r="R128" s="356">
        <f>R39+R43+R61+R82+R89+R96+R105+R115+R120+R127</f>
        <v>531346</v>
      </c>
      <c r="S128" s="356">
        <f>S39+S43+S61+S82+S89+S96+S105+S115+S120+S127</f>
        <v>0</v>
      </c>
      <c r="T128" s="35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s="37" customFormat="1" ht="30" customHeight="1" thickBot="1" x14ac:dyDescent="0.35">
      <c r="A129" s="409"/>
      <c r="B129" s="410"/>
      <c r="C129" s="410"/>
      <c r="D129" s="358"/>
      <c r="E129" s="359"/>
      <c r="F129" s="360"/>
      <c r="G129" s="361"/>
      <c r="H129" s="359"/>
      <c r="I129" s="360"/>
      <c r="J129" s="361"/>
      <c r="K129" s="359"/>
      <c r="L129" s="360"/>
      <c r="M129" s="361"/>
      <c r="N129" s="359"/>
      <c r="O129" s="362"/>
      <c r="P129" s="361"/>
      <c r="Q129" s="361"/>
      <c r="R129" s="361"/>
      <c r="S129" s="361"/>
      <c r="T129" s="363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37" customFormat="1" ht="30" customHeight="1" thickBot="1" x14ac:dyDescent="0.35">
      <c r="A130" s="411" t="s">
        <v>120</v>
      </c>
      <c r="B130" s="410"/>
      <c r="C130" s="410"/>
      <c r="D130" s="364"/>
      <c r="E130" s="365"/>
      <c r="F130" s="366"/>
      <c r="G130" s="367">
        <f>G66-G128</f>
        <v>0</v>
      </c>
      <c r="H130" s="365"/>
      <c r="I130" s="366"/>
      <c r="J130" s="367">
        <f>J66-J128</f>
        <v>0</v>
      </c>
      <c r="K130" s="368"/>
      <c r="L130" s="366"/>
      <c r="M130" s="369">
        <f>M22-M128</f>
        <v>0</v>
      </c>
      <c r="N130" s="369"/>
      <c r="O130" s="369"/>
      <c r="P130" s="369">
        <f>P22-P128</f>
        <v>3.0000000260770321E-3</v>
      </c>
      <c r="Q130" s="369">
        <f>Q22-Q128</f>
        <v>0</v>
      </c>
      <c r="R130" s="369">
        <f>R22-R128</f>
        <v>0</v>
      </c>
      <c r="S130" s="370">
        <f t="shared" ref="S130" si="106">S66-S128</f>
        <v>0</v>
      </c>
      <c r="T130" s="371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s="37" customFormat="1" ht="68.25" customHeight="1" x14ac:dyDescent="0.35">
      <c r="A131" s="74"/>
      <c r="B131" s="75"/>
      <c r="C131" s="74"/>
      <c r="D131" s="74"/>
      <c r="E131" s="76"/>
      <c r="F131" s="74"/>
      <c r="G131" s="74"/>
      <c r="H131" s="76"/>
      <c r="I131" s="74"/>
      <c r="J131" s="74"/>
      <c r="K131" s="76"/>
      <c r="L131" s="74"/>
      <c r="M131" s="74"/>
      <c r="N131" s="76"/>
      <c r="O131" s="85"/>
      <c r="P131" s="74"/>
      <c r="Q131" s="74"/>
      <c r="R131" s="74"/>
      <c r="S131" s="74"/>
      <c r="T131" s="74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37" customFormat="1" ht="30" customHeight="1" x14ac:dyDescent="0.35">
      <c r="A132" s="74"/>
      <c r="B132" s="75"/>
      <c r="C132" s="74"/>
      <c r="D132" s="74"/>
      <c r="E132" s="76"/>
      <c r="F132" s="74"/>
      <c r="G132" s="74"/>
      <c r="H132" s="76"/>
      <c r="I132" s="74"/>
      <c r="J132" s="74"/>
      <c r="K132" s="76"/>
      <c r="L132" s="74"/>
      <c r="M132" s="74"/>
      <c r="N132" s="76"/>
      <c r="O132" s="85"/>
      <c r="P132" s="74"/>
      <c r="Q132" s="74"/>
      <c r="R132" s="74"/>
      <c r="S132" s="74"/>
      <c r="T132" s="74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s="37" customFormat="1" ht="25.15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7" customFormat="1" ht="28.9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37" customFormat="1" ht="35.450000000000003" customHeight="1" x14ac:dyDescent="0.35">
      <c r="A135" s="74" t="s">
        <v>121</v>
      </c>
      <c r="B135" s="75"/>
      <c r="C135" s="86"/>
      <c r="D135" s="74"/>
      <c r="E135" s="87"/>
      <c r="F135" s="86"/>
      <c r="G135" s="74"/>
      <c r="H135" s="87"/>
      <c r="I135" s="86"/>
      <c r="J135" s="86"/>
      <c r="K135" s="87"/>
      <c r="L135" s="74"/>
      <c r="M135" s="74"/>
      <c r="N135" s="76"/>
      <c r="O135" s="85"/>
      <c r="P135" s="74"/>
      <c r="Q135" s="74"/>
      <c r="R135" s="74"/>
      <c r="S135" s="74"/>
      <c r="T135" s="7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37" customFormat="1" ht="15.75" customHeight="1" x14ac:dyDescent="0.35">
      <c r="A136" s="88"/>
      <c r="B136" s="88"/>
      <c r="C136" s="89" t="s">
        <v>122</v>
      </c>
      <c r="D136" s="74"/>
      <c r="E136" s="412" t="s">
        <v>123</v>
      </c>
      <c r="F136" s="413"/>
      <c r="G136" s="74"/>
      <c r="H136" s="76"/>
      <c r="I136" s="90" t="s">
        <v>124</v>
      </c>
      <c r="J136" s="74"/>
      <c r="K136" s="76"/>
      <c r="L136" s="90"/>
      <c r="M136" s="74"/>
      <c r="N136" s="76"/>
      <c r="O136" s="91"/>
      <c r="P136" s="74"/>
      <c r="Q136" s="74"/>
      <c r="R136" s="74"/>
      <c r="S136" s="74"/>
      <c r="T136" s="7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37" customFormat="1" ht="15.6" customHeight="1" x14ac:dyDescent="0.3">
      <c r="A137" s="45"/>
      <c r="B137" s="46"/>
      <c r="C137" s="45"/>
      <c r="D137" s="45"/>
      <c r="E137" s="47"/>
      <c r="F137" s="45"/>
      <c r="G137" s="45"/>
      <c r="H137" s="47"/>
      <c r="I137" s="45"/>
      <c r="J137" s="45"/>
      <c r="K137" s="38"/>
      <c r="L137" s="43"/>
      <c r="M137" s="41"/>
      <c r="N137" s="38"/>
      <c r="O137" s="53"/>
      <c r="P137" s="45"/>
      <c r="Q137" s="45"/>
      <c r="R137" s="45"/>
      <c r="S137" s="45"/>
      <c r="T137" s="4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 customHeight="1" x14ac:dyDescent="0.25">
      <c r="A138" s="45"/>
      <c r="B138" s="46"/>
      <c r="C138" s="45"/>
      <c r="D138" s="45"/>
      <c r="E138" s="47"/>
      <c r="F138" s="45"/>
      <c r="G138" s="45"/>
      <c r="H138" s="47"/>
      <c r="I138" s="45"/>
      <c r="J138" s="45"/>
      <c r="K138" s="38"/>
      <c r="L138" s="41"/>
      <c r="M138" s="41"/>
      <c r="N138" s="38"/>
      <c r="O138" s="54"/>
      <c r="P138" s="45"/>
      <c r="Q138" s="45"/>
      <c r="R138" s="45"/>
      <c r="S138" s="45"/>
      <c r="T138" s="45"/>
    </row>
    <row r="139" spans="1:38" ht="10.9" customHeight="1" x14ac:dyDescent="0.25">
      <c r="A139" s="45"/>
      <c r="B139" s="46"/>
      <c r="C139" s="45"/>
      <c r="D139" s="45"/>
      <c r="E139" s="47"/>
      <c r="F139" s="45"/>
      <c r="G139" s="45"/>
      <c r="H139" s="47"/>
      <c r="I139" s="45"/>
      <c r="J139" s="45"/>
      <c r="K139" s="38"/>
      <c r="L139" s="41"/>
      <c r="M139" s="41"/>
      <c r="N139" s="38"/>
      <c r="O139" s="54"/>
      <c r="P139" s="45"/>
      <c r="Q139" s="45"/>
      <c r="R139" s="45"/>
      <c r="S139" s="52"/>
      <c r="T139" s="45"/>
    </row>
    <row r="140" spans="1:38" s="37" customFormat="1" ht="95.45" customHeight="1" x14ac:dyDescent="0.25">
      <c r="A140" s="45"/>
      <c r="B140" s="46"/>
      <c r="C140" s="45"/>
      <c r="D140" s="45"/>
      <c r="E140" s="47"/>
      <c r="F140" s="45"/>
      <c r="G140" s="45"/>
      <c r="H140" s="47"/>
      <c r="I140" s="45"/>
      <c r="J140" s="45"/>
      <c r="K140" s="38"/>
      <c r="L140" s="41"/>
      <c r="M140" s="41"/>
      <c r="N140" s="38"/>
      <c r="O140" s="54"/>
      <c r="P140" s="45"/>
      <c r="Q140" s="52"/>
      <c r="R140" s="52"/>
      <c r="S140" s="45"/>
      <c r="T140" s="4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37" customFormat="1" ht="95.45" customHeight="1" x14ac:dyDescent="0.25">
      <c r="A141" s="45"/>
      <c r="B141" s="46"/>
      <c r="C141" s="45"/>
      <c r="D141" s="45"/>
      <c r="E141" s="47"/>
      <c r="F141" s="45"/>
      <c r="G141" s="45"/>
      <c r="H141" s="47"/>
      <c r="I141" s="45"/>
      <c r="J141" s="45"/>
      <c r="K141" s="38"/>
      <c r="L141" s="41"/>
      <c r="M141" s="41"/>
      <c r="N141" s="38"/>
      <c r="O141" s="55"/>
      <c r="P141" s="45"/>
      <c r="Q141" s="45"/>
      <c r="R141" s="45"/>
      <c r="S141" s="45"/>
      <c r="T141" s="4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95.45" customHeight="1" x14ac:dyDescent="0.25">
      <c r="A142" s="45"/>
      <c r="B142" s="46"/>
      <c r="C142" s="45"/>
      <c r="D142" s="45"/>
      <c r="E142" s="47"/>
      <c r="F142" s="45"/>
      <c r="G142" s="45"/>
      <c r="H142" s="47"/>
      <c r="I142" s="45"/>
      <c r="J142" s="45"/>
      <c r="K142" s="47"/>
      <c r="L142" s="45"/>
      <c r="M142" s="45"/>
      <c r="N142" s="47"/>
      <c r="O142" s="55"/>
      <c r="P142" s="45"/>
      <c r="Q142" s="45"/>
      <c r="R142" s="45"/>
      <c r="S142" s="45"/>
      <c r="T142" s="4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45"/>
      <c r="B143" s="46"/>
      <c r="C143" s="45"/>
      <c r="D143" s="45"/>
      <c r="E143" s="47"/>
      <c r="F143" s="45"/>
      <c r="G143" s="45"/>
      <c r="H143" s="47"/>
      <c r="I143" s="45"/>
      <c r="J143" s="45"/>
      <c r="K143" s="47"/>
      <c r="L143" s="45"/>
      <c r="M143" s="45"/>
      <c r="N143" s="47"/>
      <c r="O143" s="55"/>
      <c r="P143" s="45"/>
      <c r="Q143" s="45"/>
      <c r="R143" s="45"/>
      <c r="S143" s="45"/>
      <c r="T143" s="4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45"/>
      <c r="B144" s="46"/>
      <c r="C144" s="45"/>
      <c r="D144" s="45"/>
      <c r="E144" s="47"/>
      <c r="F144" s="45"/>
      <c r="G144" s="45"/>
      <c r="H144" s="47"/>
      <c r="I144" s="45"/>
      <c r="J144" s="45"/>
      <c r="K144" s="47"/>
      <c r="L144" s="45"/>
      <c r="M144" s="45"/>
      <c r="N144" s="47"/>
      <c r="O144" s="55"/>
      <c r="P144" s="45"/>
      <c r="Q144" s="45"/>
      <c r="R144" s="45"/>
      <c r="S144" s="45"/>
      <c r="T144" s="4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45"/>
      <c r="B145" s="46"/>
      <c r="C145" s="45"/>
      <c r="D145" s="45"/>
      <c r="E145" s="47"/>
      <c r="F145" s="45"/>
      <c r="G145" s="45"/>
      <c r="H145" s="47"/>
      <c r="I145" s="45"/>
      <c r="J145" s="45"/>
      <c r="K145" s="47"/>
      <c r="L145" s="45"/>
      <c r="M145" s="45"/>
      <c r="N145" s="47"/>
      <c r="O145" s="55"/>
      <c r="P145" s="45"/>
      <c r="Q145" s="45"/>
      <c r="R145" s="45"/>
      <c r="S145" s="45"/>
      <c r="T145" s="4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45"/>
      <c r="B146" s="46"/>
      <c r="C146" s="45"/>
      <c r="D146" s="45"/>
      <c r="E146" s="47"/>
      <c r="F146" s="45"/>
      <c r="G146" s="45"/>
      <c r="H146" s="47"/>
      <c r="I146" s="45"/>
      <c r="J146" s="45"/>
      <c r="K146" s="47"/>
      <c r="L146" s="45"/>
      <c r="M146" s="45"/>
      <c r="N146" s="47"/>
      <c r="O146" s="55"/>
      <c r="P146" s="45"/>
      <c r="Q146" s="45"/>
      <c r="R146" s="45"/>
      <c r="S146" s="45"/>
      <c r="T146" s="4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45"/>
      <c r="B147" s="46"/>
      <c r="C147" s="45"/>
      <c r="D147" s="45"/>
      <c r="E147" s="47"/>
      <c r="F147" s="45"/>
      <c r="G147" s="45"/>
      <c r="H147" s="47"/>
      <c r="I147" s="45"/>
      <c r="J147" s="45"/>
      <c r="K147" s="47"/>
      <c r="L147" s="45"/>
      <c r="M147" s="45"/>
      <c r="N147" s="47"/>
      <c r="O147" s="55"/>
      <c r="P147" s="45"/>
      <c r="Q147" s="45"/>
      <c r="R147" s="45"/>
      <c r="S147" s="45"/>
      <c r="T147" s="4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45"/>
      <c r="B148" s="46"/>
      <c r="C148" s="45"/>
      <c r="D148" s="45"/>
      <c r="E148" s="47"/>
      <c r="F148" s="45"/>
      <c r="G148" s="45"/>
      <c r="H148" s="47"/>
      <c r="I148" s="45"/>
      <c r="J148" s="45"/>
      <c r="K148" s="47"/>
      <c r="L148" s="45"/>
      <c r="M148" s="45"/>
      <c r="N148" s="47"/>
      <c r="O148" s="55"/>
      <c r="P148" s="45"/>
      <c r="Q148" s="45"/>
      <c r="R148" s="45"/>
      <c r="S148" s="45"/>
      <c r="T148" s="4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45"/>
      <c r="B149" s="46"/>
      <c r="C149" s="45"/>
      <c r="D149" s="45"/>
      <c r="E149" s="47"/>
      <c r="F149" s="45"/>
      <c r="G149" s="45"/>
      <c r="H149" s="47"/>
      <c r="I149" s="45"/>
      <c r="J149" s="45"/>
      <c r="K149" s="47"/>
      <c r="L149" s="45"/>
      <c r="M149" s="45"/>
      <c r="N149" s="47"/>
      <c r="O149" s="55"/>
      <c r="P149" s="45"/>
      <c r="Q149" s="45"/>
      <c r="R149" s="45"/>
      <c r="S149" s="45"/>
      <c r="T149" s="4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45"/>
      <c r="B150" s="46"/>
      <c r="C150" s="45"/>
      <c r="D150" s="45"/>
      <c r="E150" s="47"/>
      <c r="F150" s="45"/>
      <c r="G150" s="45"/>
      <c r="H150" s="47"/>
      <c r="I150" s="45"/>
      <c r="J150" s="45"/>
      <c r="K150" s="47"/>
      <c r="L150" s="45"/>
      <c r="M150" s="45"/>
      <c r="N150" s="47"/>
      <c r="O150" s="55"/>
      <c r="P150" s="45"/>
      <c r="Q150" s="45"/>
      <c r="R150" s="45"/>
      <c r="S150" s="45"/>
      <c r="T150" s="4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45"/>
      <c r="B151" s="46"/>
      <c r="C151" s="45"/>
      <c r="D151" s="45"/>
      <c r="E151" s="47"/>
      <c r="F151" s="45"/>
      <c r="G151" s="45"/>
      <c r="H151" s="47"/>
      <c r="I151" s="45"/>
      <c r="J151" s="45"/>
      <c r="K151" s="47"/>
      <c r="L151" s="45"/>
      <c r="M151" s="45"/>
      <c r="N151" s="47"/>
      <c r="O151" s="55"/>
      <c r="P151" s="45"/>
      <c r="Q151" s="45"/>
      <c r="R151" s="45"/>
      <c r="S151" s="45"/>
      <c r="T151" s="4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45"/>
      <c r="B152" s="46"/>
      <c r="C152" s="45"/>
      <c r="D152" s="45"/>
      <c r="E152" s="47"/>
      <c r="F152" s="45"/>
      <c r="G152" s="45"/>
      <c r="H152" s="47"/>
      <c r="I152" s="45"/>
      <c r="J152" s="45"/>
      <c r="K152" s="47"/>
      <c r="L152" s="45"/>
      <c r="M152" s="45"/>
      <c r="N152" s="47"/>
      <c r="O152" s="55"/>
      <c r="P152" s="45"/>
      <c r="Q152" s="45"/>
      <c r="R152" s="45"/>
      <c r="S152" s="45"/>
      <c r="T152" s="4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45"/>
      <c r="B153" s="46"/>
      <c r="C153" s="45"/>
      <c r="D153" s="45"/>
      <c r="E153" s="47"/>
      <c r="F153" s="45"/>
      <c r="G153" s="45"/>
      <c r="H153" s="47"/>
      <c r="I153" s="45"/>
      <c r="J153" s="45"/>
      <c r="K153" s="47"/>
      <c r="L153" s="45"/>
      <c r="M153" s="45"/>
      <c r="N153" s="47"/>
      <c r="O153" s="55"/>
      <c r="P153" s="45"/>
      <c r="Q153" s="45"/>
      <c r="R153" s="45"/>
      <c r="S153" s="45"/>
      <c r="T153" s="4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45"/>
      <c r="B154" s="46"/>
      <c r="C154" s="45"/>
      <c r="D154" s="45"/>
      <c r="E154" s="47"/>
      <c r="F154" s="45"/>
      <c r="G154" s="45"/>
      <c r="H154" s="47"/>
      <c r="I154" s="45"/>
      <c r="J154" s="45"/>
      <c r="K154" s="47"/>
      <c r="L154" s="45"/>
      <c r="M154" s="45"/>
      <c r="N154" s="47"/>
      <c r="O154" s="55"/>
      <c r="P154" s="45"/>
      <c r="Q154" s="45"/>
      <c r="R154" s="45"/>
      <c r="S154" s="45"/>
      <c r="T154" s="4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45"/>
      <c r="B155" s="46"/>
      <c r="C155" s="45"/>
      <c r="D155" s="45"/>
      <c r="E155" s="47"/>
      <c r="F155" s="45"/>
      <c r="G155" s="45"/>
      <c r="H155" s="47"/>
      <c r="I155" s="45"/>
      <c r="J155" s="45"/>
      <c r="K155" s="47"/>
      <c r="L155" s="45"/>
      <c r="M155" s="45"/>
      <c r="N155" s="47"/>
      <c r="O155" s="55"/>
      <c r="P155" s="45"/>
      <c r="Q155" s="45"/>
      <c r="R155" s="45"/>
      <c r="S155" s="45"/>
      <c r="T155" s="4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45"/>
      <c r="B156" s="46"/>
      <c r="C156" s="45"/>
      <c r="D156" s="45"/>
      <c r="E156" s="47"/>
      <c r="F156" s="45"/>
      <c r="G156" s="45"/>
      <c r="H156" s="47"/>
      <c r="I156" s="45"/>
      <c r="J156" s="45"/>
      <c r="K156" s="47"/>
      <c r="L156" s="45"/>
      <c r="M156" s="45"/>
      <c r="N156" s="47"/>
      <c r="O156" s="55"/>
      <c r="P156" s="45"/>
      <c r="Q156" s="45"/>
      <c r="R156" s="45"/>
      <c r="S156" s="45"/>
      <c r="T156" s="4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45"/>
      <c r="B157" s="46"/>
      <c r="C157" s="45"/>
      <c r="D157" s="45"/>
      <c r="E157" s="47"/>
      <c r="F157" s="45"/>
      <c r="G157" s="45"/>
      <c r="H157" s="47"/>
      <c r="I157" s="45"/>
      <c r="J157" s="45"/>
      <c r="K157" s="47"/>
      <c r="L157" s="45"/>
      <c r="M157" s="45"/>
      <c r="N157" s="47"/>
      <c r="O157" s="55"/>
      <c r="P157" s="45"/>
      <c r="Q157" s="45"/>
      <c r="R157" s="45"/>
      <c r="S157" s="45"/>
      <c r="T157" s="4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45"/>
      <c r="B158" s="46"/>
      <c r="C158" s="45"/>
      <c r="D158" s="45"/>
      <c r="E158" s="47"/>
      <c r="F158" s="45"/>
      <c r="G158" s="45"/>
      <c r="H158" s="47"/>
      <c r="I158" s="45"/>
      <c r="J158" s="45"/>
      <c r="K158" s="47"/>
      <c r="L158" s="45"/>
      <c r="M158" s="45"/>
      <c r="N158" s="47"/>
      <c r="O158" s="55"/>
      <c r="P158" s="45"/>
      <c r="Q158" s="45"/>
      <c r="R158" s="45"/>
      <c r="S158" s="45"/>
      <c r="T158" s="4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45"/>
      <c r="B159" s="46"/>
      <c r="C159" s="45"/>
      <c r="D159" s="45"/>
      <c r="E159" s="47"/>
      <c r="F159" s="45"/>
      <c r="G159" s="45"/>
      <c r="H159" s="47"/>
      <c r="I159" s="45"/>
      <c r="J159" s="45"/>
      <c r="K159" s="47"/>
      <c r="L159" s="45"/>
      <c r="M159" s="45"/>
      <c r="N159" s="47"/>
      <c r="O159" s="45"/>
      <c r="P159" s="45"/>
      <c r="Q159" s="45"/>
      <c r="R159" s="45"/>
      <c r="S159" s="45"/>
      <c r="T159" s="4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45"/>
      <c r="B160" s="46"/>
      <c r="C160" s="45"/>
      <c r="D160" s="45"/>
      <c r="E160" s="47"/>
      <c r="F160" s="45"/>
      <c r="G160" s="45"/>
      <c r="H160" s="47"/>
      <c r="I160" s="45"/>
      <c r="J160" s="45"/>
      <c r="K160" s="47"/>
      <c r="L160" s="45"/>
      <c r="M160" s="45"/>
      <c r="N160" s="47"/>
      <c r="O160" s="45"/>
      <c r="P160" s="45"/>
      <c r="Q160" s="45"/>
      <c r="R160" s="45"/>
      <c r="S160" s="45"/>
      <c r="T160" s="4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45"/>
      <c r="B161" s="46"/>
      <c r="C161" s="45"/>
      <c r="D161" s="45"/>
      <c r="E161" s="47"/>
      <c r="F161" s="45"/>
      <c r="G161" s="45"/>
      <c r="H161" s="47"/>
      <c r="I161" s="45"/>
      <c r="J161" s="45"/>
      <c r="K161" s="47"/>
      <c r="L161" s="45"/>
      <c r="M161" s="45"/>
      <c r="N161" s="47"/>
      <c r="O161" s="45"/>
      <c r="P161" s="45"/>
      <c r="Q161" s="45"/>
      <c r="R161" s="45"/>
      <c r="S161" s="45"/>
      <c r="T161" s="4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45"/>
      <c r="B162" s="46"/>
      <c r="C162" s="45"/>
      <c r="D162" s="45"/>
      <c r="E162" s="47"/>
      <c r="F162" s="45"/>
      <c r="G162" s="45"/>
      <c r="H162" s="47"/>
      <c r="I162" s="45"/>
      <c r="J162" s="45"/>
      <c r="K162" s="47"/>
      <c r="L162" s="45"/>
      <c r="M162" s="45"/>
      <c r="N162" s="47"/>
      <c r="O162" s="45"/>
      <c r="P162" s="45"/>
      <c r="Q162" s="45"/>
      <c r="R162" s="45"/>
      <c r="S162" s="45"/>
      <c r="T162" s="4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45"/>
      <c r="B163" s="46"/>
      <c r="C163" s="45"/>
      <c r="D163" s="45"/>
      <c r="E163" s="47"/>
      <c r="F163" s="45"/>
      <c r="G163" s="45"/>
      <c r="H163" s="47"/>
      <c r="I163" s="45"/>
      <c r="J163" s="45"/>
      <c r="K163" s="47"/>
      <c r="L163" s="45"/>
      <c r="M163" s="45"/>
      <c r="N163" s="47"/>
      <c r="O163" s="45"/>
      <c r="P163" s="45"/>
      <c r="Q163" s="45"/>
      <c r="R163" s="45"/>
      <c r="S163" s="45"/>
      <c r="T163" s="4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45"/>
      <c r="B164" s="46"/>
      <c r="C164" s="45"/>
      <c r="D164" s="45"/>
      <c r="E164" s="47"/>
      <c r="F164" s="45"/>
      <c r="G164" s="45"/>
      <c r="H164" s="47"/>
      <c r="I164" s="45"/>
      <c r="J164" s="45"/>
      <c r="K164" s="47"/>
      <c r="L164" s="45"/>
      <c r="M164" s="45"/>
      <c r="N164" s="47"/>
      <c r="O164" s="45"/>
      <c r="P164" s="45"/>
      <c r="Q164" s="45"/>
      <c r="R164" s="45"/>
      <c r="S164" s="45"/>
      <c r="T164" s="4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45"/>
      <c r="B165" s="46"/>
      <c r="C165" s="45"/>
      <c r="D165" s="45"/>
      <c r="E165" s="47"/>
      <c r="F165" s="45"/>
      <c r="G165" s="45"/>
      <c r="H165" s="47"/>
      <c r="I165" s="45"/>
      <c r="J165" s="45"/>
      <c r="K165" s="47"/>
      <c r="L165" s="45"/>
      <c r="M165" s="45"/>
      <c r="N165" s="47"/>
      <c r="O165" s="45"/>
      <c r="P165" s="45"/>
      <c r="Q165" s="45"/>
      <c r="R165" s="45"/>
      <c r="S165" s="45"/>
      <c r="T165" s="4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45"/>
      <c r="B166" s="46"/>
      <c r="C166" s="45"/>
      <c r="D166" s="45"/>
      <c r="E166" s="47"/>
      <c r="F166" s="45"/>
      <c r="G166" s="45"/>
      <c r="H166" s="47"/>
      <c r="I166" s="45"/>
      <c r="J166" s="45"/>
      <c r="K166" s="47"/>
      <c r="L166" s="45"/>
      <c r="M166" s="45"/>
      <c r="N166" s="47"/>
      <c r="O166" s="45"/>
      <c r="P166" s="45"/>
      <c r="Q166" s="45"/>
      <c r="R166" s="45"/>
      <c r="S166" s="45"/>
      <c r="T166" s="4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45"/>
      <c r="B167" s="46"/>
      <c r="C167" s="45"/>
      <c r="D167" s="45"/>
      <c r="E167" s="47"/>
      <c r="F167" s="45"/>
      <c r="G167" s="45"/>
      <c r="H167" s="47"/>
      <c r="I167" s="45"/>
      <c r="J167" s="45"/>
      <c r="K167" s="47"/>
      <c r="L167" s="45"/>
      <c r="M167" s="45"/>
      <c r="N167" s="47"/>
      <c r="O167" s="45"/>
      <c r="P167" s="45"/>
      <c r="Q167" s="45"/>
      <c r="R167" s="45"/>
      <c r="S167" s="45"/>
      <c r="T167" s="4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45"/>
      <c r="B168" s="46"/>
      <c r="C168" s="45"/>
      <c r="D168" s="45"/>
      <c r="E168" s="47"/>
      <c r="F168" s="45"/>
      <c r="G168" s="45"/>
      <c r="H168" s="47"/>
      <c r="I168" s="45"/>
      <c r="J168" s="45"/>
      <c r="K168" s="47"/>
      <c r="L168" s="45"/>
      <c r="M168" s="45"/>
      <c r="N168" s="47"/>
      <c r="O168" s="45"/>
      <c r="P168" s="45"/>
      <c r="Q168" s="45"/>
      <c r="R168" s="45"/>
      <c r="S168" s="45"/>
      <c r="T168" s="4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45"/>
      <c r="B169" s="46"/>
      <c r="C169" s="45"/>
      <c r="D169" s="45"/>
      <c r="E169" s="47"/>
      <c r="F169" s="45"/>
      <c r="G169" s="45"/>
      <c r="H169" s="47"/>
      <c r="I169" s="45"/>
      <c r="J169" s="45"/>
      <c r="K169" s="47"/>
      <c r="L169" s="45"/>
      <c r="M169" s="45"/>
      <c r="N169" s="47"/>
      <c r="O169" s="45"/>
      <c r="P169" s="45"/>
      <c r="Q169" s="45"/>
      <c r="R169" s="45"/>
      <c r="S169" s="45"/>
      <c r="T169" s="4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45"/>
      <c r="B170" s="46"/>
      <c r="C170" s="45"/>
      <c r="D170" s="45"/>
      <c r="E170" s="47"/>
      <c r="F170" s="45"/>
      <c r="G170" s="45"/>
      <c r="H170" s="47"/>
      <c r="I170" s="45"/>
      <c r="J170" s="45"/>
      <c r="K170" s="47"/>
      <c r="L170" s="45"/>
      <c r="M170" s="45"/>
      <c r="N170" s="47"/>
      <c r="O170" s="45"/>
      <c r="P170" s="45"/>
      <c r="Q170" s="45"/>
      <c r="R170" s="45"/>
      <c r="S170" s="45"/>
      <c r="T170" s="4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45"/>
      <c r="B171" s="46"/>
      <c r="C171" s="45"/>
      <c r="D171" s="45"/>
      <c r="E171" s="47"/>
      <c r="F171" s="45"/>
      <c r="G171" s="45"/>
      <c r="H171" s="47"/>
      <c r="I171" s="45"/>
      <c r="J171" s="45"/>
      <c r="K171" s="47"/>
      <c r="L171" s="45"/>
      <c r="M171" s="45"/>
      <c r="N171" s="47"/>
      <c r="O171" s="45"/>
      <c r="P171" s="45"/>
      <c r="Q171" s="45"/>
      <c r="R171" s="45"/>
      <c r="S171" s="45"/>
      <c r="T171" s="4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45"/>
      <c r="B172" s="46"/>
      <c r="C172" s="45"/>
      <c r="D172" s="45"/>
      <c r="E172" s="47"/>
      <c r="F172" s="45"/>
      <c r="G172" s="45"/>
      <c r="H172" s="47"/>
      <c r="I172" s="45"/>
      <c r="J172" s="45"/>
      <c r="K172" s="47"/>
      <c r="L172" s="45"/>
      <c r="M172" s="45"/>
      <c r="N172" s="47"/>
      <c r="O172" s="45"/>
      <c r="P172" s="45"/>
      <c r="Q172" s="45"/>
      <c r="R172" s="45"/>
      <c r="S172" s="45"/>
      <c r="T172" s="4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45"/>
      <c r="B173" s="46"/>
      <c r="C173" s="45"/>
      <c r="D173" s="45"/>
      <c r="E173" s="47"/>
      <c r="F173" s="45"/>
      <c r="G173" s="45"/>
      <c r="H173" s="47"/>
      <c r="I173" s="45"/>
      <c r="J173" s="45"/>
      <c r="K173" s="47"/>
      <c r="L173" s="45"/>
      <c r="M173" s="45"/>
      <c r="N173" s="47"/>
      <c r="O173" s="45"/>
      <c r="P173" s="45"/>
      <c r="Q173" s="45"/>
      <c r="R173" s="45"/>
      <c r="S173" s="45"/>
      <c r="T173" s="4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45"/>
      <c r="B174" s="46"/>
      <c r="C174" s="45"/>
      <c r="D174" s="45"/>
      <c r="E174" s="47"/>
      <c r="F174" s="45"/>
      <c r="G174" s="45"/>
      <c r="H174" s="47"/>
      <c r="I174" s="45"/>
      <c r="J174" s="45"/>
      <c r="K174" s="47"/>
      <c r="L174" s="45"/>
      <c r="M174" s="45"/>
      <c r="N174" s="47"/>
      <c r="O174" s="45"/>
      <c r="P174" s="45"/>
      <c r="Q174" s="45"/>
      <c r="R174" s="45"/>
      <c r="S174" s="45"/>
      <c r="T174" s="4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45"/>
      <c r="B175" s="46"/>
      <c r="C175" s="45"/>
      <c r="D175" s="45"/>
      <c r="E175" s="47"/>
      <c r="F175" s="45"/>
      <c r="G175" s="45"/>
      <c r="H175" s="47"/>
      <c r="I175" s="45"/>
      <c r="J175" s="45"/>
      <c r="K175" s="47"/>
      <c r="L175" s="45"/>
      <c r="M175" s="45"/>
      <c r="N175" s="47"/>
      <c r="O175" s="45"/>
      <c r="P175" s="45"/>
      <c r="Q175" s="45"/>
      <c r="R175" s="45"/>
      <c r="S175" s="45"/>
      <c r="T175" s="4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45"/>
      <c r="B176" s="46"/>
      <c r="C176" s="45"/>
      <c r="D176" s="45"/>
      <c r="E176" s="47"/>
      <c r="F176" s="45"/>
      <c r="G176" s="45"/>
      <c r="H176" s="47"/>
      <c r="I176" s="45"/>
      <c r="J176" s="45"/>
      <c r="K176" s="47"/>
      <c r="L176" s="45"/>
      <c r="M176" s="45"/>
      <c r="N176" s="47"/>
      <c r="O176" s="45"/>
      <c r="P176" s="45"/>
      <c r="Q176" s="45"/>
      <c r="R176" s="45"/>
      <c r="S176" s="45"/>
      <c r="T176" s="4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45"/>
      <c r="B177" s="46"/>
      <c r="C177" s="45"/>
      <c r="D177" s="45"/>
      <c r="E177" s="47"/>
      <c r="F177" s="45"/>
      <c r="G177" s="45"/>
      <c r="H177" s="47"/>
      <c r="I177" s="45"/>
      <c r="J177" s="45"/>
      <c r="K177" s="47"/>
      <c r="L177" s="45"/>
      <c r="M177" s="45"/>
      <c r="N177" s="47"/>
      <c r="O177" s="45"/>
      <c r="P177" s="45"/>
      <c r="Q177" s="45"/>
      <c r="R177" s="45"/>
      <c r="S177" s="45"/>
      <c r="T177" s="4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45"/>
      <c r="B178" s="46"/>
      <c r="C178" s="45"/>
      <c r="D178" s="45"/>
      <c r="E178" s="47"/>
      <c r="F178" s="45"/>
      <c r="G178" s="45"/>
      <c r="H178" s="47"/>
      <c r="I178" s="45"/>
      <c r="J178" s="45"/>
      <c r="K178" s="47"/>
      <c r="L178" s="45"/>
      <c r="M178" s="45"/>
      <c r="N178" s="47"/>
      <c r="O178" s="45"/>
      <c r="P178" s="45"/>
      <c r="Q178" s="45"/>
      <c r="R178" s="45"/>
      <c r="S178" s="45"/>
      <c r="T178" s="4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45"/>
      <c r="B179" s="46"/>
      <c r="C179" s="45"/>
      <c r="D179" s="45"/>
      <c r="E179" s="47"/>
      <c r="F179" s="45"/>
      <c r="G179" s="45"/>
      <c r="H179" s="47"/>
      <c r="I179" s="45"/>
      <c r="J179" s="45"/>
      <c r="K179" s="47"/>
      <c r="L179" s="45"/>
      <c r="M179" s="45"/>
      <c r="N179" s="47"/>
      <c r="O179" s="45"/>
      <c r="P179" s="45"/>
      <c r="Q179" s="45"/>
      <c r="R179" s="45"/>
      <c r="S179" s="45"/>
      <c r="T179" s="4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45"/>
      <c r="B180" s="46"/>
      <c r="C180" s="45"/>
      <c r="D180" s="45"/>
      <c r="E180" s="47"/>
      <c r="F180" s="45"/>
      <c r="G180" s="45"/>
      <c r="H180" s="47"/>
      <c r="I180" s="45"/>
      <c r="J180" s="45"/>
      <c r="K180" s="47"/>
      <c r="L180" s="45"/>
      <c r="M180" s="45"/>
      <c r="N180" s="47"/>
      <c r="O180" s="45"/>
      <c r="P180" s="45"/>
      <c r="Q180" s="45"/>
      <c r="R180" s="45"/>
      <c r="S180" s="45"/>
      <c r="T180" s="4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45"/>
      <c r="B181" s="46"/>
      <c r="C181" s="45"/>
      <c r="D181" s="45"/>
      <c r="E181" s="47"/>
      <c r="F181" s="45"/>
      <c r="G181" s="45"/>
      <c r="H181" s="47"/>
      <c r="I181" s="45"/>
      <c r="J181" s="45"/>
      <c r="K181" s="47"/>
      <c r="L181" s="45"/>
      <c r="M181" s="45"/>
      <c r="N181" s="47"/>
      <c r="O181" s="45"/>
      <c r="P181" s="45"/>
      <c r="Q181" s="45"/>
      <c r="R181" s="45"/>
      <c r="S181" s="45"/>
      <c r="T181" s="4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45"/>
      <c r="B182" s="46"/>
      <c r="C182" s="45"/>
      <c r="D182" s="45"/>
      <c r="E182" s="47"/>
      <c r="F182" s="45"/>
      <c r="G182" s="45"/>
      <c r="H182" s="47"/>
      <c r="I182" s="45"/>
      <c r="J182" s="45"/>
      <c r="K182" s="47"/>
      <c r="L182" s="45"/>
      <c r="M182" s="45"/>
      <c r="N182" s="47"/>
      <c r="O182" s="45"/>
      <c r="P182" s="45"/>
      <c r="Q182" s="45"/>
      <c r="R182" s="45"/>
      <c r="S182" s="45"/>
      <c r="T182" s="4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45"/>
      <c r="B183" s="46"/>
      <c r="C183" s="45"/>
      <c r="D183" s="45"/>
      <c r="E183" s="47"/>
      <c r="F183" s="45"/>
      <c r="G183" s="45"/>
      <c r="H183" s="47"/>
      <c r="I183" s="45"/>
      <c r="J183" s="45"/>
      <c r="K183" s="47"/>
      <c r="L183" s="45"/>
      <c r="M183" s="45"/>
      <c r="N183" s="47"/>
      <c r="O183" s="45"/>
      <c r="P183" s="45"/>
      <c r="Q183" s="45"/>
      <c r="R183" s="45"/>
      <c r="S183" s="45"/>
      <c r="T183" s="4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45"/>
      <c r="B184" s="46"/>
      <c r="C184" s="45"/>
      <c r="D184" s="45"/>
      <c r="E184" s="47"/>
      <c r="F184" s="45"/>
      <c r="G184" s="45"/>
      <c r="H184" s="47"/>
      <c r="I184" s="45"/>
      <c r="J184" s="45"/>
      <c r="K184" s="47"/>
      <c r="L184" s="45"/>
      <c r="M184" s="45"/>
      <c r="N184" s="47"/>
      <c r="O184" s="45"/>
      <c r="P184" s="45"/>
      <c r="Q184" s="45"/>
      <c r="R184" s="45"/>
      <c r="S184" s="45"/>
      <c r="T184" s="4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45"/>
      <c r="B185" s="46"/>
      <c r="C185" s="45"/>
      <c r="D185" s="45"/>
      <c r="E185" s="47"/>
      <c r="F185" s="45"/>
      <c r="G185" s="45"/>
      <c r="H185" s="47"/>
      <c r="I185" s="45"/>
      <c r="J185" s="45"/>
      <c r="K185" s="47"/>
      <c r="L185" s="45"/>
      <c r="M185" s="45"/>
      <c r="N185" s="47"/>
      <c r="O185" s="45"/>
      <c r="P185" s="45"/>
      <c r="Q185" s="45"/>
      <c r="R185" s="45"/>
      <c r="S185" s="45"/>
      <c r="T185" s="4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45"/>
      <c r="B186" s="46"/>
      <c r="C186" s="45"/>
      <c r="D186" s="45"/>
      <c r="E186" s="47"/>
      <c r="F186" s="45"/>
      <c r="G186" s="45"/>
      <c r="H186" s="47"/>
      <c r="I186" s="45"/>
      <c r="J186" s="45"/>
      <c r="K186" s="47"/>
      <c r="L186" s="45"/>
      <c r="M186" s="45"/>
      <c r="N186" s="47"/>
      <c r="O186" s="45"/>
      <c r="P186" s="45"/>
      <c r="Q186" s="45"/>
      <c r="R186" s="45"/>
      <c r="S186" s="45"/>
      <c r="T186" s="4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45"/>
      <c r="B187" s="46"/>
      <c r="C187" s="45"/>
      <c r="D187" s="45"/>
      <c r="E187" s="47"/>
      <c r="F187" s="45"/>
      <c r="G187" s="45"/>
      <c r="H187" s="47"/>
      <c r="I187" s="45"/>
      <c r="J187" s="45"/>
      <c r="K187" s="47"/>
      <c r="L187" s="45"/>
      <c r="M187" s="45"/>
      <c r="N187" s="47"/>
      <c r="O187" s="45"/>
      <c r="P187" s="45"/>
      <c r="Q187" s="45"/>
      <c r="R187" s="45"/>
      <c r="S187" s="45"/>
      <c r="T187" s="4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45"/>
      <c r="B188" s="46"/>
      <c r="C188" s="45"/>
      <c r="D188" s="45"/>
      <c r="E188" s="47"/>
      <c r="F188" s="45"/>
      <c r="G188" s="45"/>
      <c r="H188" s="47"/>
      <c r="I188" s="45"/>
      <c r="J188" s="45"/>
      <c r="K188" s="47"/>
      <c r="L188" s="45"/>
      <c r="M188" s="45"/>
      <c r="N188" s="47"/>
      <c r="O188" s="45"/>
      <c r="P188" s="45"/>
      <c r="Q188" s="45"/>
      <c r="R188" s="45"/>
      <c r="S188" s="45"/>
      <c r="T188" s="4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45"/>
      <c r="B189" s="46"/>
      <c r="C189" s="45"/>
      <c r="D189" s="45"/>
      <c r="E189" s="47"/>
      <c r="F189" s="45"/>
      <c r="G189" s="45"/>
      <c r="H189" s="47"/>
      <c r="I189" s="45"/>
      <c r="J189" s="45"/>
      <c r="K189" s="47"/>
      <c r="L189" s="45"/>
      <c r="M189" s="45"/>
      <c r="N189" s="47"/>
      <c r="O189" s="45"/>
      <c r="P189" s="45"/>
      <c r="Q189" s="45"/>
      <c r="R189" s="45"/>
      <c r="S189" s="45"/>
      <c r="T189" s="4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45"/>
      <c r="B190" s="46"/>
      <c r="C190" s="45"/>
      <c r="D190" s="45"/>
      <c r="E190" s="47"/>
      <c r="F190" s="45"/>
      <c r="G190" s="45"/>
      <c r="H190" s="47"/>
      <c r="I190" s="45"/>
      <c r="J190" s="45"/>
      <c r="K190" s="47"/>
      <c r="L190" s="45"/>
      <c r="M190" s="45"/>
      <c r="N190" s="47"/>
      <c r="O190" s="45"/>
      <c r="P190" s="45"/>
      <c r="Q190" s="45"/>
      <c r="R190" s="45"/>
      <c r="S190" s="45"/>
      <c r="T190" s="4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45"/>
      <c r="B191" s="46"/>
      <c r="C191" s="45"/>
      <c r="D191" s="45"/>
      <c r="E191" s="47"/>
      <c r="F191" s="45"/>
      <c r="G191" s="45"/>
      <c r="H191" s="47"/>
      <c r="I191" s="45"/>
      <c r="J191" s="45"/>
      <c r="K191" s="47"/>
      <c r="L191" s="45"/>
      <c r="M191" s="45"/>
      <c r="N191" s="47"/>
      <c r="O191" s="45"/>
      <c r="P191" s="45"/>
      <c r="Q191" s="45"/>
      <c r="R191" s="45"/>
      <c r="S191" s="45"/>
      <c r="T191" s="4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45"/>
      <c r="B192" s="46"/>
      <c r="C192" s="45"/>
      <c r="D192" s="45"/>
      <c r="E192" s="47"/>
      <c r="F192" s="45"/>
      <c r="G192" s="45"/>
      <c r="H192" s="47"/>
      <c r="I192" s="45"/>
      <c r="J192" s="45"/>
      <c r="K192" s="47"/>
      <c r="L192" s="45"/>
      <c r="M192" s="45"/>
      <c r="N192" s="47"/>
      <c r="O192" s="45"/>
      <c r="P192" s="45"/>
      <c r="Q192" s="45"/>
      <c r="R192" s="45"/>
      <c r="S192" s="45"/>
      <c r="T192" s="4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45"/>
      <c r="B193" s="46"/>
      <c r="C193" s="45"/>
      <c r="D193" s="45"/>
      <c r="E193" s="47"/>
      <c r="F193" s="45"/>
      <c r="G193" s="45"/>
      <c r="H193" s="47"/>
      <c r="I193" s="45"/>
      <c r="J193" s="45"/>
      <c r="K193" s="47"/>
      <c r="L193" s="45"/>
      <c r="M193" s="45"/>
      <c r="N193" s="47"/>
      <c r="O193" s="45"/>
      <c r="P193" s="45"/>
      <c r="Q193" s="45"/>
      <c r="R193" s="45"/>
      <c r="S193" s="45"/>
      <c r="T193" s="4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45"/>
      <c r="B194" s="46"/>
      <c r="C194" s="45"/>
      <c r="D194" s="45"/>
      <c r="E194" s="47"/>
      <c r="F194" s="45"/>
      <c r="G194" s="45"/>
      <c r="H194" s="47"/>
      <c r="I194" s="45"/>
      <c r="J194" s="45"/>
      <c r="K194" s="47"/>
      <c r="L194" s="45"/>
      <c r="M194" s="45"/>
      <c r="N194" s="47"/>
      <c r="O194" s="45"/>
      <c r="P194" s="45"/>
      <c r="Q194" s="45"/>
      <c r="R194" s="45"/>
      <c r="S194" s="45"/>
      <c r="T194" s="4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45"/>
      <c r="B195" s="46"/>
      <c r="C195" s="45"/>
      <c r="D195" s="45"/>
      <c r="E195" s="47"/>
      <c r="F195" s="45"/>
      <c r="G195" s="45"/>
      <c r="H195" s="47"/>
      <c r="I195" s="45"/>
      <c r="J195" s="45"/>
      <c r="K195" s="47"/>
      <c r="L195" s="45"/>
      <c r="M195" s="45"/>
      <c r="N195" s="47"/>
      <c r="O195" s="45"/>
      <c r="P195" s="45"/>
      <c r="Q195" s="45"/>
      <c r="R195" s="45"/>
      <c r="S195" s="45"/>
      <c r="T195" s="4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45"/>
      <c r="B196" s="46"/>
      <c r="C196" s="45"/>
      <c r="D196" s="45"/>
      <c r="E196" s="47"/>
      <c r="F196" s="45"/>
      <c r="G196" s="45"/>
      <c r="H196" s="47"/>
      <c r="I196" s="45"/>
      <c r="J196" s="45"/>
      <c r="K196" s="47"/>
      <c r="L196" s="45"/>
      <c r="M196" s="45"/>
      <c r="N196" s="47"/>
      <c r="O196" s="45"/>
      <c r="P196" s="45"/>
      <c r="Q196" s="45"/>
      <c r="R196" s="45"/>
      <c r="S196" s="45"/>
      <c r="T196" s="4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45"/>
      <c r="B197" s="46"/>
      <c r="C197" s="45"/>
      <c r="D197" s="45"/>
      <c r="E197" s="47"/>
      <c r="F197" s="45"/>
      <c r="G197" s="45"/>
      <c r="H197" s="47"/>
      <c r="I197" s="45"/>
      <c r="J197" s="45"/>
      <c r="K197" s="47"/>
      <c r="L197" s="45"/>
      <c r="M197" s="45"/>
      <c r="N197" s="47"/>
      <c r="O197" s="45"/>
      <c r="P197" s="45"/>
      <c r="Q197" s="45"/>
      <c r="R197" s="45"/>
      <c r="S197" s="45"/>
      <c r="T197" s="4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45"/>
      <c r="B198" s="46"/>
      <c r="C198" s="45"/>
      <c r="D198" s="45"/>
      <c r="E198" s="47"/>
      <c r="F198" s="45"/>
      <c r="G198" s="45"/>
      <c r="H198" s="47"/>
      <c r="I198" s="45"/>
      <c r="J198" s="45"/>
      <c r="K198" s="47"/>
      <c r="L198" s="45"/>
      <c r="M198" s="45"/>
      <c r="N198" s="47"/>
      <c r="O198" s="45"/>
      <c r="P198" s="45"/>
      <c r="Q198" s="45"/>
      <c r="R198" s="45"/>
      <c r="S198" s="45"/>
      <c r="T198" s="4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45"/>
      <c r="B199" s="46"/>
      <c r="C199" s="45"/>
      <c r="D199" s="45"/>
      <c r="E199" s="47"/>
      <c r="F199" s="45"/>
      <c r="G199" s="45"/>
      <c r="H199" s="47"/>
      <c r="I199" s="45"/>
      <c r="J199" s="45"/>
      <c r="K199" s="47"/>
      <c r="L199" s="45"/>
      <c r="M199" s="45"/>
      <c r="N199" s="47"/>
      <c r="O199" s="45"/>
      <c r="P199" s="45"/>
      <c r="Q199" s="45"/>
      <c r="R199" s="45"/>
      <c r="S199" s="45"/>
      <c r="T199" s="4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45"/>
      <c r="B200" s="46"/>
      <c r="C200" s="45"/>
      <c r="D200" s="45"/>
      <c r="E200" s="47"/>
      <c r="F200" s="45"/>
      <c r="G200" s="45"/>
      <c r="H200" s="47"/>
      <c r="I200" s="45"/>
      <c r="J200" s="45"/>
      <c r="K200" s="47"/>
      <c r="L200" s="45"/>
      <c r="M200" s="45"/>
      <c r="N200" s="47"/>
      <c r="O200" s="45"/>
      <c r="P200" s="45"/>
      <c r="Q200" s="45"/>
      <c r="R200" s="45"/>
      <c r="S200" s="45"/>
      <c r="T200" s="4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45"/>
      <c r="B201" s="46"/>
      <c r="C201" s="45"/>
      <c r="D201" s="45"/>
      <c r="E201" s="47"/>
      <c r="F201" s="45"/>
      <c r="G201" s="45"/>
      <c r="H201" s="47"/>
      <c r="I201" s="45"/>
      <c r="J201" s="45"/>
      <c r="K201" s="47"/>
      <c r="L201" s="45"/>
      <c r="M201" s="45"/>
      <c r="N201" s="47"/>
      <c r="O201" s="45"/>
      <c r="P201" s="45"/>
      <c r="Q201" s="45"/>
      <c r="R201" s="45"/>
      <c r="S201" s="45"/>
      <c r="T201" s="4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45"/>
      <c r="B202" s="46"/>
      <c r="C202" s="45"/>
      <c r="D202" s="45"/>
      <c r="E202" s="47"/>
      <c r="F202" s="45"/>
      <c r="G202" s="45"/>
      <c r="H202" s="47"/>
      <c r="I202" s="45"/>
      <c r="J202" s="45"/>
      <c r="K202" s="47"/>
      <c r="L202" s="45"/>
      <c r="M202" s="45"/>
      <c r="N202" s="47"/>
      <c r="O202" s="45"/>
      <c r="P202" s="45"/>
      <c r="Q202" s="45"/>
      <c r="R202" s="45"/>
      <c r="S202" s="45"/>
      <c r="T202" s="4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45"/>
      <c r="B203" s="46"/>
      <c r="C203" s="45"/>
      <c r="D203" s="45"/>
      <c r="E203" s="47"/>
      <c r="F203" s="45"/>
      <c r="G203" s="45"/>
      <c r="H203" s="47"/>
      <c r="I203" s="45"/>
      <c r="J203" s="45"/>
      <c r="K203" s="47"/>
      <c r="L203" s="45"/>
      <c r="M203" s="45"/>
      <c r="N203" s="47"/>
      <c r="O203" s="45"/>
      <c r="P203" s="45"/>
      <c r="Q203" s="45"/>
      <c r="R203" s="45"/>
      <c r="S203" s="45"/>
      <c r="T203" s="45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45"/>
      <c r="B204" s="46"/>
      <c r="C204" s="45"/>
      <c r="D204" s="45"/>
      <c r="E204" s="47"/>
      <c r="F204" s="45"/>
      <c r="G204" s="45"/>
      <c r="H204" s="47"/>
      <c r="I204" s="45"/>
      <c r="J204" s="45"/>
      <c r="K204" s="47"/>
      <c r="L204" s="45"/>
      <c r="M204" s="45"/>
      <c r="N204" s="47"/>
      <c r="O204" s="45"/>
      <c r="P204" s="45"/>
      <c r="Q204" s="45"/>
      <c r="R204" s="45"/>
      <c r="S204" s="45"/>
      <c r="T204" s="45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45"/>
      <c r="B205" s="46"/>
      <c r="C205" s="45"/>
      <c r="D205" s="45"/>
      <c r="E205" s="47"/>
      <c r="F205" s="45"/>
      <c r="G205" s="45"/>
      <c r="H205" s="47"/>
      <c r="I205" s="45"/>
      <c r="J205" s="45"/>
      <c r="K205" s="47"/>
      <c r="L205" s="45"/>
      <c r="M205" s="45"/>
      <c r="N205" s="47"/>
      <c r="O205" s="45"/>
      <c r="P205" s="45"/>
      <c r="Q205" s="45"/>
      <c r="R205" s="45"/>
      <c r="S205" s="45"/>
      <c r="T205" s="45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45"/>
      <c r="B206" s="46"/>
      <c r="C206" s="45"/>
      <c r="D206" s="45"/>
      <c r="E206" s="47"/>
      <c r="F206" s="45"/>
      <c r="G206" s="45"/>
      <c r="H206" s="47"/>
      <c r="I206" s="45"/>
      <c r="J206" s="45"/>
      <c r="K206" s="47"/>
      <c r="L206" s="45"/>
      <c r="M206" s="45"/>
      <c r="N206" s="47"/>
      <c r="O206" s="45"/>
      <c r="P206" s="45"/>
      <c r="Q206" s="45"/>
      <c r="R206" s="45"/>
      <c r="S206" s="45"/>
      <c r="T206" s="45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45"/>
      <c r="B207" s="46"/>
      <c r="C207" s="45"/>
      <c r="D207" s="45"/>
      <c r="E207" s="47"/>
      <c r="F207" s="45"/>
      <c r="G207" s="45"/>
      <c r="H207" s="47"/>
      <c r="I207" s="45"/>
      <c r="J207" s="45"/>
      <c r="K207" s="47"/>
      <c r="L207" s="45"/>
      <c r="M207" s="45"/>
      <c r="N207" s="47"/>
      <c r="O207" s="45"/>
      <c r="P207" s="45"/>
      <c r="Q207" s="45"/>
      <c r="R207" s="45"/>
      <c r="S207" s="45"/>
      <c r="T207" s="45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45"/>
      <c r="B208" s="46"/>
      <c r="C208" s="45"/>
      <c r="D208" s="45"/>
      <c r="E208" s="47"/>
      <c r="F208" s="45"/>
      <c r="G208" s="45"/>
      <c r="H208" s="47"/>
      <c r="I208" s="45"/>
      <c r="J208" s="45"/>
      <c r="K208" s="47"/>
      <c r="L208" s="45"/>
      <c r="M208" s="45"/>
      <c r="N208" s="47"/>
      <c r="O208" s="45"/>
      <c r="P208" s="45"/>
      <c r="Q208" s="45"/>
      <c r="R208" s="45"/>
      <c r="S208" s="45"/>
      <c r="T208" s="45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45"/>
      <c r="B209" s="46"/>
      <c r="C209" s="45"/>
      <c r="D209" s="45"/>
      <c r="E209" s="47"/>
      <c r="F209" s="45"/>
      <c r="G209" s="45"/>
      <c r="H209" s="47"/>
      <c r="I209" s="45"/>
      <c r="J209" s="45"/>
      <c r="K209" s="47"/>
      <c r="L209" s="45"/>
      <c r="M209" s="45"/>
      <c r="N209" s="47"/>
      <c r="O209" s="45"/>
      <c r="P209" s="45"/>
      <c r="Q209" s="45"/>
      <c r="R209" s="45"/>
      <c r="S209" s="45"/>
      <c r="T209" s="45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45"/>
      <c r="B210" s="46"/>
      <c r="C210" s="45"/>
      <c r="D210" s="45"/>
      <c r="E210" s="47"/>
      <c r="F210" s="45"/>
      <c r="G210" s="45"/>
      <c r="H210" s="47"/>
      <c r="I210" s="45"/>
      <c r="J210" s="45"/>
      <c r="K210" s="47"/>
      <c r="L210" s="45"/>
      <c r="M210" s="45"/>
      <c r="N210" s="47"/>
      <c r="O210" s="45"/>
      <c r="P210" s="45"/>
      <c r="Q210" s="45"/>
      <c r="R210" s="45"/>
      <c r="S210" s="45"/>
      <c r="T210" s="45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45"/>
      <c r="B211" s="46"/>
      <c r="C211" s="45"/>
      <c r="D211" s="45"/>
      <c r="E211" s="47"/>
      <c r="F211" s="45"/>
      <c r="G211" s="45"/>
      <c r="H211" s="47"/>
      <c r="I211" s="45"/>
      <c r="J211" s="45"/>
      <c r="K211" s="47"/>
      <c r="L211" s="45"/>
      <c r="M211" s="45"/>
      <c r="N211" s="47"/>
      <c r="O211" s="45"/>
      <c r="P211" s="45"/>
      <c r="Q211" s="45"/>
      <c r="R211" s="45"/>
      <c r="S211" s="45"/>
      <c r="T211" s="45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45"/>
      <c r="B212" s="46"/>
      <c r="C212" s="45"/>
      <c r="D212" s="45"/>
      <c r="E212" s="47"/>
      <c r="F212" s="45"/>
      <c r="G212" s="45"/>
      <c r="H212" s="47"/>
      <c r="I212" s="45"/>
      <c r="J212" s="45"/>
      <c r="K212" s="47"/>
      <c r="L212" s="45"/>
      <c r="M212" s="45"/>
      <c r="N212" s="47"/>
      <c r="O212" s="45"/>
      <c r="P212" s="45"/>
      <c r="Q212" s="45"/>
      <c r="R212" s="45"/>
      <c r="S212" s="45"/>
      <c r="T212" s="45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45"/>
      <c r="B213" s="46"/>
      <c r="C213" s="45"/>
      <c r="D213" s="45"/>
      <c r="E213" s="47"/>
      <c r="F213" s="45"/>
      <c r="G213" s="45"/>
      <c r="H213" s="47"/>
      <c r="I213" s="45"/>
      <c r="J213" s="45"/>
      <c r="K213" s="47"/>
      <c r="L213" s="45"/>
      <c r="M213" s="45"/>
      <c r="N213" s="47"/>
      <c r="O213" s="45"/>
      <c r="P213" s="45"/>
      <c r="Q213" s="45"/>
      <c r="R213" s="45"/>
      <c r="S213" s="45"/>
      <c r="T213" s="4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45"/>
      <c r="B214" s="46"/>
      <c r="C214" s="45"/>
      <c r="D214" s="45"/>
      <c r="E214" s="47"/>
      <c r="F214" s="45"/>
      <c r="G214" s="45"/>
      <c r="H214" s="47"/>
      <c r="I214" s="45"/>
      <c r="J214" s="45"/>
      <c r="K214" s="47"/>
      <c r="L214" s="45"/>
      <c r="M214" s="45"/>
      <c r="N214" s="47"/>
      <c r="O214" s="45"/>
      <c r="P214" s="45"/>
      <c r="Q214" s="45"/>
      <c r="R214" s="45"/>
      <c r="S214" s="45"/>
      <c r="T214" s="45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45"/>
      <c r="B215" s="46"/>
      <c r="C215" s="45"/>
      <c r="D215" s="45"/>
      <c r="E215" s="47"/>
      <c r="F215" s="45"/>
      <c r="G215" s="45"/>
      <c r="H215" s="47"/>
      <c r="I215" s="45"/>
      <c r="J215" s="45"/>
      <c r="K215" s="47"/>
      <c r="L215" s="45"/>
      <c r="M215" s="45"/>
      <c r="N215" s="47"/>
      <c r="O215" s="45"/>
      <c r="P215" s="45"/>
      <c r="Q215" s="45"/>
      <c r="R215" s="45"/>
      <c r="S215" s="45"/>
      <c r="T215" s="45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45"/>
      <c r="B216" s="46"/>
      <c r="C216" s="45"/>
      <c r="D216" s="45"/>
      <c r="E216" s="47"/>
      <c r="F216" s="45"/>
      <c r="G216" s="45"/>
      <c r="H216" s="47"/>
      <c r="I216" s="45"/>
      <c r="J216" s="45"/>
      <c r="K216" s="47"/>
      <c r="L216" s="45"/>
      <c r="M216" s="45"/>
      <c r="N216" s="47"/>
      <c r="O216" s="45"/>
      <c r="P216" s="45"/>
      <c r="Q216" s="45"/>
      <c r="R216" s="45"/>
      <c r="S216" s="45"/>
      <c r="T216" s="45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45"/>
      <c r="B217" s="46"/>
      <c r="C217" s="45"/>
      <c r="D217" s="45"/>
      <c r="E217" s="47"/>
      <c r="F217" s="45"/>
      <c r="G217" s="45"/>
      <c r="H217" s="47"/>
      <c r="I217" s="45"/>
      <c r="J217" s="45"/>
      <c r="K217" s="47"/>
      <c r="L217" s="45"/>
      <c r="M217" s="45"/>
      <c r="N217" s="47"/>
      <c r="O217" s="45"/>
      <c r="P217" s="45"/>
      <c r="Q217" s="45"/>
      <c r="R217" s="45"/>
      <c r="S217" s="45"/>
      <c r="T217" s="45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45"/>
      <c r="B218" s="46"/>
      <c r="C218" s="45"/>
      <c r="D218" s="45"/>
      <c r="E218" s="47"/>
      <c r="F218" s="45"/>
      <c r="G218" s="45"/>
      <c r="H218" s="47"/>
      <c r="I218" s="45"/>
      <c r="J218" s="45"/>
      <c r="K218" s="47"/>
      <c r="L218" s="45"/>
      <c r="M218" s="45"/>
      <c r="N218" s="47"/>
      <c r="O218" s="45"/>
      <c r="P218" s="45"/>
      <c r="Q218" s="45"/>
      <c r="R218" s="45"/>
      <c r="S218" s="45"/>
      <c r="T218" s="45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45"/>
      <c r="B219" s="46"/>
      <c r="C219" s="45"/>
      <c r="D219" s="45"/>
      <c r="E219" s="47"/>
      <c r="F219" s="45"/>
      <c r="G219" s="45"/>
      <c r="H219" s="47"/>
      <c r="I219" s="45"/>
      <c r="J219" s="45"/>
      <c r="K219" s="47"/>
      <c r="L219" s="45"/>
      <c r="M219" s="45"/>
      <c r="N219" s="47"/>
      <c r="O219" s="45"/>
      <c r="P219" s="45"/>
      <c r="Q219" s="45"/>
      <c r="R219" s="45"/>
      <c r="S219" s="45"/>
      <c r="T219" s="45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45"/>
      <c r="B220" s="46"/>
      <c r="C220" s="45"/>
      <c r="D220" s="45"/>
      <c r="E220" s="47"/>
      <c r="F220" s="45"/>
      <c r="G220" s="45"/>
      <c r="H220" s="47"/>
      <c r="I220" s="45"/>
      <c r="J220" s="45"/>
      <c r="K220" s="47"/>
      <c r="L220" s="45"/>
      <c r="M220" s="45"/>
      <c r="N220" s="47"/>
      <c r="O220" s="45"/>
      <c r="P220" s="45"/>
      <c r="Q220" s="45"/>
      <c r="R220" s="45"/>
      <c r="S220" s="45"/>
      <c r="T220" s="45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45"/>
      <c r="B221" s="46"/>
      <c r="C221" s="45"/>
      <c r="D221" s="45"/>
      <c r="E221" s="47"/>
      <c r="F221" s="45"/>
      <c r="G221" s="45"/>
      <c r="H221" s="47"/>
      <c r="I221" s="45"/>
      <c r="J221" s="45"/>
      <c r="K221" s="47"/>
      <c r="L221" s="45"/>
      <c r="M221" s="45"/>
      <c r="N221" s="47"/>
      <c r="O221" s="45"/>
      <c r="P221" s="45"/>
      <c r="Q221" s="45"/>
      <c r="R221" s="45"/>
      <c r="S221" s="45"/>
      <c r="T221" s="45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45"/>
      <c r="B222" s="46"/>
      <c r="C222" s="45"/>
      <c r="D222" s="45"/>
      <c r="E222" s="47"/>
      <c r="F222" s="45"/>
      <c r="G222" s="45"/>
      <c r="H222" s="47"/>
      <c r="I222" s="45"/>
      <c r="J222" s="45"/>
      <c r="K222" s="47"/>
      <c r="L222" s="45"/>
      <c r="M222" s="45"/>
      <c r="N222" s="47"/>
      <c r="O222" s="45"/>
      <c r="P222" s="45"/>
      <c r="Q222" s="45"/>
      <c r="R222" s="45"/>
      <c r="S222" s="45"/>
      <c r="T222" s="45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45"/>
      <c r="B223" s="46"/>
      <c r="C223" s="45"/>
      <c r="D223" s="45"/>
      <c r="E223" s="47"/>
      <c r="F223" s="45"/>
      <c r="G223" s="45"/>
      <c r="H223" s="47"/>
      <c r="I223" s="45"/>
      <c r="J223" s="45"/>
      <c r="K223" s="47"/>
      <c r="L223" s="45"/>
      <c r="M223" s="45"/>
      <c r="N223" s="47"/>
      <c r="O223" s="45"/>
      <c r="P223" s="45"/>
      <c r="Q223" s="45"/>
      <c r="R223" s="45"/>
      <c r="S223" s="45"/>
      <c r="T223" s="45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45"/>
      <c r="B224" s="46"/>
      <c r="C224" s="45"/>
      <c r="D224" s="45"/>
      <c r="E224" s="47"/>
      <c r="F224" s="45"/>
      <c r="G224" s="45"/>
      <c r="H224" s="47"/>
      <c r="I224" s="45"/>
      <c r="J224" s="45"/>
      <c r="K224" s="47"/>
      <c r="L224" s="45"/>
      <c r="M224" s="45"/>
      <c r="N224" s="47"/>
      <c r="O224" s="45"/>
      <c r="P224" s="45"/>
      <c r="Q224" s="45"/>
      <c r="R224" s="45"/>
      <c r="S224" s="45"/>
      <c r="T224" s="4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45"/>
      <c r="B225" s="46"/>
      <c r="C225" s="45"/>
      <c r="D225" s="45"/>
      <c r="E225" s="47"/>
      <c r="F225" s="45"/>
      <c r="G225" s="45"/>
      <c r="H225" s="47"/>
      <c r="I225" s="45"/>
      <c r="J225" s="45"/>
      <c r="K225" s="47"/>
      <c r="L225" s="45"/>
      <c r="M225" s="45"/>
      <c r="N225" s="47"/>
      <c r="O225" s="45"/>
      <c r="P225" s="45"/>
      <c r="Q225" s="45"/>
      <c r="R225" s="45"/>
      <c r="S225" s="45"/>
      <c r="T225" s="45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41"/>
      <c r="B226" s="42"/>
      <c r="C226" s="41"/>
      <c r="D226" s="41"/>
      <c r="E226" s="38"/>
      <c r="F226" s="41"/>
      <c r="G226" s="41"/>
      <c r="H226" s="47"/>
      <c r="I226" s="45"/>
      <c r="J226" s="45"/>
      <c r="K226" s="47"/>
      <c r="L226" s="45"/>
      <c r="M226" s="45"/>
      <c r="N226" s="47"/>
      <c r="O226" s="45"/>
      <c r="P226" s="41"/>
      <c r="Q226" s="41"/>
      <c r="R226" s="41"/>
      <c r="S226" s="41"/>
      <c r="T226" s="4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41"/>
      <c r="B227" s="42"/>
      <c r="C227" s="41"/>
      <c r="D227" s="41"/>
      <c r="E227" s="38"/>
      <c r="F227" s="41"/>
      <c r="G227" s="41"/>
      <c r="H227" s="47"/>
      <c r="I227" s="45"/>
      <c r="J227" s="45"/>
      <c r="K227" s="47"/>
      <c r="L227" s="45"/>
      <c r="M227" s="45"/>
      <c r="N227" s="47"/>
      <c r="O227" s="45"/>
      <c r="P227" s="41"/>
      <c r="Q227" s="41"/>
      <c r="R227" s="41"/>
      <c r="S227" s="41"/>
      <c r="T227" s="4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41"/>
      <c r="B228" s="42"/>
      <c r="C228" s="41"/>
      <c r="D228" s="41"/>
      <c r="E228" s="38"/>
      <c r="F228" s="41"/>
      <c r="G228" s="41"/>
      <c r="H228" s="47"/>
      <c r="I228" s="45"/>
      <c r="J228" s="45"/>
      <c r="K228" s="47"/>
      <c r="L228" s="45"/>
      <c r="M228" s="45"/>
      <c r="N228" s="47"/>
      <c r="O228" s="45"/>
      <c r="P228" s="41"/>
      <c r="Q228" s="41"/>
      <c r="R228" s="41"/>
      <c r="S228" s="41"/>
      <c r="T228" s="4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41"/>
      <c r="B229" s="42"/>
      <c r="C229" s="41"/>
      <c r="D229" s="41"/>
      <c r="E229" s="38"/>
      <c r="F229" s="41"/>
      <c r="G229" s="41"/>
      <c r="H229" s="47"/>
      <c r="I229" s="45"/>
      <c r="J229" s="45"/>
      <c r="K229" s="47"/>
      <c r="L229" s="45"/>
      <c r="M229" s="45"/>
      <c r="N229" s="47"/>
      <c r="O229" s="45"/>
      <c r="P229" s="41"/>
      <c r="Q229" s="41"/>
      <c r="R229" s="41"/>
      <c r="S229" s="41"/>
      <c r="T229" s="4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41"/>
      <c r="B230" s="42"/>
      <c r="C230" s="41"/>
      <c r="D230" s="41"/>
      <c r="E230" s="38"/>
      <c r="F230" s="41"/>
      <c r="G230" s="41"/>
      <c r="H230" s="38"/>
      <c r="I230" s="41"/>
      <c r="J230" s="41"/>
      <c r="K230" s="47"/>
      <c r="L230" s="45"/>
      <c r="M230" s="45"/>
      <c r="N230" s="47"/>
      <c r="O230" s="45"/>
      <c r="P230" s="41"/>
      <c r="Q230" s="41"/>
      <c r="R230" s="41"/>
      <c r="S230" s="41"/>
      <c r="T230" s="4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41"/>
      <c r="B231" s="42"/>
      <c r="C231" s="41"/>
      <c r="D231" s="41"/>
      <c r="E231" s="38"/>
      <c r="F231" s="41"/>
      <c r="G231" s="41"/>
      <c r="H231" s="38"/>
      <c r="I231" s="41"/>
      <c r="J231" s="41"/>
      <c r="K231" s="47"/>
      <c r="L231" s="45"/>
      <c r="M231" s="45"/>
      <c r="N231" s="47"/>
      <c r="O231" s="45"/>
      <c r="P231" s="41"/>
      <c r="Q231" s="41"/>
      <c r="R231" s="41"/>
      <c r="S231" s="41"/>
      <c r="T231" s="4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41"/>
      <c r="B232" s="42"/>
      <c r="C232" s="41"/>
      <c r="D232" s="41"/>
      <c r="E232" s="38"/>
      <c r="F232" s="41"/>
      <c r="G232" s="41"/>
      <c r="H232" s="38"/>
      <c r="I232" s="41"/>
      <c r="J232" s="41"/>
      <c r="K232" s="47"/>
      <c r="L232" s="45"/>
      <c r="M232" s="45"/>
      <c r="N232" s="47"/>
      <c r="O232" s="45"/>
      <c r="P232" s="41"/>
      <c r="Q232" s="41"/>
      <c r="R232" s="41"/>
      <c r="S232" s="41"/>
      <c r="T232" s="4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41"/>
      <c r="B233" s="42"/>
      <c r="C233" s="41"/>
      <c r="D233" s="41"/>
      <c r="E233" s="38"/>
      <c r="F233" s="41"/>
      <c r="G233" s="41"/>
      <c r="H233" s="38"/>
      <c r="I233" s="41"/>
      <c r="J233" s="41"/>
      <c r="K233" s="47"/>
      <c r="L233" s="45"/>
      <c r="M233" s="45"/>
      <c r="N233" s="47"/>
      <c r="O233" s="45"/>
      <c r="P233" s="41"/>
      <c r="Q233" s="41"/>
      <c r="R233" s="41"/>
      <c r="S233" s="41"/>
      <c r="T233" s="4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41"/>
      <c r="B234" s="42"/>
      <c r="C234" s="41"/>
      <c r="D234" s="41"/>
      <c r="E234" s="38"/>
      <c r="F234" s="41"/>
      <c r="G234" s="41"/>
      <c r="H234" s="38"/>
      <c r="I234" s="41"/>
      <c r="J234" s="41"/>
      <c r="K234" s="47"/>
      <c r="L234" s="45"/>
      <c r="M234" s="45"/>
      <c r="N234" s="47"/>
      <c r="O234" s="45"/>
      <c r="P234" s="41"/>
      <c r="Q234" s="41"/>
      <c r="R234" s="41"/>
      <c r="S234" s="41"/>
      <c r="T234" s="4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41"/>
      <c r="B235" s="42"/>
      <c r="C235" s="41"/>
      <c r="D235" s="41"/>
      <c r="E235" s="38"/>
      <c r="F235" s="41"/>
      <c r="G235" s="41"/>
      <c r="H235" s="38"/>
      <c r="I235" s="41"/>
      <c r="J235" s="41"/>
      <c r="K235" s="47"/>
      <c r="L235" s="45"/>
      <c r="M235" s="45"/>
      <c r="N235" s="47"/>
      <c r="O235" s="45"/>
      <c r="P235" s="41"/>
      <c r="Q235" s="41"/>
      <c r="R235" s="41"/>
      <c r="S235" s="41"/>
      <c r="T235" s="4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41"/>
      <c r="B236" s="42"/>
      <c r="C236" s="41"/>
      <c r="D236" s="41"/>
      <c r="E236" s="38"/>
      <c r="F236" s="41"/>
      <c r="G236" s="41"/>
      <c r="H236" s="38"/>
      <c r="I236" s="41"/>
      <c r="J236" s="41"/>
      <c r="K236" s="47"/>
      <c r="L236" s="45"/>
      <c r="M236" s="45"/>
      <c r="N236" s="47"/>
      <c r="O236" s="45"/>
      <c r="P236" s="41"/>
      <c r="Q236" s="41"/>
      <c r="R236" s="41"/>
      <c r="S236" s="41"/>
      <c r="T236" s="4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41"/>
      <c r="B237" s="42"/>
      <c r="C237" s="41"/>
      <c r="D237" s="41"/>
      <c r="E237" s="38"/>
      <c r="F237" s="41"/>
      <c r="G237" s="41"/>
      <c r="H237" s="38"/>
      <c r="I237" s="41"/>
      <c r="J237" s="41"/>
      <c r="K237" s="47"/>
      <c r="L237" s="45"/>
      <c r="M237" s="45"/>
      <c r="N237" s="47"/>
      <c r="O237" s="45"/>
      <c r="P237" s="41"/>
      <c r="Q237" s="41"/>
      <c r="R237" s="41"/>
      <c r="S237" s="41"/>
      <c r="T237" s="4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41"/>
      <c r="B238" s="42"/>
      <c r="C238" s="41"/>
      <c r="D238" s="41"/>
      <c r="E238" s="38"/>
      <c r="F238" s="41"/>
      <c r="G238" s="41"/>
      <c r="H238" s="38"/>
      <c r="I238" s="41"/>
      <c r="J238" s="41"/>
      <c r="K238" s="47"/>
      <c r="L238" s="45"/>
      <c r="M238" s="45"/>
      <c r="N238" s="47"/>
      <c r="O238" s="45"/>
      <c r="P238" s="41"/>
      <c r="Q238" s="41"/>
      <c r="R238" s="41"/>
      <c r="S238" s="41"/>
      <c r="T238" s="41"/>
    </row>
    <row r="239" spans="1:38" ht="15.75" customHeight="1" x14ac:dyDescent="0.25">
      <c r="A239" s="41"/>
      <c r="B239" s="42"/>
      <c r="C239" s="41"/>
      <c r="D239" s="41"/>
      <c r="E239" s="38"/>
      <c r="F239" s="41"/>
      <c r="G239" s="41"/>
      <c r="H239" s="38"/>
      <c r="I239" s="41"/>
      <c r="J239" s="41"/>
      <c r="K239" s="47"/>
      <c r="L239" s="45"/>
      <c r="M239" s="45"/>
      <c r="N239" s="47"/>
      <c r="O239" s="45"/>
      <c r="P239" s="41"/>
      <c r="Q239" s="41"/>
      <c r="R239" s="41"/>
      <c r="S239" s="41"/>
      <c r="T239" s="41"/>
    </row>
    <row r="240" spans="1:38" ht="15.75" customHeight="1" x14ac:dyDescent="0.25">
      <c r="A240" s="41"/>
      <c r="B240" s="42"/>
      <c r="C240" s="41"/>
      <c r="D240" s="41"/>
      <c r="E240" s="38"/>
      <c r="F240" s="41"/>
      <c r="G240" s="41"/>
      <c r="H240" s="38"/>
      <c r="I240" s="41"/>
      <c r="J240" s="41"/>
      <c r="K240" s="47"/>
      <c r="L240" s="45"/>
      <c r="M240" s="45"/>
      <c r="N240" s="47"/>
      <c r="O240" s="45"/>
      <c r="P240" s="41"/>
      <c r="Q240" s="41"/>
      <c r="R240" s="41"/>
      <c r="S240" s="41"/>
      <c r="T240" s="41"/>
    </row>
    <row r="241" spans="1:20" ht="15.75" customHeight="1" x14ac:dyDescent="0.25">
      <c r="A241" s="41"/>
      <c r="B241" s="42"/>
      <c r="C241" s="41"/>
      <c r="D241" s="41"/>
      <c r="E241" s="38"/>
      <c r="F241" s="41"/>
      <c r="G241" s="41"/>
      <c r="H241" s="38"/>
      <c r="I241" s="41"/>
      <c r="J241" s="41"/>
      <c r="K241" s="47"/>
      <c r="L241" s="45"/>
      <c r="M241" s="45"/>
      <c r="N241" s="47"/>
      <c r="O241" s="45"/>
      <c r="P241" s="1"/>
      <c r="Q241" s="1"/>
      <c r="R241" s="41"/>
      <c r="S241" s="41"/>
      <c r="T241" s="41"/>
    </row>
    <row r="242" spans="1:20" ht="15.75" customHeight="1" x14ac:dyDescent="0.25">
      <c r="A242" s="41"/>
      <c r="B242" s="42"/>
      <c r="C242" s="41"/>
      <c r="D242" s="41"/>
      <c r="E242" s="38"/>
      <c r="F242" s="41"/>
      <c r="G242" s="41"/>
      <c r="H242" s="38"/>
      <c r="I242" s="41"/>
      <c r="J242" s="41"/>
      <c r="K242" s="47"/>
      <c r="L242" s="45"/>
      <c r="M242" s="45"/>
      <c r="N242" s="47"/>
      <c r="O242" s="45"/>
      <c r="P242" s="1"/>
      <c r="Q242" s="1"/>
      <c r="R242" s="41"/>
      <c r="S242" s="41"/>
      <c r="T242" s="41"/>
    </row>
    <row r="243" spans="1:20" ht="15.75" customHeight="1" x14ac:dyDescent="0.25">
      <c r="A243" s="41"/>
      <c r="B243" s="42"/>
      <c r="C243" s="41"/>
      <c r="D243" s="41"/>
      <c r="E243" s="38"/>
      <c r="F243" s="41"/>
      <c r="G243" s="41"/>
      <c r="H243" s="38"/>
      <c r="I243" s="41"/>
      <c r="J243" s="41"/>
      <c r="K243" s="47"/>
      <c r="L243" s="45"/>
      <c r="M243" s="45"/>
      <c r="N243" s="47"/>
      <c r="O243" s="45"/>
      <c r="P243" s="1"/>
      <c r="Q243" s="1"/>
      <c r="R243" s="41"/>
      <c r="S243" s="41"/>
      <c r="T243" s="41"/>
    </row>
    <row r="244" spans="1:20" ht="15.75" customHeight="1" x14ac:dyDescent="0.25">
      <c r="A244" s="41"/>
      <c r="B244" s="42"/>
      <c r="C244" s="41"/>
      <c r="D244" s="41"/>
      <c r="E244" s="38"/>
      <c r="F244" s="41"/>
      <c r="G244" s="41"/>
      <c r="H244" s="38"/>
      <c r="I244" s="41"/>
      <c r="J244" s="41"/>
      <c r="K244" s="47"/>
      <c r="L244" s="45"/>
      <c r="M244" s="45"/>
      <c r="N244" s="47"/>
      <c r="O244" s="45"/>
      <c r="P244" s="1"/>
      <c r="Q244" s="1"/>
      <c r="R244" s="41"/>
      <c r="S244" s="41"/>
      <c r="T244" s="41"/>
    </row>
    <row r="245" spans="1:20" ht="15.75" customHeight="1" x14ac:dyDescent="0.25">
      <c r="A245" s="41"/>
      <c r="B245" s="42"/>
      <c r="C245" s="41"/>
      <c r="D245" s="41"/>
      <c r="E245" s="38"/>
      <c r="F245" s="41"/>
      <c r="G245" s="41"/>
      <c r="H245" s="38"/>
      <c r="I245" s="41"/>
      <c r="J245" s="41"/>
      <c r="K245" s="47"/>
      <c r="L245" s="45"/>
      <c r="M245" s="45"/>
      <c r="N245" s="47"/>
      <c r="O245" s="45"/>
      <c r="P245" s="1"/>
      <c r="Q245" s="1"/>
      <c r="R245" s="41"/>
      <c r="S245" s="41"/>
      <c r="T245" s="41"/>
    </row>
    <row r="246" spans="1:20" ht="15.75" customHeight="1" x14ac:dyDescent="0.25">
      <c r="A246" s="41"/>
      <c r="B246" s="42"/>
      <c r="C246" s="41"/>
      <c r="D246" s="41"/>
      <c r="E246" s="38"/>
      <c r="F246" s="41"/>
      <c r="G246" s="41"/>
      <c r="H246" s="38"/>
      <c r="I246" s="41"/>
      <c r="J246" s="41"/>
      <c r="K246" s="47"/>
      <c r="L246" s="45"/>
      <c r="M246" s="45"/>
      <c r="N246" s="47"/>
      <c r="O246" s="45"/>
      <c r="P246" s="1"/>
      <c r="Q246" s="1"/>
      <c r="R246" s="41"/>
      <c r="S246" s="41"/>
      <c r="T246" s="41"/>
    </row>
    <row r="247" spans="1:20" ht="15.75" customHeight="1" x14ac:dyDescent="0.25">
      <c r="A247" s="41"/>
      <c r="B247" s="42"/>
      <c r="C247" s="41"/>
      <c r="D247" s="41"/>
      <c r="E247" s="38"/>
      <c r="F247" s="41"/>
      <c r="G247" s="41"/>
      <c r="H247" s="38"/>
      <c r="I247" s="41"/>
      <c r="J247" s="41"/>
      <c r="K247" s="47"/>
      <c r="L247" s="45"/>
      <c r="M247" s="45"/>
      <c r="N247" s="47"/>
      <c r="O247" s="45"/>
      <c r="P247" s="1"/>
      <c r="Q247" s="1"/>
      <c r="R247" s="41"/>
      <c r="S247" s="41"/>
      <c r="T247" s="41"/>
    </row>
    <row r="248" spans="1:20" ht="15.75" customHeight="1" x14ac:dyDescent="0.25">
      <c r="A248" s="41"/>
      <c r="B248" s="42"/>
      <c r="C248" s="41"/>
      <c r="D248" s="41"/>
      <c r="E248" s="38"/>
      <c r="F248" s="41"/>
      <c r="G248" s="41"/>
      <c r="H248" s="38"/>
      <c r="I248" s="41"/>
      <c r="J248" s="41"/>
      <c r="K248" s="47"/>
      <c r="L248" s="45"/>
      <c r="M248" s="45"/>
      <c r="N248" s="47"/>
      <c r="O248" s="45"/>
      <c r="P248" s="1"/>
      <c r="Q248" s="1"/>
      <c r="R248" s="41"/>
      <c r="S248" s="41"/>
      <c r="T248" s="41"/>
    </row>
    <row r="249" spans="1:20" ht="15.75" customHeight="1" x14ac:dyDescent="0.25">
      <c r="A249" s="41"/>
      <c r="B249" s="42"/>
      <c r="C249" s="41"/>
      <c r="D249" s="41"/>
      <c r="E249" s="38"/>
      <c r="F249" s="41"/>
      <c r="G249" s="41"/>
      <c r="H249" s="38"/>
      <c r="I249" s="41"/>
      <c r="J249" s="41"/>
      <c r="K249" s="47"/>
      <c r="L249" s="45"/>
      <c r="M249" s="45"/>
      <c r="N249" s="47"/>
      <c r="O249" s="45"/>
      <c r="P249" s="1"/>
      <c r="Q249" s="1"/>
      <c r="R249" s="41"/>
      <c r="S249" s="41"/>
      <c r="T249" s="41"/>
    </row>
    <row r="250" spans="1:20" ht="15.75" customHeight="1" x14ac:dyDescent="0.25">
      <c r="A250" s="41"/>
      <c r="B250" s="42"/>
      <c r="C250" s="41"/>
      <c r="D250" s="41"/>
      <c r="E250" s="38"/>
      <c r="F250" s="41"/>
      <c r="G250" s="41"/>
      <c r="H250" s="38"/>
      <c r="I250" s="41"/>
      <c r="J250" s="41"/>
      <c r="K250" s="47"/>
      <c r="L250" s="45"/>
      <c r="M250" s="45"/>
      <c r="N250" s="47"/>
      <c r="O250" s="45"/>
      <c r="P250" s="1"/>
      <c r="Q250" s="1"/>
      <c r="R250" s="41"/>
      <c r="S250" s="41"/>
      <c r="T250" s="41"/>
    </row>
    <row r="251" spans="1:20" ht="15.75" customHeight="1" x14ac:dyDescent="0.25">
      <c r="A251" s="41"/>
      <c r="B251" s="42"/>
      <c r="C251" s="41"/>
      <c r="D251" s="41"/>
      <c r="E251" s="38"/>
      <c r="F251" s="41"/>
      <c r="G251" s="41"/>
      <c r="H251" s="38"/>
      <c r="I251" s="41"/>
      <c r="J251" s="41"/>
      <c r="K251" s="47"/>
      <c r="L251" s="45"/>
      <c r="M251" s="45"/>
      <c r="N251" s="47"/>
      <c r="O251" s="45"/>
      <c r="P251" s="1"/>
      <c r="Q251" s="1"/>
      <c r="R251" s="41"/>
      <c r="S251" s="41"/>
      <c r="T251" s="41"/>
    </row>
    <row r="252" spans="1:20" ht="15.75" customHeight="1" x14ac:dyDescent="0.25">
      <c r="A252" s="41"/>
      <c r="B252" s="42"/>
      <c r="C252" s="41"/>
      <c r="D252" s="41"/>
      <c r="E252" s="38"/>
      <c r="F252" s="41"/>
      <c r="G252" s="41"/>
      <c r="H252" s="38"/>
      <c r="I252" s="41"/>
      <c r="J252" s="41"/>
      <c r="K252" s="47"/>
      <c r="L252" s="45"/>
      <c r="M252" s="45"/>
      <c r="N252" s="47"/>
      <c r="O252" s="45"/>
      <c r="P252" s="1"/>
      <c r="Q252" s="1"/>
      <c r="R252" s="41"/>
      <c r="S252" s="41"/>
      <c r="T252" s="41"/>
    </row>
    <row r="253" spans="1:20" ht="15.75" customHeight="1" x14ac:dyDescent="0.25">
      <c r="A253" s="41"/>
      <c r="B253" s="42"/>
      <c r="C253" s="41"/>
      <c r="D253" s="41"/>
      <c r="E253" s="38"/>
      <c r="F253" s="41"/>
      <c r="G253" s="41"/>
      <c r="H253" s="38"/>
      <c r="I253" s="41"/>
      <c r="J253" s="41"/>
      <c r="K253" s="47"/>
      <c r="L253" s="45"/>
      <c r="M253" s="45"/>
      <c r="N253" s="47"/>
      <c r="O253" s="45"/>
      <c r="P253" s="1"/>
      <c r="Q253" s="1"/>
      <c r="R253" s="41"/>
      <c r="S253" s="41"/>
      <c r="T253" s="41"/>
    </row>
    <row r="254" spans="1:20" ht="15.75" customHeight="1" x14ac:dyDescent="0.25">
      <c r="A254" s="41"/>
      <c r="B254" s="42"/>
      <c r="C254" s="41"/>
      <c r="D254" s="41"/>
      <c r="E254" s="38"/>
      <c r="F254" s="41"/>
      <c r="G254" s="41"/>
      <c r="H254" s="38"/>
      <c r="I254" s="41"/>
      <c r="J254" s="41"/>
      <c r="K254" s="47"/>
      <c r="L254" s="45"/>
      <c r="M254" s="45"/>
      <c r="N254" s="47"/>
      <c r="O254" s="45"/>
      <c r="P254" s="1"/>
      <c r="Q254" s="1"/>
      <c r="R254" s="41"/>
      <c r="S254" s="41"/>
      <c r="T254" s="41"/>
    </row>
    <row r="255" spans="1:20" ht="15.75" customHeight="1" x14ac:dyDescent="0.25">
      <c r="A255" s="41"/>
      <c r="B255" s="42"/>
      <c r="C255" s="41"/>
      <c r="D255" s="41"/>
      <c r="E255" s="38"/>
      <c r="F255" s="41"/>
      <c r="G255" s="41"/>
      <c r="H255" s="38"/>
      <c r="I255" s="41"/>
      <c r="J255" s="41"/>
      <c r="K255" s="47"/>
      <c r="L255" s="45"/>
      <c r="M255" s="45"/>
      <c r="N255" s="47"/>
      <c r="O255" s="45"/>
      <c r="P255" s="1"/>
      <c r="Q255" s="1"/>
      <c r="R255" s="41"/>
      <c r="S255" s="41"/>
      <c r="T255" s="41"/>
    </row>
    <row r="256" spans="1:20" ht="15.75" customHeight="1" x14ac:dyDescent="0.25">
      <c r="A256" s="41"/>
      <c r="B256" s="42"/>
      <c r="C256" s="41"/>
      <c r="D256" s="41"/>
      <c r="E256" s="38"/>
      <c r="F256" s="41"/>
      <c r="G256" s="41"/>
      <c r="H256" s="38"/>
      <c r="I256" s="41"/>
      <c r="J256" s="41"/>
      <c r="K256" s="47"/>
      <c r="L256" s="45"/>
      <c r="M256" s="45"/>
      <c r="N256" s="47"/>
      <c r="O256" s="45"/>
      <c r="P256" s="1"/>
      <c r="Q256" s="1"/>
      <c r="R256" s="41"/>
      <c r="S256" s="41"/>
      <c r="T256" s="41"/>
    </row>
    <row r="257" spans="1:20" ht="15.75" customHeight="1" x14ac:dyDescent="0.25">
      <c r="A257" s="41"/>
      <c r="B257" s="42"/>
      <c r="C257" s="41"/>
      <c r="D257" s="41"/>
      <c r="E257" s="38"/>
      <c r="F257" s="41"/>
      <c r="G257" s="41"/>
      <c r="H257" s="38"/>
      <c r="I257" s="41"/>
      <c r="J257" s="41"/>
      <c r="K257" s="47"/>
      <c r="L257" s="45"/>
      <c r="M257" s="45"/>
      <c r="N257" s="47"/>
      <c r="O257" s="45"/>
      <c r="P257" s="1"/>
      <c r="Q257" s="1"/>
      <c r="R257" s="41"/>
      <c r="S257" s="41"/>
      <c r="T257" s="41"/>
    </row>
    <row r="258" spans="1:20" ht="15.75" customHeight="1" x14ac:dyDescent="0.25">
      <c r="A258" s="41"/>
      <c r="B258" s="42"/>
      <c r="C258" s="41"/>
      <c r="D258" s="41"/>
      <c r="E258" s="38"/>
      <c r="F258" s="41"/>
      <c r="G258" s="41"/>
      <c r="H258" s="38"/>
      <c r="I258" s="41"/>
      <c r="J258" s="41"/>
      <c r="K258" s="47"/>
      <c r="L258" s="45"/>
      <c r="M258" s="45"/>
      <c r="N258" s="47"/>
      <c r="O258" s="45"/>
      <c r="P258" s="1"/>
      <c r="Q258" s="1"/>
      <c r="R258" s="41"/>
      <c r="S258" s="41"/>
      <c r="T258" s="41"/>
    </row>
    <row r="259" spans="1:20" ht="15.75" customHeight="1" x14ac:dyDescent="0.25">
      <c r="A259" s="41"/>
      <c r="B259" s="42"/>
      <c r="C259" s="41"/>
      <c r="D259" s="41"/>
      <c r="E259" s="38"/>
      <c r="F259" s="41"/>
      <c r="G259" s="41"/>
      <c r="H259" s="38"/>
      <c r="I259" s="41"/>
      <c r="J259" s="41"/>
      <c r="K259" s="47"/>
      <c r="L259" s="45"/>
      <c r="M259" s="45"/>
      <c r="N259" s="47"/>
      <c r="O259" s="45"/>
      <c r="P259" s="1"/>
      <c r="Q259" s="1"/>
      <c r="R259" s="41"/>
      <c r="S259" s="41"/>
      <c r="T259" s="41"/>
    </row>
    <row r="260" spans="1:20" ht="15.75" customHeight="1" x14ac:dyDescent="0.25">
      <c r="A260" s="41"/>
      <c r="B260" s="42"/>
      <c r="C260" s="41"/>
      <c r="D260" s="41"/>
      <c r="E260" s="38"/>
      <c r="F260" s="41"/>
      <c r="G260" s="41"/>
      <c r="H260" s="38"/>
      <c r="I260" s="41"/>
      <c r="J260" s="41"/>
      <c r="K260" s="47"/>
      <c r="L260" s="45"/>
      <c r="M260" s="45"/>
      <c r="N260" s="47"/>
      <c r="O260" s="45"/>
      <c r="P260" s="1"/>
      <c r="Q260" s="1"/>
      <c r="R260" s="41"/>
      <c r="S260" s="41"/>
      <c r="T260" s="41"/>
    </row>
    <row r="261" spans="1:20" ht="15.75" customHeight="1" x14ac:dyDescent="0.25">
      <c r="A261" s="41"/>
      <c r="B261" s="42"/>
      <c r="C261" s="41"/>
      <c r="D261" s="41"/>
      <c r="E261" s="38"/>
      <c r="F261" s="41"/>
      <c r="G261" s="41"/>
      <c r="H261" s="38"/>
      <c r="I261" s="41"/>
      <c r="J261" s="41"/>
      <c r="K261" s="47"/>
      <c r="L261" s="45"/>
      <c r="M261" s="45"/>
      <c r="N261" s="47"/>
      <c r="O261" s="45"/>
      <c r="P261" s="1"/>
      <c r="Q261" s="1"/>
      <c r="R261" s="41"/>
      <c r="S261" s="41"/>
      <c r="T261" s="41"/>
    </row>
    <row r="262" spans="1:20" ht="15.75" customHeight="1" x14ac:dyDescent="0.25">
      <c r="A262" s="1"/>
      <c r="B262" s="2"/>
      <c r="C262" s="1"/>
      <c r="D262" s="1"/>
      <c r="E262" s="3"/>
      <c r="F262" s="1"/>
      <c r="G262" s="1"/>
      <c r="H262" s="38"/>
      <c r="I262" s="41"/>
      <c r="J262" s="41"/>
      <c r="K262" s="47"/>
      <c r="L262" s="45"/>
      <c r="M262" s="45"/>
      <c r="N262" s="47"/>
      <c r="O262" s="45"/>
      <c r="P262" s="1"/>
      <c r="Q262" s="1"/>
      <c r="R262" s="1"/>
      <c r="S262" s="1"/>
      <c r="T262" s="1"/>
    </row>
    <row r="263" spans="1:20" ht="15.75" customHeight="1" x14ac:dyDescent="0.25">
      <c r="A263" s="1"/>
      <c r="B263" s="2"/>
      <c r="C263" s="1"/>
      <c r="D263" s="1"/>
      <c r="E263" s="3"/>
      <c r="F263" s="1"/>
      <c r="G263" s="1"/>
      <c r="H263" s="38"/>
      <c r="I263" s="41"/>
      <c r="J263" s="41"/>
      <c r="K263" s="47"/>
      <c r="L263" s="45"/>
      <c r="M263" s="45"/>
      <c r="N263" s="47"/>
      <c r="O263" s="45"/>
      <c r="P263" s="1"/>
      <c r="Q263" s="1"/>
      <c r="R263" s="1"/>
      <c r="S263" s="1"/>
      <c r="T263" s="1"/>
    </row>
    <row r="264" spans="1:20" ht="15.75" customHeight="1" x14ac:dyDescent="0.25">
      <c r="A264" s="1"/>
      <c r="B264" s="2"/>
      <c r="C264" s="1"/>
      <c r="D264" s="1"/>
      <c r="E264" s="3"/>
      <c r="F264" s="1"/>
      <c r="G264" s="1"/>
      <c r="H264" s="38"/>
      <c r="I264" s="41"/>
      <c r="J264" s="41"/>
      <c r="K264" s="47"/>
      <c r="L264" s="45"/>
      <c r="M264" s="45"/>
      <c r="N264" s="47"/>
      <c r="O264" s="45"/>
      <c r="P264" s="1"/>
      <c r="Q264" s="1"/>
      <c r="R264" s="1"/>
      <c r="S264" s="1"/>
      <c r="T264" s="1"/>
    </row>
    <row r="265" spans="1:20" ht="15.75" customHeight="1" x14ac:dyDescent="0.25">
      <c r="A265" s="1"/>
      <c r="B265" s="2"/>
      <c r="C265" s="1"/>
      <c r="D265" s="1"/>
      <c r="E265" s="3"/>
      <c r="F265" s="1"/>
      <c r="G265" s="1"/>
      <c r="H265" s="38"/>
      <c r="I265" s="41"/>
      <c r="J265" s="41"/>
      <c r="K265" s="47"/>
      <c r="L265" s="45"/>
      <c r="M265" s="45"/>
      <c r="N265" s="47"/>
      <c r="O265" s="45"/>
      <c r="P265" s="1"/>
      <c r="Q265" s="1"/>
      <c r="R265" s="1"/>
      <c r="S265" s="1"/>
      <c r="T265" s="1"/>
    </row>
    <row r="266" spans="1:20" ht="15.75" customHeight="1" x14ac:dyDescent="0.25">
      <c r="A266" s="1"/>
      <c r="B266" s="2"/>
      <c r="C266" s="1"/>
      <c r="D266" s="1"/>
      <c r="E266" s="3"/>
      <c r="F266" s="1"/>
      <c r="G266" s="1"/>
      <c r="H266" s="38"/>
      <c r="I266" s="41"/>
      <c r="J266" s="41"/>
      <c r="K266" s="47"/>
      <c r="L266" s="45"/>
      <c r="M266" s="45"/>
      <c r="N266" s="47"/>
      <c r="O266" s="45"/>
      <c r="P266" s="1"/>
      <c r="Q266" s="1"/>
      <c r="R266" s="1"/>
      <c r="S266" s="1"/>
      <c r="T266" s="1"/>
    </row>
    <row r="267" spans="1:20" ht="15.75" customHeight="1" x14ac:dyDescent="0.25">
      <c r="A267" s="1"/>
      <c r="B267" s="2"/>
      <c r="C267" s="1"/>
      <c r="D267" s="1"/>
      <c r="E267" s="3"/>
      <c r="F267" s="1"/>
      <c r="G267" s="1"/>
      <c r="H267" s="38"/>
      <c r="I267" s="41"/>
      <c r="J267" s="41"/>
      <c r="K267" s="47"/>
      <c r="L267" s="45"/>
      <c r="M267" s="45"/>
      <c r="N267" s="47"/>
      <c r="O267" s="45"/>
      <c r="P267" s="1"/>
      <c r="Q267" s="1"/>
      <c r="R267" s="1"/>
      <c r="S267" s="1"/>
      <c r="T267" s="1"/>
    </row>
    <row r="268" spans="1:20" ht="15.75" customHeight="1" x14ac:dyDescent="0.25">
      <c r="A268" s="1"/>
      <c r="B268" s="2"/>
      <c r="C268" s="1"/>
      <c r="D268" s="1"/>
      <c r="E268" s="3"/>
      <c r="F268" s="1"/>
      <c r="G268" s="1"/>
      <c r="H268" s="38"/>
      <c r="I268" s="41"/>
      <c r="J268" s="41"/>
      <c r="K268" s="47"/>
      <c r="L268" s="45"/>
      <c r="M268" s="45"/>
      <c r="N268" s="47"/>
      <c r="O268" s="45"/>
      <c r="P268" s="1"/>
      <c r="Q268" s="1"/>
      <c r="R268" s="1"/>
      <c r="S268" s="1"/>
      <c r="T268" s="1"/>
    </row>
    <row r="269" spans="1:20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47"/>
      <c r="L269" s="45"/>
      <c r="M269" s="45"/>
      <c r="N269" s="47"/>
      <c r="O269" s="45"/>
      <c r="P269" s="1"/>
      <c r="Q269" s="1"/>
      <c r="R269" s="1"/>
      <c r="S269" s="1"/>
      <c r="T269" s="1"/>
    </row>
    <row r="270" spans="1:20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47"/>
      <c r="L270" s="45"/>
      <c r="M270" s="45"/>
      <c r="N270" s="47"/>
      <c r="O270" s="45"/>
      <c r="P270" s="1"/>
      <c r="Q270" s="1"/>
      <c r="R270" s="1"/>
      <c r="S270" s="1"/>
      <c r="T270" s="1"/>
    </row>
    <row r="271" spans="1:20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47"/>
      <c r="L271" s="45"/>
      <c r="M271" s="45"/>
      <c r="N271" s="47"/>
      <c r="O271" s="45"/>
      <c r="P271" s="1"/>
      <c r="Q271" s="1"/>
      <c r="R271" s="1"/>
      <c r="S271" s="1"/>
      <c r="T271" s="1"/>
    </row>
    <row r="272" spans="1:20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47"/>
      <c r="L272" s="45"/>
      <c r="M272" s="45"/>
      <c r="N272" s="47"/>
      <c r="O272" s="45"/>
      <c r="P272" s="1"/>
      <c r="Q272" s="1"/>
      <c r="R272" s="1"/>
      <c r="S272" s="1"/>
      <c r="T272" s="1"/>
    </row>
    <row r="273" spans="1:20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47"/>
      <c r="L273" s="45"/>
      <c r="M273" s="45"/>
      <c r="N273" s="47"/>
      <c r="O273" s="45"/>
      <c r="P273" s="1"/>
      <c r="Q273" s="1"/>
      <c r="R273" s="1"/>
      <c r="S273" s="1"/>
      <c r="T273" s="1"/>
    </row>
    <row r="274" spans="1:20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47"/>
      <c r="L274" s="45"/>
      <c r="M274" s="45"/>
      <c r="N274" s="47"/>
      <c r="O274" s="45"/>
      <c r="P274" s="1"/>
      <c r="Q274" s="1"/>
      <c r="R274" s="1"/>
      <c r="S274" s="1"/>
      <c r="T274" s="1"/>
    </row>
    <row r="275" spans="1:20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47"/>
      <c r="L275" s="45"/>
      <c r="M275" s="45"/>
      <c r="N275" s="47"/>
      <c r="O275" s="45"/>
      <c r="P275" s="1"/>
      <c r="Q275" s="1"/>
      <c r="R275" s="1"/>
      <c r="S275" s="1"/>
      <c r="T275" s="1"/>
    </row>
    <row r="276" spans="1:20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47"/>
      <c r="L276" s="45"/>
      <c r="M276" s="45"/>
      <c r="N276" s="47"/>
      <c r="O276" s="45"/>
      <c r="P276" s="1"/>
      <c r="Q276" s="1"/>
      <c r="R276" s="1"/>
      <c r="S276" s="1"/>
      <c r="T276" s="1"/>
    </row>
    <row r="277" spans="1:20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47"/>
      <c r="L277" s="45"/>
      <c r="M277" s="45"/>
      <c r="N277" s="47"/>
      <c r="O277" s="45"/>
      <c r="P277" s="1"/>
      <c r="Q277" s="1"/>
      <c r="R277" s="1"/>
      <c r="S277" s="1"/>
      <c r="T277" s="1"/>
    </row>
    <row r="278" spans="1:20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47"/>
      <c r="L278" s="45"/>
      <c r="M278" s="45"/>
      <c r="N278" s="47"/>
      <c r="O278" s="41"/>
      <c r="R278" s="1"/>
      <c r="S278" s="1"/>
      <c r="T278" s="1"/>
    </row>
    <row r="279" spans="1:20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8"/>
      <c r="L279" s="41"/>
      <c r="M279" s="41"/>
      <c r="N279" s="38"/>
      <c r="O279" s="41"/>
      <c r="R279" s="1"/>
      <c r="S279" s="1"/>
      <c r="T279" s="1"/>
    </row>
    <row r="280" spans="1:20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8"/>
      <c r="L280" s="41"/>
      <c r="M280" s="41"/>
      <c r="N280" s="38"/>
      <c r="O280" s="41"/>
      <c r="R280" s="1"/>
      <c r="S280" s="1"/>
      <c r="T280" s="1"/>
    </row>
    <row r="281" spans="1:20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8"/>
      <c r="L281" s="41"/>
      <c r="M281" s="41"/>
      <c r="N281" s="38"/>
      <c r="O281" s="41"/>
      <c r="R281" s="1"/>
      <c r="S281" s="1"/>
      <c r="T281" s="1"/>
    </row>
    <row r="282" spans="1:20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8"/>
      <c r="L282" s="41"/>
      <c r="M282" s="41"/>
      <c r="N282" s="38"/>
      <c r="O282" s="41"/>
      <c r="R282" s="1"/>
      <c r="S282" s="1"/>
      <c r="T282" s="1"/>
    </row>
    <row r="283" spans="1:20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8"/>
      <c r="L283" s="41"/>
      <c r="M283" s="41"/>
      <c r="N283" s="38"/>
      <c r="O283" s="41"/>
      <c r="R283" s="1"/>
      <c r="S283" s="1"/>
      <c r="T283" s="1"/>
    </row>
    <row r="284" spans="1:20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8"/>
      <c r="L284" s="41"/>
      <c r="M284" s="41"/>
      <c r="N284" s="38"/>
      <c r="O284" s="41"/>
      <c r="R284" s="1"/>
      <c r="S284" s="1"/>
      <c r="T284" s="1"/>
    </row>
    <row r="285" spans="1:20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8"/>
      <c r="L285" s="41"/>
      <c r="M285" s="41"/>
      <c r="N285" s="38"/>
      <c r="O285" s="41"/>
      <c r="R285" s="1"/>
      <c r="S285" s="1"/>
      <c r="T285" s="1"/>
    </row>
    <row r="286" spans="1:20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8"/>
      <c r="L286" s="41"/>
      <c r="M286" s="41"/>
      <c r="N286" s="38"/>
      <c r="O286" s="41"/>
      <c r="R286" s="1"/>
      <c r="S286" s="1"/>
      <c r="T286" s="1"/>
    </row>
    <row r="287" spans="1:20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8"/>
      <c r="L287" s="41"/>
      <c r="M287" s="41"/>
      <c r="N287" s="38"/>
      <c r="O287" s="41"/>
      <c r="R287" s="1"/>
      <c r="S287" s="1"/>
      <c r="T287" s="1"/>
    </row>
    <row r="288" spans="1:20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8"/>
      <c r="L288" s="41"/>
      <c r="M288" s="41"/>
      <c r="N288" s="38"/>
      <c r="O288" s="41"/>
      <c r="R288" s="1"/>
      <c r="S288" s="1"/>
      <c r="T288" s="1"/>
    </row>
    <row r="289" spans="1:20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8"/>
      <c r="L289" s="41"/>
      <c r="M289" s="41"/>
      <c r="N289" s="38"/>
      <c r="O289" s="41"/>
      <c r="R289" s="1"/>
      <c r="S289" s="1"/>
      <c r="T289" s="1"/>
    </row>
    <row r="290" spans="1:20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8"/>
      <c r="L290" s="41"/>
      <c r="M290" s="41"/>
      <c r="N290" s="38"/>
      <c r="O290" s="41"/>
      <c r="R290" s="1"/>
      <c r="S290" s="1"/>
      <c r="T290" s="1"/>
    </row>
    <row r="291" spans="1:20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8"/>
      <c r="L291" s="41"/>
      <c r="M291" s="41"/>
      <c r="N291" s="38"/>
      <c r="O291" s="41"/>
      <c r="R291" s="1"/>
      <c r="S291" s="1"/>
      <c r="T291" s="1"/>
    </row>
    <row r="292" spans="1:20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8"/>
      <c r="L292" s="41"/>
      <c r="M292" s="41"/>
      <c r="N292" s="38"/>
      <c r="O292" s="41"/>
      <c r="R292" s="1"/>
      <c r="S292" s="1"/>
      <c r="T292" s="1"/>
    </row>
    <row r="293" spans="1:20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8"/>
      <c r="L293" s="41"/>
      <c r="M293" s="41"/>
      <c r="N293" s="38"/>
      <c r="O293" s="1"/>
      <c r="R293" s="1"/>
      <c r="S293" s="1"/>
      <c r="T293" s="1"/>
    </row>
    <row r="294" spans="1:20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R294" s="1"/>
      <c r="S294" s="1"/>
      <c r="T294" s="1"/>
    </row>
    <row r="295" spans="1:20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R295" s="1"/>
      <c r="S295" s="1"/>
      <c r="T295" s="1"/>
    </row>
    <row r="296" spans="1:20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R296" s="1"/>
      <c r="S296" s="1"/>
      <c r="T296" s="1"/>
    </row>
    <row r="297" spans="1:20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R297" s="1"/>
      <c r="S297" s="1"/>
      <c r="T297" s="1"/>
    </row>
    <row r="298" spans="1:20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R298" s="1"/>
      <c r="S298" s="1"/>
      <c r="T298" s="1"/>
    </row>
    <row r="299" spans="1:20" ht="15.75" customHeight="1" x14ac:dyDescent="0.25">
      <c r="H299" s="3"/>
      <c r="I299" s="1"/>
      <c r="J299" s="1"/>
      <c r="K299" s="3"/>
      <c r="L299" s="1"/>
      <c r="M299" s="1"/>
      <c r="N299" s="3"/>
      <c r="O299" s="1"/>
    </row>
    <row r="300" spans="1:20" ht="15.75" customHeight="1" x14ac:dyDescent="0.25">
      <c r="H300" s="3"/>
      <c r="I300" s="1"/>
      <c r="J300" s="1"/>
      <c r="K300" s="3"/>
      <c r="L300" s="1"/>
      <c r="M300" s="1"/>
      <c r="N300" s="3"/>
      <c r="O300" s="1"/>
    </row>
    <row r="301" spans="1:20" ht="15.75" customHeight="1" x14ac:dyDescent="0.25">
      <c r="H301" s="3"/>
      <c r="I301" s="1"/>
      <c r="J301" s="1"/>
      <c r="K301" s="3"/>
      <c r="L301" s="1"/>
      <c r="M301" s="1"/>
      <c r="N301" s="3"/>
      <c r="O301" s="1"/>
    </row>
    <row r="302" spans="1:20" ht="15.75" customHeight="1" x14ac:dyDescent="0.25">
      <c r="H302" s="3"/>
      <c r="I302" s="1"/>
      <c r="J302" s="1"/>
      <c r="K302" s="3"/>
      <c r="L302" s="1"/>
      <c r="M302" s="1"/>
      <c r="N302" s="3"/>
      <c r="O302" s="1"/>
    </row>
    <row r="303" spans="1:20" ht="15.75" customHeight="1" x14ac:dyDescent="0.25">
      <c r="H303" s="3"/>
      <c r="I303" s="1"/>
      <c r="J303" s="1"/>
      <c r="K303" s="3"/>
      <c r="L303" s="1"/>
      <c r="M303" s="1"/>
      <c r="N303" s="3"/>
      <c r="O303" s="1"/>
    </row>
    <row r="304" spans="1:20" ht="15.75" customHeight="1" x14ac:dyDescent="0.25">
      <c r="H304" s="3"/>
      <c r="I304" s="1"/>
      <c r="J304" s="1"/>
      <c r="K304" s="3"/>
      <c r="L304" s="1"/>
      <c r="M304" s="1"/>
      <c r="N304" s="3"/>
      <c r="O304" s="1"/>
    </row>
    <row r="305" spans="8:15" ht="15.75" customHeight="1" x14ac:dyDescent="0.25">
      <c r="H305" s="3"/>
      <c r="I305" s="1"/>
      <c r="J305" s="1"/>
      <c r="K305" s="3"/>
      <c r="L305" s="1"/>
      <c r="M305" s="1"/>
      <c r="N305" s="3"/>
      <c r="O305" s="1"/>
    </row>
    <row r="306" spans="8:15" ht="15.75" customHeight="1" x14ac:dyDescent="0.25">
      <c r="K306" s="3"/>
      <c r="L306" s="1"/>
      <c r="M306" s="1"/>
      <c r="N306" s="3"/>
      <c r="O306" s="1"/>
    </row>
    <row r="307" spans="8:15" ht="15.75" customHeight="1" x14ac:dyDescent="0.25">
      <c r="K307" s="3"/>
      <c r="L307" s="1"/>
      <c r="M307" s="1"/>
      <c r="N307" s="3"/>
      <c r="O307" s="1"/>
    </row>
    <row r="308" spans="8:15" ht="15.75" customHeight="1" x14ac:dyDescent="0.25">
      <c r="K308" s="3"/>
      <c r="L308" s="1"/>
      <c r="M308" s="1"/>
      <c r="N308" s="3"/>
      <c r="O308" s="1"/>
    </row>
    <row r="309" spans="8:15" ht="15.75" customHeight="1" x14ac:dyDescent="0.25">
      <c r="K309" s="3"/>
      <c r="L309" s="1"/>
      <c r="M309" s="1"/>
      <c r="N309" s="3"/>
      <c r="O309" s="1"/>
    </row>
    <row r="310" spans="8:15" ht="15.75" customHeight="1" x14ac:dyDescent="0.25">
      <c r="K310" s="3"/>
      <c r="L310" s="1"/>
      <c r="M310" s="1"/>
      <c r="N310" s="3"/>
      <c r="O310" s="1"/>
    </row>
    <row r="311" spans="8:15" ht="15.75" customHeight="1" x14ac:dyDescent="0.25">
      <c r="K311" s="3"/>
      <c r="L311" s="1"/>
      <c r="M311" s="1"/>
      <c r="N311" s="3"/>
      <c r="O311" s="1"/>
    </row>
    <row r="312" spans="8:15" ht="15.75" customHeight="1" x14ac:dyDescent="0.25">
      <c r="K312" s="3"/>
      <c r="L312" s="1"/>
      <c r="M312" s="1"/>
      <c r="N312" s="3"/>
      <c r="O312" s="1"/>
    </row>
    <row r="313" spans="8:15" ht="15.75" customHeight="1" x14ac:dyDescent="0.25">
      <c r="K313" s="3"/>
      <c r="L313" s="1"/>
      <c r="M313" s="1"/>
      <c r="N313" s="3"/>
      <c r="O313" s="1"/>
    </row>
    <row r="314" spans="8:15" ht="15.75" customHeight="1" x14ac:dyDescent="0.25">
      <c r="K314" s="3"/>
      <c r="L314" s="1"/>
      <c r="M314" s="1"/>
      <c r="N314" s="3"/>
      <c r="O314" s="1"/>
    </row>
    <row r="315" spans="8:15" ht="15.75" customHeight="1" x14ac:dyDescent="0.25">
      <c r="K315" s="3"/>
      <c r="L315" s="1"/>
      <c r="M315" s="1"/>
      <c r="N315" s="3"/>
      <c r="O315" s="1"/>
    </row>
    <row r="316" spans="8:15" ht="15.75" customHeight="1" x14ac:dyDescent="0.25">
      <c r="K316" s="3"/>
      <c r="L316" s="1"/>
      <c r="M316" s="1"/>
      <c r="N316" s="3"/>
      <c r="O316" s="1"/>
    </row>
    <row r="317" spans="8:15" ht="15.75" customHeight="1" x14ac:dyDescent="0.25">
      <c r="K317" s="3"/>
      <c r="L317" s="1"/>
      <c r="M317" s="1"/>
      <c r="N317" s="3"/>
      <c r="O317" s="1"/>
    </row>
    <row r="318" spans="8:15" ht="15.75" customHeight="1" x14ac:dyDescent="0.25">
      <c r="K318" s="3"/>
      <c r="L318" s="1"/>
      <c r="M318" s="1"/>
      <c r="N318" s="3"/>
      <c r="O318" s="1"/>
    </row>
    <row r="319" spans="8:15" ht="15.75" customHeight="1" x14ac:dyDescent="0.25">
      <c r="K319" s="3"/>
      <c r="L319" s="1"/>
      <c r="M319" s="1"/>
      <c r="N319" s="3"/>
      <c r="O319" s="1"/>
    </row>
    <row r="320" spans="8:15" ht="15.75" customHeight="1" x14ac:dyDescent="0.25">
      <c r="K320" s="3"/>
      <c r="L320" s="1"/>
      <c r="M320" s="1"/>
      <c r="N320" s="3"/>
      <c r="O320" s="1"/>
    </row>
    <row r="321" spans="11:15" ht="15.75" customHeight="1" x14ac:dyDescent="0.25">
      <c r="K321" s="3"/>
      <c r="L321" s="1"/>
      <c r="M321" s="1"/>
      <c r="N321" s="3"/>
      <c r="O321" s="1"/>
    </row>
    <row r="322" spans="11:15" ht="15.75" customHeight="1" x14ac:dyDescent="0.25">
      <c r="K322" s="3"/>
      <c r="L322" s="1"/>
      <c r="M322" s="1"/>
      <c r="N322" s="3"/>
      <c r="O322" s="1"/>
    </row>
    <row r="323" spans="11:15" ht="15.75" customHeight="1" x14ac:dyDescent="0.25">
      <c r="K323" s="3"/>
      <c r="L323" s="1"/>
      <c r="M323" s="1"/>
      <c r="N323" s="3"/>
      <c r="O323" s="1"/>
    </row>
    <row r="324" spans="11:15" ht="15.75" customHeight="1" x14ac:dyDescent="0.25">
      <c r="K324" s="3"/>
      <c r="L324" s="1"/>
      <c r="M324" s="1"/>
      <c r="N324" s="3"/>
      <c r="O324" s="1"/>
    </row>
    <row r="325" spans="11:15" ht="15.75" customHeight="1" x14ac:dyDescent="0.25">
      <c r="K325" s="3"/>
      <c r="L325" s="1"/>
      <c r="M325" s="1"/>
      <c r="N325" s="3"/>
      <c r="O325" s="1"/>
    </row>
    <row r="326" spans="11:15" ht="15.75" customHeight="1" x14ac:dyDescent="0.25">
      <c r="K326" s="3"/>
      <c r="L326" s="1"/>
      <c r="M326" s="1"/>
      <c r="N326" s="3"/>
      <c r="O326" s="1"/>
    </row>
    <row r="327" spans="11:15" ht="15.75" customHeight="1" x14ac:dyDescent="0.25">
      <c r="K327" s="3"/>
      <c r="L327" s="1"/>
      <c r="M327" s="1"/>
      <c r="N327" s="3"/>
      <c r="O327" s="1"/>
    </row>
    <row r="328" spans="11:15" ht="15.75" customHeight="1" x14ac:dyDescent="0.25">
      <c r="K328" s="3"/>
      <c r="L328" s="1"/>
      <c r="M328" s="1"/>
      <c r="N328" s="3"/>
      <c r="O328" s="1"/>
    </row>
    <row r="329" spans="11:15" ht="15.75" customHeight="1" x14ac:dyDescent="0.25">
      <c r="K329" s="3"/>
      <c r="L329" s="1"/>
      <c r="M329" s="1"/>
      <c r="N329" s="3"/>
      <c r="O329" s="1"/>
    </row>
    <row r="330" spans="11:15" ht="15.75" customHeight="1" x14ac:dyDescent="0.25">
      <c r="K330" s="3"/>
      <c r="L330" s="1"/>
      <c r="M330" s="1"/>
      <c r="N330" s="3"/>
    </row>
    <row r="331" spans="11:15" ht="15.75" customHeight="1" x14ac:dyDescent="0.2"/>
    <row r="332" spans="11:15" ht="15.75" customHeight="1" x14ac:dyDescent="0.2"/>
    <row r="333" spans="11:15" ht="15.75" customHeight="1" x14ac:dyDescent="0.2"/>
    <row r="334" spans="11:15" ht="15.75" customHeight="1" x14ac:dyDescent="0.2"/>
    <row r="335" spans="11:15" ht="15.75" customHeight="1" x14ac:dyDescent="0.2"/>
    <row r="336" spans="11:15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</sheetData>
  <autoFilter ref="A19:T19"/>
  <mergeCells count="25">
    <mergeCell ref="A129:C129"/>
    <mergeCell ref="A130:C130"/>
    <mergeCell ref="E136:F136"/>
    <mergeCell ref="K17:M17"/>
    <mergeCell ref="N17:P17"/>
    <mergeCell ref="E122:G123"/>
    <mergeCell ref="H122:J123"/>
    <mergeCell ref="E126:G126"/>
    <mergeCell ref="H126:J126"/>
    <mergeCell ref="A23:C23"/>
    <mergeCell ref="E32:G34"/>
    <mergeCell ref="H32:J34"/>
    <mergeCell ref="E36:G38"/>
    <mergeCell ref="H36:J38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</mergeCells>
  <printOptions horizontalCentered="1"/>
  <pageMargins left="0" right="0" top="0" bottom="0" header="0" footer="0"/>
  <pageSetup paperSize="9" scale="25" fitToHeight="0" orientation="landscape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008"/>
  <sheetViews>
    <sheetView topLeftCell="B40" zoomScale="80" zoomScaleNormal="80" zoomScaleSheetLayoutView="30" workbookViewId="0">
      <selection activeCell="E54" sqref="E54"/>
    </sheetView>
  </sheetViews>
  <sheetFormatPr defaultColWidth="12.625" defaultRowHeight="15" customHeight="1" x14ac:dyDescent="0.25"/>
  <cols>
    <col min="1" max="1" width="12.875" hidden="1" customWidth="1"/>
    <col min="2" max="2" width="12.125" style="115" customWidth="1"/>
    <col min="3" max="3" width="33.5" customWidth="1"/>
    <col min="4" max="4" width="14.125" customWidth="1"/>
    <col min="5" max="5" width="31" customWidth="1"/>
    <col min="6" max="6" width="19.75" customWidth="1"/>
    <col min="7" max="7" width="21.25" customWidth="1"/>
    <col min="8" max="8" width="25.25" customWidth="1"/>
    <col min="9" max="9" width="11.375" customWidth="1"/>
    <col min="10" max="10" width="17" customWidth="1"/>
    <col min="11" max="12" width="6.75" customWidth="1"/>
    <col min="13" max="13" width="31.75" customWidth="1"/>
    <col min="14" max="26" width="6.75" customWidth="1"/>
  </cols>
  <sheetData>
    <row r="1" spans="1:26" ht="15" customHeight="1" x14ac:dyDescent="0.25">
      <c r="A1" s="10"/>
      <c r="B1" s="112"/>
      <c r="C1" s="10"/>
      <c r="D1" s="11"/>
      <c r="E1" s="10"/>
      <c r="F1" s="11"/>
      <c r="G1" s="10"/>
      <c r="H1" s="10"/>
      <c r="I1" s="12"/>
      <c r="J1" s="13" t="s">
        <v>362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customHeight="1" x14ac:dyDescent="0.25">
      <c r="A2" s="10"/>
      <c r="B2" s="112"/>
      <c r="C2" s="10"/>
      <c r="D2" s="11"/>
      <c r="E2" s="10"/>
      <c r="F2" s="11"/>
      <c r="G2" s="10"/>
      <c r="H2" s="431" t="s">
        <v>363</v>
      </c>
      <c r="I2" s="432"/>
      <c r="J2" s="43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 x14ac:dyDescent="0.25">
      <c r="A3" s="10"/>
      <c r="B3" s="112"/>
      <c r="C3" s="10"/>
      <c r="D3" s="11"/>
      <c r="E3" s="10"/>
      <c r="F3" s="11"/>
      <c r="G3" s="10"/>
      <c r="H3" s="431" t="s">
        <v>364</v>
      </c>
      <c r="I3" s="432"/>
      <c r="J3" s="43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1" customHeight="1" x14ac:dyDescent="0.25">
      <c r="A4" s="10"/>
      <c r="B4" s="112"/>
      <c r="C4" s="10"/>
      <c r="D4" s="11"/>
      <c r="E4" s="10"/>
      <c r="F4" s="11"/>
      <c r="G4" s="10"/>
      <c r="H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1" customHeight="1" x14ac:dyDescent="0.3">
      <c r="A5" s="10"/>
      <c r="B5" s="433" t="s">
        <v>125</v>
      </c>
      <c r="C5" s="432"/>
      <c r="D5" s="432"/>
      <c r="E5" s="432"/>
      <c r="F5" s="432"/>
      <c r="G5" s="432"/>
      <c r="H5" s="432"/>
      <c r="I5" s="432"/>
      <c r="J5" s="43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1" customHeight="1" x14ac:dyDescent="0.3">
      <c r="A6" s="10"/>
      <c r="B6" s="434" t="s">
        <v>266</v>
      </c>
      <c r="C6" s="432"/>
      <c r="D6" s="432"/>
      <c r="E6" s="432"/>
      <c r="F6" s="432"/>
      <c r="G6" s="432"/>
      <c r="H6" s="432"/>
      <c r="I6" s="432"/>
      <c r="J6" s="43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1" customHeight="1" x14ac:dyDescent="0.3">
      <c r="A7" s="10"/>
      <c r="B7" s="438" t="s">
        <v>126</v>
      </c>
      <c r="C7" s="432"/>
      <c r="D7" s="432"/>
      <c r="E7" s="432"/>
      <c r="F7" s="432"/>
      <c r="G7" s="432"/>
      <c r="H7" s="432"/>
      <c r="I7" s="432"/>
      <c r="J7" s="43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25" customHeight="1" x14ac:dyDescent="0.3">
      <c r="A8" s="10"/>
      <c r="B8" s="433" t="s">
        <v>365</v>
      </c>
      <c r="C8" s="432"/>
      <c r="D8" s="432"/>
      <c r="E8" s="432"/>
      <c r="F8" s="432"/>
      <c r="G8" s="432"/>
      <c r="H8" s="432"/>
      <c r="I8" s="432"/>
      <c r="J8" s="43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4.25" customHeight="1" x14ac:dyDescent="0.25">
      <c r="A9" s="14"/>
      <c r="B9" s="112"/>
      <c r="C9" s="10"/>
      <c r="D9" s="11"/>
      <c r="E9" s="10"/>
      <c r="F9" s="11"/>
      <c r="G9" s="10"/>
      <c r="H9" s="10"/>
      <c r="I9" s="12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82.5" customHeight="1" x14ac:dyDescent="0.2">
      <c r="A10" s="15" t="s">
        <v>129</v>
      </c>
      <c r="B10" s="439" t="s">
        <v>127</v>
      </c>
      <c r="C10" s="430"/>
      <c r="D10" s="440"/>
      <c r="E10" s="441" t="s">
        <v>128</v>
      </c>
      <c r="F10" s="430"/>
      <c r="G10" s="430"/>
      <c r="H10" s="430"/>
      <c r="I10" s="430"/>
      <c r="J10" s="44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">
      <c r="A11" s="17"/>
      <c r="B11" s="101" t="s">
        <v>130</v>
      </c>
      <c r="C11" s="15" t="s">
        <v>5</v>
      </c>
      <c r="D11" s="16" t="s">
        <v>131</v>
      </c>
      <c r="E11" s="15" t="s">
        <v>132</v>
      </c>
      <c r="F11" s="16" t="s">
        <v>131</v>
      </c>
      <c r="G11" s="15" t="s">
        <v>133</v>
      </c>
      <c r="H11" s="15" t="s">
        <v>134</v>
      </c>
      <c r="I11" s="15" t="s">
        <v>135</v>
      </c>
      <c r="J11" s="15" t="s">
        <v>136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 customHeight="1" x14ac:dyDescent="0.25">
      <c r="A12" s="17"/>
      <c r="B12" s="113"/>
      <c r="C12" s="18"/>
      <c r="D12" s="19"/>
      <c r="E12" s="18"/>
      <c r="F12" s="19"/>
      <c r="G12" s="18"/>
      <c r="H12" s="18"/>
      <c r="I12" s="19"/>
      <c r="J12" s="57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 customHeight="1" x14ac:dyDescent="0.25">
      <c r="A13" s="17"/>
      <c r="B13" s="113"/>
      <c r="C13" s="18"/>
      <c r="D13" s="19"/>
      <c r="E13" s="18"/>
      <c r="F13" s="19"/>
      <c r="G13" s="18"/>
      <c r="H13" s="18"/>
      <c r="I13" s="19"/>
      <c r="J13" s="1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51" customFormat="1" ht="15" customHeight="1" x14ac:dyDescent="0.25">
      <c r="A14" s="17"/>
      <c r="B14" s="113"/>
      <c r="C14" s="18"/>
      <c r="D14" s="19"/>
      <c r="E14" s="18"/>
      <c r="F14" s="19"/>
      <c r="G14" s="18"/>
      <c r="H14" s="18"/>
      <c r="I14" s="19"/>
      <c r="J14" s="1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6.25" customHeight="1" x14ac:dyDescent="0.25">
      <c r="A15" s="17"/>
      <c r="B15" s="113"/>
      <c r="C15" s="18"/>
      <c r="D15" s="19"/>
      <c r="E15" s="18"/>
      <c r="F15" s="19"/>
      <c r="G15" s="18"/>
      <c r="H15" s="18"/>
      <c r="I15" s="19"/>
      <c r="J15" s="1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9.25" customHeight="1" x14ac:dyDescent="0.25">
      <c r="A16" s="20"/>
      <c r="B16" s="113"/>
      <c r="C16" s="18"/>
      <c r="D16" s="19"/>
      <c r="E16" s="58"/>
      <c r="F16" s="19"/>
      <c r="G16" s="18"/>
      <c r="H16" s="18"/>
      <c r="I16" s="19"/>
      <c r="J16" s="1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7" ht="14.25" hidden="1" customHeight="1" x14ac:dyDescent="0.25">
      <c r="A17" s="10"/>
      <c r="B17" s="113"/>
      <c r="C17" s="18"/>
      <c r="D17" s="19"/>
      <c r="E17" s="18"/>
      <c r="F17" s="19"/>
      <c r="G17" s="18"/>
      <c r="H17" s="18"/>
      <c r="I17" s="19"/>
      <c r="J17" s="1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7" ht="47.25" customHeight="1" x14ac:dyDescent="0.25">
      <c r="A18" s="15" t="s">
        <v>129</v>
      </c>
      <c r="B18" s="429"/>
      <c r="C18" s="430"/>
      <c r="D18" s="21"/>
      <c r="E18" s="22"/>
      <c r="F18" s="21"/>
      <c r="G18" s="22"/>
      <c r="H18" s="22"/>
      <c r="I18" s="21"/>
      <c r="J18" s="2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7" s="32" customFormat="1" ht="28.15" customHeight="1" x14ac:dyDescent="0.25">
      <c r="A19" s="15"/>
      <c r="B19" s="112"/>
      <c r="C19" s="10"/>
      <c r="D19" s="11"/>
      <c r="E19" s="10"/>
      <c r="F19" s="11"/>
      <c r="G19" s="10"/>
      <c r="H19" s="10"/>
      <c r="I19" s="12"/>
      <c r="J19" s="1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7" s="32" customFormat="1" ht="19.5" customHeight="1" x14ac:dyDescent="0.25">
      <c r="A20" s="30"/>
      <c r="B20" s="112"/>
      <c r="C20" s="10"/>
      <c r="D20" s="11"/>
      <c r="E20" s="10"/>
      <c r="F20" s="11"/>
      <c r="G20" s="10"/>
      <c r="H20" s="10"/>
      <c r="I20" s="12"/>
      <c r="J20" s="12"/>
      <c r="K20" s="31"/>
    </row>
    <row r="21" spans="1:27" s="27" customFormat="1" ht="43.9" customHeight="1" x14ac:dyDescent="0.2">
      <c r="A21" s="15"/>
      <c r="B21" s="439" t="s">
        <v>138</v>
      </c>
      <c r="C21" s="430"/>
      <c r="D21" s="440"/>
      <c r="E21" s="441" t="s">
        <v>128</v>
      </c>
      <c r="F21" s="430"/>
      <c r="G21" s="430"/>
      <c r="H21" s="430"/>
      <c r="I21" s="430"/>
      <c r="J21" s="44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7" s="32" customFormat="1" ht="68.45" customHeight="1" x14ac:dyDescent="0.2">
      <c r="A22" s="30"/>
      <c r="B22" s="101" t="s">
        <v>130</v>
      </c>
      <c r="C22" s="15" t="s">
        <v>5</v>
      </c>
      <c r="D22" s="100" t="s">
        <v>285</v>
      </c>
      <c r="E22" s="15" t="s">
        <v>132</v>
      </c>
      <c r="F22" s="100" t="s">
        <v>286</v>
      </c>
      <c r="G22" s="15" t="s">
        <v>133</v>
      </c>
      <c r="H22" s="15" t="s">
        <v>134</v>
      </c>
      <c r="I22" s="101" t="s">
        <v>287</v>
      </c>
      <c r="J22" s="15" t="s">
        <v>136</v>
      </c>
      <c r="M22" s="105"/>
    </row>
    <row r="23" spans="1:27" s="32" customFormat="1" ht="30.6" customHeight="1" thickBot="1" x14ac:dyDescent="0.25">
      <c r="A23" s="30"/>
      <c r="B23" s="388">
        <v>1</v>
      </c>
      <c r="C23" s="35" t="s">
        <v>33</v>
      </c>
      <c r="D23" s="435"/>
      <c r="E23" s="436"/>
      <c r="F23" s="436"/>
      <c r="G23" s="436"/>
      <c r="H23" s="436"/>
      <c r="I23" s="436"/>
      <c r="J23" s="437"/>
      <c r="K23" s="31"/>
    </row>
    <row r="24" spans="1:27" s="32" customFormat="1" ht="30.6" customHeight="1" thickBot="1" x14ac:dyDescent="0.25">
      <c r="A24" s="30"/>
      <c r="B24" s="389" t="s">
        <v>35</v>
      </c>
      <c r="C24" s="111" t="s">
        <v>36</v>
      </c>
      <c r="D24" s="95"/>
      <c r="E24" s="96"/>
      <c r="F24" s="96"/>
      <c r="G24" s="96"/>
      <c r="H24" s="96"/>
      <c r="I24" s="96"/>
      <c r="J24" s="97"/>
      <c r="K24" s="31"/>
    </row>
    <row r="25" spans="1:27" s="51" customFormat="1" ht="58.5" customHeight="1" x14ac:dyDescent="0.2">
      <c r="A25" s="15"/>
      <c r="B25" s="390" t="s">
        <v>38</v>
      </c>
      <c r="C25" s="29" t="s">
        <v>312</v>
      </c>
      <c r="D25" s="107">
        <v>5100</v>
      </c>
      <c r="E25" s="106" t="s">
        <v>308</v>
      </c>
      <c r="F25" s="107">
        <v>5100</v>
      </c>
      <c r="G25" s="29"/>
      <c r="H25" s="108" t="s">
        <v>329</v>
      </c>
      <c r="I25" s="107">
        <v>4105.5</v>
      </c>
      <c r="J25" s="106" t="s">
        <v>315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7" s="32" customFormat="1" ht="64.5" customHeight="1" x14ac:dyDescent="0.2">
      <c r="A26" s="30"/>
      <c r="B26" s="390" t="s">
        <v>370</v>
      </c>
      <c r="C26" s="29" t="s">
        <v>190</v>
      </c>
      <c r="D26" s="107">
        <v>4500</v>
      </c>
      <c r="E26" s="106" t="s">
        <v>309</v>
      </c>
      <c r="F26" s="107">
        <v>4500</v>
      </c>
      <c r="G26" s="29"/>
      <c r="H26" s="108" t="s">
        <v>329</v>
      </c>
      <c r="I26" s="107">
        <v>3622.5</v>
      </c>
      <c r="J26" s="106" t="s">
        <v>316</v>
      </c>
      <c r="K26" s="31"/>
    </row>
    <row r="27" spans="1:27" s="51" customFormat="1" ht="31.5" customHeight="1" x14ac:dyDescent="0.2">
      <c r="A27" s="15"/>
      <c r="B27" s="390" t="s">
        <v>41</v>
      </c>
      <c r="C27" s="29" t="s">
        <v>191</v>
      </c>
      <c r="D27" s="107">
        <v>7200</v>
      </c>
      <c r="E27" s="106" t="s">
        <v>310</v>
      </c>
      <c r="F27" s="107">
        <v>7200</v>
      </c>
      <c r="G27" s="29"/>
      <c r="H27" s="108" t="s">
        <v>329</v>
      </c>
      <c r="I27" s="107">
        <v>5796</v>
      </c>
      <c r="J27" s="106" t="s">
        <v>315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7" s="32" customFormat="1" ht="42.75" customHeight="1" x14ac:dyDescent="0.2">
      <c r="A28" s="30"/>
      <c r="B28" s="390" t="s">
        <v>189</v>
      </c>
      <c r="C28" s="29" t="s">
        <v>192</v>
      </c>
      <c r="D28" s="107">
        <v>4500</v>
      </c>
      <c r="E28" s="106" t="s">
        <v>311</v>
      </c>
      <c r="F28" s="107">
        <v>4500</v>
      </c>
      <c r="G28" s="29"/>
      <c r="H28" s="108" t="s">
        <v>329</v>
      </c>
      <c r="I28" s="107">
        <v>3622.5</v>
      </c>
      <c r="J28" s="106" t="s">
        <v>315</v>
      </c>
      <c r="K28" s="31"/>
    </row>
    <row r="29" spans="1:27" s="27" customFormat="1" ht="66" customHeight="1" x14ac:dyDescent="0.2">
      <c r="A29" s="15"/>
      <c r="B29" s="390"/>
      <c r="C29" s="29" t="s">
        <v>313</v>
      </c>
      <c r="D29" s="107">
        <v>3834</v>
      </c>
      <c r="E29" s="109" t="s">
        <v>366</v>
      </c>
      <c r="F29" s="107">
        <v>3834</v>
      </c>
      <c r="G29" s="29"/>
      <c r="H29" s="108"/>
      <c r="I29" s="107">
        <v>3834</v>
      </c>
      <c r="J29" s="106" t="s">
        <v>317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7" s="26" customFormat="1" ht="63.75" customHeight="1" thickBot="1" x14ac:dyDescent="0.25">
      <c r="A30" s="17"/>
      <c r="B30" s="390"/>
      <c r="C30" s="29" t="s">
        <v>314</v>
      </c>
      <c r="D30" s="107">
        <v>319.5</v>
      </c>
      <c r="E30" s="109" t="s">
        <v>366</v>
      </c>
      <c r="F30" s="107">
        <v>319.5</v>
      </c>
      <c r="G30" s="29"/>
      <c r="H30" s="108"/>
      <c r="I30" s="107">
        <v>319.5</v>
      </c>
      <c r="J30" s="68" t="s">
        <v>318</v>
      </c>
      <c r="K30" s="2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7" s="51" customFormat="1" ht="28.5" customHeight="1" thickBot="1" x14ac:dyDescent="0.25">
      <c r="A31" s="10"/>
      <c r="B31" s="388">
        <v>2</v>
      </c>
      <c r="C31" s="40" t="s">
        <v>55</v>
      </c>
      <c r="D31" s="64"/>
      <c r="E31" s="65"/>
      <c r="F31" s="65"/>
      <c r="G31" s="65"/>
      <c r="H31" s="65"/>
      <c r="I31" s="65"/>
      <c r="J31" s="66"/>
      <c r="K31" s="12"/>
      <c r="L31" s="12"/>
      <c r="U31" s="12"/>
      <c r="V31" s="12"/>
      <c r="W31" s="12"/>
      <c r="X31" s="12"/>
      <c r="Y31" s="12"/>
      <c r="Z31" s="12"/>
    </row>
    <row r="32" spans="1:27" s="51" customFormat="1" ht="29.25" customHeight="1" thickBot="1" x14ac:dyDescent="0.25">
      <c r="A32" s="10"/>
      <c r="B32" s="390" t="s">
        <v>56</v>
      </c>
      <c r="C32" s="29" t="s">
        <v>57</v>
      </c>
      <c r="D32" s="107">
        <v>4686</v>
      </c>
      <c r="E32" s="109" t="s">
        <v>367</v>
      </c>
      <c r="F32" s="107">
        <v>4686</v>
      </c>
      <c r="G32" s="106"/>
      <c r="H32" s="109"/>
      <c r="I32" s="107">
        <v>4686</v>
      </c>
      <c r="J32" s="106" t="s">
        <v>368</v>
      </c>
      <c r="K32" s="12"/>
      <c r="L32" s="12"/>
      <c r="M32" s="12"/>
      <c r="N32" s="12"/>
      <c r="O32" s="12"/>
      <c r="P32" s="12"/>
      <c r="Q32" s="12"/>
      <c r="R32" s="12"/>
      <c r="S32" s="12"/>
      <c r="T32" s="34"/>
      <c r="U32" s="40"/>
      <c r="V32" s="64"/>
      <c r="W32" s="65"/>
      <c r="X32" s="65"/>
      <c r="Y32" s="65"/>
      <c r="Z32" s="65"/>
      <c r="AA32" s="65"/>
    </row>
    <row r="33" spans="1:27" s="51" customFormat="1" ht="27" customHeight="1" thickBot="1" x14ac:dyDescent="0.25">
      <c r="A33" s="10"/>
      <c r="B33" s="388">
        <v>6</v>
      </c>
      <c r="C33" s="40" t="s">
        <v>88</v>
      </c>
      <c r="D33" s="64"/>
      <c r="E33" s="65"/>
      <c r="F33" s="65"/>
      <c r="G33" s="65"/>
      <c r="H33" s="65"/>
      <c r="I33" s="65"/>
      <c r="J33" s="6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51" customFormat="1" ht="36" customHeight="1" thickBot="1" x14ac:dyDescent="0.25">
      <c r="A34" s="24"/>
      <c r="B34" s="391" t="s">
        <v>89</v>
      </c>
      <c r="C34" s="69" t="s">
        <v>288</v>
      </c>
      <c r="D34" s="70"/>
      <c r="E34" s="71"/>
      <c r="F34" s="71"/>
      <c r="G34" s="71"/>
      <c r="H34" s="71"/>
      <c r="I34" s="71"/>
      <c r="J34" s="7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7" s="51" customFormat="1" ht="27" customHeight="1" x14ac:dyDescent="0.2">
      <c r="A35" s="10"/>
      <c r="B35" s="390" t="s">
        <v>147</v>
      </c>
      <c r="C35" s="29" t="s">
        <v>148</v>
      </c>
      <c r="D35" s="107">
        <v>22500</v>
      </c>
      <c r="E35" s="442" t="s">
        <v>325</v>
      </c>
      <c r="F35" s="107">
        <v>22500</v>
      </c>
      <c r="G35" s="442" t="s">
        <v>278</v>
      </c>
      <c r="H35" s="442" t="s">
        <v>279</v>
      </c>
      <c r="I35" s="107">
        <v>22500</v>
      </c>
      <c r="J35" s="442" t="s">
        <v>319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7" s="27" customFormat="1" ht="33.75" customHeight="1" x14ac:dyDescent="0.2">
      <c r="A36" s="15"/>
      <c r="B36" s="390" t="s">
        <v>149</v>
      </c>
      <c r="C36" s="29" t="s">
        <v>150</v>
      </c>
      <c r="D36" s="107">
        <v>14000</v>
      </c>
      <c r="E36" s="443"/>
      <c r="F36" s="107">
        <v>15000</v>
      </c>
      <c r="G36" s="443"/>
      <c r="H36" s="443"/>
      <c r="I36" s="107">
        <v>15000</v>
      </c>
      <c r="J36" s="44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7" ht="32.25" customHeight="1" x14ac:dyDescent="0.2">
      <c r="A37" s="17"/>
      <c r="B37" s="390" t="s">
        <v>151</v>
      </c>
      <c r="C37" s="29" t="s">
        <v>152</v>
      </c>
      <c r="D37" s="107">
        <v>9000</v>
      </c>
      <c r="E37" s="443"/>
      <c r="F37" s="107">
        <v>10000</v>
      </c>
      <c r="G37" s="443"/>
      <c r="H37" s="443"/>
      <c r="I37" s="107">
        <v>10000</v>
      </c>
      <c r="J37" s="44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7" ht="31.5" customHeight="1" x14ac:dyDescent="0.25">
      <c r="A38" s="20"/>
      <c r="B38" s="390" t="s">
        <v>153</v>
      </c>
      <c r="C38" s="29" t="s">
        <v>154</v>
      </c>
      <c r="D38" s="107">
        <v>20000</v>
      </c>
      <c r="E38" s="443"/>
      <c r="F38" s="107">
        <v>21000</v>
      </c>
      <c r="G38" s="443"/>
      <c r="H38" s="443"/>
      <c r="I38" s="107">
        <v>21000</v>
      </c>
      <c r="J38" s="44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7" s="62" customFormat="1" ht="33" customHeight="1" x14ac:dyDescent="0.2">
      <c r="A39" s="10"/>
      <c r="B39" s="390" t="s">
        <v>155</v>
      </c>
      <c r="C39" s="29" t="s">
        <v>277</v>
      </c>
      <c r="D39" s="107">
        <v>18500</v>
      </c>
      <c r="E39" s="444"/>
      <c r="F39" s="107">
        <v>18500</v>
      </c>
      <c r="G39" s="444"/>
      <c r="H39" s="444"/>
      <c r="I39" s="107">
        <v>18500</v>
      </c>
      <c r="J39" s="444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7" ht="33" customHeight="1" x14ac:dyDescent="0.2">
      <c r="A40" s="10"/>
      <c r="B40" s="390" t="s">
        <v>157</v>
      </c>
      <c r="C40" s="29" t="s">
        <v>158</v>
      </c>
      <c r="D40" s="107">
        <v>13500</v>
      </c>
      <c r="E40" s="106" t="s">
        <v>326</v>
      </c>
      <c r="F40" s="107">
        <v>13500</v>
      </c>
      <c r="G40" s="106" t="s">
        <v>262</v>
      </c>
      <c r="H40" s="106" t="s">
        <v>263</v>
      </c>
      <c r="I40" s="107">
        <v>13500</v>
      </c>
      <c r="J40" s="106" t="s">
        <v>320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7" s="51" customFormat="1" ht="28.5" customHeight="1" x14ac:dyDescent="0.2">
      <c r="A41" s="10"/>
      <c r="B41" s="390" t="s">
        <v>159</v>
      </c>
      <c r="C41" s="29" t="s">
        <v>160</v>
      </c>
      <c r="D41" s="107">
        <v>36000</v>
      </c>
      <c r="E41" s="116" t="s">
        <v>327</v>
      </c>
      <c r="F41" s="120">
        <v>30000</v>
      </c>
      <c r="G41" s="116" t="s">
        <v>261</v>
      </c>
      <c r="H41" s="116" t="s">
        <v>333</v>
      </c>
      <c r="I41" s="120">
        <v>30000</v>
      </c>
      <c r="J41" s="130" t="s">
        <v>321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7" s="51" customFormat="1" ht="29.25" customHeight="1" x14ac:dyDescent="0.2">
      <c r="A42" s="10"/>
      <c r="B42" s="390" t="s">
        <v>161</v>
      </c>
      <c r="C42" s="29" t="s">
        <v>162</v>
      </c>
      <c r="D42" s="119">
        <v>17325</v>
      </c>
      <c r="E42" s="121" t="s">
        <v>325</v>
      </c>
      <c r="F42" s="122">
        <v>17400</v>
      </c>
      <c r="G42" s="125" t="s">
        <v>330</v>
      </c>
      <c r="H42" s="125" t="s">
        <v>331</v>
      </c>
      <c r="I42" s="122">
        <v>17400</v>
      </c>
      <c r="J42" s="131" t="s">
        <v>332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7" s="51" customFormat="1" ht="28.5" customHeight="1" x14ac:dyDescent="0.2">
      <c r="A43" s="10"/>
      <c r="B43" s="390" t="s">
        <v>164</v>
      </c>
      <c r="C43" s="92" t="s">
        <v>165</v>
      </c>
      <c r="D43" s="107">
        <v>6400</v>
      </c>
      <c r="E43" s="443" t="s">
        <v>325</v>
      </c>
      <c r="F43" s="123">
        <v>6400</v>
      </c>
      <c r="G43" s="448" t="s">
        <v>278</v>
      </c>
      <c r="H43" s="451" t="s">
        <v>279</v>
      </c>
      <c r="I43" s="124">
        <v>6400</v>
      </c>
      <c r="J43" s="457" t="s">
        <v>319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7" s="51" customFormat="1" ht="29.25" customHeight="1" x14ac:dyDescent="0.2">
      <c r="A44" s="10"/>
      <c r="B44" s="390" t="s">
        <v>166</v>
      </c>
      <c r="C44" s="94" t="s">
        <v>280</v>
      </c>
      <c r="D44" s="107">
        <v>6600</v>
      </c>
      <c r="E44" s="443"/>
      <c r="F44" s="107">
        <v>6600</v>
      </c>
      <c r="G44" s="449"/>
      <c r="H44" s="452"/>
      <c r="I44" s="107">
        <v>6600</v>
      </c>
      <c r="J44" s="44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7" s="51" customFormat="1" ht="27" customHeight="1" x14ac:dyDescent="0.2">
      <c r="A45" s="10"/>
      <c r="B45" s="390" t="s">
        <v>168</v>
      </c>
      <c r="C45" s="29" t="s">
        <v>169</v>
      </c>
      <c r="D45" s="107">
        <v>5000</v>
      </c>
      <c r="E45" s="443"/>
      <c r="F45" s="107">
        <v>5400</v>
      </c>
      <c r="G45" s="449"/>
      <c r="H45" s="452"/>
      <c r="I45" s="107">
        <v>5400</v>
      </c>
      <c r="J45" s="44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7" s="51" customFormat="1" ht="33.75" customHeight="1" x14ac:dyDescent="0.2">
      <c r="A46" s="15"/>
      <c r="B46" s="390" t="s">
        <v>170</v>
      </c>
      <c r="C46" s="29" t="s">
        <v>171</v>
      </c>
      <c r="D46" s="107">
        <v>5000</v>
      </c>
      <c r="E46" s="444"/>
      <c r="F46" s="107">
        <v>5000</v>
      </c>
      <c r="G46" s="450"/>
      <c r="H46" s="453"/>
      <c r="I46" s="107">
        <v>5000</v>
      </c>
      <c r="J46" s="44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7" s="51" customFormat="1" ht="32.25" customHeight="1" x14ac:dyDescent="0.2">
      <c r="A47" s="17"/>
      <c r="B47" s="390" t="s">
        <v>172</v>
      </c>
      <c r="C47" s="29" t="s">
        <v>173</v>
      </c>
      <c r="D47" s="107">
        <v>10800</v>
      </c>
      <c r="E47" s="106" t="s">
        <v>328</v>
      </c>
      <c r="F47" s="107">
        <v>10800</v>
      </c>
      <c r="G47" s="106" t="s">
        <v>262</v>
      </c>
      <c r="H47" s="106" t="s">
        <v>263</v>
      </c>
      <c r="I47" s="107">
        <v>10800</v>
      </c>
      <c r="J47" s="106" t="s">
        <v>320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7" s="51" customFormat="1" ht="31.5" customHeight="1" x14ac:dyDescent="0.25">
      <c r="A48" s="20"/>
      <c r="B48" s="390" t="s">
        <v>174</v>
      </c>
      <c r="C48" s="29" t="s">
        <v>175</v>
      </c>
      <c r="D48" s="107">
        <v>7200</v>
      </c>
      <c r="E48" s="442" t="s">
        <v>325</v>
      </c>
      <c r="F48" s="107">
        <v>7200</v>
      </c>
      <c r="G48" s="442" t="s">
        <v>278</v>
      </c>
      <c r="H48" s="442" t="s">
        <v>279</v>
      </c>
      <c r="I48" s="107">
        <v>7200</v>
      </c>
      <c r="J48" s="442" t="s">
        <v>319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51" customFormat="1" ht="29.25" customHeight="1" x14ac:dyDescent="0.2">
      <c r="A49" s="10"/>
      <c r="B49" s="390" t="s">
        <v>176</v>
      </c>
      <c r="C49" s="29" t="s">
        <v>177</v>
      </c>
      <c r="D49" s="107">
        <v>3800</v>
      </c>
      <c r="E49" s="443"/>
      <c r="F49" s="107">
        <v>4000</v>
      </c>
      <c r="G49" s="443"/>
      <c r="H49" s="443"/>
      <c r="I49" s="107">
        <v>4000</v>
      </c>
      <c r="J49" s="44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51" customFormat="1" ht="39.75" customHeight="1" x14ac:dyDescent="0.2">
      <c r="A50" s="10"/>
      <c r="B50" s="390" t="s">
        <v>178</v>
      </c>
      <c r="C50" s="29" t="s">
        <v>179</v>
      </c>
      <c r="D50" s="107">
        <v>8000</v>
      </c>
      <c r="E50" s="443"/>
      <c r="F50" s="107">
        <v>8000</v>
      </c>
      <c r="G50" s="443"/>
      <c r="H50" s="443"/>
      <c r="I50" s="107">
        <v>8000</v>
      </c>
      <c r="J50" s="44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51" customFormat="1" ht="28.5" customHeight="1" x14ac:dyDescent="0.2">
      <c r="A51" s="10"/>
      <c r="B51" s="390" t="s">
        <v>180</v>
      </c>
      <c r="C51" s="29" t="s">
        <v>181</v>
      </c>
      <c r="D51" s="107">
        <v>2200</v>
      </c>
      <c r="E51" s="444"/>
      <c r="F51" s="107">
        <v>2200</v>
      </c>
      <c r="G51" s="444"/>
      <c r="H51" s="444"/>
      <c r="I51" s="107">
        <v>2200</v>
      </c>
      <c r="J51" s="44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51" customFormat="1" ht="36" customHeight="1" x14ac:dyDescent="0.2">
      <c r="A52" s="24"/>
      <c r="B52" s="390" t="s">
        <v>182</v>
      </c>
      <c r="C52" s="29" t="s">
        <v>183</v>
      </c>
      <c r="D52" s="107">
        <v>10000</v>
      </c>
      <c r="E52" s="106" t="s">
        <v>334</v>
      </c>
      <c r="F52" s="107">
        <v>10000</v>
      </c>
      <c r="G52" s="106" t="s">
        <v>264</v>
      </c>
      <c r="H52" s="106" t="s">
        <v>265</v>
      </c>
      <c r="I52" s="107">
        <v>10000</v>
      </c>
      <c r="J52" s="106" t="s">
        <v>337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93" customFormat="1" ht="28.5" customHeight="1" x14ac:dyDescent="0.2">
      <c r="A53" s="10"/>
      <c r="B53" s="390" t="s">
        <v>184</v>
      </c>
      <c r="C53" s="29" t="s">
        <v>185</v>
      </c>
      <c r="D53" s="107">
        <v>24000</v>
      </c>
      <c r="E53" s="106" t="s">
        <v>328</v>
      </c>
      <c r="F53" s="107">
        <v>24000</v>
      </c>
      <c r="G53" s="106" t="s">
        <v>335</v>
      </c>
      <c r="H53" s="106" t="s">
        <v>336</v>
      </c>
      <c r="I53" s="107">
        <v>24000</v>
      </c>
      <c r="J53" s="106" t="s">
        <v>323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93" customFormat="1" ht="36" customHeight="1" x14ac:dyDescent="0.2">
      <c r="A54" s="24"/>
      <c r="B54" s="390" t="s">
        <v>186</v>
      </c>
      <c r="C54" s="29" t="s">
        <v>187</v>
      </c>
      <c r="D54" s="107">
        <v>24000</v>
      </c>
      <c r="E54" s="109" t="s">
        <v>369</v>
      </c>
      <c r="F54" s="107">
        <v>24000</v>
      </c>
      <c r="G54" s="106" t="s">
        <v>339</v>
      </c>
      <c r="H54" s="106" t="s">
        <v>260</v>
      </c>
      <c r="I54" s="107">
        <v>24000</v>
      </c>
      <c r="J54" s="106" t="s">
        <v>338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93" customFormat="1" ht="28.5" customHeight="1" x14ac:dyDescent="0.2">
      <c r="A55" s="10"/>
      <c r="B55" s="391" t="s">
        <v>92</v>
      </c>
      <c r="C55" s="99" t="s">
        <v>197</v>
      </c>
      <c r="D55" s="70"/>
      <c r="E55" s="71"/>
      <c r="F55" s="71"/>
      <c r="G55" s="71"/>
      <c r="H55" s="71"/>
      <c r="I55" s="71"/>
      <c r="J55" s="7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50.45" customHeight="1" x14ac:dyDescent="0.2">
      <c r="A56" s="10"/>
      <c r="B56" s="390" t="s">
        <v>198</v>
      </c>
      <c r="C56" s="29" t="s">
        <v>199</v>
      </c>
      <c r="D56" s="107">
        <v>37000</v>
      </c>
      <c r="E56" s="442" t="s">
        <v>325</v>
      </c>
      <c r="F56" s="107">
        <v>36000</v>
      </c>
      <c r="G56" s="442" t="s">
        <v>256</v>
      </c>
      <c r="H56" s="442" t="s">
        <v>257</v>
      </c>
      <c r="I56" s="107">
        <v>36000</v>
      </c>
      <c r="J56" s="442" t="s">
        <v>322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43.9" customHeight="1" x14ac:dyDescent="0.2">
      <c r="A57" s="10"/>
      <c r="B57" s="390" t="s">
        <v>200</v>
      </c>
      <c r="C57" s="29" t="s">
        <v>201</v>
      </c>
      <c r="D57" s="107">
        <v>37000</v>
      </c>
      <c r="E57" s="443"/>
      <c r="F57" s="107">
        <v>36000</v>
      </c>
      <c r="G57" s="443"/>
      <c r="H57" s="443"/>
      <c r="I57" s="107">
        <v>36000</v>
      </c>
      <c r="J57" s="44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40.15" customHeight="1" x14ac:dyDescent="0.2">
      <c r="A58" s="10"/>
      <c r="B58" s="390" t="s">
        <v>281</v>
      </c>
      <c r="C58" s="29" t="s">
        <v>203</v>
      </c>
      <c r="D58" s="107">
        <v>32600</v>
      </c>
      <c r="E58" s="443"/>
      <c r="F58" s="107">
        <v>33000</v>
      </c>
      <c r="G58" s="443"/>
      <c r="H58" s="443"/>
      <c r="I58" s="107">
        <v>33000</v>
      </c>
      <c r="J58" s="44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30.6" customHeight="1" x14ac:dyDescent="0.2">
      <c r="A59" s="10"/>
      <c r="B59" s="390" t="s">
        <v>282</v>
      </c>
      <c r="C59" s="29" t="s">
        <v>205</v>
      </c>
      <c r="D59" s="107">
        <v>19560</v>
      </c>
      <c r="E59" s="443"/>
      <c r="F59" s="107">
        <v>19800</v>
      </c>
      <c r="G59" s="443"/>
      <c r="H59" s="443"/>
      <c r="I59" s="107">
        <v>19800</v>
      </c>
      <c r="J59" s="44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73" customFormat="1" ht="43.9" customHeight="1" x14ac:dyDescent="0.2">
      <c r="A60" s="10"/>
      <c r="B60" s="390" t="s">
        <v>206</v>
      </c>
      <c r="C60" s="29" t="s">
        <v>207</v>
      </c>
      <c r="D60" s="107">
        <v>21000</v>
      </c>
      <c r="E60" s="443"/>
      <c r="F60" s="107">
        <v>21300</v>
      </c>
      <c r="G60" s="443"/>
      <c r="H60" s="443"/>
      <c r="I60" s="107">
        <v>21300</v>
      </c>
      <c r="J60" s="44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73" customFormat="1" ht="40.15" customHeight="1" x14ac:dyDescent="0.2">
      <c r="A61" s="10"/>
      <c r="B61" s="390" t="s">
        <v>208</v>
      </c>
      <c r="C61" s="29" t="s">
        <v>283</v>
      </c>
      <c r="D61" s="107">
        <v>15000</v>
      </c>
      <c r="E61" s="444"/>
      <c r="F61" s="107">
        <v>15100</v>
      </c>
      <c r="G61" s="444"/>
      <c r="H61" s="444"/>
      <c r="I61" s="107">
        <v>15100</v>
      </c>
      <c r="J61" s="444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73" customFormat="1" ht="30.6" customHeight="1" x14ac:dyDescent="0.2">
      <c r="A62" s="10"/>
      <c r="B62" s="391" t="s">
        <v>284</v>
      </c>
      <c r="C62" s="98" t="s">
        <v>210</v>
      </c>
      <c r="D62" s="70"/>
      <c r="E62" s="71"/>
      <c r="F62" s="71"/>
      <c r="G62" s="71"/>
      <c r="H62" s="71"/>
      <c r="I62" s="71"/>
      <c r="J62" s="7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73" customFormat="1" ht="33.75" customHeight="1" x14ac:dyDescent="0.2">
      <c r="A63" s="10"/>
      <c r="B63" s="390" t="s">
        <v>211</v>
      </c>
      <c r="C63" s="29" t="s">
        <v>212</v>
      </c>
      <c r="D63" s="107">
        <v>14850</v>
      </c>
      <c r="E63" s="442" t="s">
        <v>325</v>
      </c>
      <c r="F63" s="107">
        <v>14850</v>
      </c>
      <c r="G63" s="442" t="s">
        <v>278</v>
      </c>
      <c r="H63" s="442" t="s">
        <v>279</v>
      </c>
      <c r="I63" s="107">
        <v>14850</v>
      </c>
      <c r="J63" s="442" t="s">
        <v>319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73" customFormat="1" ht="27.75" customHeight="1" x14ac:dyDescent="0.2">
      <c r="A64" s="10"/>
      <c r="B64" s="390" t="s">
        <v>213</v>
      </c>
      <c r="C64" s="29" t="s">
        <v>214</v>
      </c>
      <c r="D64" s="107">
        <v>10800</v>
      </c>
      <c r="E64" s="443"/>
      <c r="F64" s="107">
        <v>10800</v>
      </c>
      <c r="G64" s="443"/>
      <c r="H64" s="443"/>
      <c r="I64" s="107">
        <v>10800</v>
      </c>
      <c r="J64" s="44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73" customFormat="1" ht="30.6" customHeight="1" x14ac:dyDescent="0.2">
      <c r="A65" s="10"/>
      <c r="B65" s="390" t="s">
        <v>215</v>
      </c>
      <c r="C65" s="29" t="s">
        <v>289</v>
      </c>
      <c r="D65" s="107">
        <v>1650</v>
      </c>
      <c r="E65" s="443"/>
      <c r="F65" s="107">
        <v>1800</v>
      </c>
      <c r="G65" s="443"/>
      <c r="H65" s="443"/>
      <c r="I65" s="107">
        <v>1800</v>
      </c>
      <c r="J65" s="44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34.9" customHeight="1" x14ac:dyDescent="0.2">
      <c r="A66" s="10"/>
      <c r="B66" s="390" t="s">
        <v>216</v>
      </c>
      <c r="C66" s="29" t="s">
        <v>217</v>
      </c>
      <c r="D66" s="107">
        <v>1850</v>
      </c>
      <c r="E66" s="443"/>
      <c r="F66" s="107">
        <v>1850</v>
      </c>
      <c r="G66" s="443"/>
      <c r="H66" s="443"/>
      <c r="I66" s="107">
        <v>1850</v>
      </c>
      <c r="J66" s="44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8.9" customHeight="1" x14ac:dyDescent="0.2">
      <c r="A67" s="10"/>
      <c r="B67" s="390" t="s">
        <v>218</v>
      </c>
      <c r="C67" s="29" t="s">
        <v>290</v>
      </c>
      <c r="D67" s="107">
        <v>650</v>
      </c>
      <c r="E67" s="443"/>
      <c r="F67" s="107">
        <v>1050</v>
      </c>
      <c r="G67" s="443"/>
      <c r="H67" s="443"/>
      <c r="I67" s="107">
        <v>1050</v>
      </c>
      <c r="J67" s="44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32.450000000000003" customHeight="1" x14ac:dyDescent="0.2">
      <c r="A68" s="10"/>
      <c r="B68" s="390" t="s">
        <v>220</v>
      </c>
      <c r="C68" s="29" t="s">
        <v>181</v>
      </c>
      <c r="D68" s="107">
        <v>6500</v>
      </c>
      <c r="E68" s="444"/>
      <c r="F68" s="107">
        <v>7000</v>
      </c>
      <c r="G68" s="444"/>
      <c r="H68" s="444"/>
      <c r="I68" s="107">
        <v>7000</v>
      </c>
      <c r="J68" s="444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35.450000000000003" customHeight="1" x14ac:dyDescent="0.2">
      <c r="A69" s="10"/>
      <c r="B69" s="392" t="s">
        <v>221</v>
      </c>
      <c r="C69" s="36" t="s">
        <v>222</v>
      </c>
      <c r="D69" s="67"/>
      <c r="E69" s="65"/>
      <c r="F69" s="65"/>
      <c r="G69" s="65"/>
      <c r="H69" s="65"/>
      <c r="I69" s="65"/>
      <c r="J69" s="66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37.9" customHeight="1" x14ac:dyDescent="0.2">
      <c r="A70" s="10"/>
      <c r="B70" s="390" t="s">
        <v>223</v>
      </c>
      <c r="C70" s="29" t="s">
        <v>224</v>
      </c>
      <c r="D70" s="107">
        <v>1600</v>
      </c>
      <c r="E70" s="442" t="s">
        <v>345</v>
      </c>
      <c r="F70" s="107">
        <v>1600</v>
      </c>
      <c r="G70" s="442" t="s">
        <v>307</v>
      </c>
      <c r="H70" s="442" t="s">
        <v>306</v>
      </c>
      <c r="I70" s="107">
        <v>1600</v>
      </c>
      <c r="J70" s="106" t="s">
        <v>340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30.6" customHeight="1" x14ac:dyDescent="0.2">
      <c r="A71" s="10"/>
      <c r="B71" s="390" t="s">
        <v>226</v>
      </c>
      <c r="C71" s="29" t="s">
        <v>227</v>
      </c>
      <c r="D71" s="107">
        <v>2200</v>
      </c>
      <c r="E71" s="443"/>
      <c r="F71" s="107">
        <v>2200</v>
      </c>
      <c r="G71" s="443"/>
      <c r="H71" s="443"/>
      <c r="I71" s="107">
        <v>2200</v>
      </c>
      <c r="J71" s="106" t="s">
        <v>340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31.15" customHeight="1" x14ac:dyDescent="0.2">
      <c r="A72" s="10"/>
      <c r="B72" s="390" t="s">
        <v>228</v>
      </c>
      <c r="C72" s="29" t="s">
        <v>229</v>
      </c>
      <c r="D72" s="107">
        <v>700</v>
      </c>
      <c r="E72" s="443"/>
      <c r="F72" s="107">
        <v>700</v>
      </c>
      <c r="G72" s="443"/>
      <c r="H72" s="443"/>
      <c r="I72" s="107">
        <v>700</v>
      </c>
      <c r="J72" s="106" t="s">
        <v>340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6.45" customHeight="1" x14ac:dyDescent="0.2">
      <c r="A73" s="10"/>
      <c r="B73" s="390" t="s">
        <v>291</v>
      </c>
      <c r="C73" s="29" t="s">
        <v>232</v>
      </c>
      <c r="D73" s="107">
        <v>200</v>
      </c>
      <c r="E73" s="443"/>
      <c r="F73" s="107">
        <v>200</v>
      </c>
      <c r="G73" s="443"/>
      <c r="H73" s="443"/>
      <c r="I73" s="107">
        <v>200</v>
      </c>
      <c r="J73" s="106" t="s">
        <v>340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8.15" customHeight="1" x14ac:dyDescent="0.2">
      <c r="A74" s="10"/>
      <c r="B74" s="390" t="s">
        <v>231</v>
      </c>
      <c r="C74" s="29" t="s">
        <v>354</v>
      </c>
      <c r="D74" s="107"/>
      <c r="E74" s="443"/>
      <c r="F74" s="119">
        <v>5800</v>
      </c>
      <c r="G74" s="454" t="s">
        <v>268</v>
      </c>
      <c r="H74" s="454" t="s">
        <v>269</v>
      </c>
      <c r="I74" s="126">
        <v>5800</v>
      </c>
      <c r="J74" s="442" t="s">
        <v>270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29" customFormat="1" ht="28.15" customHeight="1" x14ac:dyDescent="0.2">
      <c r="A75" s="10"/>
      <c r="B75" s="390" t="s">
        <v>234</v>
      </c>
      <c r="C75" s="29" t="s">
        <v>355</v>
      </c>
      <c r="D75" s="107"/>
      <c r="E75" s="443"/>
      <c r="F75" s="119">
        <v>2300</v>
      </c>
      <c r="G75" s="455"/>
      <c r="H75" s="455"/>
      <c r="I75" s="126">
        <v>2300</v>
      </c>
      <c r="J75" s="44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29" customFormat="1" ht="28.15" customHeight="1" x14ac:dyDescent="0.2">
      <c r="A76" s="10"/>
      <c r="B76" s="390" t="s">
        <v>357</v>
      </c>
      <c r="C76" s="29" t="s">
        <v>356</v>
      </c>
      <c r="D76" s="107"/>
      <c r="E76" s="443"/>
      <c r="F76" s="119">
        <v>2970</v>
      </c>
      <c r="G76" s="456"/>
      <c r="H76" s="456"/>
      <c r="I76" s="126">
        <v>2970</v>
      </c>
      <c r="J76" s="444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42" customHeight="1" x14ac:dyDescent="0.2">
      <c r="A77" s="10"/>
      <c r="B77" s="390" t="s">
        <v>358</v>
      </c>
      <c r="C77" s="29" t="s">
        <v>235</v>
      </c>
      <c r="D77" s="107">
        <v>200</v>
      </c>
      <c r="E77" s="444"/>
      <c r="F77" s="119">
        <v>200</v>
      </c>
      <c r="G77" s="121" t="s">
        <v>307</v>
      </c>
      <c r="H77" s="121" t="s">
        <v>306</v>
      </c>
      <c r="I77" s="126">
        <v>200</v>
      </c>
      <c r="J77" s="106" t="s">
        <v>341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38.450000000000003" customHeight="1" x14ac:dyDescent="0.2">
      <c r="A78" s="10"/>
      <c r="B78" s="392" t="s">
        <v>237</v>
      </c>
      <c r="C78" s="36" t="s">
        <v>292</v>
      </c>
      <c r="D78" s="64"/>
      <c r="E78" s="65"/>
      <c r="F78" s="65"/>
      <c r="G78" s="127"/>
      <c r="H78" s="128"/>
      <c r="I78" s="65"/>
      <c r="J78" s="66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36.6" customHeight="1" x14ac:dyDescent="0.2">
      <c r="A79" s="10"/>
      <c r="B79" s="390" t="s">
        <v>239</v>
      </c>
      <c r="C79" s="29" t="s">
        <v>240</v>
      </c>
      <c r="D79" s="107">
        <v>425</v>
      </c>
      <c r="E79" s="106" t="s">
        <v>346</v>
      </c>
      <c r="F79" s="107">
        <v>425</v>
      </c>
      <c r="G79" s="445" t="s">
        <v>271</v>
      </c>
      <c r="H79" s="447" t="s">
        <v>305</v>
      </c>
      <c r="I79" s="126">
        <v>425</v>
      </c>
      <c r="J79" s="442" t="s">
        <v>342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35.450000000000003" customHeight="1" x14ac:dyDescent="0.2">
      <c r="A80" s="10"/>
      <c r="B80" s="390" t="s">
        <v>241</v>
      </c>
      <c r="C80" s="29" t="s">
        <v>242</v>
      </c>
      <c r="D80" s="107">
        <v>100</v>
      </c>
      <c r="E80" s="106" t="s">
        <v>346</v>
      </c>
      <c r="F80" s="107">
        <v>100</v>
      </c>
      <c r="G80" s="446"/>
      <c r="H80" s="447"/>
      <c r="I80" s="126">
        <v>100</v>
      </c>
      <c r="J80" s="44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8.9" customHeight="1" x14ac:dyDescent="0.2">
      <c r="A81" s="10"/>
      <c r="B81" s="390" t="s">
        <v>243</v>
      </c>
      <c r="C81" s="29" t="s">
        <v>293</v>
      </c>
      <c r="D81" s="107"/>
      <c r="E81" s="106" t="s">
        <v>346</v>
      </c>
      <c r="F81" s="107">
        <v>15</v>
      </c>
      <c r="G81" s="446"/>
      <c r="H81" s="447"/>
      <c r="I81" s="126">
        <v>15</v>
      </c>
      <c r="J81" s="444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56.25" customHeight="1" x14ac:dyDescent="0.2">
      <c r="A82" s="10"/>
      <c r="B82" s="390" t="s">
        <v>294</v>
      </c>
      <c r="C82" s="29" t="s">
        <v>244</v>
      </c>
      <c r="D82" s="107">
        <v>300</v>
      </c>
      <c r="E82" s="106" t="s">
        <v>347</v>
      </c>
      <c r="F82" s="107">
        <v>300</v>
      </c>
      <c r="G82" s="106" t="s">
        <v>272</v>
      </c>
      <c r="H82" s="104" t="s">
        <v>343</v>
      </c>
      <c r="I82" s="107">
        <v>300</v>
      </c>
      <c r="J82" s="106" t="s">
        <v>344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57.75" customHeight="1" x14ac:dyDescent="0.2">
      <c r="A83" s="10"/>
      <c r="B83" s="388">
        <v>7</v>
      </c>
      <c r="C83" s="36" t="s">
        <v>96</v>
      </c>
      <c r="D83" s="64"/>
      <c r="E83" s="65"/>
      <c r="F83" s="65"/>
      <c r="G83" s="65"/>
      <c r="H83" s="65"/>
      <c r="I83" s="65"/>
      <c r="J83" s="6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51.75" customHeight="1" x14ac:dyDescent="0.2">
      <c r="A84" s="10"/>
      <c r="B84" s="390" t="s">
        <v>97</v>
      </c>
      <c r="C84" s="29" t="s">
        <v>296</v>
      </c>
      <c r="D84" s="107">
        <v>1500</v>
      </c>
      <c r="E84" s="106" t="s">
        <v>348</v>
      </c>
      <c r="F84" s="107">
        <v>1500</v>
      </c>
      <c r="G84" s="106" t="s">
        <v>273</v>
      </c>
      <c r="H84" s="106" t="s">
        <v>274</v>
      </c>
      <c r="I84" s="107">
        <v>1500</v>
      </c>
      <c r="J84" s="106" t="s">
        <v>324</v>
      </c>
      <c r="K84" s="12"/>
      <c r="L84" s="12"/>
      <c r="M84" s="11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8.15" customHeight="1" x14ac:dyDescent="0.2">
      <c r="A85" s="10"/>
      <c r="B85" s="390" t="s">
        <v>98</v>
      </c>
      <c r="C85" s="29" t="s">
        <v>251</v>
      </c>
      <c r="D85" s="107">
        <v>900</v>
      </c>
      <c r="E85" s="106"/>
      <c r="F85" s="107">
        <v>0</v>
      </c>
      <c r="G85" s="106"/>
      <c r="H85" s="106"/>
      <c r="I85" s="107">
        <v>0</v>
      </c>
      <c r="J85" s="106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4.75" customHeight="1" x14ac:dyDescent="0.2">
      <c r="A86" s="10"/>
      <c r="B86" s="388">
        <v>8</v>
      </c>
      <c r="C86" s="36" t="s">
        <v>102</v>
      </c>
      <c r="D86" s="64"/>
      <c r="E86" s="65"/>
      <c r="F86" s="65"/>
      <c r="G86" s="65"/>
      <c r="H86" s="65"/>
      <c r="I86" s="65"/>
      <c r="J86" s="6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36.6" customHeight="1" x14ac:dyDescent="0.2">
      <c r="A87" s="10"/>
      <c r="B87" s="390" t="s">
        <v>103</v>
      </c>
      <c r="C87" s="29" t="s">
        <v>302</v>
      </c>
      <c r="D87" s="107">
        <v>450</v>
      </c>
      <c r="E87" s="106" t="s">
        <v>349</v>
      </c>
      <c r="F87" s="107">
        <v>0</v>
      </c>
      <c r="G87" s="106"/>
      <c r="H87" s="106"/>
      <c r="I87" s="107">
        <v>0</v>
      </c>
      <c r="J87" s="106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37.5" customHeight="1" x14ac:dyDescent="0.2">
      <c r="A88" s="10"/>
      <c r="B88" s="390" t="s">
        <v>104</v>
      </c>
      <c r="C88" s="29" t="s">
        <v>303</v>
      </c>
      <c r="D88" s="107">
        <v>6000</v>
      </c>
      <c r="E88" s="106" t="s">
        <v>349</v>
      </c>
      <c r="F88" s="107">
        <v>0</v>
      </c>
      <c r="G88" s="106"/>
      <c r="H88" s="106"/>
      <c r="I88" s="107">
        <v>0</v>
      </c>
      <c r="J88" s="106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9" hidden="1" customHeight="1" x14ac:dyDescent="0.2">
      <c r="A89" s="10"/>
      <c r="B89" s="390" t="s">
        <v>106</v>
      </c>
      <c r="C89" s="29" t="s">
        <v>303</v>
      </c>
      <c r="D89" s="107">
        <v>24000</v>
      </c>
      <c r="E89" s="106" t="s">
        <v>258</v>
      </c>
      <c r="F89" s="107">
        <v>24000</v>
      </c>
      <c r="G89" s="106" t="s">
        <v>259</v>
      </c>
      <c r="H89" s="106" t="s">
        <v>260</v>
      </c>
      <c r="I89" s="107">
        <v>24000</v>
      </c>
      <c r="J89" s="106" t="s">
        <v>270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93" customFormat="1" ht="13.9" hidden="1" customHeight="1" x14ac:dyDescent="0.2">
      <c r="A90" s="10"/>
      <c r="B90" s="390" t="s">
        <v>297</v>
      </c>
      <c r="C90" s="29" t="s">
        <v>255</v>
      </c>
      <c r="D90" s="107">
        <v>24000</v>
      </c>
      <c r="E90" s="106" t="s">
        <v>258</v>
      </c>
      <c r="F90" s="107">
        <v>24000</v>
      </c>
      <c r="G90" s="106" t="s">
        <v>259</v>
      </c>
      <c r="H90" s="106" t="s">
        <v>260</v>
      </c>
      <c r="I90" s="107">
        <v>24000</v>
      </c>
      <c r="J90" s="66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93" customFormat="1" ht="13.9" hidden="1" customHeight="1" x14ac:dyDescent="0.2">
      <c r="A91" s="10"/>
      <c r="B91" s="390" t="s">
        <v>301</v>
      </c>
      <c r="C91" s="29" t="s">
        <v>255</v>
      </c>
      <c r="D91" s="107">
        <v>24001</v>
      </c>
      <c r="E91" s="106" t="s">
        <v>298</v>
      </c>
      <c r="F91" s="107">
        <v>24001</v>
      </c>
      <c r="G91" s="106" t="s">
        <v>299</v>
      </c>
      <c r="H91" s="106" t="s">
        <v>300</v>
      </c>
      <c r="I91" s="107">
        <v>24001</v>
      </c>
      <c r="J91" s="66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34.15" customHeight="1" x14ac:dyDescent="0.2">
      <c r="A92" s="10"/>
      <c r="B92" s="390" t="s">
        <v>106</v>
      </c>
      <c r="C92" s="29" t="s">
        <v>304</v>
      </c>
      <c r="D92" s="107">
        <v>1500</v>
      </c>
      <c r="E92" s="106" t="s">
        <v>349</v>
      </c>
      <c r="F92" s="107">
        <v>0</v>
      </c>
      <c r="G92" s="106"/>
      <c r="H92" s="106"/>
      <c r="I92" s="107">
        <v>0</v>
      </c>
      <c r="J92" s="103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37.9" customHeight="1" x14ac:dyDescent="0.2">
      <c r="A93" s="10"/>
      <c r="B93" s="388">
        <v>10</v>
      </c>
      <c r="C93" s="36" t="s">
        <v>115</v>
      </c>
      <c r="D93" s="64"/>
      <c r="E93" s="65"/>
      <c r="F93" s="65"/>
      <c r="G93" s="65"/>
      <c r="H93" s="65"/>
      <c r="I93" s="65"/>
      <c r="J93" s="10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42.75" customHeight="1" x14ac:dyDescent="0.2">
      <c r="A94" s="34"/>
      <c r="B94" s="390" t="s">
        <v>116</v>
      </c>
      <c r="C94" s="29" t="s">
        <v>267</v>
      </c>
      <c r="D94" s="393">
        <v>27000</v>
      </c>
      <c r="E94" s="106" t="s">
        <v>350</v>
      </c>
      <c r="F94" s="393">
        <v>27000</v>
      </c>
      <c r="G94" s="106" t="s">
        <v>351</v>
      </c>
      <c r="H94" s="106" t="s">
        <v>353</v>
      </c>
      <c r="I94" s="393">
        <v>27000</v>
      </c>
      <c r="J94" s="68" t="s">
        <v>352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9.25" customHeight="1" x14ac:dyDescent="0.25">
      <c r="A95" s="10"/>
      <c r="B95" s="429" t="s">
        <v>137</v>
      </c>
      <c r="C95" s="430"/>
      <c r="D95" s="110">
        <f>D94+D92+D88+D87+D85+D84+D82+D80+D79+D77+D73+D72+D71+D70+D68+D67+D66+D65+D64+D63+D61+D60+D59+D58+D32+D57+D56+D54+D53+D52+D51+D50+D49+D48+D47+D46+D45++D44+D43+D42+D41+D40+D39+D38+D37+D36+D35+D28+D27+D26+D25</f>
        <v>531346</v>
      </c>
      <c r="E95" s="110"/>
      <c r="F95" s="110">
        <f>F25+F26+F27+F28+F32+F35+F36+F37+F38+F39+F40+F41+F42+F43+F44+F45+F46+F47+F48+F49+F50+F51+F52+F53+F54+F56+F57+F58+F59+F60+F61+F63+F64+F65+F66+F67+F68+F70+F71+F72+F73+F74+F77+F79+F80+F81+F82+F84+++F94+F76+F75</f>
        <v>531346</v>
      </c>
      <c r="G95" s="110"/>
      <c r="H95" s="110"/>
      <c r="I95" s="110">
        <f>I25+I26+I27+I28+I29+I30+I32+I35+I36+I37+I38+I39+I40+I41+I42+I43+I44+I45+I46+I47+I48+I49+I50+I51+I52+I53+I54+I56+I57+I58+I59+I60+I61+I63+I64+I65+I66+I67+I68+I70+I71+I72+I73+I74+I77+I79+I80+I81+I82+I84+I85+I87+I88+I92+I94+I76+I75</f>
        <v>531346</v>
      </c>
      <c r="J95" s="117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customHeight="1" x14ac:dyDescent="0.25">
      <c r="A96" s="10"/>
      <c r="B96" s="112"/>
      <c r="C96" s="10"/>
      <c r="D96" s="11"/>
      <c r="E96" s="10"/>
      <c r="F96" s="11"/>
      <c r="G96" s="10"/>
      <c r="H96" s="10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customHeight="1" x14ac:dyDescent="0.2">
      <c r="A97" s="10"/>
      <c r="B97" s="114" t="s">
        <v>139</v>
      </c>
      <c r="C97" s="24"/>
      <c r="D97" s="25"/>
      <c r="E97" s="24"/>
      <c r="F97" s="25"/>
      <c r="G97" s="24"/>
      <c r="H97" s="24"/>
      <c r="I97" s="2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customHeight="1" x14ac:dyDescent="0.25">
      <c r="A98" s="10"/>
      <c r="B98" s="112"/>
      <c r="C98" s="10"/>
      <c r="D98" s="11"/>
      <c r="E98" s="10"/>
      <c r="F98" s="11"/>
      <c r="G98" s="10"/>
      <c r="H98" s="10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 x14ac:dyDescent="0.25">
      <c r="A99" s="10"/>
      <c r="B99" s="112"/>
      <c r="C99" s="10"/>
      <c r="D99" s="11"/>
      <c r="E99" s="10"/>
      <c r="F99" s="11"/>
      <c r="G99" s="10"/>
      <c r="H99" s="10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customHeight="1" x14ac:dyDescent="0.25">
      <c r="A100" s="10"/>
      <c r="B100" s="112"/>
      <c r="C100" s="10"/>
      <c r="D100" s="11"/>
      <c r="E100" s="10"/>
      <c r="F100" s="11"/>
      <c r="G100" s="10"/>
      <c r="H100" s="10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customHeight="1" x14ac:dyDescent="0.25">
      <c r="A101" s="10"/>
      <c r="B101" s="112"/>
      <c r="C101" s="10"/>
      <c r="D101" s="11"/>
      <c r="E101" s="10"/>
      <c r="F101" s="11"/>
      <c r="G101" s="10"/>
      <c r="H101" s="10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customHeight="1" x14ac:dyDescent="0.25">
      <c r="A102" s="10"/>
      <c r="B102" s="112"/>
      <c r="C102" s="10"/>
      <c r="D102" s="11"/>
      <c r="E102" s="10"/>
      <c r="F102" s="11"/>
      <c r="G102" s="10"/>
      <c r="H102" s="10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customHeight="1" x14ac:dyDescent="0.25">
      <c r="A103" s="10"/>
      <c r="B103" s="112"/>
      <c r="C103" s="10"/>
      <c r="D103" s="11"/>
      <c r="E103" s="10"/>
      <c r="F103" s="11"/>
      <c r="G103" s="10"/>
      <c r="H103" s="10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customHeight="1" x14ac:dyDescent="0.25">
      <c r="A104" s="10"/>
      <c r="B104" s="112"/>
      <c r="C104" s="10"/>
      <c r="D104" s="11"/>
      <c r="E104" s="10"/>
      <c r="F104" s="11"/>
      <c r="G104" s="10"/>
      <c r="H104" s="10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customHeight="1" x14ac:dyDescent="0.25">
      <c r="A105" s="10"/>
      <c r="B105" s="112"/>
      <c r="C105" s="10"/>
      <c r="D105" s="11"/>
      <c r="E105" s="10"/>
      <c r="F105" s="11"/>
      <c r="G105" s="10"/>
      <c r="H105" s="10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customHeight="1" x14ac:dyDescent="0.25">
      <c r="A106" s="10"/>
      <c r="B106" s="112"/>
      <c r="C106" s="10"/>
      <c r="D106" s="11"/>
      <c r="E106" s="10"/>
      <c r="F106" s="11"/>
      <c r="G106" s="10"/>
      <c r="H106" s="10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customHeight="1" x14ac:dyDescent="0.25">
      <c r="A107" s="10"/>
      <c r="B107" s="112"/>
      <c r="C107" s="10"/>
      <c r="D107" s="11"/>
      <c r="E107" s="10"/>
      <c r="F107" s="11"/>
      <c r="G107" s="10"/>
      <c r="H107" s="1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customHeight="1" x14ac:dyDescent="0.25">
      <c r="A108" s="10"/>
      <c r="B108" s="112"/>
      <c r="C108" s="10"/>
      <c r="D108" s="11"/>
      <c r="E108" s="10"/>
      <c r="F108" s="11"/>
      <c r="G108" s="10"/>
      <c r="H108" s="10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customHeight="1" x14ac:dyDescent="0.25">
      <c r="A109" s="10"/>
      <c r="B109" s="112"/>
      <c r="C109" s="10"/>
      <c r="D109" s="11"/>
      <c r="E109" s="10"/>
      <c r="F109" s="11"/>
      <c r="G109" s="10"/>
      <c r="H109" s="10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customHeight="1" x14ac:dyDescent="0.25">
      <c r="A110" s="10"/>
      <c r="B110" s="112"/>
      <c r="C110" s="10"/>
      <c r="D110" s="11"/>
      <c r="E110" s="10"/>
      <c r="F110" s="11"/>
      <c r="G110" s="10"/>
      <c r="H110" s="10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customHeight="1" x14ac:dyDescent="0.25">
      <c r="A111" s="10"/>
      <c r="B111" s="112"/>
      <c r="C111" s="10"/>
      <c r="D111" s="11"/>
      <c r="E111" s="10"/>
      <c r="F111" s="11"/>
      <c r="G111" s="10"/>
      <c r="H111" s="10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customHeight="1" x14ac:dyDescent="0.25">
      <c r="A112" s="10"/>
      <c r="B112" s="112"/>
      <c r="C112" s="10"/>
      <c r="D112" s="11"/>
      <c r="E112" s="10"/>
      <c r="F112" s="11"/>
      <c r="G112" s="10"/>
      <c r="H112" s="10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customHeight="1" x14ac:dyDescent="0.25">
      <c r="A113" s="10"/>
      <c r="B113" s="112"/>
      <c r="C113" s="10"/>
      <c r="D113" s="11"/>
      <c r="E113" s="10"/>
      <c r="F113" s="11"/>
      <c r="G113" s="10"/>
      <c r="H113" s="10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customHeight="1" x14ac:dyDescent="0.25">
      <c r="A114" s="10"/>
      <c r="B114" s="112"/>
      <c r="C114" s="10"/>
      <c r="D114" s="11"/>
      <c r="E114" s="10"/>
      <c r="F114" s="11"/>
      <c r="G114" s="10"/>
      <c r="H114" s="10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 x14ac:dyDescent="0.25">
      <c r="A115" s="10"/>
      <c r="B115" s="112"/>
      <c r="C115" s="10"/>
      <c r="D115" s="11"/>
      <c r="E115" s="10"/>
      <c r="F115" s="11"/>
      <c r="G115" s="10"/>
      <c r="H115" s="10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customHeight="1" x14ac:dyDescent="0.25">
      <c r="A116" s="10"/>
      <c r="B116" s="112"/>
      <c r="C116" s="10"/>
      <c r="D116" s="11"/>
      <c r="E116" s="10"/>
      <c r="F116" s="11"/>
      <c r="G116" s="10"/>
      <c r="H116" s="10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customHeight="1" x14ac:dyDescent="0.25">
      <c r="A117" s="10"/>
      <c r="B117" s="112"/>
      <c r="C117" s="10"/>
      <c r="D117" s="11"/>
      <c r="E117" s="10"/>
      <c r="F117" s="11"/>
      <c r="G117" s="10"/>
      <c r="H117" s="10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customHeight="1" x14ac:dyDescent="0.25">
      <c r="A118" s="10"/>
      <c r="B118" s="112"/>
      <c r="C118" s="10"/>
      <c r="D118" s="11"/>
      <c r="E118" s="10"/>
      <c r="F118" s="11"/>
      <c r="G118" s="10"/>
      <c r="H118" s="10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customHeight="1" x14ac:dyDescent="0.25">
      <c r="A119" s="10"/>
      <c r="B119" s="112"/>
      <c r="C119" s="10"/>
      <c r="D119" s="11"/>
      <c r="E119" s="10"/>
      <c r="F119" s="11"/>
      <c r="G119" s="10"/>
      <c r="H119" s="10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customHeight="1" x14ac:dyDescent="0.25">
      <c r="A120" s="10"/>
      <c r="B120" s="112"/>
      <c r="C120" s="10"/>
      <c r="D120" s="11"/>
      <c r="E120" s="10"/>
      <c r="F120" s="11"/>
      <c r="G120" s="10"/>
      <c r="H120" s="10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customHeight="1" x14ac:dyDescent="0.25">
      <c r="A121" s="10"/>
      <c r="B121" s="112"/>
      <c r="C121" s="10"/>
      <c r="D121" s="11"/>
      <c r="E121" s="10"/>
      <c r="F121" s="11"/>
      <c r="G121" s="10"/>
      <c r="H121" s="10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customHeight="1" x14ac:dyDescent="0.25">
      <c r="A122" s="10"/>
      <c r="B122" s="112"/>
      <c r="C122" s="10"/>
      <c r="D122" s="11"/>
      <c r="E122" s="10"/>
      <c r="F122" s="11"/>
      <c r="G122" s="10"/>
      <c r="H122" s="10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customHeight="1" x14ac:dyDescent="0.25">
      <c r="A123" s="10"/>
      <c r="B123" s="112"/>
      <c r="C123" s="10"/>
      <c r="D123" s="11"/>
      <c r="E123" s="10"/>
      <c r="F123" s="11"/>
      <c r="G123" s="10"/>
      <c r="H123" s="10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customHeight="1" x14ac:dyDescent="0.25">
      <c r="A124" s="10"/>
      <c r="B124" s="112"/>
      <c r="C124" s="10"/>
      <c r="D124" s="11"/>
      <c r="E124" s="10"/>
      <c r="F124" s="11"/>
      <c r="G124" s="10"/>
      <c r="H124" s="10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customHeight="1" x14ac:dyDescent="0.25">
      <c r="A125" s="10"/>
      <c r="B125" s="112"/>
      <c r="C125" s="10"/>
      <c r="D125" s="11"/>
      <c r="E125" s="10"/>
      <c r="F125" s="11"/>
      <c r="G125" s="10"/>
      <c r="H125" s="10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customHeight="1" x14ac:dyDescent="0.25">
      <c r="A126" s="10"/>
      <c r="B126" s="112"/>
      <c r="C126" s="10"/>
      <c r="D126" s="11"/>
      <c r="E126" s="10"/>
      <c r="F126" s="11"/>
      <c r="G126" s="10"/>
      <c r="H126" s="10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customHeight="1" x14ac:dyDescent="0.25">
      <c r="A127" s="10"/>
      <c r="B127" s="112"/>
      <c r="C127" s="10"/>
      <c r="D127" s="11"/>
      <c r="E127" s="10"/>
      <c r="F127" s="11"/>
      <c r="G127" s="10"/>
      <c r="H127" s="10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customHeight="1" x14ac:dyDescent="0.25">
      <c r="A128" s="10"/>
      <c r="B128" s="112"/>
      <c r="C128" s="10"/>
      <c r="D128" s="11"/>
      <c r="E128" s="10"/>
      <c r="F128" s="11"/>
      <c r="G128" s="10"/>
      <c r="H128" s="10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customHeight="1" x14ac:dyDescent="0.25">
      <c r="A129" s="10"/>
      <c r="B129" s="112"/>
      <c r="C129" s="10"/>
      <c r="D129" s="11"/>
      <c r="E129" s="10"/>
      <c r="F129" s="11"/>
      <c r="G129" s="10"/>
      <c r="H129" s="10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customHeight="1" x14ac:dyDescent="0.25">
      <c r="A130" s="10"/>
      <c r="B130" s="112"/>
      <c r="C130" s="10"/>
      <c r="D130" s="11"/>
      <c r="E130" s="10"/>
      <c r="F130" s="11"/>
      <c r="G130" s="10"/>
      <c r="H130" s="10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 x14ac:dyDescent="0.25">
      <c r="A131" s="10"/>
      <c r="B131" s="112"/>
      <c r="C131" s="10"/>
      <c r="D131" s="11"/>
      <c r="E131" s="10"/>
      <c r="F131" s="11"/>
      <c r="G131" s="10"/>
      <c r="H131" s="10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customHeight="1" x14ac:dyDescent="0.25">
      <c r="A132" s="10"/>
      <c r="B132" s="112"/>
      <c r="C132" s="10"/>
      <c r="D132" s="11"/>
      <c r="E132" s="10"/>
      <c r="F132" s="11"/>
      <c r="G132" s="10"/>
      <c r="H132" s="10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customHeight="1" x14ac:dyDescent="0.25">
      <c r="A133" s="10"/>
      <c r="B133" s="112"/>
      <c r="C133" s="10"/>
      <c r="D133" s="11"/>
      <c r="E133" s="10"/>
      <c r="F133" s="11"/>
      <c r="G133" s="10"/>
      <c r="H133" s="10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customHeight="1" x14ac:dyDescent="0.25">
      <c r="A134" s="10"/>
      <c r="B134" s="112"/>
      <c r="C134" s="10"/>
      <c r="D134" s="11"/>
      <c r="E134" s="10"/>
      <c r="F134" s="11"/>
      <c r="G134" s="10"/>
      <c r="H134" s="10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customHeight="1" x14ac:dyDescent="0.25">
      <c r="A135" s="10"/>
      <c r="B135" s="112"/>
      <c r="C135" s="10"/>
      <c r="D135" s="11"/>
      <c r="E135" s="10"/>
      <c r="F135" s="11"/>
      <c r="G135" s="10"/>
      <c r="H135" s="10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customHeight="1" x14ac:dyDescent="0.25">
      <c r="A136" s="10"/>
      <c r="B136" s="112"/>
      <c r="C136" s="10"/>
      <c r="D136" s="11"/>
      <c r="E136" s="10"/>
      <c r="F136" s="11"/>
      <c r="G136" s="10"/>
      <c r="H136" s="10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customHeight="1" x14ac:dyDescent="0.25">
      <c r="A137" s="10"/>
      <c r="B137" s="112"/>
      <c r="C137" s="10"/>
      <c r="D137" s="11"/>
      <c r="E137" s="10"/>
      <c r="F137" s="11"/>
      <c r="G137" s="10"/>
      <c r="H137" s="10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customHeight="1" x14ac:dyDescent="0.25">
      <c r="A138" s="10"/>
      <c r="B138" s="112"/>
      <c r="C138" s="10"/>
      <c r="D138" s="11"/>
      <c r="E138" s="10"/>
      <c r="F138" s="11"/>
      <c r="G138" s="10"/>
      <c r="H138" s="10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customHeight="1" x14ac:dyDescent="0.25">
      <c r="A139" s="10"/>
      <c r="B139" s="112"/>
      <c r="C139" s="10"/>
      <c r="D139" s="11"/>
      <c r="E139" s="10"/>
      <c r="F139" s="11"/>
      <c r="G139" s="10"/>
      <c r="H139" s="10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customHeight="1" x14ac:dyDescent="0.25">
      <c r="A140" s="10"/>
      <c r="B140" s="112"/>
      <c r="C140" s="10"/>
      <c r="D140" s="11"/>
      <c r="E140" s="10"/>
      <c r="F140" s="11"/>
      <c r="G140" s="10"/>
      <c r="H140" s="10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customHeight="1" x14ac:dyDescent="0.25">
      <c r="A141" s="10"/>
      <c r="B141" s="112"/>
      <c r="C141" s="10"/>
      <c r="D141" s="11"/>
      <c r="E141" s="10"/>
      <c r="F141" s="11"/>
      <c r="G141" s="10"/>
      <c r="H141" s="10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customHeight="1" x14ac:dyDescent="0.25">
      <c r="A142" s="10"/>
      <c r="B142" s="112"/>
      <c r="C142" s="10"/>
      <c r="D142" s="11"/>
      <c r="E142" s="10"/>
      <c r="F142" s="11"/>
      <c r="G142" s="10"/>
      <c r="H142" s="10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customHeight="1" x14ac:dyDescent="0.25">
      <c r="A143" s="10"/>
      <c r="B143" s="112"/>
      <c r="C143" s="10"/>
      <c r="D143" s="11"/>
      <c r="E143" s="10"/>
      <c r="F143" s="11"/>
      <c r="G143" s="10"/>
      <c r="H143" s="10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customHeight="1" x14ac:dyDescent="0.25">
      <c r="A144" s="10"/>
      <c r="B144" s="112"/>
      <c r="C144" s="10"/>
      <c r="D144" s="11"/>
      <c r="E144" s="10"/>
      <c r="F144" s="11"/>
      <c r="G144" s="10"/>
      <c r="H144" s="10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customHeight="1" x14ac:dyDescent="0.25">
      <c r="A145" s="10"/>
      <c r="B145" s="112"/>
      <c r="C145" s="10"/>
      <c r="D145" s="11"/>
      <c r="E145" s="10"/>
      <c r="F145" s="11"/>
      <c r="G145" s="10"/>
      <c r="H145" s="10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customHeight="1" x14ac:dyDescent="0.25">
      <c r="A146" s="10"/>
      <c r="B146" s="112"/>
      <c r="C146" s="10"/>
      <c r="D146" s="11"/>
      <c r="E146" s="10"/>
      <c r="F146" s="11"/>
      <c r="G146" s="10"/>
      <c r="H146" s="10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 x14ac:dyDescent="0.25">
      <c r="A147" s="10"/>
      <c r="B147" s="112"/>
      <c r="C147" s="10"/>
      <c r="D147" s="11"/>
      <c r="E147" s="10"/>
      <c r="F147" s="11"/>
      <c r="G147" s="10"/>
      <c r="H147" s="10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customHeight="1" x14ac:dyDescent="0.25">
      <c r="A148" s="10"/>
      <c r="B148" s="112"/>
      <c r="C148" s="10"/>
      <c r="D148" s="11"/>
      <c r="E148" s="10"/>
      <c r="F148" s="11"/>
      <c r="G148" s="10"/>
      <c r="H148" s="10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customHeight="1" x14ac:dyDescent="0.25">
      <c r="A149" s="10"/>
      <c r="B149" s="112"/>
      <c r="C149" s="10"/>
      <c r="D149" s="11"/>
      <c r="E149" s="10"/>
      <c r="F149" s="11"/>
      <c r="G149" s="10"/>
      <c r="H149" s="10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customHeight="1" x14ac:dyDescent="0.25">
      <c r="A150" s="10"/>
      <c r="B150" s="112"/>
      <c r="C150" s="10"/>
      <c r="D150" s="11"/>
      <c r="E150" s="10"/>
      <c r="F150" s="11"/>
      <c r="G150" s="10"/>
      <c r="H150" s="10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customHeight="1" x14ac:dyDescent="0.25">
      <c r="A151" s="10"/>
      <c r="B151" s="112"/>
      <c r="C151" s="10"/>
      <c r="D151" s="11"/>
      <c r="E151" s="10"/>
      <c r="F151" s="11"/>
      <c r="G151" s="10"/>
      <c r="H151" s="10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customHeight="1" x14ac:dyDescent="0.25">
      <c r="A152" s="10"/>
      <c r="B152" s="112"/>
      <c r="C152" s="10"/>
      <c r="D152" s="11"/>
      <c r="E152" s="10"/>
      <c r="F152" s="11"/>
      <c r="G152" s="10"/>
      <c r="H152" s="10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customHeight="1" x14ac:dyDescent="0.25">
      <c r="A153" s="10"/>
      <c r="B153" s="112"/>
      <c r="C153" s="10"/>
      <c r="D153" s="11"/>
      <c r="E153" s="10"/>
      <c r="F153" s="11"/>
      <c r="G153" s="10"/>
      <c r="H153" s="10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customHeight="1" x14ac:dyDescent="0.25">
      <c r="A154" s="10"/>
      <c r="B154" s="112"/>
      <c r="C154" s="10"/>
      <c r="D154" s="11"/>
      <c r="E154" s="10"/>
      <c r="F154" s="11"/>
      <c r="G154" s="10"/>
      <c r="H154" s="10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customHeight="1" x14ac:dyDescent="0.25">
      <c r="A155" s="10"/>
      <c r="B155" s="112"/>
      <c r="C155" s="10"/>
      <c r="D155" s="11"/>
      <c r="E155" s="10"/>
      <c r="F155" s="11"/>
      <c r="G155" s="10"/>
      <c r="H155" s="10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customHeight="1" x14ac:dyDescent="0.25">
      <c r="A156" s="10"/>
      <c r="B156" s="112"/>
      <c r="C156" s="10"/>
      <c r="D156" s="11"/>
      <c r="E156" s="10"/>
      <c r="F156" s="11"/>
      <c r="G156" s="10"/>
      <c r="H156" s="10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customHeight="1" x14ac:dyDescent="0.25">
      <c r="A157" s="10"/>
      <c r="B157" s="112"/>
      <c r="C157" s="10"/>
      <c r="D157" s="11"/>
      <c r="E157" s="10"/>
      <c r="F157" s="11"/>
      <c r="G157" s="10"/>
      <c r="H157" s="10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customHeight="1" x14ac:dyDescent="0.25">
      <c r="A158" s="10"/>
      <c r="B158" s="112"/>
      <c r="C158" s="10"/>
      <c r="D158" s="11"/>
      <c r="E158" s="10"/>
      <c r="F158" s="11"/>
      <c r="G158" s="10"/>
      <c r="H158" s="10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customHeight="1" x14ac:dyDescent="0.25">
      <c r="A159" s="10"/>
      <c r="B159" s="112"/>
      <c r="C159" s="10"/>
      <c r="D159" s="11"/>
      <c r="E159" s="10"/>
      <c r="F159" s="11"/>
      <c r="G159" s="10"/>
      <c r="H159" s="10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customHeight="1" x14ac:dyDescent="0.25">
      <c r="A160" s="10"/>
      <c r="B160" s="112"/>
      <c r="C160" s="10"/>
      <c r="D160" s="11"/>
      <c r="E160" s="10"/>
      <c r="F160" s="11"/>
      <c r="G160" s="10"/>
      <c r="H160" s="10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customHeight="1" x14ac:dyDescent="0.25">
      <c r="A161" s="10"/>
      <c r="B161" s="112"/>
      <c r="C161" s="10"/>
      <c r="D161" s="11"/>
      <c r="E161" s="10"/>
      <c r="F161" s="11"/>
      <c r="G161" s="10"/>
      <c r="H161" s="10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customHeight="1" x14ac:dyDescent="0.25">
      <c r="A162" s="10"/>
      <c r="B162" s="112"/>
      <c r="C162" s="10"/>
      <c r="D162" s="11"/>
      <c r="E162" s="10"/>
      <c r="F162" s="11"/>
      <c r="G162" s="10"/>
      <c r="H162" s="10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 x14ac:dyDescent="0.25">
      <c r="A163" s="10"/>
      <c r="B163" s="112"/>
      <c r="C163" s="10"/>
      <c r="D163" s="11"/>
      <c r="E163" s="10"/>
      <c r="F163" s="11"/>
      <c r="G163" s="10"/>
      <c r="H163" s="10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customHeight="1" x14ac:dyDescent="0.25">
      <c r="A164" s="10"/>
      <c r="B164" s="112"/>
      <c r="C164" s="10"/>
      <c r="D164" s="11"/>
      <c r="E164" s="10"/>
      <c r="F164" s="11"/>
      <c r="G164" s="10"/>
      <c r="H164" s="10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customHeight="1" x14ac:dyDescent="0.25">
      <c r="A165" s="10"/>
      <c r="B165" s="112"/>
      <c r="C165" s="10"/>
      <c r="D165" s="11"/>
      <c r="E165" s="10"/>
      <c r="F165" s="11"/>
      <c r="G165" s="10"/>
      <c r="H165" s="10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customHeight="1" x14ac:dyDescent="0.25">
      <c r="A166" s="10"/>
      <c r="B166" s="112"/>
      <c r="C166" s="10"/>
      <c r="D166" s="11"/>
      <c r="E166" s="10"/>
      <c r="F166" s="11"/>
      <c r="G166" s="10"/>
      <c r="H166" s="10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customHeight="1" x14ac:dyDescent="0.25">
      <c r="A167" s="10"/>
      <c r="B167" s="112"/>
      <c r="C167" s="10"/>
      <c r="D167" s="11"/>
      <c r="E167" s="10"/>
      <c r="F167" s="11"/>
      <c r="G167" s="10"/>
      <c r="H167" s="10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customHeight="1" x14ac:dyDescent="0.25">
      <c r="A168" s="10"/>
      <c r="B168" s="112"/>
      <c r="C168" s="10"/>
      <c r="D168" s="11"/>
      <c r="E168" s="10"/>
      <c r="F168" s="11"/>
      <c r="G168" s="10"/>
      <c r="H168" s="10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customHeight="1" x14ac:dyDescent="0.25">
      <c r="A169" s="10"/>
      <c r="B169" s="112"/>
      <c r="C169" s="10"/>
      <c r="D169" s="11"/>
      <c r="E169" s="10"/>
      <c r="F169" s="11"/>
      <c r="G169" s="10"/>
      <c r="H169" s="10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customHeight="1" x14ac:dyDescent="0.25">
      <c r="A170" s="10"/>
      <c r="B170" s="112"/>
      <c r="C170" s="10"/>
      <c r="D170" s="11"/>
      <c r="E170" s="10"/>
      <c r="F170" s="11"/>
      <c r="G170" s="10"/>
      <c r="H170" s="10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customHeight="1" x14ac:dyDescent="0.25">
      <c r="A171" s="10"/>
      <c r="B171" s="112"/>
      <c r="C171" s="10"/>
      <c r="D171" s="11"/>
      <c r="E171" s="10"/>
      <c r="F171" s="11"/>
      <c r="G171" s="10"/>
      <c r="H171" s="10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customHeight="1" x14ac:dyDescent="0.25">
      <c r="A172" s="10"/>
      <c r="B172" s="112"/>
      <c r="C172" s="10"/>
      <c r="D172" s="11"/>
      <c r="E172" s="10"/>
      <c r="F172" s="11"/>
      <c r="G172" s="10"/>
      <c r="H172" s="10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customHeight="1" x14ac:dyDescent="0.25">
      <c r="A173" s="10"/>
      <c r="B173" s="112"/>
      <c r="C173" s="10"/>
      <c r="D173" s="11"/>
      <c r="E173" s="10"/>
      <c r="F173" s="11"/>
      <c r="G173" s="10"/>
      <c r="H173" s="10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customHeight="1" x14ac:dyDescent="0.25">
      <c r="A174" s="10"/>
      <c r="B174" s="112"/>
      <c r="C174" s="10"/>
      <c r="D174" s="11"/>
      <c r="E174" s="10"/>
      <c r="F174" s="11"/>
      <c r="G174" s="10"/>
      <c r="H174" s="10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customHeight="1" x14ac:dyDescent="0.25">
      <c r="A175" s="10"/>
      <c r="B175" s="112"/>
      <c r="C175" s="10"/>
      <c r="D175" s="11"/>
      <c r="E175" s="10"/>
      <c r="F175" s="11"/>
      <c r="G175" s="10"/>
      <c r="H175" s="10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customHeight="1" x14ac:dyDescent="0.25">
      <c r="A176" s="10"/>
      <c r="B176" s="112"/>
      <c r="C176" s="10"/>
      <c r="D176" s="11"/>
      <c r="E176" s="10"/>
      <c r="F176" s="11"/>
      <c r="G176" s="10"/>
      <c r="H176" s="10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customHeight="1" x14ac:dyDescent="0.25">
      <c r="A177" s="10"/>
      <c r="B177" s="112"/>
      <c r="C177" s="10"/>
      <c r="D177" s="11"/>
      <c r="E177" s="10"/>
      <c r="F177" s="11"/>
      <c r="G177" s="10"/>
      <c r="H177" s="10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customHeight="1" x14ac:dyDescent="0.25">
      <c r="A178" s="10"/>
      <c r="B178" s="112"/>
      <c r="C178" s="10"/>
      <c r="D178" s="11"/>
      <c r="E178" s="10"/>
      <c r="F178" s="11"/>
      <c r="G178" s="10"/>
      <c r="H178" s="10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customHeight="1" x14ac:dyDescent="0.25">
      <c r="A179" s="10"/>
      <c r="B179" s="112"/>
      <c r="C179" s="10"/>
      <c r="D179" s="11"/>
      <c r="E179" s="10"/>
      <c r="F179" s="11"/>
      <c r="G179" s="10"/>
      <c r="H179" s="10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customHeight="1" x14ac:dyDescent="0.25">
      <c r="A180" s="10"/>
      <c r="B180" s="112"/>
      <c r="C180" s="10"/>
      <c r="D180" s="11"/>
      <c r="E180" s="10"/>
      <c r="F180" s="11"/>
      <c r="G180" s="10"/>
      <c r="H180" s="10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customHeight="1" x14ac:dyDescent="0.25">
      <c r="A181" s="10"/>
      <c r="B181" s="112"/>
      <c r="C181" s="10"/>
      <c r="D181" s="11"/>
      <c r="E181" s="10"/>
      <c r="F181" s="11"/>
      <c r="G181" s="10"/>
      <c r="H181" s="10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customHeight="1" x14ac:dyDescent="0.25">
      <c r="A182" s="10"/>
      <c r="B182" s="112"/>
      <c r="C182" s="10"/>
      <c r="D182" s="11"/>
      <c r="E182" s="10"/>
      <c r="F182" s="11"/>
      <c r="G182" s="10"/>
      <c r="H182" s="10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customHeight="1" x14ac:dyDescent="0.25">
      <c r="A183" s="10"/>
      <c r="B183" s="112"/>
      <c r="C183" s="10"/>
      <c r="D183" s="11"/>
      <c r="E183" s="10"/>
      <c r="F183" s="11"/>
      <c r="G183" s="10"/>
      <c r="H183" s="10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customHeight="1" x14ac:dyDescent="0.25">
      <c r="A184" s="10"/>
      <c r="B184" s="112"/>
      <c r="C184" s="10"/>
      <c r="D184" s="11"/>
      <c r="E184" s="10"/>
      <c r="F184" s="11"/>
      <c r="G184" s="10"/>
      <c r="H184" s="10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customHeight="1" x14ac:dyDescent="0.25">
      <c r="A185" s="10"/>
      <c r="B185" s="112"/>
      <c r="C185" s="10"/>
      <c r="D185" s="11"/>
      <c r="E185" s="10"/>
      <c r="F185" s="11"/>
      <c r="G185" s="10"/>
      <c r="H185" s="10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customHeight="1" x14ac:dyDescent="0.25">
      <c r="A186" s="10"/>
      <c r="B186" s="112"/>
      <c r="C186" s="10"/>
      <c r="D186" s="11"/>
      <c r="E186" s="10"/>
      <c r="F186" s="11"/>
      <c r="G186" s="10"/>
      <c r="H186" s="10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customHeight="1" x14ac:dyDescent="0.25">
      <c r="A187" s="10"/>
      <c r="B187" s="112"/>
      <c r="C187" s="10"/>
      <c r="D187" s="11"/>
      <c r="E187" s="10"/>
      <c r="F187" s="11"/>
      <c r="G187" s="10"/>
      <c r="H187" s="10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customHeight="1" x14ac:dyDescent="0.25">
      <c r="A188" s="10"/>
      <c r="B188" s="112"/>
      <c r="C188" s="10"/>
      <c r="D188" s="11"/>
      <c r="E188" s="10"/>
      <c r="F188" s="11"/>
      <c r="G188" s="10"/>
      <c r="H188" s="10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customHeight="1" x14ac:dyDescent="0.25">
      <c r="A189" s="10"/>
      <c r="B189" s="112"/>
      <c r="C189" s="10"/>
      <c r="D189" s="11"/>
      <c r="E189" s="10"/>
      <c r="F189" s="11"/>
      <c r="G189" s="10"/>
      <c r="H189" s="10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customHeight="1" x14ac:dyDescent="0.25">
      <c r="A190" s="10"/>
      <c r="B190" s="112"/>
      <c r="C190" s="10"/>
      <c r="D190" s="11"/>
      <c r="E190" s="10"/>
      <c r="F190" s="11"/>
      <c r="G190" s="10"/>
      <c r="H190" s="10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customHeight="1" x14ac:dyDescent="0.25">
      <c r="A191" s="10"/>
      <c r="B191" s="112"/>
      <c r="C191" s="10"/>
      <c r="D191" s="11"/>
      <c r="E191" s="10"/>
      <c r="F191" s="11"/>
      <c r="G191" s="10"/>
      <c r="H191" s="10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customHeight="1" x14ac:dyDescent="0.25">
      <c r="A192" s="10"/>
      <c r="B192" s="112"/>
      <c r="C192" s="10"/>
      <c r="D192" s="11"/>
      <c r="E192" s="10"/>
      <c r="F192" s="11"/>
      <c r="G192" s="10"/>
      <c r="H192" s="10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customHeight="1" x14ac:dyDescent="0.25">
      <c r="A193" s="10"/>
      <c r="B193" s="112"/>
      <c r="C193" s="10"/>
      <c r="D193" s="11"/>
      <c r="E193" s="10"/>
      <c r="F193" s="11"/>
      <c r="G193" s="10"/>
      <c r="H193" s="10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customHeight="1" x14ac:dyDescent="0.25">
      <c r="A194" s="10"/>
      <c r="B194" s="112"/>
      <c r="C194" s="10"/>
      <c r="D194" s="11"/>
      <c r="E194" s="10"/>
      <c r="F194" s="11"/>
      <c r="G194" s="10"/>
      <c r="H194" s="10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customHeight="1" x14ac:dyDescent="0.25">
      <c r="A195" s="10"/>
      <c r="B195" s="112"/>
      <c r="C195" s="10"/>
      <c r="D195" s="11"/>
      <c r="E195" s="10"/>
      <c r="F195" s="11"/>
      <c r="G195" s="10"/>
      <c r="H195" s="10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customHeight="1" x14ac:dyDescent="0.25">
      <c r="A196" s="10"/>
      <c r="B196" s="112"/>
      <c r="C196" s="10"/>
      <c r="D196" s="11"/>
      <c r="E196" s="10"/>
      <c r="F196" s="11"/>
      <c r="G196" s="10"/>
      <c r="H196" s="10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customHeight="1" x14ac:dyDescent="0.25">
      <c r="A197" s="10"/>
      <c r="B197" s="112"/>
      <c r="C197" s="10"/>
      <c r="D197" s="11"/>
      <c r="E197" s="10"/>
      <c r="F197" s="11"/>
      <c r="G197" s="10"/>
      <c r="H197" s="10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customHeight="1" x14ac:dyDescent="0.25">
      <c r="A198" s="10"/>
      <c r="B198" s="112"/>
      <c r="C198" s="10"/>
      <c r="D198" s="11"/>
      <c r="E198" s="10"/>
      <c r="F198" s="11"/>
      <c r="G198" s="10"/>
      <c r="H198" s="10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customHeight="1" x14ac:dyDescent="0.25">
      <c r="A199" s="10"/>
      <c r="B199" s="112"/>
      <c r="C199" s="10"/>
      <c r="D199" s="11"/>
      <c r="E199" s="10"/>
      <c r="F199" s="11"/>
      <c r="G199" s="10"/>
      <c r="H199" s="10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customHeight="1" x14ac:dyDescent="0.25">
      <c r="A200" s="10"/>
      <c r="B200" s="112"/>
      <c r="C200" s="10"/>
      <c r="D200" s="11"/>
      <c r="E200" s="10"/>
      <c r="F200" s="11"/>
      <c r="G200" s="10"/>
      <c r="H200" s="10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customHeight="1" x14ac:dyDescent="0.25">
      <c r="A201" s="10"/>
      <c r="B201" s="112"/>
      <c r="C201" s="10"/>
      <c r="D201" s="11"/>
      <c r="E201" s="10"/>
      <c r="F201" s="11"/>
      <c r="G201" s="10"/>
      <c r="H201" s="10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customHeight="1" x14ac:dyDescent="0.25">
      <c r="A202" s="10"/>
      <c r="B202" s="112"/>
      <c r="C202" s="10"/>
      <c r="D202" s="11"/>
      <c r="E202" s="10"/>
      <c r="F202" s="11"/>
      <c r="G202" s="10"/>
      <c r="H202" s="10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customHeight="1" x14ac:dyDescent="0.25">
      <c r="A203" s="10"/>
      <c r="B203" s="112"/>
      <c r="C203" s="10"/>
      <c r="D203" s="11"/>
      <c r="E203" s="10"/>
      <c r="F203" s="11"/>
      <c r="G203" s="10"/>
      <c r="H203" s="10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customHeight="1" x14ac:dyDescent="0.25">
      <c r="A204" s="10"/>
      <c r="B204" s="112"/>
      <c r="C204" s="10"/>
      <c r="D204" s="11"/>
      <c r="E204" s="10"/>
      <c r="F204" s="11"/>
      <c r="G204" s="10"/>
      <c r="H204" s="10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customHeight="1" x14ac:dyDescent="0.25">
      <c r="A205" s="10"/>
      <c r="B205" s="112"/>
      <c r="C205" s="10"/>
      <c r="D205" s="11"/>
      <c r="E205" s="10"/>
      <c r="F205" s="11"/>
      <c r="G205" s="10"/>
      <c r="H205" s="10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customHeight="1" x14ac:dyDescent="0.25">
      <c r="A206" s="10"/>
      <c r="B206" s="112"/>
      <c r="C206" s="10"/>
      <c r="D206" s="11"/>
      <c r="E206" s="10"/>
      <c r="F206" s="11"/>
      <c r="G206" s="10"/>
      <c r="H206" s="10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customHeight="1" x14ac:dyDescent="0.25">
      <c r="A207" s="10"/>
      <c r="B207" s="112"/>
      <c r="C207" s="10"/>
      <c r="D207" s="11"/>
      <c r="E207" s="10"/>
      <c r="F207" s="11"/>
      <c r="G207" s="10"/>
      <c r="H207" s="10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customHeight="1" x14ac:dyDescent="0.25">
      <c r="A208" s="10"/>
      <c r="B208" s="112"/>
      <c r="C208" s="10"/>
      <c r="D208" s="11"/>
      <c r="E208" s="10"/>
      <c r="F208" s="11"/>
      <c r="G208" s="10"/>
      <c r="H208" s="10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customHeight="1" x14ac:dyDescent="0.25">
      <c r="A209" s="10"/>
      <c r="B209" s="112"/>
      <c r="C209" s="10"/>
      <c r="D209" s="11"/>
      <c r="E209" s="10"/>
      <c r="F209" s="11"/>
      <c r="G209" s="10"/>
      <c r="H209" s="10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customHeight="1" x14ac:dyDescent="0.25">
      <c r="A210" s="10"/>
      <c r="B210" s="112"/>
      <c r="C210" s="10"/>
      <c r="D210" s="11"/>
      <c r="E210" s="10"/>
      <c r="F210" s="11"/>
      <c r="G210" s="10"/>
      <c r="H210" s="10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customHeight="1" x14ac:dyDescent="0.25">
      <c r="A211" s="10"/>
      <c r="B211" s="112"/>
      <c r="C211" s="10"/>
      <c r="D211" s="11"/>
      <c r="E211" s="10"/>
      <c r="F211" s="11"/>
      <c r="G211" s="10"/>
      <c r="H211" s="10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customHeight="1" x14ac:dyDescent="0.25">
      <c r="A212" s="10"/>
      <c r="B212" s="112"/>
      <c r="C212" s="10"/>
      <c r="D212" s="11"/>
      <c r="E212" s="10"/>
      <c r="F212" s="11"/>
      <c r="G212" s="10"/>
      <c r="H212" s="10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customHeight="1" x14ac:dyDescent="0.25">
      <c r="A213" s="10"/>
      <c r="B213" s="112"/>
      <c r="C213" s="10"/>
      <c r="D213" s="11"/>
      <c r="E213" s="10"/>
      <c r="F213" s="11"/>
      <c r="G213" s="10"/>
      <c r="H213" s="10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customHeight="1" x14ac:dyDescent="0.25">
      <c r="A214" s="10"/>
      <c r="B214" s="112"/>
      <c r="C214" s="10"/>
      <c r="D214" s="11"/>
      <c r="E214" s="10"/>
      <c r="F214" s="11"/>
      <c r="G214" s="10"/>
      <c r="H214" s="10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customHeight="1" x14ac:dyDescent="0.25">
      <c r="A215" s="10"/>
      <c r="B215" s="112"/>
      <c r="C215" s="10"/>
      <c r="D215" s="11"/>
      <c r="E215" s="10"/>
      <c r="F215" s="11"/>
      <c r="G215" s="10"/>
      <c r="H215" s="10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customHeight="1" x14ac:dyDescent="0.25">
      <c r="A216" s="10"/>
      <c r="B216" s="112"/>
      <c r="C216" s="10"/>
      <c r="D216" s="11"/>
      <c r="E216" s="10"/>
      <c r="F216" s="11"/>
      <c r="G216" s="10"/>
      <c r="H216" s="10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customHeight="1" x14ac:dyDescent="0.25">
      <c r="A217" s="10"/>
      <c r="B217" s="112"/>
      <c r="C217" s="10"/>
      <c r="D217" s="11"/>
      <c r="E217" s="10"/>
      <c r="F217" s="11"/>
      <c r="G217" s="10"/>
      <c r="H217" s="10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customHeight="1" x14ac:dyDescent="0.25">
      <c r="A218" s="10"/>
      <c r="B218" s="112"/>
      <c r="C218" s="10"/>
      <c r="D218" s="11"/>
      <c r="E218" s="10"/>
      <c r="F218" s="11"/>
      <c r="G218" s="10"/>
      <c r="H218" s="10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customHeight="1" x14ac:dyDescent="0.25">
      <c r="A219" s="10"/>
      <c r="B219" s="112"/>
      <c r="C219" s="10"/>
      <c r="D219" s="11"/>
      <c r="E219" s="10"/>
      <c r="F219" s="11"/>
      <c r="G219" s="10"/>
      <c r="H219" s="10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customHeight="1" x14ac:dyDescent="0.25">
      <c r="A220" s="10"/>
      <c r="B220" s="112"/>
      <c r="C220" s="10"/>
      <c r="D220" s="11"/>
      <c r="E220" s="10"/>
      <c r="F220" s="11"/>
      <c r="G220" s="10"/>
      <c r="H220" s="10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.25" customHeight="1" x14ac:dyDescent="0.25">
      <c r="A221" s="10"/>
      <c r="B221" s="112"/>
      <c r="C221" s="10"/>
      <c r="D221" s="11"/>
      <c r="E221" s="10"/>
      <c r="F221" s="11"/>
      <c r="G221" s="10"/>
      <c r="H221" s="10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 x14ac:dyDescent="0.25">
      <c r="A222" s="10"/>
      <c r="B222" s="112"/>
      <c r="C222" s="10"/>
      <c r="D222" s="11"/>
      <c r="E222" s="10"/>
      <c r="F222" s="11"/>
      <c r="G222" s="10"/>
      <c r="H222" s="10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.25" customHeight="1" x14ac:dyDescent="0.25">
      <c r="A223" s="10"/>
      <c r="B223" s="112"/>
      <c r="C223" s="10"/>
      <c r="D223" s="11"/>
      <c r="E223" s="10"/>
      <c r="F223" s="11"/>
      <c r="G223" s="10"/>
      <c r="H223" s="10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.25" customHeight="1" x14ac:dyDescent="0.25">
      <c r="A224" s="10"/>
      <c r="B224" s="112"/>
      <c r="C224" s="10"/>
      <c r="D224" s="11"/>
      <c r="E224" s="10"/>
      <c r="F224" s="11"/>
      <c r="G224" s="10"/>
      <c r="H224" s="10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 x14ac:dyDescent="0.25">
      <c r="A225" s="10"/>
      <c r="B225" s="112"/>
      <c r="C225" s="10"/>
      <c r="D225" s="11"/>
      <c r="E225" s="10"/>
      <c r="F225" s="11"/>
      <c r="G225" s="10"/>
      <c r="H225" s="10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.25" customHeight="1" x14ac:dyDescent="0.25">
      <c r="A226" s="10"/>
      <c r="B226" s="112"/>
      <c r="C226" s="10"/>
      <c r="D226" s="11"/>
      <c r="E226" s="10"/>
      <c r="F226" s="11"/>
      <c r="G226" s="10"/>
      <c r="H226" s="10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.25" customHeight="1" x14ac:dyDescent="0.25">
      <c r="A227" s="10"/>
      <c r="B227" s="112"/>
      <c r="C227" s="10"/>
      <c r="D227" s="11"/>
      <c r="E227" s="10"/>
      <c r="F227" s="11"/>
      <c r="G227" s="10"/>
      <c r="H227" s="10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.25" customHeight="1" x14ac:dyDescent="0.25">
      <c r="A228" s="10"/>
      <c r="B228" s="112"/>
      <c r="C228" s="10"/>
      <c r="D228" s="11"/>
      <c r="E228" s="10"/>
      <c r="F228" s="11"/>
      <c r="G228" s="10"/>
      <c r="H228" s="10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.25" customHeight="1" x14ac:dyDescent="0.25">
      <c r="A229" s="10"/>
      <c r="B229" s="112"/>
      <c r="C229" s="10"/>
      <c r="D229" s="11"/>
      <c r="E229" s="10"/>
      <c r="F229" s="11"/>
      <c r="G229" s="10"/>
      <c r="H229" s="10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.25" customHeight="1" x14ac:dyDescent="0.25">
      <c r="A230" s="10"/>
      <c r="B230" s="112"/>
      <c r="C230" s="10"/>
      <c r="D230" s="11"/>
      <c r="E230" s="10"/>
      <c r="F230" s="11"/>
      <c r="G230" s="10"/>
      <c r="H230" s="10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.25" customHeight="1" x14ac:dyDescent="0.25">
      <c r="A231" s="10"/>
      <c r="B231" s="112"/>
      <c r="C231" s="10"/>
      <c r="D231" s="11"/>
      <c r="E231" s="10"/>
      <c r="F231" s="11"/>
      <c r="G231" s="10"/>
      <c r="H231" s="10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.25" customHeight="1" x14ac:dyDescent="0.25">
      <c r="A232" s="10"/>
      <c r="B232" s="112"/>
      <c r="C232" s="10"/>
      <c r="D232" s="11"/>
      <c r="E232" s="10"/>
      <c r="F232" s="11"/>
      <c r="G232" s="10"/>
      <c r="H232" s="10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.25" customHeight="1" x14ac:dyDescent="0.25">
      <c r="A233" s="10"/>
      <c r="B233" s="112"/>
      <c r="C233" s="10"/>
      <c r="D233" s="11"/>
      <c r="E233" s="10"/>
      <c r="F233" s="11"/>
      <c r="G233" s="10"/>
      <c r="H233" s="10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.25" customHeight="1" x14ac:dyDescent="0.25">
      <c r="A234" s="10"/>
      <c r="B234" s="112"/>
      <c r="C234" s="10"/>
      <c r="D234" s="11"/>
      <c r="E234" s="10"/>
      <c r="F234" s="11"/>
      <c r="G234" s="10"/>
      <c r="H234" s="10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.25" customHeight="1" x14ac:dyDescent="0.25">
      <c r="A235" s="10"/>
      <c r="B235" s="112"/>
      <c r="C235" s="10"/>
      <c r="D235" s="11"/>
      <c r="E235" s="10"/>
      <c r="F235" s="11"/>
      <c r="G235" s="10"/>
      <c r="H235" s="10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.25" customHeight="1" x14ac:dyDescent="0.25">
      <c r="A236" s="10"/>
      <c r="B236" s="112"/>
      <c r="C236" s="10"/>
      <c r="D236" s="11"/>
      <c r="E236" s="10"/>
      <c r="F236" s="11"/>
      <c r="G236" s="10"/>
      <c r="H236" s="10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.25" customHeight="1" x14ac:dyDescent="0.25">
      <c r="A237" s="10"/>
      <c r="B237" s="112"/>
      <c r="C237" s="10"/>
      <c r="D237" s="11"/>
      <c r="E237" s="10"/>
      <c r="F237" s="11"/>
      <c r="G237" s="10"/>
      <c r="H237" s="10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.25" customHeight="1" x14ac:dyDescent="0.25">
      <c r="A238" s="10"/>
      <c r="B238" s="112"/>
      <c r="C238" s="10"/>
      <c r="D238" s="11"/>
      <c r="E238" s="10"/>
      <c r="F238" s="11"/>
      <c r="G238" s="10"/>
      <c r="H238" s="10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.25" customHeight="1" x14ac:dyDescent="0.25">
      <c r="A239" s="10"/>
      <c r="B239" s="112"/>
      <c r="C239" s="10"/>
      <c r="D239" s="11"/>
      <c r="E239" s="10"/>
      <c r="F239" s="11"/>
      <c r="G239" s="10"/>
      <c r="H239" s="10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B240" s="112"/>
      <c r="C240" s="10"/>
      <c r="D240" s="11"/>
      <c r="E240" s="10"/>
      <c r="F240" s="11"/>
      <c r="G240" s="10"/>
      <c r="H240" s="10"/>
      <c r="I240" s="12"/>
      <c r="J240" s="12"/>
    </row>
    <row r="241" spans="2:10" ht="15.75" customHeight="1" x14ac:dyDescent="0.25">
      <c r="B241" s="112"/>
      <c r="C241" s="10"/>
      <c r="D241" s="11"/>
      <c r="E241" s="10"/>
      <c r="F241" s="11"/>
      <c r="G241" s="10"/>
      <c r="H241" s="10"/>
      <c r="I241" s="12"/>
      <c r="J241" s="12"/>
    </row>
    <row r="242" spans="2:10" ht="15.75" customHeight="1" x14ac:dyDescent="0.25">
      <c r="B242" s="112"/>
      <c r="C242" s="10"/>
      <c r="D242" s="11"/>
      <c r="E242" s="10"/>
      <c r="F242" s="11"/>
      <c r="G242" s="10"/>
      <c r="H242" s="10"/>
      <c r="I242" s="12"/>
      <c r="J242" s="12"/>
    </row>
    <row r="243" spans="2:10" ht="15.75" customHeight="1" x14ac:dyDescent="0.25">
      <c r="B243" s="112"/>
      <c r="C243" s="10"/>
      <c r="D243" s="11"/>
      <c r="E243" s="10"/>
      <c r="F243" s="11"/>
      <c r="G243" s="10"/>
      <c r="H243" s="10"/>
      <c r="I243" s="12"/>
      <c r="J243" s="12"/>
    </row>
    <row r="244" spans="2:10" ht="15.75" customHeight="1" x14ac:dyDescent="0.25">
      <c r="B244" s="112"/>
      <c r="C244" s="10"/>
      <c r="D244" s="11"/>
      <c r="E244" s="10"/>
      <c r="F244" s="11"/>
      <c r="G244" s="10"/>
      <c r="H244" s="10"/>
      <c r="I244" s="12"/>
      <c r="J244" s="12"/>
    </row>
    <row r="245" spans="2:10" ht="15.75" customHeight="1" x14ac:dyDescent="0.25">
      <c r="B245" s="112"/>
      <c r="C245" s="10"/>
      <c r="D245" s="11"/>
      <c r="E245" s="10"/>
      <c r="F245" s="11"/>
      <c r="G245" s="10"/>
      <c r="H245" s="10"/>
      <c r="I245" s="12"/>
      <c r="J245" s="12"/>
    </row>
    <row r="246" spans="2:10" ht="15.75" customHeight="1" x14ac:dyDescent="0.25">
      <c r="B246" s="112"/>
      <c r="C246" s="10"/>
      <c r="D246" s="11"/>
      <c r="E246" s="10"/>
      <c r="F246" s="11"/>
      <c r="G246" s="10"/>
      <c r="H246" s="10"/>
      <c r="I246" s="12"/>
      <c r="J246" s="12"/>
    </row>
    <row r="247" spans="2:10" ht="15.75" customHeight="1" x14ac:dyDescent="0.25">
      <c r="B247" s="112"/>
      <c r="C247" s="10"/>
      <c r="D247" s="11"/>
      <c r="E247" s="10"/>
      <c r="F247" s="11"/>
      <c r="G247" s="10"/>
      <c r="H247" s="10"/>
      <c r="I247" s="12"/>
      <c r="J247" s="12"/>
    </row>
    <row r="248" spans="2:10" ht="15.75" customHeight="1" x14ac:dyDescent="0.25">
      <c r="B248" s="112"/>
      <c r="C248" s="10"/>
      <c r="D248" s="11"/>
      <c r="E248" s="10"/>
      <c r="F248" s="11"/>
      <c r="G248" s="10"/>
      <c r="H248" s="10"/>
      <c r="I248" s="12"/>
      <c r="J248" s="12"/>
    </row>
    <row r="249" spans="2:10" ht="15.75" customHeight="1" x14ac:dyDescent="0.25">
      <c r="B249" s="112"/>
      <c r="C249" s="10"/>
      <c r="D249" s="11"/>
      <c r="E249" s="10"/>
      <c r="F249" s="11"/>
      <c r="G249" s="10"/>
      <c r="H249" s="10"/>
      <c r="I249" s="12"/>
      <c r="J249" s="12"/>
    </row>
    <row r="250" spans="2:10" ht="15.75" customHeight="1" x14ac:dyDescent="0.25">
      <c r="B250" s="112"/>
      <c r="C250" s="10"/>
      <c r="D250" s="11"/>
      <c r="E250" s="10"/>
      <c r="F250" s="11"/>
      <c r="G250" s="10"/>
      <c r="H250" s="10"/>
      <c r="I250" s="12"/>
      <c r="J250" s="12"/>
    </row>
    <row r="251" spans="2:10" ht="15.75" customHeight="1" x14ac:dyDescent="0.25">
      <c r="B251" s="112"/>
      <c r="C251" s="10"/>
      <c r="D251" s="11"/>
      <c r="E251" s="10"/>
      <c r="F251" s="11"/>
      <c r="G251" s="10"/>
      <c r="H251" s="10"/>
      <c r="I251" s="12"/>
      <c r="J251" s="12"/>
    </row>
    <row r="252" spans="2:10" ht="15.75" customHeight="1" x14ac:dyDescent="0.25">
      <c r="B252" s="112"/>
      <c r="C252" s="10"/>
      <c r="D252" s="11"/>
      <c r="E252" s="10"/>
      <c r="F252" s="11"/>
      <c r="G252" s="10"/>
      <c r="H252" s="10"/>
      <c r="I252" s="12"/>
      <c r="J252" s="12"/>
    </row>
    <row r="253" spans="2:10" ht="15.75" customHeight="1" x14ac:dyDescent="0.25">
      <c r="B253" s="112"/>
      <c r="C253" s="10"/>
      <c r="D253" s="11"/>
      <c r="E253" s="10"/>
      <c r="F253" s="11"/>
      <c r="G253" s="10"/>
      <c r="H253" s="10"/>
      <c r="I253" s="12"/>
      <c r="J253" s="12"/>
    </row>
    <row r="254" spans="2:10" ht="15.75" customHeight="1" x14ac:dyDescent="0.25">
      <c r="B254" s="112"/>
      <c r="C254" s="10"/>
      <c r="D254" s="11"/>
      <c r="E254" s="10"/>
      <c r="F254" s="11"/>
      <c r="G254" s="10"/>
      <c r="H254" s="10"/>
      <c r="I254" s="12"/>
      <c r="J254" s="12"/>
    </row>
    <row r="255" spans="2:10" ht="15.75" customHeight="1" x14ac:dyDescent="0.25">
      <c r="B255" s="112"/>
      <c r="C255" s="10"/>
      <c r="D255" s="11"/>
      <c r="E255" s="10"/>
      <c r="F255" s="11"/>
      <c r="G255" s="10"/>
      <c r="H255" s="10"/>
      <c r="I255" s="12"/>
      <c r="J255" s="12"/>
    </row>
    <row r="256" spans="2:10" ht="15.75" customHeight="1" x14ac:dyDescent="0.25">
      <c r="B256" s="112"/>
      <c r="C256" s="10"/>
      <c r="D256" s="11"/>
      <c r="E256" s="10"/>
      <c r="F256" s="11"/>
      <c r="G256" s="10"/>
      <c r="H256" s="10"/>
      <c r="I256" s="12"/>
      <c r="J256" s="12"/>
    </row>
    <row r="257" spans="2:10" ht="15.75" customHeight="1" x14ac:dyDescent="0.25">
      <c r="B257" s="112"/>
      <c r="C257" s="10"/>
      <c r="D257" s="11"/>
      <c r="E257" s="10"/>
      <c r="F257" s="11"/>
      <c r="G257" s="10"/>
      <c r="H257" s="10"/>
      <c r="I257" s="12"/>
      <c r="J257" s="12"/>
    </row>
    <row r="258" spans="2:10" ht="15.75" customHeight="1" x14ac:dyDescent="0.25">
      <c r="B258" s="112"/>
      <c r="C258" s="10"/>
      <c r="D258" s="11"/>
      <c r="E258" s="10"/>
      <c r="F258" s="11"/>
      <c r="G258" s="10"/>
      <c r="H258" s="10"/>
      <c r="I258" s="12"/>
      <c r="J258" s="12"/>
    </row>
    <row r="259" spans="2:10" ht="15.75" customHeight="1" x14ac:dyDescent="0.25">
      <c r="B259" s="112"/>
      <c r="C259" s="10"/>
      <c r="D259" s="11"/>
      <c r="E259" s="10"/>
      <c r="F259" s="11"/>
      <c r="G259" s="10"/>
      <c r="H259" s="10"/>
      <c r="I259" s="12"/>
      <c r="J259" s="12"/>
    </row>
    <row r="260" spans="2:10" ht="15.75" customHeight="1" x14ac:dyDescent="0.25">
      <c r="B260" s="112"/>
      <c r="C260" s="10"/>
      <c r="D260" s="11"/>
      <c r="E260" s="10"/>
      <c r="F260" s="11"/>
      <c r="G260" s="10"/>
      <c r="H260" s="10"/>
      <c r="I260" s="12"/>
      <c r="J260" s="12"/>
    </row>
    <row r="261" spans="2:10" ht="15.75" customHeight="1" x14ac:dyDescent="0.25">
      <c r="B261" s="112"/>
      <c r="C261" s="10"/>
      <c r="D261" s="11"/>
      <c r="E261" s="10"/>
      <c r="F261" s="11"/>
      <c r="G261" s="10"/>
      <c r="H261" s="10"/>
      <c r="I261" s="12"/>
      <c r="J261" s="12"/>
    </row>
    <row r="262" spans="2:10" ht="15.75" customHeight="1" x14ac:dyDescent="0.25">
      <c r="B262" s="112"/>
      <c r="C262" s="10"/>
      <c r="D262" s="11"/>
      <c r="E262" s="10"/>
      <c r="F262" s="11"/>
      <c r="G262" s="10"/>
      <c r="H262" s="10"/>
      <c r="I262" s="12"/>
      <c r="J262" s="12"/>
    </row>
    <row r="263" spans="2:10" ht="15.75" customHeight="1" x14ac:dyDescent="0.25">
      <c r="B263" s="112"/>
      <c r="C263" s="10"/>
      <c r="D263" s="11"/>
      <c r="E263" s="10"/>
      <c r="F263" s="11"/>
      <c r="G263" s="10"/>
      <c r="H263" s="10"/>
      <c r="I263" s="12"/>
      <c r="J263" s="12"/>
    </row>
    <row r="264" spans="2:10" ht="15.75" customHeight="1" x14ac:dyDescent="0.25">
      <c r="B264" s="112"/>
      <c r="C264" s="10"/>
      <c r="D264" s="11"/>
      <c r="E264" s="10"/>
      <c r="F264" s="11"/>
      <c r="G264" s="10"/>
      <c r="H264" s="10"/>
      <c r="I264" s="12"/>
      <c r="J264" s="12"/>
    </row>
    <row r="265" spans="2:10" ht="15.75" customHeight="1" x14ac:dyDescent="0.25">
      <c r="B265" s="112"/>
      <c r="C265" s="10"/>
      <c r="D265" s="11"/>
      <c r="E265" s="10"/>
      <c r="F265" s="11"/>
      <c r="G265" s="10"/>
      <c r="H265" s="10"/>
      <c r="I265" s="12"/>
      <c r="J265" s="12"/>
    </row>
    <row r="266" spans="2:10" ht="15.75" customHeight="1" x14ac:dyDescent="0.25">
      <c r="B266" s="112"/>
      <c r="C266" s="10"/>
      <c r="D266" s="11"/>
      <c r="E266" s="10"/>
      <c r="F266" s="11"/>
      <c r="G266" s="10"/>
      <c r="H266" s="10"/>
      <c r="I266" s="12"/>
      <c r="J266" s="12"/>
    </row>
    <row r="267" spans="2:10" ht="15.75" customHeight="1" x14ac:dyDescent="0.25">
      <c r="B267" s="112"/>
      <c r="C267" s="10"/>
      <c r="D267" s="11"/>
      <c r="E267" s="10"/>
      <c r="F267" s="11"/>
      <c r="G267" s="10"/>
      <c r="H267" s="10"/>
      <c r="I267" s="12"/>
      <c r="J267" s="12"/>
    </row>
    <row r="268" spans="2:10" ht="15.75" customHeight="1" x14ac:dyDescent="0.25">
      <c r="B268" s="112"/>
      <c r="C268" s="10"/>
      <c r="D268" s="11"/>
      <c r="E268" s="10"/>
      <c r="F268" s="11"/>
      <c r="G268" s="10"/>
      <c r="H268" s="10"/>
      <c r="I268" s="12"/>
      <c r="J268" s="12"/>
    </row>
    <row r="269" spans="2:10" ht="15.75" customHeight="1" x14ac:dyDescent="0.25">
      <c r="B269" s="112"/>
      <c r="C269" s="10"/>
      <c r="D269" s="11"/>
      <c r="E269" s="10"/>
      <c r="F269" s="11"/>
      <c r="G269" s="10"/>
      <c r="H269" s="10"/>
      <c r="I269" s="12"/>
      <c r="J269" s="12"/>
    </row>
    <row r="270" spans="2:10" ht="15.75" customHeight="1" x14ac:dyDescent="0.25">
      <c r="B270" s="112"/>
      <c r="C270" s="10"/>
      <c r="D270" s="11"/>
      <c r="E270" s="10"/>
      <c r="F270" s="11"/>
      <c r="G270" s="10"/>
      <c r="H270" s="10"/>
      <c r="I270" s="12"/>
      <c r="J270" s="12"/>
    </row>
    <row r="271" spans="2:10" ht="15.75" customHeight="1" x14ac:dyDescent="0.25">
      <c r="B271" s="112"/>
      <c r="C271" s="10"/>
      <c r="D271" s="11"/>
      <c r="E271" s="10"/>
      <c r="F271" s="11"/>
      <c r="G271" s="10"/>
      <c r="H271" s="10"/>
      <c r="I271" s="12"/>
      <c r="J271" s="12"/>
    </row>
    <row r="272" spans="2:10" ht="15.75" customHeight="1" x14ac:dyDescent="0.25">
      <c r="B272" s="112"/>
      <c r="C272" s="10"/>
      <c r="D272" s="11"/>
      <c r="E272" s="10"/>
      <c r="F272" s="11"/>
      <c r="G272" s="10"/>
      <c r="H272" s="10"/>
      <c r="I272" s="12"/>
      <c r="J272" s="12"/>
    </row>
    <row r="273" spans="2:10" ht="15.75" customHeight="1" x14ac:dyDescent="0.25">
      <c r="B273" s="112"/>
      <c r="C273" s="10"/>
      <c r="D273" s="11"/>
      <c r="E273" s="10"/>
      <c r="F273" s="11"/>
      <c r="G273" s="10"/>
      <c r="H273" s="10"/>
      <c r="I273" s="12"/>
      <c r="J273" s="12"/>
    </row>
    <row r="274" spans="2:10" ht="15.75" customHeight="1" x14ac:dyDescent="0.25">
      <c r="B274" s="112"/>
      <c r="C274" s="10"/>
      <c r="D274" s="11"/>
      <c r="E274" s="10"/>
      <c r="F274" s="11"/>
      <c r="G274" s="10"/>
      <c r="H274" s="10"/>
      <c r="I274" s="12"/>
      <c r="J274" s="12"/>
    </row>
    <row r="275" spans="2:10" ht="15.75" customHeight="1" x14ac:dyDescent="0.25">
      <c r="B275" s="112"/>
      <c r="C275" s="10"/>
      <c r="D275" s="11"/>
      <c r="E275" s="10"/>
      <c r="F275" s="11"/>
      <c r="G275" s="10"/>
      <c r="H275" s="10"/>
      <c r="I275" s="12"/>
      <c r="J275" s="12"/>
    </row>
    <row r="276" spans="2:10" ht="15.75" customHeight="1" x14ac:dyDescent="0.25">
      <c r="B276" s="112"/>
      <c r="C276" s="10"/>
      <c r="D276" s="11"/>
      <c r="E276" s="10"/>
      <c r="F276" s="11"/>
      <c r="G276" s="10"/>
      <c r="H276" s="10"/>
      <c r="I276" s="12"/>
      <c r="J276" s="12"/>
    </row>
    <row r="277" spans="2:10" ht="15.75" customHeight="1" x14ac:dyDescent="0.25">
      <c r="B277" s="112"/>
      <c r="C277" s="10"/>
      <c r="D277" s="11"/>
      <c r="E277" s="10"/>
      <c r="F277" s="11"/>
      <c r="G277" s="10"/>
      <c r="H277" s="10"/>
      <c r="I277" s="12"/>
      <c r="J277" s="12"/>
    </row>
    <row r="278" spans="2:10" ht="15.75" customHeight="1" x14ac:dyDescent="0.25">
      <c r="B278" s="112"/>
      <c r="C278" s="10"/>
      <c r="D278" s="11"/>
      <c r="E278" s="10"/>
      <c r="F278" s="11"/>
      <c r="G278" s="10"/>
      <c r="H278" s="10"/>
      <c r="I278" s="12"/>
      <c r="J278" s="12"/>
    </row>
    <row r="279" spans="2:10" ht="15.75" customHeight="1" x14ac:dyDescent="0.25">
      <c r="B279" s="112"/>
      <c r="C279" s="10"/>
      <c r="D279" s="11"/>
      <c r="E279" s="10"/>
      <c r="F279" s="11"/>
      <c r="G279" s="10"/>
      <c r="H279" s="10"/>
      <c r="I279" s="12"/>
      <c r="J279" s="12"/>
    </row>
    <row r="280" spans="2:10" ht="15.75" customHeight="1" x14ac:dyDescent="0.25">
      <c r="B280" s="112"/>
      <c r="C280" s="10"/>
      <c r="D280" s="11"/>
      <c r="E280" s="10"/>
      <c r="F280" s="11"/>
      <c r="G280" s="10"/>
      <c r="H280" s="10"/>
      <c r="I280" s="12"/>
      <c r="J280" s="12"/>
    </row>
    <row r="281" spans="2:10" ht="15.75" customHeight="1" x14ac:dyDescent="0.25">
      <c r="B281" s="112"/>
      <c r="C281" s="10"/>
      <c r="D281" s="11"/>
      <c r="E281" s="10"/>
      <c r="F281" s="11"/>
      <c r="G281" s="10"/>
      <c r="H281" s="10"/>
      <c r="I281" s="12"/>
    </row>
    <row r="282" spans="2:10" ht="15.75" customHeight="1" x14ac:dyDescent="0.25">
      <c r="B282" s="112"/>
      <c r="C282" s="10"/>
      <c r="D282" s="11"/>
      <c r="E282" s="10"/>
      <c r="F282" s="11"/>
      <c r="G282" s="10"/>
      <c r="H282" s="10"/>
      <c r="I282" s="12"/>
    </row>
    <row r="283" spans="2:10" ht="15.75" customHeight="1" x14ac:dyDescent="0.25">
      <c r="B283" s="112"/>
      <c r="C283" s="10"/>
      <c r="D283" s="11"/>
      <c r="E283" s="10"/>
      <c r="F283" s="11"/>
      <c r="G283" s="10"/>
      <c r="H283" s="10"/>
      <c r="I283" s="12"/>
    </row>
    <row r="284" spans="2:10" ht="15.75" customHeight="1" x14ac:dyDescent="0.25">
      <c r="B284" s="112"/>
      <c r="C284" s="10"/>
      <c r="D284" s="11"/>
      <c r="E284" s="10"/>
      <c r="F284" s="11"/>
      <c r="G284" s="10"/>
      <c r="H284" s="10"/>
      <c r="I284" s="12"/>
    </row>
    <row r="285" spans="2:10" ht="15.75" customHeight="1" x14ac:dyDescent="0.25">
      <c r="B285" s="112"/>
      <c r="C285" s="10"/>
      <c r="D285" s="11"/>
      <c r="E285" s="10"/>
      <c r="F285" s="11"/>
      <c r="G285" s="10"/>
      <c r="H285" s="10"/>
      <c r="I285" s="12"/>
    </row>
    <row r="286" spans="2:10" ht="15.75" customHeight="1" x14ac:dyDescent="0.25"/>
    <row r="287" spans="2:10" ht="15.75" customHeight="1" x14ac:dyDescent="0.25"/>
    <row r="288" spans="2:10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42">
    <mergeCell ref="J35:J39"/>
    <mergeCell ref="J63:J68"/>
    <mergeCell ref="G63:G68"/>
    <mergeCell ref="J48:J51"/>
    <mergeCell ref="H48:H51"/>
    <mergeCell ref="G48:G51"/>
    <mergeCell ref="J56:J61"/>
    <mergeCell ref="H56:H61"/>
    <mergeCell ref="J43:J46"/>
    <mergeCell ref="G56:G61"/>
    <mergeCell ref="G70:G73"/>
    <mergeCell ref="G79:G81"/>
    <mergeCell ref="H79:H81"/>
    <mergeCell ref="E70:E77"/>
    <mergeCell ref="E35:E39"/>
    <mergeCell ref="G35:G39"/>
    <mergeCell ref="H35:H39"/>
    <mergeCell ref="E63:E68"/>
    <mergeCell ref="H63:H68"/>
    <mergeCell ref="E48:E51"/>
    <mergeCell ref="E56:E61"/>
    <mergeCell ref="E43:E46"/>
    <mergeCell ref="G43:G46"/>
    <mergeCell ref="H43:H46"/>
    <mergeCell ref="H74:H76"/>
    <mergeCell ref="G74:G76"/>
    <mergeCell ref="B95:C95"/>
    <mergeCell ref="H2:J2"/>
    <mergeCell ref="B5:J5"/>
    <mergeCell ref="B6:J6"/>
    <mergeCell ref="H3:J3"/>
    <mergeCell ref="D23:J23"/>
    <mergeCell ref="B7:J7"/>
    <mergeCell ref="B8:J8"/>
    <mergeCell ref="B10:D10"/>
    <mergeCell ref="E10:J10"/>
    <mergeCell ref="B18:C18"/>
    <mergeCell ref="E21:J21"/>
    <mergeCell ref="B21:D21"/>
    <mergeCell ref="J79:J81"/>
    <mergeCell ref="H70:H73"/>
    <mergeCell ref="J74:J76"/>
  </mergeCells>
  <pageMargins left="0.25" right="0.25" top="0.75" bottom="0.75" header="0.3" footer="0.3"/>
  <pageSetup paperSize="9" scale="49" orientation="portrait" r:id="rId1"/>
  <rowBreaks count="1" manualBreakCount="1">
    <brk id="48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Реєстр</vt:lpstr>
      <vt:lpstr>Реєстр!Область_печати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Ергешов</dc:creator>
  <cp:lastModifiedBy>Admin</cp:lastModifiedBy>
  <cp:lastPrinted>2021-01-27T10:41:01Z</cp:lastPrinted>
  <dcterms:created xsi:type="dcterms:W3CDTF">2021-01-14T06:56:11Z</dcterms:created>
  <dcterms:modified xsi:type="dcterms:W3CDTF">2021-01-27T11:31:31Z</dcterms:modified>
</cp:coreProperties>
</file>