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19815" windowHeight="7365"/>
  </bookViews>
  <sheets>
    <sheet name="Звіт" sheetId="1" r:id="rId1"/>
  </sheets>
  <definedNames>
    <definedName name="_xlnm._FilterDatabase" localSheetId="0" hidden="1">Звіт!$A$19:$T$19</definedName>
  </definedNames>
  <calcPr calcId="124519"/>
  <extLst>
    <ext uri="GoogleSheetsCustomDataVersion1">
      <go:sheetsCustomData xmlns:go="http://customooxmlschemas.google.com/" r:id="" roundtripDataSignature="AMtx7mgKfSRIHVibnl1bMFSfxWTLZh05ng=="/>
    </ext>
  </extLst>
</workbook>
</file>

<file path=xl/calcChain.xml><?xml version="1.0" encoding="utf-8"?>
<calcChain xmlns="http://schemas.openxmlformats.org/spreadsheetml/2006/main">
  <c r="Q21" i="1"/>
  <c r="M176"/>
  <c r="M177"/>
  <c r="P279"/>
  <c r="P228"/>
  <c r="P200"/>
  <c r="P201"/>
  <c r="P202"/>
  <c r="P203"/>
  <c r="P204"/>
  <c r="P205"/>
  <c r="P206"/>
  <c r="P207"/>
  <c r="P208"/>
  <c r="P209"/>
  <c r="P210"/>
  <c r="P211"/>
  <c r="P212"/>
  <c r="P213"/>
  <c r="P214"/>
  <c r="P215"/>
  <c r="P216"/>
  <c r="P217"/>
  <c r="P218"/>
  <c r="P219"/>
  <c r="P220"/>
  <c r="P221"/>
  <c r="P222"/>
  <c r="P223"/>
  <c r="P224"/>
  <c r="P225"/>
  <c r="P226"/>
  <c r="P227"/>
  <c r="P229"/>
  <c r="P230"/>
  <c r="P231"/>
  <c r="P232"/>
  <c r="P233"/>
  <c r="P234"/>
  <c r="P235"/>
  <c r="P236"/>
  <c r="P237"/>
  <c r="P238"/>
  <c r="P239"/>
  <c r="P240"/>
  <c r="P241"/>
  <c r="P242"/>
  <c r="P243"/>
  <c r="P244"/>
  <c r="P245"/>
  <c r="P246"/>
  <c r="P247"/>
  <c r="P248"/>
  <c r="P249"/>
  <c r="P250"/>
  <c r="P251"/>
  <c r="P252"/>
  <c r="P253"/>
  <c r="P254"/>
  <c r="P255"/>
  <c r="P256"/>
  <c r="P257"/>
  <c r="P258"/>
  <c r="P259"/>
  <c r="P260"/>
  <c r="P261"/>
  <c r="P262"/>
  <c r="P263"/>
  <c r="P264"/>
  <c r="P265"/>
  <c r="P266"/>
  <c r="P267"/>
  <c r="P268"/>
  <c r="P269"/>
  <c r="P270"/>
  <c r="P271"/>
  <c r="P272"/>
  <c r="P273"/>
  <c r="P274"/>
  <c r="P275"/>
  <c r="P276"/>
  <c r="P277"/>
  <c r="P278"/>
  <c r="P280"/>
  <c r="P281"/>
  <c r="P282"/>
  <c r="P283"/>
  <c r="P284"/>
  <c r="P285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253"/>
  <c r="M254"/>
  <c r="M255"/>
  <c r="M256"/>
  <c r="M257"/>
  <c r="M258"/>
  <c r="M259"/>
  <c r="M260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3"/>
  <c r="M284"/>
  <c r="M285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R228" s="1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R279" s="1"/>
  <c r="J280"/>
  <c r="J281"/>
  <c r="J282"/>
  <c r="J283"/>
  <c r="J284"/>
  <c r="J285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Q201" s="1"/>
  <c r="G202"/>
  <c r="G203"/>
  <c r="Q203" s="1"/>
  <c r="G204"/>
  <c r="G205"/>
  <c r="Q205" s="1"/>
  <c r="G206"/>
  <c r="G207"/>
  <c r="Q207" s="1"/>
  <c r="G208"/>
  <c r="G209"/>
  <c r="Q209" s="1"/>
  <c r="G210"/>
  <c r="G211"/>
  <c r="Q211" s="1"/>
  <c r="G212"/>
  <c r="G213"/>
  <c r="Q213" s="1"/>
  <c r="G214"/>
  <c r="G215"/>
  <c r="Q215" s="1"/>
  <c r="G216"/>
  <c r="G217"/>
  <c r="Q217" s="1"/>
  <c r="G218"/>
  <c r="G219"/>
  <c r="Q219" s="1"/>
  <c r="G220"/>
  <c r="G221"/>
  <c r="Q221" s="1"/>
  <c r="G222"/>
  <c r="G223"/>
  <c r="Q223" s="1"/>
  <c r="G224"/>
  <c r="G225"/>
  <c r="Q225" s="1"/>
  <c r="G226"/>
  <c r="G227"/>
  <c r="Q227" s="1"/>
  <c r="G228"/>
  <c r="G229"/>
  <c r="Q229" s="1"/>
  <c r="G230"/>
  <c r="G231"/>
  <c r="Q231" s="1"/>
  <c r="G232"/>
  <c r="G233"/>
  <c r="Q233" s="1"/>
  <c r="G234"/>
  <c r="G235"/>
  <c r="Q235" s="1"/>
  <c r="G236"/>
  <c r="G237"/>
  <c r="Q237" s="1"/>
  <c r="G238"/>
  <c r="G239"/>
  <c r="Q239" s="1"/>
  <c r="G240"/>
  <c r="G241"/>
  <c r="Q241" s="1"/>
  <c r="G242"/>
  <c r="G243"/>
  <c r="Q243" s="1"/>
  <c r="G244"/>
  <c r="G245"/>
  <c r="Q245" s="1"/>
  <c r="G246"/>
  <c r="G247"/>
  <c r="Q247" s="1"/>
  <c r="G248"/>
  <c r="G249"/>
  <c r="G250"/>
  <c r="Q250" s="1"/>
  <c r="G251"/>
  <c r="G252"/>
  <c r="Q252" s="1"/>
  <c r="G253"/>
  <c r="G254"/>
  <c r="Q254" s="1"/>
  <c r="G255"/>
  <c r="Q255" s="1"/>
  <c r="G256"/>
  <c r="G257"/>
  <c r="Q257" s="1"/>
  <c r="G258"/>
  <c r="G259"/>
  <c r="Q259" s="1"/>
  <c r="G260"/>
  <c r="G261"/>
  <c r="Q261" s="1"/>
  <c r="G262"/>
  <c r="G263"/>
  <c r="Q263" s="1"/>
  <c r="G264"/>
  <c r="G265"/>
  <c r="Q265" s="1"/>
  <c r="G266"/>
  <c r="G267"/>
  <c r="Q267" s="1"/>
  <c r="G268"/>
  <c r="G269"/>
  <c r="Q269" s="1"/>
  <c r="G270"/>
  <c r="G271"/>
  <c r="G272"/>
  <c r="G273"/>
  <c r="G274"/>
  <c r="G275"/>
  <c r="G276"/>
  <c r="G277"/>
  <c r="Q277" s="1"/>
  <c r="G278"/>
  <c r="G279"/>
  <c r="Q279" s="1"/>
  <c r="G280"/>
  <c r="G281"/>
  <c r="Q281" s="1"/>
  <c r="G282"/>
  <c r="G283"/>
  <c r="Q283" s="1"/>
  <c r="G284"/>
  <c r="G285"/>
  <c r="Q285" s="1"/>
  <c r="M196"/>
  <c r="M197"/>
  <c r="Q197" s="1"/>
  <c r="M198"/>
  <c r="Q198" s="1"/>
  <c r="M199"/>
  <c r="P199"/>
  <c r="R199" s="1"/>
  <c r="P197"/>
  <c r="Q196"/>
  <c r="P192"/>
  <c r="R192" s="1"/>
  <c r="P193"/>
  <c r="R193" s="1"/>
  <c r="P194"/>
  <c r="R194" s="1"/>
  <c r="P195"/>
  <c r="R195" s="1"/>
  <c r="P196"/>
  <c r="R196" s="1"/>
  <c r="R197"/>
  <c r="P198"/>
  <c r="R198" s="1"/>
  <c r="M192"/>
  <c r="Q192" s="1"/>
  <c r="M193"/>
  <c r="Q193" s="1"/>
  <c r="M194"/>
  <c r="Q194" s="1"/>
  <c r="M195"/>
  <c r="Q195" s="1"/>
  <c r="P186"/>
  <c r="R186" s="1"/>
  <c r="P187"/>
  <c r="R187" s="1"/>
  <c r="P188"/>
  <c r="R188" s="1"/>
  <c r="P189"/>
  <c r="R189" s="1"/>
  <c r="P190"/>
  <c r="R190" s="1"/>
  <c r="P191"/>
  <c r="R191" s="1"/>
  <c r="P185"/>
  <c r="R185" s="1"/>
  <c r="M185"/>
  <c r="M186"/>
  <c r="Q186" s="1"/>
  <c r="M187"/>
  <c r="M188"/>
  <c r="Q188" s="1"/>
  <c r="M189"/>
  <c r="M190"/>
  <c r="Q190" s="1"/>
  <c r="M191"/>
  <c r="Q191" s="1"/>
  <c r="P107"/>
  <c r="P102"/>
  <c r="P103"/>
  <c r="P94"/>
  <c r="P93"/>
  <c r="P184"/>
  <c r="P183"/>
  <c r="J183"/>
  <c r="J184"/>
  <c r="G183"/>
  <c r="P76"/>
  <c r="P75"/>
  <c r="P70"/>
  <c r="P68"/>
  <c r="P67"/>
  <c r="M69"/>
  <c r="P69"/>
  <c r="P71"/>
  <c r="P72"/>
  <c r="P73"/>
  <c r="P74"/>
  <c r="P77"/>
  <c r="P78"/>
  <c r="P79"/>
  <c r="P80"/>
  <c r="P81"/>
  <c r="P82"/>
  <c r="P83"/>
  <c r="P84"/>
  <c r="P85"/>
  <c r="P86"/>
  <c r="P87"/>
  <c r="P88"/>
  <c r="P89"/>
  <c r="P90"/>
  <c r="P91"/>
  <c r="P92"/>
  <c r="P95"/>
  <c r="P96"/>
  <c r="P97"/>
  <c r="P98"/>
  <c r="P99"/>
  <c r="P100"/>
  <c r="P101"/>
  <c r="P104"/>
  <c r="P105"/>
  <c r="P106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R183"/>
  <c r="R184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8"/>
  <c r="M179"/>
  <c r="M180"/>
  <c r="M181"/>
  <c r="M182"/>
  <c r="M183"/>
  <c r="M184"/>
  <c r="Q184" s="1"/>
  <c r="M68"/>
  <c r="J69"/>
  <c r="J70"/>
  <c r="R70" s="1"/>
  <c r="J71"/>
  <c r="J72"/>
  <c r="J73"/>
  <c r="J74"/>
  <c r="J75"/>
  <c r="R75" s="1"/>
  <c r="J76"/>
  <c r="R76" s="1"/>
  <c r="J77"/>
  <c r="J78"/>
  <c r="J79"/>
  <c r="J80"/>
  <c r="J81"/>
  <c r="J82"/>
  <c r="J83"/>
  <c r="J84"/>
  <c r="J85"/>
  <c r="J86"/>
  <c r="J87"/>
  <c r="J88"/>
  <c r="J89"/>
  <c r="J90"/>
  <c r="J91"/>
  <c r="J92"/>
  <c r="J93"/>
  <c r="R93" s="1"/>
  <c r="J94"/>
  <c r="R94" s="1"/>
  <c r="J95"/>
  <c r="J96"/>
  <c r="J97"/>
  <c r="J98"/>
  <c r="J99"/>
  <c r="J100"/>
  <c r="J101"/>
  <c r="J102"/>
  <c r="R102" s="1"/>
  <c r="J103"/>
  <c r="R103" s="1"/>
  <c r="J104"/>
  <c r="J105"/>
  <c r="J106"/>
  <c r="J107"/>
  <c r="R107" s="1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G69"/>
  <c r="Q69" s="1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Q103" s="1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J68"/>
  <c r="R68" s="1"/>
  <c r="G68"/>
  <c r="P299"/>
  <c r="R299" s="1"/>
  <c r="M299"/>
  <c r="Q299" s="1"/>
  <c r="P58"/>
  <c r="P59"/>
  <c r="P60"/>
  <c r="P61"/>
  <c r="P62"/>
  <c r="M58"/>
  <c r="M59"/>
  <c r="M60"/>
  <c r="M61"/>
  <c r="M62"/>
  <c r="J58"/>
  <c r="R58" s="1"/>
  <c r="J59"/>
  <c r="R59" s="1"/>
  <c r="J60"/>
  <c r="R60" s="1"/>
  <c r="J61"/>
  <c r="R61" s="1"/>
  <c r="J62"/>
  <c r="R62" s="1"/>
  <c r="G58"/>
  <c r="Q58" s="1"/>
  <c r="G59"/>
  <c r="Q59" s="1"/>
  <c r="G60"/>
  <c r="Q60" s="1"/>
  <c r="G61"/>
  <c r="Q61" s="1"/>
  <c r="G62"/>
  <c r="Q62" s="1"/>
  <c r="Q284" l="1"/>
  <c r="Q282"/>
  <c r="Q280"/>
  <c r="Q278"/>
  <c r="Q276"/>
  <c r="Q274"/>
  <c r="Q272"/>
  <c r="Q275"/>
  <c r="Q273"/>
  <c r="Q271"/>
  <c r="Q270"/>
  <c r="Q268"/>
  <c r="Q266"/>
  <c r="Q264"/>
  <c r="Q262"/>
  <c r="Q260"/>
  <c r="Q258"/>
  <c r="Q256"/>
  <c r="Q253"/>
  <c r="Q251"/>
  <c r="Q249"/>
  <c r="Q248"/>
  <c r="Q246"/>
  <c r="Q244"/>
  <c r="Q242"/>
  <c r="Q240"/>
  <c r="Q238"/>
  <c r="Q236"/>
  <c r="Q234"/>
  <c r="Q232"/>
  <c r="Q230"/>
  <c r="Q228"/>
  <c r="Q226"/>
  <c r="Q224"/>
  <c r="Q222"/>
  <c r="Q220"/>
  <c r="Q218"/>
  <c r="Q216"/>
  <c r="Q214"/>
  <c r="Q212"/>
  <c r="Q210"/>
  <c r="Q208"/>
  <c r="Q206"/>
  <c r="Q204"/>
  <c r="Q202"/>
  <c r="Q200"/>
  <c r="S61"/>
  <c r="S59"/>
  <c r="S62"/>
  <c r="S60"/>
  <c r="S58"/>
  <c r="S279"/>
  <c r="S228"/>
  <c r="S299"/>
  <c r="R182"/>
  <c r="R180"/>
  <c r="S180" s="1"/>
  <c r="R178"/>
  <c r="R176"/>
  <c r="S176" s="1"/>
  <c r="R174"/>
  <c r="R172"/>
  <c r="S172" s="1"/>
  <c r="R170"/>
  <c r="R168"/>
  <c r="S168" s="1"/>
  <c r="R166"/>
  <c r="R164"/>
  <c r="S164" s="1"/>
  <c r="R162"/>
  <c r="R160"/>
  <c r="S160" s="1"/>
  <c r="R158"/>
  <c r="R156"/>
  <c r="S156" s="1"/>
  <c r="R154"/>
  <c r="R152"/>
  <c r="S152" s="1"/>
  <c r="R150"/>
  <c r="R148"/>
  <c r="S148" s="1"/>
  <c r="R146"/>
  <c r="R144"/>
  <c r="S144" s="1"/>
  <c r="R142"/>
  <c r="R140"/>
  <c r="S140" s="1"/>
  <c r="R138"/>
  <c r="R136"/>
  <c r="S136" s="1"/>
  <c r="R134"/>
  <c r="R132"/>
  <c r="S132" s="1"/>
  <c r="R130"/>
  <c r="R128"/>
  <c r="S128" s="1"/>
  <c r="R126"/>
  <c r="R124"/>
  <c r="S124" s="1"/>
  <c r="R122"/>
  <c r="R120"/>
  <c r="R118"/>
  <c r="R116"/>
  <c r="S116" s="1"/>
  <c r="R114"/>
  <c r="R112"/>
  <c r="S112" s="1"/>
  <c r="R110"/>
  <c r="R108"/>
  <c r="S108" s="1"/>
  <c r="R106"/>
  <c r="R104"/>
  <c r="S104" s="1"/>
  <c r="R101"/>
  <c r="R99"/>
  <c r="R97"/>
  <c r="R95"/>
  <c r="R91"/>
  <c r="R89"/>
  <c r="R87"/>
  <c r="R85"/>
  <c r="R83"/>
  <c r="R81"/>
  <c r="R79"/>
  <c r="R77"/>
  <c r="R74"/>
  <c r="R72"/>
  <c r="S190"/>
  <c r="S188"/>
  <c r="S186"/>
  <c r="S198"/>
  <c r="S196"/>
  <c r="S194"/>
  <c r="S192"/>
  <c r="R284"/>
  <c r="S284" s="1"/>
  <c r="R282"/>
  <c r="R280"/>
  <c r="S280" s="1"/>
  <c r="R278"/>
  <c r="R276"/>
  <c r="S276" s="1"/>
  <c r="R274"/>
  <c r="S274" s="1"/>
  <c r="R272"/>
  <c r="R270"/>
  <c r="S270" s="1"/>
  <c r="R268"/>
  <c r="S268" s="1"/>
  <c r="R266"/>
  <c r="S266" s="1"/>
  <c r="R264"/>
  <c r="S264" s="1"/>
  <c r="R262"/>
  <c r="S262" s="1"/>
  <c r="R260"/>
  <c r="S260" s="1"/>
  <c r="R258"/>
  <c r="S258" s="1"/>
  <c r="R256"/>
  <c r="R254"/>
  <c r="S254" s="1"/>
  <c r="R252"/>
  <c r="S252" s="1"/>
  <c r="R250"/>
  <c r="S250" s="1"/>
  <c r="R248"/>
  <c r="S248" s="1"/>
  <c r="R246"/>
  <c r="S246" s="1"/>
  <c r="R244"/>
  <c r="S244" s="1"/>
  <c r="R242"/>
  <c r="S242" s="1"/>
  <c r="R240"/>
  <c r="S240" s="1"/>
  <c r="R238"/>
  <c r="S238" s="1"/>
  <c r="R236"/>
  <c r="S236" s="1"/>
  <c r="R234"/>
  <c r="S234" s="1"/>
  <c r="R232"/>
  <c r="S232" s="1"/>
  <c r="R230"/>
  <c r="S230" s="1"/>
  <c r="R226"/>
  <c r="R224"/>
  <c r="S224" s="1"/>
  <c r="R222"/>
  <c r="R220"/>
  <c r="R218"/>
  <c r="R216"/>
  <c r="R214"/>
  <c r="R212"/>
  <c r="S212" s="1"/>
  <c r="R210"/>
  <c r="R208"/>
  <c r="S208" s="1"/>
  <c r="R206"/>
  <c r="S206" s="1"/>
  <c r="R204"/>
  <c r="R202"/>
  <c r="S202" s="1"/>
  <c r="R200"/>
  <c r="R181"/>
  <c r="R179"/>
  <c r="R177"/>
  <c r="R175"/>
  <c r="R173"/>
  <c r="R171"/>
  <c r="R169"/>
  <c r="S169" s="1"/>
  <c r="R167"/>
  <c r="R165"/>
  <c r="R163"/>
  <c r="R161"/>
  <c r="R159"/>
  <c r="R157"/>
  <c r="R155"/>
  <c r="R153"/>
  <c r="S153" s="1"/>
  <c r="R151"/>
  <c r="R149"/>
  <c r="R147"/>
  <c r="R145"/>
  <c r="R143"/>
  <c r="R141"/>
  <c r="R139"/>
  <c r="R137"/>
  <c r="S137" s="1"/>
  <c r="R135"/>
  <c r="R133"/>
  <c r="R131"/>
  <c r="R129"/>
  <c r="R127"/>
  <c r="R125"/>
  <c r="R123"/>
  <c r="R121"/>
  <c r="R119"/>
  <c r="R117"/>
  <c r="R115"/>
  <c r="R113"/>
  <c r="R111"/>
  <c r="R109"/>
  <c r="R105"/>
  <c r="R100"/>
  <c r="S100" s="1"/>
  <c r="R98"/>
  <c r="R96"/>
  <c r="R92"/>
  <c r="R90"/>
  <c r="R88"/>
  <c r="R86"/>
  <c r="R84"/>
  <c r="R82"/>
  <c r="R80"/>
  <c r="R78"/>
  <c r="R73"/>
  <c r="R71"/>
  <c r="R69"/>
  <c r="S191"/>
  <c r="S197"/>
  <c r="S195"/>
  <c r="S193"/>
  <c r="Q189"/>
  <c r="S189" s="1"/>
  <c r="Q187"/>
  <c r="S187" s="1"/>
  <c r="Q185"/>
  <c r="S185" s="1"/>
  <c r="R285"/>
  <c r="S285" s="1"/>
  <c r="R283"/>
  <c r="S283" s="1"/>
  <c r="R281"/>
  <c r="S281" s="1"/>
  <c r="R277"/>
  <c r="S277" s="1"/>
  <c r="R275"/>
  <c r="S275" s="1"/>
  <c r="R273"/>
  <c r="R271"/>
  <c r="S271" s="1"/>
  <c r="R269"/>
  <c r="S269" s="1"/>
  <c r="R267"/>
  <c r="S267" s="1"/>
  <c r="R265"/>
  <c r="S265" s="1"/>
  <c r="R263"/>
  <c r="S263" s="1"/>
  <c r="R261"/>
  <c r="S261" s="1"/>
  <c r="R259"/>
  <c r="S259" s="1"/>
  <c r="R257"/>
  <c r="S257" s="1"/>
  <c r="R255"/>
  <c r="S255" s="1"/>
  <c r="R253"/>
  <c r="S253" s="1"/>
  <c r="R251"/>
  <c r="R249"/>
  <c r="S249" s="1"/>
  <c r="R247"/>
  <c r="S247" s="1"/>
  <c r="R245"/>
  <c r="S245" s="1"/>
  <c r="R243"/>
  <c r="S243" s="1"/>
  <c r="R241"/>
  <c r="S241" s="1"/>
  <c r="R239"/>
  <c r="S239" s="1"/>
  <c r="R237"/>
  <c r="S237" s="1"/>
  <c r="R235"/>
  <c r="S235" s="1"/>
  <c r="R233"/>
  <c r="S233" s="1"/>
  <c r="R231"/>
  <c r="S231" s="1"/>
  <c r="R229"/>
  <c r="S229" s="1"/>
  <c r="R227"/>
  <c r="S227" s="1"/>
  <c r="R225"/>
  <c r="S225" s="1"/>
  <c r="R223"/>
  <c r="S223" s="1"/>
  <c r="R221"/>
  <c r="S221" s="1"/>
  <c r="R219"/>
  <c r="S219" s="1"/>
  <c r="R217"/>
  <c r="S217" s="1"/>
  <c r="R215"/>
  <c r="S215" s="1"/>
  <c r="R213"/>
  <c r="S213" s="1"/>
  <c r="R211"/>
  <c r="S211" s="1"/>
  <c r="R209"/>
  <c r="S209" s="1"/>
  <c r="R207"/>
  <c r="S207" s="1"/>
  <c r="R205"/>
  <c r="S205" s="1"/>
  <c r="R203"/>
  <c r="S203" s="1"/>
  <c r="R201"/>
  <c r="S201" s="1"/>
  <c r="Q199"/>
  <c r="S199" s="1"/>
  <c r="Q68"/>
  <c r="S68" s="1"/>
  <c r="Q181"/>
  <c r="Q179"/>
  <c r="S179" s="1"/>
  <c r="Q177"/>
  <c r="Q175"/>
  <c r="S175" s="1"/>
  <c r="Q173"/>
  <c r="Q171"/>
  <c r="Q169"/>
  <c r="Q167"/>
  <c r="S167" s="1"/>
  <c r="Q165"/>
  <c r="Q163"/>
  <c r="S163" s="1"/>
  <c r="Q161"/>
  <c r="Q159"/>
  <c r="S159" s="1"/>
  <c r="Q157"/>
  <c r="Q155"/>
  <c r="Q153"/>
  <c r="Q151"/>
  <c r="S151" s="1"/>
  <c r="Q149"/>
  <c r="Q147"/>
  <c r="S147" s="1"/>
  <c r="Q145"/>
  <c r="Q143"/>
  <c r="S143" s="1"/>
  <c r="Q141"/>
  <c r="Q139"/>
  <c r="Q137"/>
  <c r="Q135"/>
  <c r="S135" s="1"/>
  <c r="Q133"/>
  <c r="Q131"/>
  <c r="S131" s="1"/>
  <c r="Q129"/>
  <c r="Q127"/>
  <c r="S127" s="1"/>
  <c r="Q125"/>
  <c r="Q123"/>
  <c r="S123" s="1"/>
  <c r="Q121"/>
  <c r="Q119"/>
  <c r="Q117"/>
  <c r="Q115"/>
  <c r="Q113"/>
  <c r="Q111"/>
  <c r="Q109"/>
  <c r="Q107"/>
  <c r="S107" s="1"/>
  <c r="Q105"/>
  <c r="S105" s="1"/>
  <c r="Q101"/>
  <c r="S101" s="1"/>
  <c r="Q99"/>
  <c r="Q97"/>
  <c r="S97" s="1"/>
  <c r="Q95"/>
  <c r="Q93"/>
  <c r="S93" s="1"/>
  <c r="Q91"/>
  <c r="S91" s="1"/>
  <c r="Q89"/>
  <c r="Q87"/>
  <c r="S87" s="1"/>
  <c r="Q85"/>
  <c r="S85" s="1"/>
  <c r="Q83"/>
  <c r="S83" s="1"/>
  <c r="Q81"/>
  <c r="S81" s="1"/>
  <c r="Q79"/>
  <c r="S79" s="1"/>
  <c r="Q77"/>
  <c r="S77" s="1"/>
  <c r="Q75"/>
  <c r="S75" s="1"/>
  <c r="Q73"/>
  <c r="Q71"/>
  <c r="Q182"/>
  <c r="Q180"/>
  <c r="Q178"/>
  <c r="S178" s="1"/>
  <c r="Q176"/>
  <c r="Q174"/>
  <c r="Q172"/>
  <c r="Q170"/>
  <c r="S170" s="1"/>
  <c r="Q168"/>
  <c r="Q166"/>
  <c r="Q164"/>
  <c r="Q162"/>
  <c r="S162" s="1"/>
  <c r="Q160"/>
  <c r="Q158"/>
  <c r="Q156"/>
  <c r="Q154"/>
  <c r="S154" s="1"/>
  <c r="Q152"/>
  <c r="Q150"/>
  <c r="Q148"/>
  <c r="Q146"/>
  <c r="S146" s="1"/>
  <c r="Q144"/>
  <c r="Q142"/>
  <c r="Q140"/>
  <c r="Q138"/>
  <c r="S138" s="1"/>
  <c r="Q136"/>
  <c r="Q134"/>
  <c r="Q132"/>
  <c r="Q130"/>
  <c r="S130" s="1"/>
  <c r="Q128"/>
  <c r="Q126"/>
  <c r="Q124"/>
  <c r="Q122"/>
  <c r="S122" s="1"/>
  <c r="Q120"/>
  <c r="Q118"/>
  <c r="Q116"/>
  <c r="Q114"/>
  <c r="S114" s="1"/>
  <c r="Q112"/>
  <c r="Q110"/>
  <c r="Q108"/>
  <c r="Q106"/>
  <c r="Q104"/>
  <c r="Q102"/>
  <c r="Q100"/>
  <c r="Q98"/>
  <c r="S98" s="1"/>
  <c r="Q96"/>
  <c r="Q94"/>
  <c r="S94" s="1"/>
  <c r="Q92"/>
  <c r="Q90"/>
  <c r="S90" s="1"/>
  <c r="Q88"/>
  <c r="Q86"/>
  <c r="S86" s="1"/>
  <c r="Q84"/>
  <c r="Q82"/>
  <c r="S82" s="1"/>
  <c r="Q80"/>
  <c r="Q78"/>
  <c r="S78" s="1"/>
  <c r="Q76"/>
  <c r="S76" s="1"/>
  <c r="Q74"/>
  <c r="Q72"/>
  <c r="Q70"/>
  <c r="S70" s="1"/>
  <c r="Q183"/>
  <c r="S183" s="1"/>
  <c r="S74"/>
  <c r="S184"/>
  <c r="S182"/>
  <c r="S174"/>
  <c r="S166"/>
  <c r="S158"/>
  <c r="S150"/>
  <c r="S142"/>
  <c r="S134"/>
  <c r="S126"/>
  <c r="S120"/>
  <c r="S106"/>
  <c r="S102"/>
  <c r="S96"/>
  <c r="S92"/>
  <c r="S88"/>
  <c r="S84"/>
  <c r="S80"/>
  <c r="S72"/>
  <c r="S111"/>
  <c r="S103"/>
  <c r="S89"/>
  <c r="S73"/>
  <c r="S171"/>
  <c r="S155"/>
  <c r="S139"/>
  <c r="S71"/>
  <c r="S69"/>
  <c r="S115"/>
  <c r="P28"/>
  <c r="P29"/>
  <c r="M28"/>
  <c r="M29"/>
  <c r="J28"/>
  <c r="R28" s="1"/>
  <c r="J29"/>
  <c r="G28"/>
  <c r="Q28" s="1"/>
  <c r="S28" s="1"/>
  <c r="G29"/>
  <c r="Q29" s="1"/>
  <c r="J304"/>
  <c r="G304"/>
  <c r="P303"/>
  <c r="R303" s="1"/>
  <c r="R304" s="1"/>
  <c r="M303"/>
  <c r="Q303" s="1"/>
  <c r="J301"/>
  <c r="G301"/>
  <c r="P300"/>
  <c r="R300" s="1"/>
  <c r="M300"/>
  <c r="Q300" s="1"/>
  <c r="P298"/>
  <c r="P301" s="1"/>
  <c r="M298"/>
  <c r="M301" s="1"/>
  <c r="P295"/>
  <c r="M295"/>
  <c r="J295"/>
  <c r="R295" s="1"/>
  <c r="G295"/>
  <c r="Q295" s="1"/>
  <c r="P294"/>
  <c r="M294"/>
  <c r="J294"/>
  <c r="R294" s="1"/>
  <c r="G294"/>
  <c r="P293"/>
  <c r="P296" s="1"/>
  <c r="M293"/>
  <c r="M296" s="1"/>
  <c r="J293"/>
  <c r="R293" s="1"/>
  <c r="R296" s="1"/>
  <c r="G293"/>
  <c r="G296" s="1"/>
  <c r="P290"/>
  <c r="M290"/>
  <c r="J290"/>
  <c r="R290" s="1"/>
  <c r="G290"/>
  <c r="Q290" s="1"/>
  <c r="P289"/>
  <c r="M289"/>
  <c r="J289"/>
  <c r="G289"/>
  <c r="Q289" s="1"/>
  <c r="P288"/>
  <c r="M288"/>
  <c r="M291" s="1"/>
  <c r="J288"/>
  <c r="R288" s="1"/>
  <c r="G288"/>
  <c r="G291" s="1"/>
  <c r="P286"/>
  <c r="M67"/>
  <c r="M286" s="1"/>
  <c r="J67"/>
  <c r="G67"/>
  <c r="G286" s="1"/>
  <c r="P64"/>
  <c r="M64"/>
  <c r="J64"/>
  <c r="G64"/>
  <c r="Q64" s="1"/>
  <c r="P63"/>
  <c r="M63"/>
  <c r="J63"/>
  <c r="R63" s="1"/>
  <c r="G63"/>
  <c r="Q63" s="1"/>
  <c r="P57"/>
  <c r="P65" s="1"/>
  <c r="M57"/>
  <c r="M65" s="1"/>
  <c r="J57"/>
  <c r="R57" s="1"/>
  <c r="G57"/>
  <c r="G65" s="1"/>
  <c r="P54"/>
  <c r="M54"/>
  <c r="J54"/>
  <c r="G54"/>
  <c r="Q54" s="1"/>
  <c r="P53"/>
  <c r="M53"/>
  <c r="J53"/>
  <c r="R53" s="1"/>
  <c r="G53"/>
  <c r="Q53" s="1"/>
  <c r="P52"/>
  <c r="M52"/>
  <c r="J52"/>
  <c r="R52" s="1"/>
  <c r="G52"/>
  <c r="Q52" s="1"/>
  <c r="P51"/>
  <c r="P55" s="1"/>
  <c r="M51"/>
  <c r="M55" s="1"/>
  <c r="J51"/>
  <c r="J55" s="1"/>
  <c r="G51"/>
  <c r="G55" s="1"/>
  <c r="P48"/>
  <c r="M48"/>
  <c r="J48"/>
  <c r="R48" s="1"/>
  <c r="G48"/>
  <c r="Q48" s="1"/>
  <c r="P47"/>
  <c r="M47"/>
  <c r="J47"/>
  <c r="R47" s="1"/>
  <c r="G47"/>
  <c r="Q47" s="1"/>
  <c r="P46"/>
  <c r="P49" s="1"/>
  <c r="M46"/>
  <c r="M49" s="1"/>
  <c r="J46"/>
  <c r="J49" s="1"/>
  <c r="G46"/>
  <c r="Q46" s="1"/>
  <c r="P43"/>
  <c r="M43"/>
  <c r="J43"/>
  <c r="R43" s="1"/>
  <c r="G43"/>
  <c r="Q43" s="1"/>
  <c r="P42"/>
  <c r="P44" s="1"/>
  <c r="M42"/>
  <c r="M44" s="1"/>
  <c r="J42"/>
  <c r="J44" s="1"/>
  <c r="G42"/>
  <c r="G44" s="1"/>
  <c r="P39"/>
  <c r="R39" s="1"/>
  <c r="M39"/>
  <c r="Q39" s="1"/>
  <c r="P38"/>
  <c r="R38" s="1"/>
  <c r="M38"/>
  <c r="Q38" s="1"/>
  <c r="P37"/>
  <c r="R37" s="1"/>
  <c r="R36" s="1"/>
  <c r="M37"/>
  <c r="Q37" s="1"/>
  <c r="P36"/>
  <c r="M36"/>
  <c r="P35"/>
  <c r="R35" s="1"/>
  <c r="M35"/>
  <c r="Q35" s="1"/>
  <c r="P34"/>
  <c r="R34" s="1"/>
  <c r="M34"/>
  <c r="Q34" s="1"/>
  <c r="P33"/>
  <c r="R33" s="1"/>
  <c r="R32" s="1"/>
  <c r="M33"/>
  <c r="Q33" s="1"/>
  <c r="P32"/>
  <c r="P31"/>
  <c r="M31"/>
  <c r="J31"/>
  <c r="R31" s="1"/>
  <c r="G31"/>
  <c r="Q31" s="1"/>
  <c r="P30"/>
  <c r="M30"/>
  <c r="J30"/>
  <c r="R30" s="1"/>
  <c r="G30"/>
  <c r="Q30" s="1"/>
  <c r="P27"/>
  <c r="M27"/>
  <c r="M26" s="1"/>
  <c r="J27"/>
  <c r="R27" s="1"/>
  <c r="G27"/>
  <c r="Q27" s="1"/>
  <c r="G26"/>
  <c r="G40" s="1"/>
  <c r="P22"/>
  <c r="M22"/>
  <c r="J22"/>
  <c r="G22"/>
  <c r="R21"/>
  <c r="R22" s="1"/>
  <c r="S282" l="1"/>
  <c r="S278"/>
  <c r="S272"/>
  <c r="S273"/>
  <c r="S256"/>
  <c r="S251"/>
  <c r="S226"/>
  <c r="S218"/>
  <c r="S222"/>
  <c r="S216"/>
  <c r="S220"/>
  <c r="S210"/>
  <c r="S214"/>
  <c r="S200"/>
  <c r="S204"/>
  <c r="M32"/>
  <c r="M40" s="1"/>
  <c r="S95"/>
  <c r="S99"/>
  <c r="S109"/>
  <c r="S113"/>
  <c r="S121"/>
  <c r="S119"/>
  <c r="S110"/>
  <c r="S118"/>
  <c r="S181"/>
  <c r="S173"/>
  <c r="S177"/>
  <c r="S161"/>
  <c r="S165"/>
  <c r="S157"/>
  <c r="S149"/>
  <c r="S141"/>
  <c r="S145"/>
  <c r="S133"/>
  <c r="S125"/>
  <c r="S129"/>
  <c r="S117"/>
  <c r="S21"/>
  <c r="S22" s="1"/>
  <c r="S30"/>
  <c r="S31"/>
  <c r="S34"/>
  <c r="S35"/>
  <c r="S38"/>
  <c r="S39"/>
  <c r="S43"/>
  <c r="S47"/>
  <c r="S48"/>
  <c r="S52"/>
  <c r="S53"/>
  <c r="S290"/>
  <c r="S295"/>
  <c r="J26"/>
  <c r="J40" s="1"/>
  <c r="P26"/>
  <c r="P40" s="1"/>
  <c r="R29"/>
  <c r="S29" s="1"/>
  <c r="Q294"/>
  <c r="S294" s="1"/>
  <c r="R67"/>
  <c r="R286" s="1"/>
  <c r="P304"/>
  <c r="P291"/>
  <c r="R289"/>
  <c r="S289" s="1"/>
  <c r="R64"/>
  <c r="R65" s="1"/>
  <c r="S63"/>
  <c r="R54"/>
  <c r="S54" s="1"/>
  <c r="Q26"/>
  <c r="S27"/>
  <c r="Q32"/>
  <c r="S33"/>
  <c r="Q36"/>
  <c r="S37"/>
  <c r="Q49"/>
  <c r="S303"/>
  <c r="S304" s="1"/>
  <c r="Q304"/>
  <c r="S300"/>
  <c r="Q22"/>
  <c r="Q42"/>
  <c r="R46"/>
  <c r="R49" s="1"/>
  <c r="G49"/>
  <c r="G305" s="1"/>
  <c r="G307" s="1"/>
  <c r="R51"/>
  <c r="Q57"/>
  <c r="J65"/>
  <c r="Q67"/>
  <c r="J286"/>
  <c r="Q288"/>
  <c r="J291"/>
  <c r="Q293"/>
  <c r="J296"/>
  <c r="Q298"/>
  <c r="M304"/>
  <c r="R42"/>
  <c r="R44" s="1"/>
  <c r="Q51"/>
  <c r="R298"/>
  <c r="R301" s="1"/>
  <c r="M305" l="1"/>
  <c r="M307" s="1"/>
  <c r="S36"/>
  <c r="S32"/>
  <c r="R26"/>
  <c r="R40" s="1"/>
  <c r="P305"/>
  <c r="P307" s="1"/>
  <c r="S26"/>
  <c r="S40" s="1"/>
  <c r="S64"/>
  <c r="R291"/>
  <c r="J305"/>
  <c r="J307" s="1"/>
  <c r="R55"/>
  <c r="R305" s="1"/>
  <c r="R307" s="1"/>
  <c r="Q55"/>
  <c r="S51"/>
  <c r="S55" s="1"/>
  <c r="S46"/>
  <c r="S49" s="1"/>
  <c r="Q40"/>
  <c r="Q301"/>
  <c r="S298"/>
  <c r="S301" s="1"/>
  <c r="Q296"/>
  <c r="S293"/>
  <c r="S296" s="1"/>
  <c r="Q291"/>
  <c r="S288"/>
  <c r="S291" s="1"/>
  <c r="Q286"/>
  <c r="S67"/>
  <c r="S286" s="1"/>
  <c r="Q65"/>
  <c r="S57"/>
  <c r="Q44"/>
  <c r="S42"/>
  <c r="S44" s="1"/>
  <c r="S65" l="1"/>
  <c r="S305"/>
  <c r="S307" s="1"/>
  <c r="Q305"/>
  <c r="Q307" s="1"/>
</calcChain>
</file>

<file path=xl/sharedStrings.xml><?xml version="1.0" encoding="utf-8"?>
<sst xmlns="http://schemas.openxmlformats.org/spreadsheetml/2006/main" count="1122" uniqueCount="592">
  <si>
    <t>до Договору про надання гранту інституційної підтримки</t>
  </si>
  <si>
    <t>ЗВІТ</t>
  </si>
  <si>
    <t>про надходження та використання коштів для реалізації проєкту інституційної підтримки</t>
  </si>
  <si>
    <t>Розділ: 
Стаття: 
Пункт:</t>
  </si>
  <si>
    <t>№</t>
  </si>
  <si>
    <t>Найменування витрат</t>
  </si>
  <si>
    <t>Одиниця 
виміру</t>
  </si>
  <si>
    <t>Планові витрати гранту інституційної підтримки УКФ
(кредиторська заборгованість)
з 12.03.2020 року</t>
  </si>
  <si>
    <t>Фактичні витрати гранту інституційної підтримки УКФ
(кредиторська заборгованість)
з 12.03.2020 року</t>
  </si>
  <si>
    <t>Планові витрати гранту за рахунок інституційної підтримки УКФ
(заплановані витрати)
 до 31.12.2020 року включно</t>
  </si>
  <si>
    <t>Фактичні витрати гранту за рахунок інституційної підтримки УКФ
(заплановані витрати)
 до 31.12.2020 року включно</t>
  </si>
  <si>
    <t>Загальна сума витрат гранту 
інституційної підтримки УКФ</t>
  </si>
  <si>
    <t>ПРИМІТКИ</t>
  </si>
  <si>
    <t>Кількість/
Період</t>
  </si>
  <si>
    <t>Вартість за
одиницю, 
грн</t>
  </si>
  <si>
    <t>Загальна сума, 
грн (=4*5)</t>
  </si>
  <si>
    <t>Загальна сума, 
грн (=5*6)</t>
  </si>
  <si>
    <t>Загальна сума, 
грн (=8*9)</t>
  </si>
  <si>
    <t>Загальна сума, 
грн (=11*12)</t>
  </si>
  <si>
    <t>планова сума, 
грн (=6+10)</t>
  </si>
  <si>
    <t>фактична сума, 
грн (=7+13)</t>
  </si>
  <si>
    <t>різниця, 
грн (=14-15)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</si>
  <si>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</si>
  <si>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</si>
  <si>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</si>
  <si>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</si>
  <si>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</si>
  <si>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</si>
  <si>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</si>
  <si>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</si>
  <si>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 xml:space="preserve">Всього по розділу І "Надходження": </t>
  </si>
  <si>
    <t>ІІ</t>
  </si>
  <si>
    <t>Витрати:</t>
  </si>
  <si>
    <t xml:space="preserve">Оплата праці </t>
  </si>
  <si>
    <t>Підстаття:</t>
  </si>
  <si>
    <t>1.1</t>
  </si>
  <si>
    <t>Штатних працівників</t>
  </si>
  <si>
    <t>Пункт</t>
  </si>
  <si>
    <t>1.1.1</t>
  </si>
  <si>
    <t>Повне ПІБ, посада</t>
  </si>
  <si>
    <t>місяців</t>
  </si>
  <si>
    <t>1.1.2</t>
  </si>
  <si>
    <t>1.1.3</t>
  </si>
  <si>
    <t>1.2</t>
  </si>
  <si>
    <t>За договорами ЦПХ</t>
  </si>
  <si>
    <t>1.2.1</t>
  </si>
  <si>
    <t>НЕ ЗАПОВНЮЄТЬСЯ!</t>
  </si>
  <si>
    <t>1.2.2</t>
  </si>
  <si>
    <t>1.2.3</t>
  </si>
  <si>
    <t>1.3</t>
  </si>
  <si>
    <t>За договорами з ФОП</t>
  </si>
  <si>
    <t>1.3.1</t>
  </si>
  <si>
    <t>1.3.2</t>
  </si>
  <si>
    <t>1.3.3</t>
  </si>
  <si>
    <t>Всього по статті 1 "Оплата праці "</t>
  </si>
  <si>
    <t>2</t>
  </si>
  <si>
    <t>Соціальні внески з оплати праці (нарахування ЄСВ)</t>
  </si>
  <si>
    <t>2.1</t>
  </si>
  <si>
    <t>Штатні працівники</t>
  </si>
  <si>
    <t>2.2</t>
  </si>
  <si>
    <t>Всього по статті 2 "Соціальні внески з оплати праці (нарахування ЄСВ)"</t>
  </si>
  <si>
    <t>3</t>
  </si>
  <si>
    <t>Оренда приміщень та земельних ділянок</t>
  </si>
  <si>
    <t>3.1</t>
  </si>
  <si>
    <t>Адреса орендованого приміщення/земельної діляники, із зазначенням метражу</t>
  </si>
  <si>
    <t>3.2</t>
  </si>
  <si>
    <t>3.3</t>
  </si>
  <si>
    <t>Всього по статті 3 "Оренда приміщень та земельних ділянок"</t>
  </si>
  <si>
    <t>4</t>
  </si>
  <si>
    <t>Експлуатаційні витрати на утримання приміщень та комунальні послуги</t>
  </si>
  <si>
    <t>4.1</t>
  </si>
  <si>
    <t>Водопостачання</t>
  </si>
  <si>
    <t>4.2</t>
  </si>
  <si>
    <t>Електроенергія</t>
  </si>
  <si>
    <t>4.3</t>
  </si>
  <si>
    <t>Опалення</t>
  </si>
  <si>
    <t>4.4</t>
  </si>
  <si>
    <t>Експлуатаційні витрати (обслуговування пожежної сигналізації, охоронні послуги, послуги прибирання тощо)</t>
  </si>
  <si>
    <t>Всього по статті 4 "Експлуатаційні витрати на утримання приміщень та комунальні послуги"</t>
  </si>
  <si>
    <t>5</t>
  </si>
  <si>
    <t>Оренда техніки, обладнання та інструменту</t>
  </si>
  <si>
    <t>5.1</t>
  </si>
  <si>
    <t>Найменування техніки (з деталізацією технічних характеристик)</t>
  </si>
  <si>
    <t>5.2</t>
  </si>
  <si>
    <t>Найменування обладнання (з деталізацією технічних характеристик)</t>
  </si>
  <si>
    <t>5.3</t>
  </si>
  <si>
    <t>Найменування інструменту (з деталізацією технічних характеристик)</t>
  </si>
  <si>
    <t>Всього по статті 5 "Оренда техніки, обладнання та інструменту"</t>
  </si>
  <si>
    <t>6</t>
  </si>
  <si>
    <t>Матеріальні витрати (за винятком капітальних видатків)</t>
  </si>
  <si>
    <t>6.1</t>
  </si>
  <si>
    <t>шт</t>
  </si>
  <si>
    <t>6.2</t>
  </si>
  <si>
    <t>6.3</t>
  </si>
  <si>
    <t>Всього по статті 6 "Матеріальні витрати (за винятком капітальних видатків)"</t>
  </si>
  <si>
    <t>7</t>
  </si>
  <si>
    <t xml:space="preserve">Витрати на послуги зв'язку, інтернет, обслуговування сайтів та програмного забезпечення;   </t>
  </si>
  <si>
    <t>7.1</t>
  </si>
  <si>
    <t>Послуги зв'язку</t>
  </si>
  <si>
    <t>7.2</t>
  </si>
  <si>
    <t>Послуги Internet</t>
  </si>
  <si>
    <t>7.3</t>
  </si>
  <si>
    <t>Обслуговування сайтів та програмного забезпечення (деталізувати назву послуги)</t>
  </si>
  <si>
    <t>Всього по статті 7 "Витрати на послуги зв'язку, інтернет, обслуговування програм"</t>
  </si>
  <si>
    <t>8</t>
  </si>
  <si>
    <t>Банківські витрати</t>
  </si>
  <si>
    <t>8.1</t>
  </si>
  <si>
    <t>Банківська комісія за переказ</t>
  </si>
  <si>
    <t>8.2</t>
  </si>
  <si>
    <t>Розрахунково-касове обслуговування</t>
  </si>
  <si>
    <t>8.3</t>
  </si>
  <si>
    <t>Інші банківські витрати</t>
  </si>
  <si>
    <t>Всього по статті 8 "Банківські витрати"</t>
  </si>
  <si>
    <t>9</t>
  </si>
  <si>
    <t>Інші витрати пов'язані з основною діяльністю організації</t>
  </si>
  <si>
    <t>9.1</t>
  </si>
  <si>
    <t>9.2</t>
  </si>
  <si>
    <t>Всього по статті 9 "Інші витрати пов'язані з основною діяльністю організації"</t>
  </si>
  <si>
    <t>10</t>
  </si>
  <si>
    <t>Аудиторські послуги</t>
  </si>
  <si>
    <t>10.1</t>
  </si>
  <si>
    <t>послуга</t>
  </si>
  <si>
    <t>Всього по статті 9 "Аудиторські послуги"</t>
  </si>
  <si>
    <t xml:space="preserve">Всього по розділу ІІ "Витрати": </t>
  </si>
  <si>
    <t>РЕЗУЛЬТАТ ІНСТИТУЦІЙНОЇ ПІДТРИМКИ</t>
  </si>
  <si>
    <t>Склав:</t>
  </si>
  <si>
    <t>(посада)</t>
  </si>
  <si>
    <t>(підпис та печатка)</t>
  </si>
  <si>
    <t>(ПІБ)</t>
  </si>
  <si>
    <t>Повна назва організації Грантоотримувача: МИКОЛАЇВСЬКИЙ АКАДЕМІЧНИЙ ОБЛАСНИЙ ТЕАТР ЛЯЛЬОК</t>
  </si>
  <si>
    <r>
      <t xml:space="preserve">№ </t>
    </r>
    <r>
      <rPr>
        <u/>
        <sz val="11"/>
        <color theme="1"/>
        <rFont val="Calibri"/>
        <family val="2"/>
        <charset val="204"/>
      </rPr>
      <t>3ORG51-03580</t>
    </r>
    <r>
      <rPr>
        <sz val="11"/>
        <color theme="1"/>
        <rFont val="Calibri"/>
      </rPr>
      <t xml:space="preserve"> від "</t>
    </r>
    <r>
      <rPr>
        <u/>
        <sz val="11"/>
        <color theme="1"/>
        <rFont val="Calibri"/>
        <family val="2"/>
        <charset val="204"/>
      </rPr>
      <t>17</t>
    </r>
    <r>
      <rPr>
        <sz val="11"/>
        <color theme="1"/>
        <rFont val="Calibri"/>
      </rPr>
      <t xml:space="preserve">"  </t>
    </r>
    <r>
      <rPr>
        <u/>
        <sz val="11"/>
        <color theme="1"/>
        <rFont val="Calibri"/>
        <family val="2"/>
        <charset val="204"/>
      </rPr>
      <t>листопада</t>
    </r>
    <r>
      <rPr>
        <sz val="11"/>
        <color theme="1"/>
        <rFont val="Calibri"/>
      </rPr>
      <t xml:space="preserve"> 2020 року</t>
    </r>
  </si>
  <si>
    <t>1.1.4</t>
  </si>
  <si>
    <t>1.1.5</t>
  </si>
  <si>
    <t>Терещенко Вікторія Петрівна, директор-художній керівник</t>
  </si>
  <si>
    <t>Губенко Ольга Петрівна, заступник директора з загальних питань</t>
  </si>
  <si>
    <t>Круглікова Вікторія Вікторівна, секретар-друкарка</t>
  </si>
  <si>
    <t>Антонова Олена Вікторівна, керівник літературно-драматичної частини</t>
  </si>
  <si>
    <t>Михайловська Лариса Василівна, головний бухгалтер</t>
  </si>
  <si>
    <t>5.2.1</t>
  </si>
  <si>
    <t>5.2.2</t>
  </si>
  <si>
    <t>5.2.3</t>
  </si>
  <si>
    <t>5.2.4</t>
  </si>
  <si>
    <t>5.2.5</t>
  </si>
  <si>
    <t>Стійка мікрофона SoundKing</t>
  </si>
  <si>
    <t>Комбо-акустика JB15R</t>
  </si>
  <si>
    <t>Лампа ультрафіолет UV 400W (2 шт)</t>
  </si>
  <si>
    <t xml:space="preserve">Радіосистема Dv Audio Mgx-44B </t>
  </si>
  <si>
    <t>9.3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</si>
  <si>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</si>
  <si>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</si>
  <si>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</si>
  <si>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</si>
  <si>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</si>
  <si>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</si>
  <si>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</si>
  <si>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</si>
  <si>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</si>
  <si>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</si>
  <si>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</si>
  <si>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</si>
  <si>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</si>
  <si>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</si>
  <si>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</si>
  <si>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</si>
  <si>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</si>
  <si>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</si>
  <si>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</si>
  <si>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</si>
  <si>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6.24</t>
  </si>
  <si>
    <t>6.25</t>
  </si>
  <si>
    <t>6.26</t>
  </si>
  <si>
    <t>6.27</t>
  </si>
  <si>
    <t>6.28</t>
  </si>
  <si>
    <t>6.29</t>
  </si>
  <si>
    <t>6.30</t>
  </si>
  <si>
    <t>6.31</t>
  </si>
  <si>
    <t>6.32</t>
  </si>
  <si>
    <t>6.33</t>
  </si>
  <si>
    <t>6.34</t>
  </si>
  <si>
    <t>6.35</t>
  </si>
  <si>
    <t>6.36</t>
  </si>
  <si>
    <t>6.37</t>
  </si>
  <si>
    <t>6.38</t>
  </si>
  <si>
    <t>6.39</t>
  </si>
  <si>
    <t>6.40</t>
  </si>
  <si>
    <t>6.41</t>
  </si>
  <si>
    <t>6.42</t>
  </si>
  <si>
    <t>6.43</t>
  </si>
  <si>
    <t>6.44</t>
  </si>
  <si>
    <t>6.45</t>
  </si>
  <si>
    <t>6.46</t>
  </si>
  <si>
    <t>6.47</t>
  </si>
  <si>
    <t>6.48</t>
  </si>
  <si>
    <t>6.49</t>
  </si>
  <si>
    <t>6.50</t>
  </si>
  <si>
    <t>6.51</t>
  </si>
  <si>
    <t>6.52</t>
  </si>
  <si>
    <t>6.53</t>
  </si>
  <si>
    <t>6.54</t>
  </si>
  <si>
    <t>6.55</t>
  </si>
  <si>
    <t>6.56</t>
  </si>
  <si>
    <t>6.57</t>
  </si>
  <si>
    <t>6.58</t>
  </si>
  <si>
    <t>6.59</t>
  </si>
  <si>
    <t>6.60</t>
  </si>
  <si>
    <t>6.61</t>
  </si>
  <si>
    <t>6.62</t>
  </si>
  <si>
    <t>6.63</t>
  </si>
  <si>
    <t>6.64</t>
  </si>
  <si>
    <t>6.65</t>
  </si>
  <si>
    <t>6.66</t>
  </si>
  <si>
    <t>6.67</t>
  </si>
  <si>
    <t>6.68</t>
  </si>
  <si>
    <t>6.69</t>
  </si>
  <si>
    <t>6.70</t>
  </si>
  <si>
    <t>6.71</t>
  </si>
  <si>
    <t>6.72</t>
  </si>
  <si>
    <t>6.73</t>
  </si>
  <si>
    <t>6.74</t>
  </si>
  <si>
    <t>6.75</t>
  </si>
  <si>
    <t>6.76</t>
  </si>
  <si>
    <t>6.77</t>
  </si>
  <si>
    <t>6.78</t>
  </si>
  <si>
    <t>6.79</t>
  </si>
  <si>
    <t>6.80</t>
  </si>
  <si>
    <t>6.81</t>
  </si>
  <si>
    <t>6.82</t>
  </si>
  <si>
    <t>6.83</t>
  </si>
  <si>
    <t>6.84</t>
  </si>
  <si>
    <t>6.85</t>
  </si>
  <si>
    <t>6.86</t>
  </si>
  <si>
    <t>6.87</t>
  </si>
  <si>
    <t>6.88</t>
  </si>
  <si>
    <t>6.89</t>
  </si>
  <si>
    <t>6.90</t>
  </si>
  <si>
    <t>6.91</t>
  </si>
  <si>
    <t>6.92</t>
  </si>
  <si>
    <t>6.93</t>
  </si>
  <si>
    <t>6.94</t>
  </si>
  <si>
    <t>6.95</t>
  </si>
  <si>
    <t>6.96</t>
  </si>
  <si>
    <t>6.97</t>
  </si>
  <si>
    <t>6.98</t>
  </si>
  <si>
    <t>6.99</t>
  </si>
  <si>
    <t>6.100</t>
  </si>
  <si>
    <t>6.101</t>
  </si>
  <si>
    <t>6.102</t>
  </si>
  <si>
    <t>6.103</t>
  </si>
  <si>
    <t>6.104</t>
  </si>
  <si>
    <t>6.105</t>
  </si>
  <si>
    <t>6.106</t>
  </si>
  <si>
    <t>6.107</t>
  </si>
  <si>
    <t>6.108</t>
  </si>
  <si>
    <t>6.109</t>
  </si>
  <si>
    <t>6.110</t>
  </si>
  <si>
    <t>6.111</t>
  </si>
  <si>
    <t>6.112</t>
  </si>
  <si>
    <t>6.113</t>
  </si>
  <si>
    <t>6.114</t>
  </si>
  <si>
    <t>6.115</t>
  </si>
  <si>
    <t>6.116</t>
  </si>
  <si>
    <t>АХД 2000 експрес (AHD 2000 express), 5л</t>
  </si>
  <si>
    <t>АХД 2000 експрес (AHD 2000 express), 1000 мл з дозуючим пристроєм</t>
  </si>
  <si>
    <t>Термометр безконтактний  інфрачервоний MDI907</t>
  </si>
  <si>
    <t>Бланідас 300, в таблетках (по 300 шт)</t>
  </si>
  <si>
    <t>Рукавичкі оглідові нітрилові текстуровані без пудри нестерильні SAFETOUCH Advanced Lavender 1182_С p. М 7-8</t>
  </si>
  <si>
    <t>пар</t>
  </si>
  <si>
    <t>Рукавичкі оглідові нітрилові текстуровані без пудри нестерильні SAFETOUCH Advanced Lavender 1187_B p. S 6-7</t>
  </si>
  <si>
    <t>Рукавичкі оглідові нітрилові текстуровані без пудри нестерильні SAFETOUCH Advanced Lavender 1187_D p. L 8-9</t>
  </si>
  <si>
    <t>Маска медична захисна одноразового використання (нестирильна) блакитна</t>
  </si>
  <si>
    <t>кор</t>
  </si>
  <si>
    <t>Бланідас Софт 5 л</t>
  </si>
  <si>
    <t>Бланідас Софт, 1000 мл</t>
  </si>
  <si>
    <t>Лезо 18 мм 10 шт Hardy 0550-201018 (1118)</t>
  </si>
  <si>
    <t>паков</t>
  </si>
  <si>
    <t>Стрижні клейові 11,2*200мм(прозорі уп. 10 шт.) А.Т.Т.УКРАЇНА</t>
  </si>
  <si>
    <t>Рукавички COMPASS  з крапкой ПВХ 10 пар стандартная щільність, 7 кл. 605</t>
  </si>
  <si>
    <t>Фанера ФК 1525*1525*4мм, сорт 3/4 (1лист= 0,0093025м.куб)</t>
  </si>
  <si>
    <t>Клей Найрит</t>
  </si>
  <si>
    <t>Клей цианоакрилатний TYTAN Quick FIX 400мл.</t>
  </si>
  <si>
    <t>компл</t>
  </si>
  <si>
    <t>Дисперсия ПВА (С/дон) Д-51С/ 1кг</t>
  </si>
  <si>
    <t>ЧВ-Клей акриловий універсальний монтажний Круче Гвоздей LACRYSIL 280мл</t>
  </si>
  <si>
    <t>Ізолон ППЕ од. фол. 5мм (IZOLON PRO 05 фол.1,0</t>
  </si>
  <si>
    <t>м.кв.</t>
  </si>
  <si>
    <t>Поролон ST2240 - 10 мм(1х2)</t>
  </si>
  <si>
    <t>Фанера ФК 1525*1525*10мм, сорт 3/4  (1лист= 0,023м.куб)C</t>
  </si>
  <si>
    <t>Поролон ST2240 - 20 мм(1х2)</t>
  </si>
  <si>
    <t>Поролон ST2240 - 30 мм(1х2)</t>
  </si>
  <si>
    <t>Рукавички ФБ Надміцні латексні розм L</t>
  </si>
  <si>
    <t>ЧВ-Зас. д/вікон Mr Muscle з нашат. спирт. 500мл курок</t>
  </si>
  <si>
    <t>Універсальний засіб для миття підлоги ORIGAMI 5000мл</t>
  </si>
  <si>
    <t>Зас. д/миття підлоги Glorix Лимонна енергія 1л</t>
  </si>
  <si>
    <t>Аерозоль Глейд Океанський оазис</t>
  </si>
  <si>
    <t>Засіб для чистки килимів Vanish Gold 500мл</t>
  </si>
  <si>
    <t>Зас. д/меблів Pronto 5в1 Алое Вера 500мл курок</t>
  </si>
  <si>
    <t>Поліроль д/меблів Pronto Лимон 300мл.</t>
  </si>
  <si>
    <t>ЧВ-Відбілювач Білизна SAMA гель 4в1 1000мл</t>
  </si>
  <si>
    <t>Мило господарське 72%, І гр. 200г Kavati (ДСТУ 4544:2006)</t>
  </si>
  <si>
    <t>Мило рід.господ. Sila 4,5 кг ПЕТ</t>
  </si>
  <si>
    <t>Синтет.мийн.зас порошкопод.унів САРМА Горн.свеж 6кг</t>
  </si>
  <si>
    <t>Синтет.мийн.зас порошкопод.унів САРМА-Aктив Конвалія 4,5кг</t>
  </si>
  <si>
    <t>Ополіскувач для тканин Origami Тропічна магнолія 4л</t>
  </si>
  <si>
    <t>Гель для прання Origami Delicate, 4л (80пр)</t>
  </si>
  <si>
    <t>ЧВ-Бреф чист.порошок лимон - з хлором 500г</t>
  </si>
  <si>
    <t>ЧВ-Засіб д/чищення Доместос Ультра блиск 1л</t>
  </si>
  <si>
    <t>Миючий зас д/пос PRO лайм OPTIMUM 5л</t>
  </si>
  <si>
    <t>PRO Рідке мило антибактеріальне, РОМАШКА, 5л  (4 шт/ящ) SD</t>
  </si>
  <si>
    <t>Папір туалетний Обухів 65 без гільзи</t>
  </si>
  <si>
    <t>Мішки д/сміття ДГ 35 л/100 шт</t>
  </si>
  <si>
    <t>ЧВ-Мішок д/будівельного сміття ТМ Expert, 2 шари, 120л/15шт</t>
  </si>
  <si>
    <t>Рукавички побутові універс. Грив Петрівна (L), латекс, 2шт.</t>
  </si>
  <si>
    <t>ЧВ-Рушник Zewa Плюс 2рул 2шар білі</t>
  </si>
  <si>
    <t>ЧВ-Серветки паперові Origami Horeca 24*24см, 100л</t>
  </si>
  <si>
    <t>Акумулятор АА Videx 3.7V</t>
  </si>
  <si>
    <t>Папір друк.А4 CRYSTAL 80 г 500арк</t>
  </si>
  <si>
    <t>пач</t>
  </si>
  <si>
    <t>Папір друк.А4 SPECTRA 160г кол.інтенсив 5х20арк.</t>
  </si>
  <si>
    <t>Папір друк.А4 SPECTRA 160г кол.неон 5х20арк.</t>
  </si>
  <si>
    <t>Папір друк.А4 SPECTRA 80г кол.інтенсив 5х50арк.</t>
  </si>
  <si>
    <t>Папір друк.А4 SPECTRA 80г кол.паст.5х50арк.</t>
  </si>
  <si>
    <t>Файл А4+глянц. 40мкм ЕС</t>
  </si>
  <si>
    <t xml:space="preserve">Ручка кульк.Piano Maxriter червона </t>
  </si>
  <si>
    <t xml:space="preserve">Ручка кульк.Piano Maxriter синя </t>
  </si>
  <si>
    <t>Ручка кульк.Piano Maxriter чорна</t>
  </si>
  <si>
    <t>Олівець ч/г ВМ8504/03 НВ</t>
  </si>
  <si>
    <t>Папір друк.А4 газетний 500арк</t>
  </si>
  <si>
    <t>Скріпки мет.25мм(100шт)трикут.</t>
  </si>
  <si>
    <t>пак</t>
  </si>
  <si>
    <t>Скріпки мет.78мм 50шт.ВМ/ЕС</t>
  </si>
  <si>
    <t>Гумка АХ1186</t>
  </si>
  <si>
    <t>Клей ПВА 200мл супер колп.</t>
  </si>
  <si>
    <t>Клей олівець 25г ВМ.4912 PVP проз.</t>
  </si>
  <si>
    <t>Біндер 1,5см</t>
  </si>
  <si>
    <t>Біндер 2,5см</t>
  </si>
  <si>
    <t>Біндер 2см</t>
  </si>
  <si>
    <t>Біндер 3,2см</t>
  </si>
  <si>
    <t>Біндер 4,2см</t>
  </si>
  <si>
    <t>Біндер 5,1см</t>
  </si>
  <si>
    <t>Коректор-олівець ВМ1031 8 мл. Мет.</t>
  </si>
  <si>
    <t>Маркер Permanent 8566 зл</t>
  </si>
  <si>
    <t>Маркер Permanent 8566 коричн.</t>
  </si>
  <si>
    <t>Маркер Permanent 8566 черв</t>
  </si>
  <si>
    <t>Маркер Permanent 8566 сн.</t>
  </si>
  <si>
    <t>Маркер Permanent 8566 чн</t>
  </si>
  <si>
    <t>Маркер Permanent 8566 фіолет.</t>
  </si>
  <si>
    <t>Скотч пакув.48мм х100м прозор.</t>
  </si>
  <si>
    <t>Скотч 12мм х 20м</t>
  </si>
  <si>
    <t>Папір для нотаток-блок 90х90х30мм кл.</t>
  </si>
  <si>
    <t>Папір клейк.76х76 100 арк.</t>
  </si>
  <si>
    <t>Скотч закладки кол.5х25арк.АХ2450 "Стрілки"неон</t>
  </si>
  <si>
    <t>Скотч закладки кол.5х30арк.ВМ.2331 неон папер.</t>
  </si>
  <si>
    <t>Папка-реєстр.А4 ламін/мет.ок.SK 70мм</t>
  </si>
  <si>
    <t>Папка пласт.А4 на гум.ЕС31601</t>
  </si>
  <si>
    <t>Папка пл. А4 пруж.(швидкозшивач) ЕС31207 кол.</t>
  </si>
  <si>
    <t>Папка пл.А4 на гумках ЕAGLE3005</t>
  </si>
  <si>
    <t>Папка пласт.А4 з кнопк.ВМ3928</t>
  </si>
  <si>
    <t>Папка пласт.А4 на кноп.О35211 з мал.</t>
  </si>
  <si>
    <t>Папка пласт.А4 з кноп.4020непрозора</t>
  </si>
  <si>
    <t>Швидкозшивач пласт.А4 SH</t>
  </si>
  <si>
    <t>Зошит уч.В5 12 л.ШКкл(без ПДВ)</t>
  </si>
  <si>
    <t>Книга канц.А4 48арк.офс.кл.ВМ2450</t>
  </si>
  <si>
    <t>Книга канц.А4 48арк.офс.лн.ВМ2451</t>
  </si>
  <si>
    <t>Зошит А4 80арк.кл.лак м.</t>
  </si>
  <si>
    <t>Накладна А5-1 100шт. Газет. З ПДВ</t>
  </si>
  <si>
    <t>Подорожн.лист служб.ЛА офс.№ф.№3(100арк)</t>
  </si>
  <si>
    <t>стрижень кульк.Piano Maxriter сн.</t>
  </si>
  <si>
    <t>Ручка гел.ДЕЛЬТА2042 синя</t>
  </si>
  <si>
    <t>Ручка гел.ДЕЛЬТА2042 чорна</t>
  </si>
  <si>
    <t>Фарба штемп.TR сн.</t>
  </si>
  <si>
    <t>Щоденник діл.ВМ208 А5 BASE недатов.</t>
  </si>
  <si>
    <t>Батарейка GP 1,5B LR03</t>
  </si>
  <si>
    <t>Батарейка GP 1,5B LR6</t>
  </si>
  <si>
    <t>Маркер текст.ВМ8904 жовтий</t>
  </si>
  <si>
    <t>Маркер текст.ВМ8904 зелений</t>
  </si>
  <si>
    <t>Маркер текст.ВМ8904 помаранч.</t>
  </si>
  <si>
    <t>Лінійка 20см мет.2018</t>
  </si>
  <si>
    <t>Серветки чист.д/комп.АРНИКА универс.100шт.</t>
  </si>
  <si>
    <t>Зошит А5 120арк.пласт.спір.розд.стор.Е20225</t>
  </si>
  <si>
    <t>Папка пласт.F30</t>
  </si>
  <si>
    <t>Швидкозшивач карт. А4</t>
  </si>
  <si>
    <t>Папка-реєстр.А5 2к3,5см пл.О35440</t>
  </si>
  <si>
    <t>Папка-реєстр.А4 ламін/мет.ок.SK 50мм</t>
  </si>
  <si>
    <t>Маски процедурні BLACKSEAMED Classic, з петлями для вух Голубі</t>
  </si>
  <si>
    <t>Маски процедурні BLACKSEAMED Classic, з петлями для вух Рожеві</t>
  </si>
  <si>
    <t>6.117</t>
  </si>
  <si>
    <t>6.118</t>
  </si>
  <si>
    <t>6.119</t>
  </si>
  <si>
    <t>6.120</t>
  </si>
  <si>
    <t>6.121</t>
  </si>
  <si>
    <t>6.122</t>
  </si>
  <si>
    <t>6.123</t>
  </si>
  <si>
    <t>6.124</t>
  </si>
  <si>
    <t>6.125</t>
  </si>
  <si>
    <t>6.126</t>
  </si>
  <si>
    <t>6.127</t>
  </si>
  <si>
    <t>6.128</t>
  </si>
  <si>
    <t>6.129</t>
  </si>
  <si>
    <t>6.130</t>
  </si>
  <si>
    <t>6.131</t>
  </si>
  <si>
    <t>6.132</t>
  </si>
  <si>
    <t>6.133</t>
  </si>
  <si>
    <t>6.134</t>
  </si>
  <si>
    <t>6.135</t>
  </si>
  <si>
    <t>6.136</t>
  </si>
  <si>
    <t>6.137</t>
  </si>
  <si>
    <t>6.138</t>
  </si>
  <si>
    <t>6.139</t>
  </si>
  <si>
    <t>6.140</t>
  </si>
  <si>
    <t>6.141</t>
  </si>
  <si>
    <t>6.142</t>
  </si>
  <si>
    <t>6.143</t>
  </si>
  <si>
    <t>6.144</t>
  </si>
  <si>
    <t>6.145</t>
  </si>
  <si>
    <t>6.146</t>
  </si>
  <si>
    <t>ЧВ-Засіб для чистки унітазу Origami, 1л</t>
  </si>
  <si>
    <t>Вибілювач "Білизна", Червона Лінійка, 1л</t>
  </si>
  <si>
    <t>Чист. засіб Сарма «Сода-эффект» 400г</t>
  </si>
  <si>
    <t>ЧВ-Рукавички ФБ універсальні латексні розм L</t>
  </si>
  <si>
    <t>ЧВ-Засіб д/миття підлоги Glorix Свіжість Атлантики 1л</t>
  </si>
  <si>
    <t>ЧВ-Зас.д/підлоги Фрекен Бок Антибак. та Антивір. 1000мл.</t>
  </si>
  <si>
    <t>Зас. д/миття універс. MR PROPER Лимон 1л</t>
  </si>
  <si>
    <t>Господарське рідке мило, ЧИСТИЙ ДІМ 1л</t>
  </si>
  <si>
    <t>Синтет.мийн.зас порошкопод.унів САРМА-Aктив Горн.свеж 4,5кг</t>
  </si>
  <si>
    <t>СМЗ універсалне Сарма актив гірська свіжість 2,4 кг</t>
  </si>
  <si>
    <t>Рукавички господар. міцні Грив Петрівна (L), латекс, 2шт.</t>
  </si>
  <si>
    <t>ЧВ-Засіб д/чищення Domestos Эксперт Сила 1л</t>
  </si>
  <si>
    <t>ЧВ-Зас. д/чищ. унітаза DOMESTOS Грін 750 мл.</t>
  </si>
  <si>
    <t>ЧВ-Персіл автомат Голд Свіжість від Сілан 9000 г</t>
  </si>
  <si>
    <t xml:space="preserve">ЧВ-Зас. д/чищ. унітазів SAMA Сантрі гель Альпійська </t>
  </si>
  <si>
    <t>6.147</t>
  </si>
  <si>
    <t>6.148</t>
  </si>
  <si>
    <t>6.149</t>
  </si>
  <si>
    <t>6.150</t>
  </si>
  <si>
    <t>6.151</t>
  </si>
  <si>
    <t>6.152</t>
  </si>
  <si>
    <t>6.153</t>
  </si>
  <si>
    <t>6.154</t>
  </si>
  <si>
    <t>6.155</t>
  </si>
  <si>
    <t>6.156</t>
  </si>
  <si>
    <t>6.157</t>
  </si>
  <si>
    <t>6.158</t>
  </si>
  <si>
    <t>6.159</t>
  </si>
  <si>
    <t>6.160</t>
  </si>
  <si>
    <t>6.161</t>
  </si>
  <si>
    <t>6.162</t>
  </si>
  <si>
    <t>6.163</t>
  </si>
  <si>
    <t>6.164</t>
  </si>
  <si>
    <t>6.165</t>
  </si>
  <si>
    <t>6.166</t>
  </si>
  <si>
    <t>6.167</t>
  </si>
  <si>
    <t>6.168</t>
  </si>
  <si>
    <t>6.169</t>
  </si>
  <si>
    <t>6.170</t>
  </si>
  <si>
    <t>6.171</t>
  </si>
  <si>
    <t>6.172</t>
  </si>
  <si>
    <t>6.173</t>
  </si>
  <si>
    <t>6.174</t>
  </si>
  <si>
    <t>6.175</t>
  </si>
  <si>
    <t>6.176</t>
  </si>
  <si>
    <t>6.177</t>
  </si>
  <si>
    <t>6.178</t>
  </si>
  <si>
    <t>6.179</t>
  </si>
  <si>
    <t>6.180</t>
  </si>
  <si>
    <t>6.181</t>
  </si>
  <si>
    <t>6.182</t>
  </si>
  <si>
    <t>6.183</t>
  </si>
  <si>
    <t>6.184</t>
  </si>
  <si>
    <t>6.185</t>
  </si>
  <si>
    <t>6.186</t>
  </si>
  <si>
    <t>6.187</t>
  </si>
  <si>
    <t>6.188</t>
  </si>
  <si>
    <t>6.189</t>
  </si>
  <si>
    <t>6.190</t>
  </si>
  <si>
    <t>6.191</t>
  </si>
  <si>
    <t>6.192</t>
  </si>
  <si>
    <t>6.193</t>
  </si>
  <si>
    <t>6.194</t>
  </si>
  <si>
    <t>6.195</t>
  </si>
  <si>
    <t>6.196</t>
  </si>
  <si>
    <t>6.197</t>
  </si>
  <si>
    <t>6.198</t>
  </si>
  <si>
    <t>6.199</t>
  </si>
  <si>
    <t>6.200</t>
  </si>
  <si>
    <t>6.201</t>
  </si>
  <si>
    <t>6.202</t>
  </si>
  <si>
    <t>6.203</t>
  </si>
  <si>
    <t>6.204</t>
  </si>
  <si>
    <t>6.205</t>
  </si>
  <si>
    <t>6.206</t>
  </si>
  <si>
    <t>6.207</t>
  </si>
  <si>
    <t>6.208</t>
  </si>
  <si>
    <t>6.209</t>
  </si>
  <si>
    <t>6.210</t>
  </si>
  <si>
    <t>6.211</t>
  </si>
  <si>
    <t>6.212</t>
  </si>
  <si>
    <t>6.213</t>
  </si>
  <si>
    <t>6.214</t>
  </si>
  <si>
    <t>6.215</t>
  </si>
  <si>
    <t>6.216</t>
  </si>
  <si>
    <t>6.217</t>
  </si>
  <si>
    <t>6.218</t>
  </si>
  <si>
    <t>6.219</t>
  </si>
  <si>
    <t>Книга обліку А4 АРКУШ 176арк, кліт/офсет, ламін.тверд.обкл.</t>
  </si>
  <si>
    <t>ЧВ-Блокнот Universal, A4, пласт. обкл., спіраль, з розділ., блок з перф., 120, кліт. Диз 2</t>
  </si>
  <si>
    <t>Папка-швидкозшивач пластикова CLIP A "Вишиванка" O30686</t>
  </si>
  <si>
    <t>Папка-швидкозшивач пластик. CLIP A з двома карман. ECONOMIX E31201</t>
  </si>
  <si>
    <t>Папка-швидкозшивач пластик. CLIP A  Light,  з двома карман. E31207</t>
  </si>
  <si>
    <t>Папка-швидкозшивач пластик CLIP A з двома карман, вишиванка O30688</t>
  </si>
  <si>
    <t>папка-швидк.+кишеня, А4 500мкн, син.,PP, 4-213-06, 4OFFICE</t>
  </si>
  <si>
    <t>папка-швидк.+кишеня, А4 500мкн, сіра,PP, 4-213-08, 4OFFICE</t>
  </si>
  <si>
    <t>Папка з файлами Deli E5033 мiкс А4 30ф 40мкм, "Rio"  18мм блакитний</t>
  </si>
  <si>
    <t>Папка з файлами Deli E5033 мiкс А4 30ф 40мкм, "Rio"  18мм зелений</t>
  </si>
  <si>
    <t>Папка з файлами Deli E5033 мiкс А4 30ф 40мкм, "Rio"  18мм помаранчевий</t>
  </si>
  <si>
    <t>Книга обліку А4 АРКУШ, 48арк, лін/газет, м'яка обклад.</t>
  </si>
  <si>
    <t>Книга обліку А4 АРКУШ, 96арк, лін/газет, м'яка обклад</t>
  </si>
  <si>
    <t>Книга обліку А4 АРКУШ, 48арк, лін/офсет, м'яка обклад.</t>
  </si>
  <si>
    <t>Книга канцелярська 50л офс кл.</t>
  </si>
  <si>
    <t>Папка-швидкозшивач А4 Optima без перфорації "Калейдоскоп", фактура "глянець"</t>
  </si>
  <si>
    <t>Папка на гумках А4, Classic синя, Nota Bene</t>
  </si>
  <si>
    <t>Папка на гумках А4, Classic зелена, Nota Bene</t>
  </si>
  <si>
    <t>Папка на кноп Deli 38978 мiкс А5 неон з бiлим клапаном Rio (0,18мм) помаранчевий</t>
  </si>
  <si>
    <t>Планшет Deli 38154Е син, черн А4 покр ПВХ мет/клип, карман</t>
  </si>
  <si>
    <t>Папка-реєстратор 2 кiльця 40мм А5 покриття PP</t>
  </si>
  <si>
    <t>Папка-куточок пласт. А4 Сentrum "Emojidex" L-тип 0,18мм 87007</t>
  </si>
  <si>
    <t>Папка-куточок пласт. А4 Сentrum "Emojidex" L-тип 0,18мм 87015</t>
  </si>
  <si>
    <t>Папка-конверт YES на кнопці А4 "SmileyWorld Pattern"</t>
  </si>
  <si>
    <t>Папка-конверт YES на кнопці А4 "Bananas"</t>
  </si>
  <si>
    <t>Папка-конверт А4 на кнопці  180 мкм</t>
  </si>
  <si>
    <t>Бланки "Nota Bene" Видаткова накладна А5, папір газетний, 100 аркушів</t>
  </si>
  <si>
    <t>А5/12 кл. YES мат.ВДЛ+глітер "LOL-1", зошит для записів</t>
  </si>
  <si>
    <t>Ручка кулькова Maxflow, чорна, Пол.</t>
  </si>
  <si>
    <t>Ручка кулькова ChromX, синя, Пол.</t>
  </si>
  <si>
    <t>Ручка кулькова Direkt, чорна пол.</t>
  </si>
  <si>
    <t>ЧВ-Ручка гелева Forum, 0,5 мм, синя, Пол.</t>
  </si>
  <si>
    <t>Ручка кулькова Maxflow, синя, Пол.</t>
  </si>
  <si>
    <t>Реєстратор А4 односторонній 70 мм CLASSIC синій Nota Bene</t>
  </si>
  <si>
    <t>Папір оф. Mix Intensiv 160 г/м2, 125 л. (5 цв. по 25 л.)</t>
  </si>
  <si>
    <t>Папір оф.  SPECTRA COLOR-Rainbow А4 80 5х50 250арк. Pack Light (пастель)</t>
  </si>
  <si>
    <t>Папка на гумках,А4, дизайн рожевий, Nota Bene</t>
  </si>
  <si>
    <t>Папка на гумках,А4, дизайн зелений, Nota Bene</t>
  </si>
  <si>
    <t>Файл А4+ 30мкм глянець (100 шт.) E31106</t>
  </si>
  <si>
    <t>Папка реєстратор А4 50мм, металевий кутик, асорті iTEM052L\RT</t>
  </si>
  <si>
    <t>ЧВ-Щоденник недатований Фреш, КРАФТ, укр. блок, 143х215мм, 320стр.</t>
  </si>
  <si>
    <t>Реєстратор А4 односторонній 70 мм CLASSIC червоний Nota Bene</t>
  </si>
  <si>
    <t>Реєстратор А4 односторонній 70 мм CLASSIC помаранчевий Nota Bene</t>
  </si>
  <si>
    <t>Папка з притиском пластик. CLIP B з двома карман. ECONOMIX E31202</t>
  </si>
  <si>
    <t>Журнал вихідної коресп А4 50лофс</t>
  </si>
  <si>
    <t>Журнал вхідної коресп А4 50лофс</t>
  </si>
  <si>
    <t>Картонна папка-швидкозшивач, формат С4, картон 260 г/м.кв.</t>
  </si>
  <si>
    <t>Папка Швидкозшивач  пепер 0,3мм, А4</t>
  </si>
  <si>
    <t>Папір газетний А4 (100 л.)</t>
  </si>
  <si>
    <t>Щоденник датований A5 "ART"  мат/лам. УФ лак. Дизайни в асортименті</t>
  </si>
  <si>
    <t>Блок паперу для нотаток 85*85 кольоровий 400арк.75005-NV</t>
  </si>
  <si>
    <t>Блок паперу для нотаток 85*85 білий 400арк.75003-NV</t>
  </si>
  <si>
    <t>Стікери (блок 4 кольори, 400 самоклейних папірців) 75х75 E20949</t>
  </si>
  <si>
    <t>Розділювач 12х44мм, 5 кольорів по 20 листів, SOZ</t>
  </si>
  <si>
    <t>ЧВ-Стікери-закладки 5*25аркушів Nota Bene</t>
  </si>
  <si>
    <t>Набір маркерів текстових, 6шт, 1-5мм, 4-109/6, 4Office/гачок</t>
  </si>
  <si>
    <t>Маркер перманентний CENTROPEN "PERMANENT", 1-4,60мм, зелений, скошений пол.</t>
  </si>
  <si>
    <t>Маркер перманентний CENTROPEN "PERMANENT", 1-4,60мм, червоний, скошений пол.</t>
  </si>
  <si>
    <t>Маркер перманентний CENTROPEN "PERMANENT", 2,50мм, синій, круглий пол.</t>
  </si>
  <si>
    <t>Маркер перманентний SCHNEIDER MAXX 163 1-4 мм, чорний</t>
  </si>
  <si>
    <t>Коректор-ручка, 8 мл O45103</t>
  </si>
  <si>
    <t>Увлажнитель для пальцев Deli E9102 78х78х39мм прозрачный</t>
  </si>
  <si>
    <t>Лінійка 30 см, з тримачем</t>
  </si>
  <si>
    <t>Скотч офісний невидимий 19ммх33м E40814</t>
  </si>
  <si>
    <t>Змащувач для пальців 15мл K32616</t>
  </si>
  <si>
    <t>Клей ПВА-М, 200 гр E41211</t>
  </si>
  <si>
    <t>Клей-олівець Kores Paper Stick 20г, PVP</t>
  </si>
  <si>
    <t>Скріпка кругла з насічкою 78мм, 50шт. E41011</t>
  </si>
  <si>
    <t>Біндер 25 мм (12шт.)</t>
  </si>
  <si>
    <t>Біндер 32мм (12шт.)</t>
  </si>
  <si>
    <t>Біндер 51мм (12шт.)</t>
  </si>
  <si>
    <t>Скріпки трикут., 25мм, 100шт., 4-320, 4OFFICE</t>
  </si>
  <si>
    <t>Біндери 15 мм 12шт. E41009</t>
  </si>
  <si>
    <t>Біндери 19мм 12шт. E41004</t>
  </si>
  <si>
    <t>Скотч офіснийпрозорий 12ммх20м E40819</t>
  </si>
  <si>
    <t>Олівці графітові трикутні Marco, 12шт, 9001E-12CB пол.</t>
  </si>
  <si>
    <t>Гумка квадратна супер м'яка Deli 3044</t>
  </si>
  <si>
    <t>ЧВ-Ручка кулькова Top Tek Fusion 10000, синя, полка</t>
  </si>
  <si>
    <t>Бiндер кольоровий 19мм, 12шт., туба</t>
  </si>
  <si>
    <t>Офісний папір NEW Future Laser А4 80г/м2 (500арк.)</t>
  </si>
  <si>
    <t>Папка на гумці А4 "Sweet Dreams"  L6205</t>
  </si>
  <si>
    <t>Папка-куточок А4 щільна, колір в асорт, Nota Bene</t>
  </si>
  <si>
    <t>Папка-куточок А4 щільна, синя, Nota Bene</t>
  </si>
  <si>
    <t>Папка-куточок А4 щільна, біла, Nota Bene</t>
  </si>
  <si>
    <t>ЧВ-Набір папок "Павич/Тигр": А4-1шт,А5-1шт пол.</t>
  </si>
  <si>
    <t>Папка на кнопці А4 об'ємна 10 мм "Sweet Dreams"  L6209</t>
  </si>
  <si>
    <t>Головний бухгалтер</t>
  </si>
  <si>
    <t>Михайловська Л.В.</t>
  </si>
  <si>
    <t>Додаток № 4</t>
  </si>
</sst>
</file>

<file path=xl/styles.xml><?xml version="1.0" encoding="utf-8"?>
<styleSheet xmlns="http://schemas.openxmlformats.org/spreadsheetml/2006/main">
  <numFmts count="6">
    <numFmt numFmtId="43" formatCode="_-* #,##0.00\ _₽_-;\-* #,##0.00\ _₽_-;_-* &quot;-&quot;??\ _₽_-;_-@_-"/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_-* #,##0.00_-;\-* #,##0.00_-;_-* &quot;-&quot;??_-;_-@"/>
    <numFmt numFmtId="168" formatCode="_-* #,##0.00\ _₴_-;\-* #,##0.00\ _₴_-;_-* &quot;-&quot;??\ _₴_-;_-@_-"/>
  </numFmts>
  <fonts count="32">
    <font>
      <sz val="11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b/>
      <sz val="12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b/>
      <sz val="10"/>
      <color rgb="FF000000"/>
      <name val="Arial"/>
    </font>
    <font>
      <sz val="11"/>
      <name val="Arial"/>
    </font>
    <font>
      <b/>
      <sz val="12"/>
      <color theme="1"/>
      <name val="Arial"/>
    </font>
    <font>
      <sz val="12"/>
      <color theme="1"/>
      <name val="Arial"/>
    </font>
    <font>
      <sz val="12"/>
      <color theme="1"/>
      <name val="Calibri"/>
    </font>
    <font>
      <b/>
      <i/>
      <sz val="12"/>
      <color theme="1"/>
      <name val="Arial"/>
    </font>
    <font>
      <sz val="10"/>
      <color rgb="FFFF0000"/>
      <name val="Arial"/>
    </font>
    <font>
      <b/>
      <sz val="11"/>
      <color theme="1"/>
      <name val="Arial"/>
    </font>
    <font>
      <b/>
      <sz val="11"/>
      <color rgb="FF000000"/>
      <name val="Arial"/>
    </font>
    <font>
      <vertAlign val="subscript"/>
      <sz val="11"/>
      <color theme="1"/>
      <name val="Calibri"/>
    </font>
    <font>
      <vertAlign val="subscript"/>
      <sz val="11"/>
      <color theme="1"/>
      <name val="Calibri"/>
    </font>
    <font>
      <vertAlign val="subscript"/>
      <sz val="11"/>
      <color theme="1"/>
      <name val="Calibri"/>
    </font>
    <font>
      <vertAlign val="subscript"/>
      <sz val="10"/>
      <color theme="1"/>
      <name val="Arial"/>
    </font>
    <font>
      <vertAlign val="subscript"/>
      <sz val="11"/>
      <color theme="1"/>
      <name val="Calibri"/>
    </font>
    <font>
      <vertAlign val="subscript"/>
      <sz val="11"/>
      <color theme="1"/>
      <name val="Calibri"/>
    </font>
    <font>
      <sz val="11"/>
      <color theme="1"/>
      <name val="Arial"/>
    </font>
    <font>
      <u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Arial"/>
      <family val="2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</fills>
  <borders count="100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</borders>
  <cellStyleXfs count="2">
    <xf numFmtId="0" fontId="0" fillId="0" borderId="0"/>
    <xf numFmtId="43" fontId="21" fillId="0" borderId="0" applyFont="0" applyFill="0" applyBorder="0" applyAlignment="0" applyProtection="0"/>
  </cellStyleXfs>
  <cellXfs count="272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horizontal="center" vertical="center" wrapText="1"/>
    </xf>
    <xf numFmtId="3" fontId="4" fillId="3" borderId="17" xfId="0" applyNumberFormat="1" applyFont="1" applyFill="1" applyBorder="1" applyAlignment="1">
      <alignment horizontal="center" vertical="center" wrapText="1"/>
    </xf>
    <xf numFmtId="3" fontId="4" fillId="3" borderId="15" xfId="0" applyNumberFormat="1" applyFont="1" applyFill="1" applyBorder="1" applyAlignment="1">
      <alignment horizontal="center" vertical="center" wrapText="1"/>
    </xf>
    <xf numFmtId="3" fontId="4" fillId="3" borderId="16" xfId="0" applyNumberFormat="1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vertical="top" wrapText="1"/>
    </xf>
    <xf numFmtId="0" fontId="8" fillId="4" borderId="20" xfId="0" applyFont="1" applyFill="1" applyBorder="1" applyAlignment="1">
      <alignment horizontal="center" vertical="top" wrapText="1"/>
    </xf>
    <xf numFmtId="0" fontId="8" fillId="4" borderId="21" xfId="0" applyFont="1" applyFill="1" applyBorder="1" applyAlignment="1">
      <alignment vertical="top" wrapText="1"/>
    </xf>
    <xf numFmtId="165" fontId="9" fillId="4" borderId="22" xfId="0" applyNumberFormat="1" applyFont="1" applyFill="1" applyBorder="1" applyAlignment="1">
      <alignment vertical="top" wrapText="1"/>
    </xf>
    <xf numFmtId="3" fontId="9" fillId="4" borderId="19" xfId="0" applyNumberFormat="1" applyFont="1" applyFill="1" applyBorder="1" applyAlignment="1">
      <alignment vertical="top" wrapText="1"/>
    </xf>
    <xf numFmtId="4" fontId="9" fillId="4" borderId="20" xfId="0" applyNumberFormat="1" applyFont="1" applyFill="1" applyBorder="1" applyAlignment="1">
      <alignment vertical="top" wrapText="1"/>
    </xf>
    <xf numFmtId="4" fontId="9" fillId="4" borderId="21" xfId="0" applyNumberFormat="1" applyFont="1" applyFill="1" applyBorder="1" applyAlignment="1">
      <alignment horizontal="right" vertical="top" wrapText="1"/>
    </xf>
    <xf numFmtId="0" fontId="9" fillId="4" borderId="23" xfId="0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166" fontId="4" fillId="0" borderId="24" xfId="0" applyNumberFormat="1" applyFont="1" applyBorder="1" applyAlignment="1">
      <alignment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166" fontId="5" fillId="0" borderId="26" xfId="0" applyNumberFormat="1" applyFont="1" applyBorder="1" applyAlignment="1">
      <alignment vertical="center" wrapText="1"/>
    </xf>
    <xf numFmtId="166" fontId="5" fillId="0" borderId="27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right" vertical="center" wrapText="1"/>
    </xf>
    <xf numFmtId="0" fontId="5" fillId="0" borderId="28" xfId="0" applyFont="1" applyBorder="1" applyAlignment="1">
      <alignment vertical="center" wrapText="1"/>
    </xf>
    <xf numFmtId="167" fontId="11" fillId="4" borderId="29" xfId="0" applyNumberFormat="1" applyFont="1" applyFill="1" applyBorder="1" applyAlignment="1">
      <alignment vertical="top"/>
    </xf>
    <xf numFmtId="167" fontId="8" fillId="4" borderId="30" xfId="0" applyNumberFormat="1" applyFont="1" applyFill="1" applyBorder="1" applyAlignment="1">
      <alignment horizontal="center" vertical="top"/>
    </xf>
    <xf numFmtId="167" fontId="8" fillId="4" borderId="30" xfId="0" applyNumberFormat="1" applyFont="1" applyFill="1" applyBorder="1" applyAlignment="1">
      <alignment vertical="top"/>
    </xf>
    <xf numFmtId="167" fontId="8" fillId="4" borderId="31" xfId="0" applyNumberFormat="1" applyFont="1" applyFill="1" applyBorder="1" applyAlignment="1">
      <alignment vertical="top"/>
    </xf>
    <xf numFmtId="3" fontId="8" fillId="4" borderId="32" xfId="0" applyNumberFormat="1" applyFont="1" applyFill="1" applyBorder="1" applyAlignment="1">
      <alignment vertical="top"/>
    </xf>
    <xf numFmtId="4" fontId="8" fillId="4" borderId="33" xfId="0" applyNumberFormat="1" applyFont="1" applyFill="1" applyBorder="1" applyAlignment="1">
      <alignment vertical="top"/>
    </xf>
    <xf numFmtId="4" fontId="8" fillId="4" borderId="34" xfId="0" applyNumberFormat="1" applyFont="1" applyFill="1" applyBorder="1" applyAlignment="1">
      <alignment horizontal="right" vertical="top"/>
    </xf>
    <xf numFmtId="0" fontId="5" fillId="4" borderId="35" xfId="0" applyFont="1" applyFill="1" applyBorder="1" applyAlignment="1">
      <alignment vertical="top" wrapText="1"/>
    </xf>
    <xf numFmtId="167" fontId="5" fillId="0" borderId="0" xfId="0" applyNumberFormat="1" applyFont="1" applyAlignment="1">
      <alignment wrapText="1"/>
    </xf>
    <xf numFmtId="3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8" fillId="4" borderId="15" xfId="0" applyFont="1" applyFill="1" applyBorder="1" applyAlignment="1">
      <alignment vertical="top" wrapText="1"/>
    </xf>
    <xf numFmtId="0" fontId="8" fillId="4" borderId="16" xfId="0" applyFont="1" applyFill="1" applyBorder="1" applyAlignment="1">
      <alignment horizontal="center" vertical="top" wrapText="1"/>
    </xf>
    <xf numFmtId="0" fontId="8" fillId="4" borderId="17" xfId="0" applyFont="1" applyFill="1" applyBorder="1" applyAlignment="1">
      <alignment vertical="top" wrapText="1"/>
    </xf>
    <xf numFmtId="165" fontId="9" fillId="4" borderId="36" xfId="0" applyNumberFormat="1" applyFont="1" applyFill="1" applyBorder="1" applyAlignment="1">
      <alignment vertical="top" wrapText="1"/>
    </xf>
    <xf numFmtId="3" fontId="9" fillId="4" borderId="15" xfId="0" applyNumberFormat="1" applyFont="1" applyFill="1" applyBorder="1" applyAlignment="1">
      <alignment vertical="top" wrapText="1"/>
    </xf>
    <xf numFmtId="4" fontId="9" fillId="4" borderId="16" xfId="0" applyNumberFormat="1" applyFont="1" applyFill="1" applyBorder="1" applyAlignment="1">
      <alignment vertical="top" wrapText="1"/>
    </xf>
    <xf numFmtId="4" fontId="9" fillId="4" borderId="17" xfId="0" applyNumberFormat="1" applyFont="1" applyFill="1" applyBorder="1" applyAlignment="1">
      <alignment horizontal="right" vertical="top" wrapText="1"/>
    </xf>
    <xf numFmtId="0" fontId="9" fillId="4" borderId="18" xfId="0" applyFont="1" applyFill="1" applyBorder="1" applyAlignment="1">
      <alignment vertical="top" wrapText="1"/>
    </xf>
    <xf numFmtId="166" fontId="4" fillId="5" borderId="37" xfId="0" applyNumberFormat="1" applyFont="1" applyFill="1" applyBorder="1" applyAlignment="1">
      <alignment vertical="center" wrapText="1"/>
    </xf>
    <xf numFmtId="49" fontId="4" fillId="5" borderId="36" xfId="0" applyNumberFormat="1" applyFont="1" applyFill="1" applyBorder="1" applyAlignment="1">
      <alignment horizontal="center" vertical="center" wrapText="1"/>
    </xf>
    <xf numFmtId="166" fontId="4" fillId="5" borderId="38" xfId="0" applyNumberFormat="1" applyFont="1" applyFill="1" applyBorder="1" applyAlignment="1">
      <alignment horizontal="center" vertical="center" wrapText="1"/>
    </xf>
    <xf numFmtId="3" fontId="4" fillId="5" borderId="38" xfId="0" applyNumberFormat="1" applyFont="1" applyFill="1" applyBorder="1" applyAlignment="1">
      <alignment horizontal="center" vertical="center" wrapText="1"/>
    </xf>
    <xf numFmtId="4" fontId="4" fillId="5" borderId="38" xfId="0" applyNumberFormat="1" applyFont="1" applyFill="1" applyBorder="1" applyAlignment="1">
      <alignment horizontal="center" vertical="center" wrapText="1"/>
    </xf>
    <xf numFmtId="4" fontId="4" fillId="5" borderId="38" xfId="0" applyNumberFormat="1" applyFont="1" applyFill="1" applyBorder="1" applyAlignment="1">
      <alignment horizontal="right" vertical="center" wrapText="1"/>
    </xf>
    <xf numFmtId="0" fontId="4" fillId="5" borderId="18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6" fontId="4" fillId="5" borderId="29" xfId="0" applyNumberFormat="1" applyFont="1" applyFill="1" applyBorder="1" applyAlignment="1">
      <alignment vertical="center" wrapText="1"/>
    </xf>
    <xf numFmtId="49" fontId="4" fillId="5" borderId="31" xfId="0" applyNumberFormat="1" applyFont="1" applyFill="1" applyBorder="1" applyAlignment="1">
      <alignment horizontal="center" vertical="center" wrapText="1"/>
    </xf>
    <xf numFmtId="166" fontId="4" fillId="5" borderId="30" xfId="0" applyNumberFormat="1" applyFont="1" applyFill="1" applyBorder="1" applyAlignment="1">
      <alignment horizontal="center" vertical="center" wrapText="1"/>
    </xf>
    <xf numFmtId="3" fontId="4" fillId="5" borderId="30" xfId="0" applyNumberFormat="1" applyFont="1" applyFill="1" applyBorder="1" applyAlignment="1">
      <alignment horizontal="center" vertical="center" wrapText="1"/>
    </xf>
    <xf numFmtId="4" fontId="4" fillId="5" borderId="30" xfId="0" applyNumberFormat="1" applyFont="1" applyFill="1" applyBorder="1" applyAlignment="1">
      <alignment horizontal="center" vertical="center" wrapText="1"/>
    </xf>
    <xf numFmtId="4" fontId="4" fillId="5" borderId="39" xfId="0" applyNumberFormat="1" applyFont="1" applyFill="1" applyBorder="1" applyAlignment="1">
      <alignment horizontal="right" vertical="center" wrapText="1"/>
    </xf>
    <xf numFmtId="0" fontId="4" fillId="5" borderId="40" xfId="0" applyFont="1" applyFill="1" applyBorder="1" applyAlignment="1">
      <alignment vertical="center" wrapText="1"/>
    </xf>
    <xf numFmtId="166" fontId="4" fillId="0" borderId="41" xfId="0" applyNumberFormat="1" applyFont="1" applyBorder="1" applyAlignment="1">
      <alignment vertical="top" wrapText="1"/>
    </xf>
    <xf numFmtId="49" fontId="4" fillId="0" borderId="42" xfId="0" applyNumberFormat="1" applyFont="1" applyBorder="1" applyAlignment="1">
      <alignment horizontal="center" vertical="top" wrapText="1"/>
    </xf>
    <xf numFmtId="166" fontId="5" fillId="0" borderId="43" xfId="0" applyNumberFormat="1" applyFont="1" applyBorder="1" applyAlignment="1">
      <alignment vertical="top" wrapText="1"/>
    </xf>
    <xf numFmtId="166" fontId="5" fillId="0" borderId="42" xfId="0" applyNumberFormat="1" applyFont="1" applyBorder="1" applyAlignment="1">
      <alignment horizontal="center" vertical="top" wrapText="1"/>
    </xf>
    <xf numFmtId="3" fontId="5" fillId="0" borderId="44" xfId="0" applyNumberFormat="1" applyFont="1" applyBorder="1" applyAlignment="1">
      <alignment horizontal="center" vertical="top" wrapText="1"/>
    </xf>
    <xf numFmtId="4" fontId="5" fillId="0" borderId="45" xfId="0" applyNumberFormat="1" applyFont="1" applyBorder="1" applyAlignment="1">
      <alignment horizontal="center" vertical="top" wrapText="1"/>
    </xf>
    <xf numFmtId="4" fontId="5" fillId="0" borderId="46" xfId="0" applyNumberFormat="1" applyFont="1" applyBorder="1" applyAlignment="1">
      <alignment horizontal="right" vertical="top" wrapText="1"/>
    </xf>
    <xf numFmtId="0" fontId="5" fillId="0" borderId="43" xfId="0" applyFont="1" applyBorder="1" applyAlignment="1">
      <alignment vertical="top" wrapText="1"/>
    </xf>
    <xf numFmtId="166" fontId="4" fillId="0" borderId="27" xfId="0" applyNumberFormat="1" applyFont="1" applyBorder="1" applyAlignment="1">
      <alignment vertical="top" wrapText="1"/>
    </xf>
    <xf numFmtId="49" fontId="4" fillId="0" borderId="47" xfId="0" applyNumberFormat="1" applyFont="1" applyBorder="1" applyAlignment="1">
      <alignment horizontal="center" vertical="top" wrapText="1"/>
    </xf>
    <xf numFmtId="166" fontId="4" fillId="0" borderId="48" xfId="0" applyNumberFormat="1" applyFont="1" applyBorder="1" applyAlignment="1">
      <alignment vertical="top" wrapText="1"/>
    </xf>
    <xf numFmtId="49" fontId="4" fillId="0" borderId="49" xfId="0" applyNumberFormat="1" applyFont="1" applyBorder="1" applyAlignment="1">
      <alignment horizontal="center" vertical="top" wrapText="1"/>
    </xf>
    <xf numFmtId="166" fontId="5" fillId="0" borderId="50" xfId="0" applyNumberFormat="1" applyFont="1" applyBorder="1" applyAlignment="1">
      <alignment vertical="top" wrapText="1"/>
    </xf>
    <xf numFmtId="166" fontId="5" fillId="0" borderId="51" xfId="0" applyNumberFormat="1" applyFont="1" applyBorder="1" applyAlignment="1">
      <alignment horizontal="center" vertical="top" wrapText="1"/>
    </xf>
    <xf numFmtId="3" fontId="5" fillId="0" borderId="52" xfId="0" applyNumberFormat="1" applyFont="1" applyBorder="1" applyAlignment="1">
      <alignment horizontal="center" vertical="top" wrapText="1"/>
    </xf>
    <xf numFmtId="4" fontId="5" fillId="0" borderId="53" xfId="0" applyNumberFormat="1" applyFont="1" applyBorder="1" applyAlignment="1">
      <alignment horizontal="center" vertical="top" wrapText="1"/>
    </xf>
    <xf numFmtId="4" fontId="5" fillId="0" borderId="54" xfId="0" applyNumberFormat="1" applyFont="1" applyBorder="1" applyAlignment="1">
      <alignment horizontal="right" vertical="top" wrapText="1"/>
    </xf>
    <xf numFmtId="0" fontId="5" fillId="0" borderId="50" xfId="0" applyFont="1" applyBorder="1" applyAlignment="1">
      <alignment vertical="top" wrapText="1"/>
    </xf>
    <xf numFmtId="166" fontId="4" fillId="6" borderId="59" xfId="0" applyNumberFormat="1" applyFont="1" applyFill="1" applyBorder="1" applyAlignment="1">
      <alignment vertical="center"/>
    </xf>
    <xf numFmtId="49" fontId="4" fillId="6" borderId="39" xfId="0" applyNumberFormat="1" applyFont="1" applyFill="1" applyBorder="1" applyAlignment="1">
      <alignment horizontal="center" vertical="center"/>
    </xf>
    <xf numFmtId="166" fontId="5" fillId="6" borderId="60" xfId="0" applyNumberFormat="1" applyFont="1" applyFill="1" applyBorder="1" applyAlignment="1">
      <alignment vertical="center"/>
    </xf>
    <xf numFmtId="166" fontId="5" fillId="6" borderId="31" xfId="0" applyNumberFormat="1" applyFont="1" applyFill="1" applyBorder="1" applyAlignment="1">
      <alignment horizontal="center" vertical="center" wrapText="1"/>
    </xf>
    <xf numFmtId="3" fontId="5" fillId="6" borderId="59" xfId="0" applyNumberFormat="1" applyFont="1" applyFill="1" applyBorder="1" applyAlignment="1">
      <alignment horizontal="center" vertical="center" wrapText="1"/>
    </xf>
    <xf numFmtId="4" fontId="5" fillId="6" borderId="39" xfId="0" applyNumberFormat="1" applyFont="1" applyFill="1" applyBorder="1" applyAlignment="1">
      <alignment horizontal="center" vertical="center" wrapText="1"/>
    </xf>
    <xf numFmtId="4" fontId="5" fillId="6" borderId="60" xfId="0" applyNumberFormat="1" applyFont="1" applyFill="1" applyBorder="1" applyAlignment="1">
      <alignment horizontal="right" vertical="center" wrapText="1"/>
    </xf>
    <xf numFmtId="0" fontId="5" fillId="6" borderId="40" xfId="0" applyFont="1" applyFill="1" applyBorder="1" applyAlignment="1">
      <alignment vertical="center" wrapText="1"/>
    </xf>
    <xf numFmtId="4" fontId="4" fillId="5" borderId="30" xfId="0" applyNumberFormat="1" applyFont="1" applyFill="1" applyBorder="1" applyAlignment="1">
      <alignment horizontal="right" vertical="center" wrapText="1"/>
    </xf>
    <xf numFmtId="49" fontId="4" fillId="0" borderId="61" xfId="0" applyNumberFormat="1" applyFont="1" applyBorder="1" applyAlignment="1">
      <alignment horizontal="center" vertical="top" wrapText="1"/>
    </xf>
    <xf numFmtId="4" fontId="12" fillId="0" borderId="45" xfId="0" applyNumberFormat="1" applyFont="1" applyBorder="1" applyAlignment="1">
      <alignment horizontal="center" vertical="top" wrapText="1"/>
    </xf>
    <xf numFmtId="167" fontId="5" fillId="0" borderId="62" xfId="0" applyNumberFormat="1" applyFont="1" applyBorder="1" applyAlignment="1">
      <alignment vertical="top" wrapText="1"/>
    </xf>
    <xf numFmtId="166" fontId="6" fillId="5" borderId="29" xfId="0" applyNumberFormat="1" applyFont="1" applyFill="1" applyBorder="1" applyAlignment="1">
      <alignment vertical="center" wrapText="1"/>
    </xf>
    <xf numFmtId="166" fontId="6" fillId="6" borderId="59" xfId="0" applyNumberFormat="1" applyFont="1" applyFill="1" applyBorder="1" applyAlignment="1">
      <alignment vertical="center"/>
    </xf>
    <xf numFmtId="49" fontId="4" fillId="6" borderId="16" xfId="0" applyNumberFormat="1" applyFont="1" applyFill="1" applyBorder="1" applyAlignment="1">
      <alignment horizontal="center" vertical="center"/>
    </xf>
    <xf numFmtId="49" fontId="13" fillId="5" borderId="31" xfId="0" applyNumberFormat="1" applyFont="1" applyFill="1" applyBorder="1" applyAlignment="1">
      <alignment horizontal="center" wrapText="1"/>
    </xf>
    <xf numFmtId="166" fontId="14" fillId="5" borderId="64" xfId="0" applyNumberFormat="1" applyFont="1" applyFill="1" applyBorder="1" applyAlignment="1">
      <alignment wrapText="1"/>
    </xf>
    <xf numFmtId="49" fontId="13" fillId="0" borderId="61" xfId="0" applyNumberFormat="1" applyFont="1" applyBorder="1" applyAlignment="1">
      <alignment horizontal="center" vertical="top" wrapText="1"/>
    </xf>
    <xf numFmtId="167" fontId="0" fillId="0" borderId="6" xfId="0" applyNumberFormat="1" applyFont="1" applyBorder="1" applyAlignment="1">
      <alignment vertical="top" wrapText="1"/>
    </xf>
    <xf numFmtId="166" fontId="5" fillId="0" borderId="43" xfId="0" applyNumberFormat="1" applyFont="1" applyBorder="1" applyAlignment="1">
      <alignment horizontal="center" vertical="top" wrapText="1"/>
    </xf>
    <xf numFmtId="167" fontId="0" fillId="0" borderId="28" xfId="0" applyNumberFormat="1" applyFont="1" applyBorder="1" applyAlignment="1">
      <alignment vertical="top" wrapText="1"/>
    </xf>
    <xf numFmtId="49" fontId="4" fillId="6" borderId="70" xfId="0" applyNumberFormat="1" applyFont="1" applyFill="1" applyBorder="1" applyAlignment="1">
      <alignment horizontal="center" vertical="center"/>
    </xf>
    <xf numFmtId="166" fontId="5" fillId="6" borderId="34" xfId="0" applyNumberFormat="1" applyFont="1" applyFill="1" applyBorder="1" applyAlignment="1">
      <alignment vertical="center"/>
    </xf>
    <xf numFmtId="49" fontId="14" fillId="5" borderId="36" xfId="0" applyNumberFormat="1" applyFont="1" applyFill="1" applyBorder="1" applyAlignment="1">
      <alignment horizontal="center" wrapText="1"/>
    </xf>
    <xf numFmtId="49" fontId="14" fillId="0" borderId="31" xfId="0" applyNumberFormat="1" applyFont="1" applyBorder="1" applyAlignment="1">
      <alignment horizontal="center" vertical="top" wrapText="1"/>
    </xf>
    <xf numFmtId="167" fontId="0" fillId="0" borderId="71" xfId="0" applyNumberFormat="1" applyFont="1" applyBorder="1" applyAlignment="1">
      <alignment vertical="top" wrapText="1"/>
    </xf>
    <xf numFmtId="49" fontId="4" fillId="6" borderId="33" xfId="0" applyNumberFormat="1" applyFont="1" applyFill="1" applyBorder="1" applyAlignment="1">
      <alignment horizontal="center" vertical="center"/>
    </xf>
    <xf numFmtId="166" fontId="11" fillId="4" borderId="59" xfId="0" applyNumberFormat="1" applyFont="1" applyFill="1" applyBorder="1" applyAlignment="1">
      <alignment vertical="top"/>
    </xf>
    <xf numFmtId="166" fontId="8" fillId="4" borderId="39" xfId="0" applyNumberFormat="1" applyFont="1" applyFill="1" applyBorder="1" applyAlignment="1">
      <alignment horizontal="center" vertical="top"/>
    </xf>
    <xf numFmtId="166" fontId="8" fillId="4" borderId="60" xfId="0" applyNumberFormat="1" applyFont="1" applyFill="1" applyBorder="1" applyAlignment="1">
      <alignment vertical="top"/>
    </xf>
    <xf numFmtId="166" fontId="8" fillId="4" borderId="31" xfId="0" applyNumberFormat="1" applyFont="1" applyFill="1" applyBorder="1" applyAlignment="1">
      <alignment vertical="top"/>
    </xf>
    <xf numFmtId="3" fontId="8" fillId="4" borderId="59" xfId="0" applyNumberFormat="1" applyFont="1" applyFill="1" applyBorder="1" applyAlignment="1">
      <alignment vertical="top"/>
    </xf>
    <xf numFmtId="4" fontId="8" fillId="4" borderId="39" xfId="0" applyNumberFormat="1" applyFont="1" applyFill="1" applyBorder="1" applyAlignment="1">
      <alignment vertical="top"/>
    </xf>
    <xf numFmtId="4" fontId="8" fillId="4" borderId="60" xfId="0" applyNumberFormat="1" applyFont="1" applyFill="1" applyBorder="1" applyAlignment="1">
      <alignment horizontal="right" vertical="top"/>
    </xf>
    <xf numFmtId="0" fontId="8" fillId="4" borderId="40" xfId="0" applyFont="1" applyFill="1" applyBorder="1" applyAlignment="1">
      <alignment vertical="top" wrapText="1"/>
    </xf>
    <xf numFmtId="0" fontId="10" fillId="0" borderId="0" xfId="0" applyFont="1" applyAlignment="1">
      <alignment vertical="top"/>
    </xf>
    <xf numFmtId="166" fontId="5" fillId="0" borderId="73" xfId="0" applyNumberFormat="1" applyFont="1" applyBorder="1" applyAlignment="1">
      <alignment wrapText="1"/>
    </xf>
    <xf numFmtId="3" fontId="5" fillId="0" borderId="73" xfId="0" applyNumberFormat="1" applyFont="1" applyBorder="1" applyAlignment="1">
      <alignment wrapText="1"/>
    </xf>
    <xf numFmtId="4" fontId="5" fillId="0" borderId="73" xfId="0" applyNumberFormat="1" applyFont="1" applyBorder="1" applyAlignment="1">
      <alignment wrapText="1"/>
    </xf>
    <xf numFmtId="4" fontId="5" fillId="0" borderId="73" xfId="0" applyNumberFormat="1" applyFont="1" applyBorder="1" applyAlignment="1">
      <alignment horizontal="right" vertical="top" wrapText="1"/>
    </xf>
    <xf numFmtId="0" fontId="5" fillId="0" borderId="71" xfId="0" applyFont="1" applyBorder="1" applyAlignment="1">
      <alignment wrapText="1"/>
    </xf>
    <xf numFmtId="166" fontId="4" fillId="4" borderId="31" xfId="0" applyNumberFormat="1" applyFont="1" applyFill="1" applyBorder="1" applyAlignment="1">
      <alignment wrapText="1"/>
    </xf>
    <xf numFmtId="3" fontId="4" fillId="4" borderId="75" xfId="0" applyNumberFormat="1" applyFont="1" applyFill="1" applyBorder="1" applyAlignment="1">
      <alignment wrapText="1"/>
    </xf>
    <xf numFmtId="4" fontId="4" fillId="4" borderId="39" xfId="0" applyNumberFormat="1" applyFont="1" applyFill="1" applyBorder="1" applyAlignment="1">
      <alignment wrapText="1"/>
    </xf>
    <xf numFmtId="4" fontId="4" fillId="4" borderId="39" xfId="0" applyNumberFormat="1" applyFont="1" applyFill="1" applyBorder="1" applyAlignment="1">
      <alignment horizontal="right" vertical="top" wrapText="1"/>
    </xf>
    <xf numFmtId="3" fontId="4" fillId="4" borderId="39" xfId="0" applyNumberFormat="1" applyFont="1" applyFill="1" applyBorder="1" applyAlignment="1">
      <alignment wrapText="1"/>
    </xf>
    <xf numFmtId="4" fontId="4" fillId="4" borderId="76" xfId="0" applyNumberFormat="1" applyFont="1" applyFill="1" applyBorder="1" applyAlignment="1">
      <alignment horizontal="right" vertical="top" wrapText="1"/>
    </xf>
    <xf numFmtId="4" fontId="4" fillId="4" borderId="31" xfId="0" applyNumberFormat="1" applyFont="1" applyFill="1" applyBorder="1" applyAlignment="1">
      <alignment horizontal="right" vertical="top" wrapText="1"/>
    </xf>
    <xf numFmtId="0" fontId="4" fillId="4" borderId="40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69" xfId="0" applyFont="1" applyBorder="1" applyAlignment="1">
      <alignment wrapText="1"/>
    </xf>
    <xf numFmtId="3" fontId="5" fillId="0" borderId="69" xfId="0" applyNumberFormat="1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15" fillId="0" borderId="0" xfId="0" applyFont="1" applyAlignment="1">
      <alignment horizontal="center"/>
    </xf>
    <xf numFmtId="0" fontId="16" fillId="0" borderId="0" xfId="0" applyFont="1"/>
    <xf numFmtId="3" fontId="17" fillId="0" borderId="0" xfId="0" applyNumberFormat="1" applyFont="1" applyAlignment="1">
      <alignment horizontal="center"/>
    </xf>
    <xf numFmtId="0" fontId="18" fillId="0" borderId="0" xfId="0" applyFont="1" applyAlignment="1">
      <alignment wrapText="1"/>
    </xf>
    <xf numFmtId="0" fontId="19" fillId="0" borderId="0" xfId="0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0" fillId="0" borderId="0" xfId="0" applyFont="1" applyAlignment="1"/>
    <xf numFmtId="0" fontId="23" fillId="0" borderId="0" xfId="0" applyFont="1" applyAlignment="1">
      <alignment vertical="top"/>
    </xf>
    <xf numFmtId="49" fontId="24" fillId="0" borderId="47" xfId="0" applyNumberFormat="1" applyFont="1" applyBorder="1" applyAlignment="1">
      <alignment horizontal="center" vertical="top" wrapText="1"/>
    </xf>
    <xf numFmtId="49" fontId="24" fillId="0" borderId="49" xfId="0" applyNumberFormat="1" applyFont="1" applyBorder="1" applyAlignment="1">
      <alignment horizontal="center" vertical="top" wrapText="1"/>
    </xf>
    <xf numFmtId="168" fontId="26" fillId="8" borderId="78" xfId="1" applyNumberFormat="1" applyFont="1" applyFill="1" applyBorder="1" applyAlignment="1">
      <alignment vertical="top" wrapText="1"/>
    </xf>
    <xf numFmtId="3" fontId="27" fillId="8" borderId="44" xfId="0" applyNumberFormat="1" applyFont="1" applyFill="1" applyBorder="1" applyAlignment="1">
      <alignment horizontal="center" vertical="top" wrapText="1"/>
    </xf>
    <xf numFmtId="4" fontId="27" fillId="8" borderId="45" xfId="0" applyNumberFormat="1" applyFont="1" applyFill="1" applyBorder="1" applyAlignment="1">
      <alignment horizontal="center" vertical="top" wrapText="1"/>
    </xf>
    <xf numFmtId="4" fontId="5" fillId="8" borderId="46" xfId="0" applyNumberFormat="1" applyFont="1" applyFill="1" applyBorder="1" applyAlignment="1">
      <alignment horizontal="right" vertical="top" wrapText="1"/>
    </xf>
    <xf numFmtId="4" fontId="5" fillId="8" borderId="54" xfId="0" applyNumberFormat="1" applyFont="1" applyFill="1" applyBorder="1" applyAlignment="1">
      <alignment horizontal="right" vertical="top" wrapText="1"/>
    </xf>
    <xf numFmtId="4" fontId="5" fillId="0" borderId="44" xfId="0" applyNumberFormat="1" applyFont="1" applyBorder="1" applyAlignment="1">
      <alignment horizontal="center" vertical="top" wrapText="1"/>
    </xf>
    <xf numFmtId="3" fontId="27" fillId="0" borderId="44" xfId="0" applyNumberFormat="1" applyFont="1" applyBorder="1" applyAlignment="1">
      <alignment horizontal="center" vertical="top" wrapText="1"/>
    </xf>
    <xf numFmtId="4" fontId="27" fillId="0" borderId="45" xfId="0" applyNumberFormat="1" applyFont="1" applyBorder="1" applyAlignment="1">
      <alignment horizontal="center" vertical="top" wrapText="1"/>
    </xf>
    <xf numFmtId="166" fontId="24" fillId="0" borderId="41" xfId="0" applyNumberFormat="1" applyFont="1" applyBorder="1" applyAlignment="1">
      <alignment vertical="top" wrapText="1"/>
    </xf>
    <xf numFmtId="49" fontId="29" fillId="0" borderId="51" xfId="0" applyNumberFormat="1" applyFont="1" applyBorder="1" applyAlignment="1">
      <alignment horizontal="center" vertical="top" wrapText="1"/>
    </xf>
    <xf numFmtId="49" fontId="29" fillId="0" borderId="68" xfId="0" applyNumberFormat="1" applyFont="1" applyBorder="1" applyAlignment="1">
      <alignment horizontal="center" vertical="top" wrapText="1"/>
    </xf>
    <xf numFmtId="167" fontId="25" fillId="0" borderId="50" xfId="0" applyNumberFormat="1" applyFont="1" applyBorder="1" applyAlignment="1">
      <alignment vertical="top" wrapText="1"/>
    </xf>
    <xf numFmtId="4" fontId="5" fillId="6" borderId="76" xfId="0" applyNumberFormat="1" applyFont="1" applyFill="1" applyBorder="1" applyAlignment="1">
      <alignment horizontal="right" vertical="center" wrapText="1"/>
    </xf>
    <xf numFmtId="4" fontId="5" fillId="0" borderId="70" xfId="0" applyNumberFormat="1" applyFont="1" applyBorder="1" applyAlignment="1">
      <alignment horizontal="center" vertical="top" wrapText="1"/>
    </xf>
    <xf numFmtId="3" fontId="4" fillId="5" borderId="57" xfId="0" applyNumberFormat="1" applyFont="1" applyFill="1" applyBorder="1" applyAlignment="1">
      <alignment horizontal="center" vertical="center" wrapText="1"/>
    </xf>
    <xf numFmtId="4" fontId="4" fillId="5" borderId="57" xfId="0" applyNumberFormat="1" applyFont="1" applyFill="1" applyBorder="1" applyAlignment="1">
      <alignment horizontal="center" vertical="center" wrapText="1"/>
    </xf>
    <xf numFmtId="4" fontId="4" fillId="5" borderId="57" xfId="0" applyNumberFormat="1" applyFont="1" applyFill="1" applyBorder="1" applyAlignment="1">
      <alignment horizontal="right" vertical="center" wrapText="1"/>
    </xf>
    <xf numFmtId="3" fontId="5" fillId="6" borderId="79" xfId="0" applyNumberFormat="1" applyFont="1" applyFill="1" applyBorder="1" applyAlignment="1">
      <alignment horizontal="center" vertical="center" wrapText="1"/>
    </xf>
    <xf numFmtId="4" fontId="5" fillId="6" borderId="80" xfId="0" applyNumberFormat="1" applyFont="1" applyFill="1" applyBorder="1" applyAlignment="1">
      <alignment horizontal="center" vertical="center" wrapText="1"/>
    </xf>
    <xf numFmtId="4" fontId="5" fillId="6" borderId="81" xfId="0" applyNumberFormat="1" applyFont="1" applyFill="1" applyBorder="1" applyAlignment="1">
      <alignment horizontal="right" vertical="center" wrapText="1"/>
    </xf>
    <xf numFmtId="4" fontId="5" fillId="6" borderId="82" xfId="0" applyNumberFormat="1" applyFont="1" applyFill="1" applyBorder="1" applyAlignment="1">
      <alignment horizontal="right" vertical="center" wrapText="1"/>
    </xf>
    <xf numFmtId="0" fontId="28" fillId="0" borderId="83" xfId="0" applyFont="1" applyBorder="1" applyAlignment="1">
      <alignment vertical="top" wrapText="1"/>
    </xf>
    <xf numFmtId="166" fontId="27" fillId="0" borderId="43" xfId="0" applyNumberFormat="1" applyFont="1" applyBorder="1" applyAlignment="1">
      <alignment horizontal="center" vertical="top" wrapText="1"/>
    </xf>
    <xf numFmtId="0" fontId="28" fillId="0" borderId="84" xfId="0" applyFont="1" applyBorder="1" applyAlignment="1">
      <alignment vertical="top" wrapText="1"/>
    </xf>
    <xf numFmtId="0" fontId="28" fillId="0" borderId="84" xfId="0" applyFont="1" applyFill="1" applyBorder="1" applyAlignment="1">
      <alignment vertical="top" wrapText="1"/>
    </xf>
    <xf numFmtId="4" fontId="27" fillId="8" borderId="92" xfId="0" applyNumberFormat="1" applyFont="1" applyFill="1" applyBorder="1" applyAlignment="1">
      <alignment horizontal="center" vertical="top" wrapText="1"/>
    </xf>
    <xf numFmtId="3" fontId="5" fillId="8" borderId="44" xfId="0" applyNumberFormat="1" applyFont="1" applyFill="1" applyBorder="1" applyAlignment="1">
      <alignment horizontal="center" vertical="top" wrapText="1"/>
    </xf>
    <xf numFmtId="4" fontId="5" fillId="8" borderId="45" xfId="0" applyNumberFormat="1" applyFont="1" applyFill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49" fontId="24" fillId="0" borderId="41" xfId="0" applyNumberFormat="1" applyFont="1" applyBorder="1" applyAlignment="1">
      <alignment horizontal="center" vertical="top" wrapText="1"/>
    </xf>
    <xf numFmtId="49" fontId="4" fillId="0" borderId="27" xfId="0" applyNumberFormat="1" applyFont="1" applyBorder="1" applyAlignment="1">
      <alignment horizontal="center" vertical="top" wrapText="1"/>
    </xf>
    <xf numFmtId="49" fontId="4" fillId="0" borderId="48" xfId="0" applyNumberFormat="1" applyFont="1" applyBorder="1" applyAlignment="1">
      <alignment horizontal="center" vertical="top" wrapText="1"/>
    </xf>
    <xf numFmtId="49" fontId="4" fillId="6" borderId="76" xfId="0" applyNumberFormat="1" applyFont="1" applyFill="1" applyBorder="1" applyAlignment="1">
      <alignment horizontal="center" vertical="center"/>
    </xf>
    <xf numFmtId="49" fontId="4" fillId="5" borderId="72" xfId="0" applyNumberFormat="1" applyFont="1" applyFill="1" applyBorder="1" applyAlignment="1">
      <alignment horizontal="center" vertical="center" wrapText="1"/>
    </xf>
    <xf numFmtId="166" fontId="5" fillId="0" borderId="50" xfId="0" applyNumberFormat="1" applyFont="1" applyBorder="1" applyAlignment="1">
      <alignment horizontal="center" vertical="top" wrapText="1"/>
    </xf>
    <xf numFmtId="166" fontId="5" fillId="6" borderId="71" xfId="0" applyNumberFormat="1" applyFont="1" applyFill="1" applyBorder="1" applyAlignment="1">
      <alignment horizontal="center" vertical="center" wrapText="1"/>
    </xf>
    <xf numFmtId="166" fontId="4" fillId="5" borderId="74" xfId="0" applyNumberFormat="1" applyFont="1" applyFill="1" applyBorder="1" applyAlignment="1">
      <alignment horizontal="center" vertical="center" wrapText="1"/>
    </xf>
    <xf numFmtId="167" fontId="5" fillId="0" borderId="88" xfId="0" applyNumberFormat="1" applyFont="1" applyBorder="1" applyAlignment="1">
      <alignment horizontal="left" vertical="top" wrapText="1"/>
    </xf>
    <xf numFmtId="167" fontId="5" fillId="0" borderId="89" xfId="0" applyNumberFormat="1" applyFont="1" applyBorder="1" applyAlignment="1">
      <alignment horizontal="left" vertical="top" wrapText="1"/>
    </xf>
    <xf numFmtId="166" fontId="5" fillId="6" borderId="93" xfId="0" applyNumberFormat="1" applyFont="1" applyFill="1" applyBorder="1" applyAlignment="1">
      <alignment vertical="center"/>
    </xf>
    <xf numFmtId="166" fontId="6" fillId="5" borderId="93" xfId="0" applyNumberFormat="1" applyFont="1" applyFill="1" applyBorder="1" applyAlignment="1">
      <alignment vertical="center" wrapText="1"/>
    </xf>
    <xf numFmtId="167" fontId="5" fillId="0" borderId="90" xfId="0" applyNumberFormat="1" applyFont="1" applyBorder="1" applyAlignment="1">
      <alignment horizontal="left" vertical="top" wrapText="1"/>
    </xf>
    <xf numFmtId="166" fontId="5" fillId="6" borderId="95" xfId="0" applyNumberFormat="1" applyFont="1" applyFill="1" applyBorder="1" applyAlignment="1">
      <alignment vertical="center"/>
    </xf>
    <xf numFmtId="166" fontId="5" fillId="6" borderId="17" xfId="0" applyNumberFormat="1" applyFont="1" applyFill="1" applyBorder="1" applyAlignment="1">
      <alignment vertical="center"/>
    </xf>
    <xf numFmtId="166" fontId="4" fillId="5" borderId="96" xfId="0" applyNumberFormat="1" applyFont="1" applyFill="1" applyBorder="1" applyAlignment="1">
      <alignment vertical="center" wrapText="1"/>
    </xf>
    <xf numFmtId="167" fontId="27" fillId="8" borderId="84" xfId="0" applyNumberFormat="1" applyFont="1" applyFill="1" applyBorder="1" applyAlignment="1">
      <alignment horizontal="left" vertical="top" wrapText="1"/>
    </xf>
    <xf numFmtId="0" fontId="31" fillId="9" borderId="84" xfId="0" applyFont="1" applyFill="1" applyBorder="1" applyAlignment="1">
      <alignment horizontal="left" vertical="top" wrapText="1" readingOrder="1"/>
    </xf>
    <xf numFmtId="2" fontId="27" fillId="0" borderId="94" xfId="0" applyNumberFormat="1" applyFont="1" applyBorder="1" applyAlignment="1">
      <alignment horizontal="center" vertical="top"/>
    </xf>
    <xf numFmtId="1" fontId="27" fillId="0" borderId="94" xfId="0" applyNumberFormat="1" applyFont="1" applyBorder="1" applyAlignment="1">
      <alignment horizontal="center" vertical="top"/>
    </xf>
    <xf numFmtId="166" fontId="6" fillId="5" borderId="98" xfId="0" applyNumberFormat="1" applyFont="1" applyFill="1" applyBorder="1" applyAlignment="1">
      <alignment vertical="center" wrapText="1"/>
    </xf>
    <xf numFmtId="167" fontId="5" fillId="0" borderId="88" xfId="0" applyNumberFormat="1" applyFont="1" applyBorder="1" applyAlignment="1">
      <alignment vertical="top" wrapText="1"/>
    </xf>
    <xf numFmtId="167" fontId="5" fillId="0" borderId="87" xfId="0" applyNumberFormat="1" applyFont="1" applyBorder="1" applyAlignment="1">
      <alignment vertical="top" wrapText="1"/>
    </xf>
    <xf numFmtId="166" fontId="4" fillId="5" borderId="93" xfId="0" applyNumberFormat="1" applyFont="1" applyFill="1" applyBorder="1" applyAlignment="1">
      <alignment vertical="center" wrapText="1"/>
    </xf>
    <xf numFmtId="0" fontId="28" fillId="0" borderId="85" xfId="0" applyFont="1" applyBorder="1" applyAlignment="1">
      <alignment vertical="top" wrapText="1"/>
    </xf>
    <xf numFmtId="166" fontId="5" fillId="6" borderId="99" xfId="0" applyNumberFormat="1" applyFont="1" applyFill="1" applyBorder="1" applyAlignment="1">
      <alignment vertical="center"/>
    </xf>
    <xf numFmtId="0" fontId="31" fillId="9" borderId="97" xfId="0" applyFont="1" applyFill="1" applyBorder="1" applyAlignment="1">
      <alignment horizontal="left" vertical="top" wrapText="1" readingOrder="1"/>
    </xf>
    <xf numFmtId="166" fontId="24" fillId="8" borderId="41" xfId="0" applyNumberFormat="1" applyFont="1" applyFill="1" applyBorder="1" applyAlignment="1">
      <alignment vertical="top" wrapText="1"/>
    </xf>
    <xf numFmtId="49" fontId="24" fillId="8" borderId="41" xfId="0" applyNumberFormat="1" applyFont="1" applyFill="1" applyBorder="1" applyAlignment="1">
      <alignment horizontal="center" vertical="top" wrapText="1"/>
    </xf>
    <xf numFmtId="0" fontId="30" fillId="8" borderId="84" xfId="0" applyFont="1" applyFill="1" applyBorder="1" applyAlignment="1">
      <alignment vertical="top"/>
    </xf>
    <xf numFmtId="166" fontId="27" fillId="8" borderId="43" xfId="0" applyNumberFormat="1" applyFont="1" applyFill="1" applyBorder="1" applyAlignment="1">
      <alignment horizontal="center" vertical="top" wrapText="1"/>
    </xf>
    <xf numFmtId="0" fontId="5" fillId="8" borderId="43" xfId="0" applyFont="1" applyFill="1" applyBorder="1" applyAlignment="1">
      <alignment vertical="top" wrapText="1"/>
    </xf>
    <xf numFmtId="0" fontId="1" fillId="8" borderId="0" xfId="0" applyFont="1" applyFill="1" applyAlignment="1">
      <alignment vertical="top" wrapText="1"/>
    </xf>
    <xf numFmtId="0" fontId="0" fillId="8" borderId="0" xfId="0" applyFont="1" applyFill="1" applyAlignment="1"/>
    <xf numFmtId="0" fontId="30" fillId="8" borderId="84" xfId="0" applyFont="1" applyFill="1" applyBorder="1" applyAlignment="1">
      <alignment vertical="top" wrapText="1"/>
    </xf>
    <xf numFmtId="0" fontId="30" fillId="8" borderId="84" xfId="0" applyFont="1" applyFill="1" applyBorder="1" applyAlignment="1">
      <alignment horizontal="justify" vertical="top" wrapText="1"/>
    </xf>
    <xf numFmtId="0" fontId="27" fillId="8" borderId="84" xfId="0" applyFont="1" applyFill="1" applyBorder="1" applyAlignment="1">
      <alignment vertical="top"/>
    </xf>
    <xf numFmtId="166" fontId="27" fillId="8" borderId="86" xfId="0" applyNumberFormat="1" applyFont="1" applyFill="1" applyBorder="1" applyAlignment="1">
      <alignment horizontal="center" vertical="top" wrapText="1"/>
    </xf>
    <xf numFmtId="3" fontId="27" fillId="8" borderId="91" xfId="0" applyNumberFormat="1" applyFont="1" applyFill="1" applyBorder="1" applyAlignment="1">
      <alignment horizontal="center" vertical="top" wrapText="1"/>
    </xf>
    <xf numFmtId="0" fontId="31" fillId="8" borderId="84" xfId="0" applyFont="1" applyFill="1" applyBorder="1" applyAlignment="1">
      <alignment horizontal="left" vertical="top" wrapText="1" readingOrder="1"/>
    </xf>
    <xf numFmtId="1" fontId="27" fillId="8" borderId="94" xfId="0" applyNumberFormat="1" applyFont="1" applyFill="1" applyBorder="1" applyAlignment="1">
      <alignment horizontal="center" vertical="top"/>
    </xf>
    <xf numFmtId="2" fontId="27" fillId="8" borderId="94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/>
    <xf numFmtId="0" fontId="4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0" borderId="8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7" fillId="0" borderId="9" xfId="0" applyFont="1" applyBorder="1"/>
    <xf numFmtId="3" fontId="4" fillId="2" borderId="3" xfId="0" applyNumberFormat="1" applyFont="1" applyFill="1" applyBorder="1" applyAlignment="1">
      <alignment horizontal="center" vertical="center" wrapText="1"/>
    </xf>
    <xf numFmtId="0" fontId="7" fillId="0" borderId="10" xfId="0" applyFont="1" applyBorder="1"/>
    <xf numFmtId="0" fontId="6" fillId="7" borderId="4" xfId="0" applyFont="1" applyFill="1" applyBorder="1" applyAlignment="1">
      <alignment horizontal="center" vertical="center" wrapText="1"/>
    </xf>
    <xf numFmtId="0" fontId="7" fillId="8" borderId="5" xfId="0" applyFont="1" applyFill="1" applyBorder="1"/>
    <xf numFmtId="0" fontId="7" fillId="8" borderId="6" xfId="0" applyFont="1" applyFill="1" applyBorder="1"/>
    <xf numFmtId="0" fontId="4" fillId="2" borderId="4" xfId="0" applyFont="1" applyFill="1" applyBorder="1" applyAlignment="1">
      <alignment horizontal="center" vertical="center" wrapText="1"/>
    </xf>
    <xf numFmtId="0" fontId="7" fillId="0" borderId="5" xfId="0" applyFont="1" applyBorder="1"/>
    <xf numFmtId="0" fontId="7" fillId="0" borderId="6" xfId="0" applyFont="1" applyBorder="1"/>
    <xf numFmtId="164" fontId="4" fillId="2" borderId="7" xfId="0" applyNumberFormat="1" applyFont="1" applyFill="1" applyBorder="1" applyAlignment="1">
      <alignment horizontal="center" vertical="center" wrapText="1"/>
    </xf>
    <xf numFmtId="0" fontId="7" fillId="0" borderId="14" xfId="0" applyFont="1" applyBorder="1"/>
    <xf numFmtId="166" fontId="8" fillId="4" borderId="72" xfId="0" applyNumberFormat="1" applyFont="1" applyFill="1" applyBorder="1" applyAlignment="1">
      <alignment horizontal="left" wrapText="1"/>
    </xf>
    <xf numFmtId="0" fontId="7" fillId="0" borderId="73" xfId="0" applyFont="1" applyBorder="1"/>
    <xf numFmtId="0" fontId="7" fillId="0" borderId="74" xfId="0" applyFont="1" applyBorder="1"/>
    <xf numFmtId="3" fontId="5" fillId="0" borderId="77" xfId="0" applyNumberFormat="1" applyFont="1" applyBorder="1" applyAlignment="1">
      <alignment horizontal="center" wrapText="1"/>
    </xf>
    <xf numFmtId="0" fontId="7" fillId="0" borderId="77" xfId="0" applyFont="1" applyBorder="1"/>
    <xf numFmtId="0" fontId="6" fillId="2" borderId="4" xfId="0" applyFont="1" applyFill="1" applyBorder="1" applyAlignment="1">
      <alignment horizontal="center" vertical="center" wrapText="1"/>
    </xf>
    <xf numFmtId="167" fontId="5" fillId="0" borderId="0" xfId="0" applyNumberFormat="1" applyFont="1" applyAlignment="1">
      <alignment horizontal="center" wrapText="1"/>
    </xf>
    <xf numFmtId="3" fontId="5" fillId="0" borderId="55" xfId="0" applyNumberFormat="1" applyFont="1" applyBorder="1" applyAlignment="1">
      <alignment horizontal="center" vertical="center" wrapText="1"/>
    </xf>
    <xf numFmtId="0" fontId="7" fillId="0" borderId="50" xfId="0" applyFont="1" applyBorder="1"/>
    <xf numFmtId="0" fontId="7" fillId="0" borderId="55" xfId="0" applyFont="1" applyBorder="1"/>
    <xf numFmtId="0" fontId="7" fillId="0" borderId="56" xfId="0" applyFont="1" applyBorder="1"/>
    <xf numFmtId="0" fontId="7" fillId="0" borderId="57" xfId="0" applyFont="1" applyBorder="1"/>
    <xf numFmtId="0" fontId="7" fillId="0" borderId="58" xfId="0" applyFont="1" applyBorder="1"/>
    <xf numFmtId="3" fontId="5" fillId="0" borderId="65" xfId="0" applyNumberFormat="1" applyFont="1" applyBorder="1" applyAlignment="1">
      <alignment horizontal="center" vertical="center" wrapText="1"/>
    </xf>
    <xf numFmtId="0" fontId="7" fillId="0" borderId="66" xfId="0" applyFont="1" applyBorder="1"/>
    <xf numFmtId="0" fontId="7" fillId="0" borderId="67" xfId="0" applyFont="1" applyBorder="1"/>
    <xf numFmtId="0" fontId="7" fillId="0" borderId="0" xfId="0" applyFont="1" applyBorder="1"/>
    <xf numFmtId="0" fontId="7" fillId="0" borderId="41" xfId="0" applyFont="1" applyBorder="1"/>
    <xf numFmtId="0" fontId="7" fillId="0" borderId="69" xfId="0" applyFont="1" applyBorder="1"/>
    <xf numFmtId="0" fontId="7" fillId="0" borderId="43" xfId="0" applyFont="1" applyBorder="1"/>
    <xf numFmtId="4" fontId="5" fillId="0" borderId="63" xfId="0" applyNumberFormat="1" applyFont="1" applyBorder="1" applyAlignment="1">
      <alignment horizontal="center" vertical="center" wrapText="1"/>
    </xf>
    <xf numFmtId="166" fontId="5" fillId="0" borderId="72" xfId="0" applyNumberFormat="1" applyFont="1" applyBorder="1" applyAlignment="1">
      <alignment horizontal="center" wrapText="1"/>
    </xf>
    <xf numFmtId="0" fontId="5" fillId="0" borderId="69" xfId="0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</xdr:colOff>
      <xdr:row>0</xdr:row>
      <xdr:rowOff>142875</xdr:rowOff>
    </xdr:from>
    <xdr:ext cx="1990725" cy="1638300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AL1224"/>
  <sheetViews>
    <sheetView tabSelected="1" topLeftCell="J1" workbookViewId="0">
      <selection activeCell="L5" sqref="L4:L5"/>
    </sheetView>
  </sheetViews>
  <sheetFormatPr defaultColWidth="12.625" defaultRowHeight="15" customHeight="1"/>
  <cols>
    <col min="1" max="1" width="9.625" customWidth="1"/>
    <col min="2" max="2" width="6.5" customWidth="1"/>
    <col min="3" max="3" width="29.5" customWidth="1"/>
    <col min="4" max="4" width="9.375" customWidth="1"/>
    <col min="5" max="5" width="10.625" customWidth="1"/>
    <col min="6" max="6" width="14.25" customWidth="1"/>
    <col min="7" max="7" width="13.5" customWidth="1"/>
    <col min="8" max="8" width="10.625" customWidth="1"/>
    <col min="9" max="9" width="14.25" customWidth="1"/>
    <col min="10" max="10" width="13.5" customWidth="1"/>
    <col min="11" max="11" width="10.625" customWidth="1"/>
    <col min="12" max="12" width="14.25" customWidth="1"/>
    <col min="13" max="13" width="13.5" customWidth="1"/>
    <col min="14" max="14" width="10.625" customWidth="1"/>
    <col min="15" max="15" width="14.25" customWidth="1"/>
    <col min="16" max="19" width="13.5" customWidth="1"/>
    <col min="20" max="20" width="22.125" customWidth="1"/>
    <col min="21" max="38" width="5" customWidth="1"/>
  </cols>
  <sheetData>
    <row r="1" spans="1:38">
      <c r="A1" s="1"/>
      <c r="B1" s="2"/>
      <c r="C1" s="1"/>
      <c r="D1" s="1"/>
      <c r="E1" s="3"/>
      <c r="F1" s="1"/>
      <c r="G1" s="1"/>
      <c r="H1" s="3"/>
      <c r="I1" s="1"/>
      <c r="J1" s="1"/>
      <c r="K1" s="3"/>
      <c r="L1" s="1"/>
      <c r="M1" s="1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8">
      <c r="A2" s="1"/>
      <c r="B2" s="2"/>
      <c r="C2" s="4"/>
      <c r="D2" s="1"/>
      <c r="E2" s="3"/>
      <c r="F2" s="1"/>
      <c r="G2" s="1"/>
      <c r="H2" s="3"/>
      <c r="I2" s="1"/>
      <c r="J2" s="1"/>
      <c r="K2" s="3"/>
      <c r="L2" s="1"/>
      <c r="M2" s="4"/>
      <c r="N2" s="3"/>
      <c r="O2" s="1"/>
      <c r="P2" s="5" t="s">
        <v>591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8">
      <c r="A3" s="1"/>
      <c r="B3" s="2"/>
      <c r="C3" s="5"/>
      <c r="D3" s="1"/>
      <c r="E3" s="3"/>
      <c r="F3" s="1"/>
      <c r="G3" s="1"/>
      <c r="H3" s="3"/>
      <c r="I3" s="1"/>
      <c r="J3" s="1"/>
      <c r="K3" s="3"/>
      <c r="L3" s="1"/>
      <c r="M3" s="5"/>
      <c r="N3" s="3"/>
      <c r="O3" s="1"/>
      <c r="P3" s="5" t="s">
        <v>0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8">
      <c r="A4" s="1"/>
      <c r="B4" s="2"/>
      <c r="C4" s="5"/>
      <c r="D4" s="1"/>
      <c r="E4" s="3"/>
      <c r="F4" s="1"/>
      <c r="G4" s="1"/>
      <c r="H4" s="3"/>
      <c r="I4" s="1"/>
      <c r="J4" s="1"/>
      <c r="K4" s="3"/>
      <c r="L4" s="1"/>
      <c r="M4" s="5"/>
      <c r="N4" s="3"/>
      <c r="O4" s="1"/>
      <c r="P4" s="158" t="s">
        <v>130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8">
      <c r="A5" s="1"/>
      <c r="B5" s="2"/>
      <c r="C5" s="1"/>
      <c r="D5" s="1"/>
      <c r="E5" s="3"/>
      <c r="F5" s="1"/>
      <c r="G5" s="1"/>
      <c r="H5" s="3"/>
      <c r="I5" s="1"/>
      <c r="J5" s="1"/>
      <c r="K5" s="3"/>
      <c r="L5" s="1"/>
      <c r="M5" s="1"/>
      <c r="N5" s="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8">
      <c r="A6" s="1"/>
      <c r="B6" s="2"/>
      <c r="C6" s="1"/>
      <c r="D6" s="1"/>
      <c r="E6" s="3"/>
      <c r="F6" s="1"/>
      <c r="G6" s="1"/>
      <c r="H6" s="3"/>
      <c r="I6" s="1"/>
      <c r="J6" s="1"/>
      <c r="K6" s="3"/>
      <c r="L6" s="1"/>
      <c r="M6" s="1"/>
      <c r="N6" s="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8">
      <c r="A7" s="1"/>
      <c r="B7" s="2"/>
      <c r="C7" s="1"/>
      <c r="D7" s="1"/>
      <c r="E7" s="3"/>
      <c r="F7" s="1"/>
      <c r="G7" s="1"/>
      <c r="H7" s="3"/>
      <c r="I7" s="1"/>
      <c r="J7" s="1"/>
      <c r="K7" s="3"/>
      <c r="L7" s="1"/>
      <c r="M7" s="1"/>
      <c r="N7" s="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>
      <c r="A8" s="1"/>
      <c r="B8" s="2"/>
      <c r="C8" s="1"/>
      <c r="D8" s="1"/>
      <c r="E8" s="3"/>
      <c r="F8" s="1"/>
      <c r="G8" s="1"/>
      <c r="H8" s="3"/>
      <c r="I8" s="1"/>
      <c r="J8" s="1"/>
      <c r="K8" s="3"/>
      <c r="L8" s="1"/>
      <c r="M8" s="1"/>
      <c r="N8" s="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>
      <c r="A9" s="1"/>
      <c r="B9" s="2"/>
      <c r="C9" s="1"/>
      <c r="D9" s="1"/>
      <c r="E9" s="3"/>
      <c r="F9" s="1"/>
      <c r="G9" s="1"/>
      <c r="H9" s="3"/>
      <c r="I9" s="1"/>
      <c r="J9" s="1"/>
      <c r="K9" s="3"/>
      <c r="L9" s="1"/>
      <c r="M9" s="1"/>
      <c r="N9" s="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>
      <c r="A10" s="1"/>
      <c r="B10" s="2"/>
      <c r="C10" s="1"/>
      <c r="D10" s="1"/>
      <c r="E10" s="3"/>
      <c r="F10" s="1"/>
      <c r="G10" s="1"/>
      <c r="H10" s="3"/>
      <c r="I10" s="1"/>
      <c r="J10" s="1"/>
      <c r="K10" s="3"/>
      <c r="L10" s="1"/>
      <c r="M10" s="1"/>
      <c r="N10" s="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>
      <c r="A11" s="1"/>
      <c r="B11" s="2"/>
      <c r="C11" s="1"/>
      <c r="D11" s="1"/>
      <c r="E11" s="3"/>
      <c r="F11" s="1"/>
      <c r="G11" s="1"/>
      <c r="H11" s="3"/>
      <c r="I11" s="1"/>
      <c r="J11" s="1"/>
      <c r="K11" s="3"/>
      <c r="L11" s="1"/>
      <c r="M11" s="1"/>
      <c r="N11" s="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5.75" customHeight="1">
      <c r="A12" s="232" t="s">
        <v>1</v>
      </c>
      <c r="B12" s="233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33"/>
      <c r="S12" s="233"/>
      <c r="T12" s="233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spans="1:38" ht="15.75" customHeight="1">
      <c r="A13" s="232" t="s">
        <v>2</v>
      </c>
      <c r="B13" s="233"/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33"/>
      <c r="S13" s="233"/>
      <c r="T13" s="233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38" ht="15.75" customHeight="1">
      <c r="A14" s="6"/>
      <c r="B14" s="6"/>
      <c r="C14" s="6"/>
      <c r="D14" s="6"/>
      <c r="E14" s="8"/>
      <c r="F14" s="6"/>
      <c r="G14" s="6"/>
      <c r="H14" s="8"/>
      <c r="I14" s="6"/>
      <c r="J14" s="6"/>
      <c r="K14" s="8"/>
      <c r="L14" s="6"/>
      <c r="M14" s="6"/>
      <c r="N14" s="8"/>
      <c r="O14" s="6"/>
      <c r="P14" s="6"/>
      <c r="Q14" s="6"/>
      <c r="R14" s="6"/>
      <c r="S14" s="6"/>
      <c r="T14" s="6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38">
      <c r="A15" s="234" t="s">
        <v>129</v>
      </c>
      <c r="B15" s="233"/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>
      <c r="A16" s="9"/>
      <c r="B16" s="10"/>
      <c r="C16" s="11"/>
      <c r="D16" s="12"/>
      <c r="E16" s="13"/>
      <c r="F16" s="12"/>
      <c r="G16" s="12"/>
      <c r="H16" s="13"/>
      <c r="I16" s="12"/>
      <c r="J16" s="12"/>
      <c r="K16" s="13"/>
      <c r="L16" s="12"/>
      <c r="M16" s="12"/>
      <c r="N16" s="13"/>
      <c r="O16" s="12"/>
      <c r="P16" s="12"/>
      <c r="Q16" s="12"/>
      <c r="R16" s="12"/>
      <c r="S16" s="12"/>
      <c r="T16" s="14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71.25" customHeight="1">
      <c r="A17" s="235" t="s">
        <v>3</v>
      </c>
      <c r="B17" s="237" t="s">
        <v>4</v>
      </c>
      <c r="C17" s="237" t="s">
        <v>5</v>
      </c>
      <c r="D17" s="239" t="s">
        <v>6</v>
      </c>
      <c r="E17" s="254" t="s">
        <v>7</v>
      </c>
      <c r="F17" s="245"/>
      <c r="G17" s="246"/>
      <c r="H17" s="254" t="s">
        <v>8</v>
      </c>
      <c r="I17" s="245"/>
      <c r="J17" s="246"/>
      <c r="K17" s="241" t="s">
        <v>9</v>
      </c>
      <c r="L17" s="242"/>
      <c r="M17" s="243"/>
      <c r="N17" s="241" t="s">
        <v>10</v>
      </c>
      <c r="O17" s="242"/>
      <c r="P17" s="243"/>
      <c r="Q17" s="244" t="s">
        <v>11</v>
      </c>
      <c r="R17" s="245"/>
      <c r="S17" s="246"/>
      <c r="T17" s="247" t="s">
        <v>12</v>
      </c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1:38" ht="41.25" customHeight="1">
      <c r="A18" s="236"/>
      <c r="B18" s="238"/>
      <c r="C18" s="238"/>
      <c r="D18" s="240"/>
      <c r="E18" s="16" t="s">
        <v>13</v>
      </c>
      <c r="F18" s="17" t="s">
        <v>14</v>
      </c>
      <c r="G18" s="18" t="s">
        <v>15</v>
      </c>
      <c r="H18" s="16" t="s">
        <v>13</v>
      </c>
      <c r="I18" s="17" t="s">
        <v>14</v>
      </c>
      <c r="J18" s="18" t="s">
        <v>16</v>
      </c>
      <c r="K18" s="16" t="s">
        <v>13</v>
      </c>
      <c r="L18" s="17" t="s">
        <v>14</v>
      </c>
      <c r="M18" s="18" t="s">
        <v>17</v>
      </c>
      <c r="N18" s="16" t="s">
        <v>13</v>
      </c>
      <c r="O18" s="17" t="s">
        <v>14</v>
      </c>
      <c r="P18" s="18" t="s">
        <v>18</v>
      </c>
      <c r="Q18" s="18" t="s">
        <v>19</v>
      </c>
      <c r="R18" s="18" t="s">
        <v>20</v>
      </c>
      <c r="S18" s="18" t="s">
        <v>21</v>
      </c>
      <c r="T18" s="248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>
      <c r="A19" s="19" t="s">
        <v>22</v>
      </c>
      <c r="B19" s="20">
        <v>1</v>
      </c>
      <c r="C19" s="20">
        <v>2</v>
      </c>
      <c r="D19" s="21">
        <v>3</v>
      </c>
      <c r="E19" s="22">
        <v>4</v>
      </c>
      <c r="F19" s="23">
        <v>5</v>
      </c>
      <c r="G19" s="21">
        <v>6</v>
      </c>
      <c r="H19" s="22">
        <v>5</v>
      </c>
      <c r="I19" s="23">
        <v>6</v>
      </c>
      <c r="J19" s="21">
        <v>7</v>
      </c>
      <c r="K19" s="22">
        <v>8</v>
      </c>
      <c r="L19" s="23">
        <v>9</v>
      </c>
      <c r="M19" s="21">
        <v>10</v>
      </c>
      <c r="N19" s="22">
        <v>11</v>
      </c>
      <c r="O19" s="23">
        <v>12</v>
      </c>
      <c r="P19" s="21">
        <v>13</v>
      </c>
      <c r="Q19" s="21">
        <v>14</v>
      </c>
      <c r="R19" s="21">
        <v>15</v>
      </c>
      <c r="S19" s="21">
        <v>16</v>
      </c>
      <c r="T19" s="24">
        <v>11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9.5" customHeight="1">
      <c r="A20" s="25" t="s">
        <v>23</v>
      </c>
      <c r="B20" s="26" t="s">
        <v>24</v>
      </c>
      <c r="C20" s="27" t="s">
        <v>25</v>
      </c>
      <c r="D20" s="28"/>
      <c r="E20" s="29"/>
      <c r="F20" s="30"/>
      <c r="G20" s="31"/>
      <c r="H20" s="29"/>
      <c r="I20" s="30"/>
      <c r="J20" s="31"/>
      <c r="K20" s="29"/>
      <c r="L20" s="30"/>
      <c r="M20" s="31"/>
      <c r="N20" s="29"/>
      <c r="O20" s="30"/>
      <c r="P20" s="31"/>
      <c r="Q20" s="31"/>
      <c r="R20" s="31"/>
      <c r="S20" s="31"/>
      <c r="T20" s="32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</row>
    <row r="21" spans="1:38" ht="30" customHeight="1">
      <c r="A21" s="34" t="s">
        <v>26</v>
      </c>
      <c r="B21" s="35" t="s">
        <v>27</v>
      </c>
      <c r="C21" s="36" t="s">
        <v>28</v>
      </c>
      <c r="D21" s="37" t="s">
        <v>29</v>
      </c>
      <c r="E21" s="38"/>
      <c r="F21" s="39"/>
      <c r="G21" s="40">
        <v>0</v>
      </c>
      <c r="H21" s="38"/>
      <c r="I21" s="39"/>
      <c r="J21" s="40">
        <v>0</v>
      </c>
      <c r="K21" s="38">
        <v>1</v>
      </c>
      <c r="L21" s="39">
        <v>296362.18</v>
      </c>
      <c r="M21" s="40">
        <v>296362.18</v>
      </c>
      <c r="N21" s="38">
        <v>1</v>
      </c>
      <c r="O21" s="39">
        <v>296201.71999999997</v>
      </c>
      <c r="P21" s="39">
        <v>296201.71999999997</v>
      </c>
      <c r="Q21" s="40">
        <f>G21+M21</f>
        <v>296362.18</v>
      </c>
      <c r="R21" s="40">
        <f>J21+P21</f>
        <v>296201.71999999997</v>
      </c>
      <c r="S21" s="40">
        <f>Q21-R21</f>
        <v>160.46000000002095</v>
      </c>
      <c r="T21" s="41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1:38" ht="19.5" customHeight="1">
      <c r="A22" s="42" t="s">
        <v>30</v>
      </c>
      <c r="B22" s="43"/>
      <c r="C22" s="44"/>
      <c r="D22" s="45"/>
      <c r="E22" s="46"/>
      <c r="F22" s="47"/>
      <c r="G22" s="48">
        <f>SUM(G21)</f>
        <v>0</v>
      </c>
      <c r="H22" s="46"/>
      <c r="I22" s="47"/>
      <c r="J22" s="48">
        <f>SUM(J21)</f>
        <v>0</v>
      </c>
      <c r="K22" s="46"/>
      <c r="L22" s="47"/>
      <c r="M22" s="48">
        <f>SUM(M21)</f>
        <v>296362.18</v>
      </c>
      <c r="N22" s="46"/>
      <c r="O22" s="47"/>
      <c r="P22" s="48">
        <f t="shared" ref="P22:S22" si="0">SUM(P21)</f>
        <v>296201.71999999997</v>
      </c>
      <c r="Q22" s="48">
        <f t="shared" si="0"/>
        <v>296362.18</v>
      </c>
      <c r="R22" s="48">
        <f t="shared" si="0"/>
        <v>296201.71999999997</v>
      </c>
      <c r="S22" s="48">
        <f t="shared" si="0"/>
        <v>160.46000000002095</v>
      </c>
      <c r="T22" s="49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 ht="12" customHeight="1">
      <c r="A23" s="255"/>
      <c r="B23" s="233"/>
      <c r="C23" s="233"/>
      <c r="D23" s="50"/>
      <c r="E23" s="51"/>
      <c r="F23" s="52"/>
      <c r="G23" s="53"/>
      <c r="H23" s="51"/>
      <c r="I23" s="52"/>
      <c r="J23" s="53"/>
      <c r="K23" s="51"/>
      <c r="L23" s="52"/>
      <c r="M23" s="53"/>
      <c r="N23" s="51"/>
      <c r="O23" s="52"/>
      <c r="P23" s="53"/>
      <c r="Q23" s="53"/>
      <c r="R23" s="53"/>
      <c r="S23" s="53"/>
      <c r="T23" s="5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 ht="19.5" customHeight="1">
      <c r="A24" s="55" t="s">
        <v>23</v>
      </c>
      <c r="B24" s="56" t="s">
        <v>31</v>
      </c>
      <c r="C24" s="57" t="s">
        <v>32</v>
      </c>
      <c r="D24" s="58"/>
      <c r="E24" s="59"/>
      <c r="F24" s="60"/>
      <c r="G24" s="61"/>
      <c r="H24" s="59"/>
      <c r="I24" s="60"/>
      <c r="J24" s="61"/>
      <c r="K24" s="59"/>
      <c r="L24" s="60"/>
      <c r="M24" s="61"/>
      <c r="N24" s="59"/>
      <c r="O24" s="60"/>
      <c r="P24" s="61"/>
      <c r="Q24" s="61"/>
      <c r="R24" s="61"/>
      <c r="S24" s="61"/>
      <c r="T24" s="62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</row>
    <row r="25" spans="1:38" ht="30" customHeight="1">
      <c r="A25" s="63" t="s">
        <v>26</v>
      </c>
      <c r="B25" s="64" t="s">
        <v>27</v>
      </c>
      <c r="C25" s="63" t="s">
        <v>33</v>
      </c>
      <c r="D25" s="65"/>
      <c r="E25" s="66"/>
      <c r="F25" s="67"/>
      <c r="G25" s="68"/>
      <c r="H25" s="66"/>
      <c r="I25" s="67"/>
      <c r="J25" s="68"/>
      <c r="K25" s="66"/>
      <c r="L25" s="67"/>
      <c r="M25" s="68"/>
      <c r="N25" s="66"/>
      <c r="O25" s="67"/>
      <c r="P25" s="68"/>
      <c r="Q25" s="68"/>
      <c r="R25" s="68"/>
      <c r="S25" s="68"/>
      <c r="T25" s="69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</row>
    <row r="26" spans="1:38" ht="30" customHeight="1">
      <c r="A26" s="71" t="s">
        <v>34</v>
      </c>
      <c r="B26" s="72" t="s">
        <v>35</v>
      </c>
      <c r="C26" s="71" t="s">
        <v>36</v>
      </c>
      <c r="D26" s="73"/>
      <c r="E26" s="74"/>
      <c r="F26" s="75"/>
      <c r="G26" s="76">
        <f>SUM(G27:G31)</f>
        <v>0</v>
      </c>
      <c r="H26" s="74"/>
      <c r="I26" s="75"/>
      <c r="J26" s="76">
        <f>SUM(J27:J31)</f>
        <v>0</v>
      </c>
      <c r="K26" s="74"/>
      <c r="L26" s="75"/>
      <c r="M26" s="76">
        <f>SUM(M27:M31)</f>
        <v>109328</v>
      </c>
      <c r="N26" s="74"/>
      <c r="O26" s="75"/>
      <c r="P26" s="76">
        <f t="shared" ref="P26:S26" si="1">SUM(P27:P31)</f>
        <v>109328</v>
      </c>
      <c r="Q26" s="76">
        <f t="shared" si="1"/>
        <v>109328</v>
      </c>
      <c r="R26" s="76">
        <f t="shared" si="1"/>
        <v>109328</v>
      </c>
      <c r="S26" s="76">
        <f t="shared" si="1"/>
        <v>0</v>
      </c>
      <c r="T26" s="77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</row>
    <row r="27" spans="1:38" ht="30" customHeight="1">
      <c r="A27" s="78" t="s">
        <v>37</v>
      </c>
      <c r="B27" s="79" t="s">
        <v>38</v>
      </c>
      <c r="C27" s="161" t="s">
        <v>133</v>
      </c>
      <c r="D27" s="81" t="s">
        <v>40</v>
      </c>
      <c r="E27" s="82"/>
      <c r="F27" s="83"/>
      <c r="G27" s="84">
        <f t="shared" ref="G27:G31" si="2">E27*F27</f>
        <v>0</v>
      </c>
      <c r="H27" s="82"/>
      <c r="I27" s="83"/>
      <c r="J27" s="84">
        <f t="shared" ref="J27:J31" si="3">H27*I27</f>
        <v>0</v>
      </c>
      <c r="K27" s="162">
        <v>2</v>
      </c>
      <c r="L27" s="163">
        <v>14169</v>
      </c>
      <c r="M27" s="164">
        <f t="shared" ref="M27:M31" si="4">K27*L27</f>
        <v>28338</v>
      </c>
      <c r="N27" s="162">
        <v>2</v>
      </c>
      <c r="O27" s="163">
        <v>14169</v>
      </c>
      <c r="P27" s="164">
        <f t="shared" ref="P27:P31" si="5">N27*O27</f>
        <v>28338</v>
      </c>
      <c r="Q27" s="84">
        <f t="shared" ref="Q27:Q31" si="6">G27+M27</f>
        <v>28338</v>
      </c>
      <c r="R27" s="84">
        <f t="shared" ref="R27:R31" si="7">J27+P27</f>
        <v>28338</v>
      </c>
      <c r="S27" s="84">
        <f t="shared" ref="S27:S31" si="8">Q27-R27</f>
        <v>0</v>
      </c>
      <c r="T27" s="85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38" s="157" customFormat="1" ht="30" customHeight="1">
      <c r="A28" s="86" t="s">
        <v>37</v>
      </c>
      <c r="B28" s="159" t="s">
        <v>41</v>
      </c>
      <c r="C28" s="161" t="s">
        <v>134</v>
      </c>
      <c r="D28" s="81" t="s">
        <v>40</v>
      </c>
      <c r="E28" s="82"/>
      <c r="F28" s="83"/>
      <c r="G28" s="84">
        <f t="shared" si="2"/>
        <v>0</v>
      </c>
      <c r="H28" s="82"/>
      <c r="I28" s="83"/>
      <c r="J28" s="84">
        <f t="shared" si="3"/>
        <v>0</v>
      </c>
      <c r="K28" s="162">
        <v>2</v>
      </c>
      <c r="L28" s="163">
        <v>13840</v>
      </c>
      <c r="M28" s="164">
        <f t="shared" si="4"/>
        <v>27680</v>
      </c>
      <c r="N28" s="162">
        <v>2</v>
      </c>
      <c r="O28" s="163">
        <v>13840</v>
      </c>
      <c r="P28" s="164">
        <f t="shared" si="5"/>
        <v>27680</v>
      </c>
      <c r="Q28" s="84">
        <f t="shared" si="6"/>
        <v>27680</v>
      </c>
      <c r="R28" s="84">
        <f t="shared" si="7"/>
        <v>27680</v>
      </c>
      <c r="S28" s="84">
        <f t="shared" si="8"/>
        <v>0</v>
      </c>
      <c r="T28" s="85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s="157" customFormat="1" ht="30" customHeight="1">
      <c r="A29" s="86" t="s">
        <v>37</v>
      </c>
      <c r="B29" s="159" t="s">
        <v>42</v>
      </c>
      <c r="C29" s="161" t="s">
        <v>135</v>
      </c>
      <c r="D29" s="81" t="s">
        <v>40</v>
      </c>
      <c r="E29" s="82"/>
      <c r="F29" s="83"/>
      <c r="G29" s="84">
        <f t="shared" si="2"/>
        <v>0</v>
      </c>
      <c r="H29" s="82"/>
      <c r="I29" s="83"/>
      <c r="J29" s="84">
        <f t="shared" si="3"/>
        <v>0</v>
      </c>
      <c r="K29" s="162">
        <v>2</v>
      </c>
      <c r="L29" s="163">
        <v>3431</v>
      </c>
      <c r="M29" s="164">
        <f t="shared" si="4"/>
        <v>6862</v>
      </c>
      <c r="N29" s="162">
        <v>2</v>
      </c>
      <c r="O29" s="163">
        <v>3431</v>
      </c>
      <c r="P29" s="164">
        <f t="shared" si="5"/>
        <v>6862</v>
      </c>
      <c r="Q29" s="84">
        <f t="shared" si="6"/>
        <v>6862</v>
      </c>
      <c r="R29" s="84">
        <f t="shared" si="7"/>
        <v>6862</v>
      </c>
      <c r="S29" s="84">
        <f t="shared" si="8"/>
        <v>0</v>
      </c>
      <c r="T29" s="85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1:38" ht="30" customHeight="1">
      <c r="A30" s="86" t="s">
        <v>37</v>
      </c>
      <c r="B30" s="159" t="s">
        <v>131</v>
      </c>
      <c r="C30" s="161" t="s">
        <v>136</v>
      </c>
      <c r="D30" s="81" t="s">
        <v>40</v>
      </c>
      <c r="E30" s="82"/>
      <c r="F30" s="83"/>
      <c r="G30" s="84">
        <f t="shared" si="2"/>
        <v>0</v>
      </c>
      <c r="H30" s="82"/>
      <c r="I30" s="83"/>
      <c r="J30" s="84">
        <f t="shared" si="3"/>
        <v>0</v>
      </c>
      <c r="K30" s="162">
        <v>2</v>
      </c>
      <c r="L30" s="163">
        <v>9384</v>
      </c>
      <c r="M30" s="164">
        <f t="shared" si="4"/>
        <v>18768</v>
      </c>
      <c r="N30" s="162">
        <v>2</v>
      </c>
      <c r="O30" s="163">
        <v>9384</v>
      </c>
      <c r="P30" s="164">
        <f t="shared" si="5"/>
        <v>18768</v>
      </c>
      <c r="Q30" s="84">
        <f t="shared" si="6"/>
        <v>18768</v>
      </c>
      <c r="R30" s="84">
        <f t="shared" si="7"/>
        <v>18768</v>
      </c>
      <c r="S30" s="84">
        <f t="shared" si="8"/>
        <v>0</v>
      </c>
      <c r="T30" s="85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</row>
    <row r="31" spans="1:38" ht="30" customHeight="1">
      <c r="A31" s="88" t="s">
        <v>37</v>
      </c>
      <c r="B31" s="160" t="s">
        <v>132</v>
      </c>
      <c r="C31" s="161" t="s">
        <v>137</v>
      </c>
      <c r="D31" s="91" t="s">
        <v>40</v>
      </c>
      <c r="E31" s="92"/>
      <c r="F31" s="93"/>
      <c r="G31" s="94">
        <f t="shared" si="2"/>
        <v>0</v>
      </c>
      <c r="H31" s="92"/>
      <c r="I31" s="93"/>
      <c r="J31" s="94">
        <f t="shared" si="3"/>
        <v>0</v>
      </c>
      <c r="K31" s="162">
        <v>2</v>
      </c>
      <c r="L31" s="163">
        <v>13840</v>
      </c>
      <c r="M31" s="165">
        <f t="shared" si="4"/>
        <v>27680</v>
      </c>
      <c r="N31" s="162">
        <v>2</v>
      </c>
      <c r="O31" s="163">
        <v>13840</v>
      </c>
      <c r="P31" s="165">
        <f t="shared" si="5"/>
        <v>27680</v>
      </c>
      <c r="Q31" s="94">
        <f t="shared" si="6"/>
        <v>27680</v>
      </c>
      <c r="R31" s="94">
        <f t="shared" si="7"/>
        <v>27680</v>
      </c>
      <c r="S31" s="94">
        <f t="shared" si="8"/>
        <v>0</v>
      </c>
      <c r="T31" s="95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</row>
    <row r="32" spans="1:38" ht="30" customHeight="1">
      <c r="A32" s="71" t="s">
        <v>34</v>
      </c>
      <c r="B32" s="72" t="s">
        <v>43</v>
      </c>
      <c r="C32" s="71" t="s">
        <v>44</v>
      </c>
      <c r="D32" s="73"/>
      <c r="E32" s="74"/>
      <c r="F32" s="75"/>
      <c r="G32" s="76"/>
      <c r="H32" s="74"/>
      <c r="I32" s="75"/>
      <c r="J32" s="76"/>
      <c r="K32" s="74"/>
      <c r="L32" s="75"/>
      <c r="M32" s="76">
        <f>SUM(M33:M35)</f>
        <v>0</v>
      </c>
      <c r="N32" s="74"/>
      <c r="O32" s="75"/>
      <c r="P32" s="76">
        <f t="shared" ref="P32:S32" si="9">SUM(P33:P35)</f>
        <v>0</v>
      </c>
      <c r="Q32" s="76">
        <f t="shared" si="9"/>
        <v>0</v>
      </c>
      <c r="R32" s="76">
        <f t="shared" si="9"/>
        <v>0</v>
      </c>
      <c r="S32" s="76">
        <f t="shared" si="9"/>
        <v>0</v>
      </c>
      <c r="T32" s="7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</row>
    <row r="33" spans="1:38" ht="30" customHeight="1">
      <c r="A33" s="78" t="s">
        <v>37</v>
      </c>
      <c r="B33" s="79" t="s">
        <v>45</v>
      </c>
      <c r="C33" s="80" t="s">
        <v>39</v>
      </c>
      <c r="D33" s="81"/>
      <c r="E33" s="256" t="s">
        <v>46</v>
      </c>
      <c r="F33" s="233"/>
      <c r="G33" s="257"/>
      <c r="H33" s="256" t="s">
        <v>46</v>
      </c>
      <c r="I33" s="233"/>
      <c r="J33" s="257"/>
      <c r="K33" s="82"/>
      <c r="L33" s="83"/>
      <c r="M33" s="84">
        <f t="shared" ref="M33:M35" si="10">K33*L33</f>
        <v>0</v>
      </c>
      <c r="N33" s="82"/>
      <c r="O33" s="83"/>
      <c r="P33" s="84">
        <f t="shared" ref="P33:P35" si="11">N33*O33</f>
        <v>0</v>
      </c>
      <c r="Q33" s="84">
        <f t="shared" ref="Q33:Q35" si="12">G33+M33</f>
        <v>0</v>
      </c>
      <c r="R33" s="84">
        <f t="shared" ref="R33:R35" si="13">J33+P33</f>
        <v>0</v>
      </c>
      <c r="S33" s="84">
        <f t="shared" ref="S33:S35" si="14">Q33-R33</f>
        <v>0</v>
      </c>
      <c r="T33" s="85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4" spans="1:38" ht="30" customHeight="1">
      <c r="A34" s="86" t="s">
        <v>37</v>
      </c>
      <c r="B34" s="87" t="s">
        <v>47</v>
      </c>
      <c r="C34" s="80" t="s">
        <v>39</v>
      </c>
      <c r="D34" s="81"/>
      <c r="E34" s="258"/>
      <c r="F34" s="233"/>
      <c r="G34" s="257"/>
      <c r="H34" s="258"/>
      <c r="I34" s="233"/>
      <c r="J34" s="257"/>
      <c r="K34" s="82"/>
      <c r="L34" s="83"/>
      <c r="M34" s="84">
        <f t="shared" si="10"/>
        <v>0</v>
      </c>
      <c r="N34" s="82"/>
      <c r="O34" s="83"/>
      <c r="P34" s="84">
        <f t="shared" si="11"/>
        <v>0</v>
      </c>
      <c r="Q34" s="84">
        <f t="shared" si="12"/>
        <v>0</v>
      </c>
      <c r="R34" s="84">
        <f t="shared" si="13"/>
        <v>0</v>
      </c>
      <c r="S34" s="84">
        <f t="shared" si="14"/>
        <v>0</v>
      </c>
      <c r="T34" s="85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</row>
    <row r="35" spans="1:38" ht="30" customHeight="1">
      <c r="A35" s="88" t="s">
        <v>37</v>
      </c>
      <c r="B35" s="89" t="s">
        <v>48</v>
      </c>
      <c r="C35" s="90" t="s">
        <v>39</v>
      </c>
      <c r="D35" s="91"/>
      <c r="E35" s="258"/>
      <c r="F35" s="233"/>
      <c r="G35" s="257"/>
      <c r="H35" s="258"/>
      <c r="I35" s="233"/>
      <c r="J35" s="257"/>
      <c r="K35" s="92"/>
      <c r="L35" s="93"/>
      <c r="M35" s="94">
        <f t="shared" si="10"/>
        <v>0</v>
      </c>
      <c r="N35" s="92"/>
      <c r="O35" s="93"/>
      <c r="P35" s="94">
        <f t="shared" si="11"/>
        <v>0</v>
      </c>
      <c r="Q35" s="94">
        <f t="shared" si="12"/>
        <v>0</v>
      </c>
      <c r="R35" s="94">
        <f t="shared" si="13"/>
        <v>0</v>
      </c>
      <c r="S35" s="94">
        <f t="shared" si="14"/>
        <v>0</v>
      </c>
      <c r="T35" s="95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</row>
    <row r="36" spans="1:38" ht="30" customHeight="1">
      <c r="A36" s="71" t="s">
        <v>34</v>
      </c>
      <c r="B36" s="72" t="s">
        <v>49</v>
      </c>
      <c r="C36" s="71" t="s">
        <v>50</v>
      </c>
      <c r="D36" s="73"/>
      <c r="E36" s="74"/>
      <c r="F36" s="75"/>
      <c r="G36" s="76"/>
      <c r="H36" s="74"/>
      <c r="I36" s="75"/>
      <c r="J36" s="76"/>
      <c r="K36" s="74"/>
      <c r="L36" s="75"/>
      <c r="M36" s="76">
        <f>SUM(M37:M39)</f>
        <v>0</v>
      </c>
      <c r="N36" s="74"/>
      <c r="O36" s="75"/>
      <c r="P36" s="76">
        <f t="shared" ref="P36:S36" si="15">SUM(P37:P39)</f>
        <v>0</v>
      </c>
      <c r="Q36" s="76">
        <f t="shared" si="15"/>
        <v>0</v>
      </c>
      <c r="R36" s="76">
        <f t="shared" si="15"/>
        <v>0</v>
      </c>
      <c r="S36" s="76">
        <f t="shared" si="15"/>
        <v>0</v>
      </c>
      <c r="T36" s="7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spans="1:38" ht="30" customHeight="1">
      <c r="A37" s="78" t="s">
        <v>37</v>
      </c>
      <c r="B37" s="79" t="s">
        <v>51</v>
      </c>
      <c r="C37" s="80" t="s">
        <v>39</v>
      </c>
      <c r="D37" s="81"/>
      <c r="E37" s="256" t="s">
        <v>46</v>
      </c>
      <c r="F37" s="233"/>
      <c r="G37" s="257"/>
      <c r="H37" s="256" t="s">
        <v>46</v>
      </c>
      <c r="I37" s="233"/>
      <c r="J37" s="257"/>
      <c r="K37" s="82"/>
      <c r="L37" s="83"/>
      <c r="M37" s="84">
        <f t="shared" ref="M37:M39" si="16">K37*L37</f>
        <v>0</v>
      </c>
      <c r="N37" s="82"/>
      <c r="O37" s="83"/>
      <c r="P37" s="84">
        <f t="shared" ref="P37:P39" si="17">N37*O37</f>
        <v>0</v>
      </c>
      <c r="Q37" s="84">
        <f t="shared" ref="Q37:Q39" si="18">G37+M37</f>
        <v>0</v>
      </c>
      <c r="R37" s="84">
        <f t="shared" ref="R37:R39" si="19">J37+P37</f>
        <v>0</v>
      </c>
      <c r="S37" s="84">
        <f t="shared" ref="S37:S39" si="20">Q37-R37</f>
        <v>0</v>
      </c>
      <c r="T37" s="85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</row>
    <row r="38" spans="1:38" ht="30" customHeight="1">
      <c r="A38" s="86" t="s">
        <v>37</v>
      </c>
      <c r="B38" s="87" t="s">
        <v>52</v>
      </c>
      <c r="C38" s="80" t="s">
        <v>39</v>
      </c>
      <c r="D38" s="81"/>
      <c r="E38" s="258"/>
      <c r="F38" s="233"/>
      <c r="G38" s="257"/>
      <c r="H38" s="258"/>
      <c r="I38" s="233"/>
      <c r="J38" s="257"/>
      <c r="K38" s="82"/>
      <c r="L38" s="83"/>
      <c r="M38" s="84">
        <f t="shared" si="16"/>
        <v>0</v>
      </c>
      <c r="N38" s="82"/>
      <c r="O38" s="83"/>
      <c r="P38" s="84">
        <f t="shared" si="17"/>
        <v>0</v>
      </c>
      <c r="Q38" s="84">
        <f t="shared" si="18"/>
        <v>0</v>
      </c>
      <c r="R38" s="84">
        <f t="shared" si="19"/>
        <v>0</v>
      </c>
      <c r="S38" s="84">
        <f t="shared" si="20"/>
        <v>0</v>
      </c>
      <c r="T38" s="85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</row>
    <row r="39" spans="1:38" ht="30" customHeight="1">
      <c r="A39" s="88" t="s">
        <v>37</v>
      </c>
      <c r="B39" s="89" t="s">
        <v>53</v>
      </c>
      <c r="C39" s="90" t="s">
        <v>39</v>
      </c>
      <c r="D39" s="91"/>
      <c r="E39" s="259"/>
      <c r="F39" s="260"/>
      <c r="G39" s="261"/>
      <c r="H39" s="259"/>
      <c r="I39" s="260"/>
      <c r="J39" s="261"/>
      <c r="K39" s="92"/>
      <c r="L39" s="93"/>
      <c r="M39" s="94">
        <f t="shared" si="16"/>
        <v>0</v>
      </c>
      <c r="N39" s="92"/>
      <c r="O39" s="93"/>
      <c r="P39" s="94">
        <f t="shared" si="17"/>
        <v>0</v>
      </c>
      <c r="Q39" s="84">
        <f t="shared" si="18"/>
        <v>0</v>
      </c>
      <c r="R39" s="84">
        <f t="shared" si="19"/>
        <v>0</v>
      </c>
      <c r="S39" s="84">
        <f t="shared" si="20"/>
        <v>0</v>
      </c>
      <c r="T39" s="95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</row>
    <row r="40" spans="1:38" ht="30" customHeight="1">
      <c r="A40" s="96" t="s">
        <v>54</v>
      </c>
      <c r="B40" s="97"/>
      <c r="C40" s="98"/>
      <c r="D40" s="99"/>
      <c r="E40" s="100"/>
      <c r="F40" s="101"/>
      <c r="G40" s="102">
        <f>G26+G32+G36</f>
        <v>0</v>
      </c>
      <c r="H40" s="100"/>
      <c r="I40" s="101"/>
      <c r="J40" s="102">
        <f>J26+J32+J36</f>
        <v>0</v>
      </c>
      <c r="K40" s="100"/>
      <c r="L40" s="101"/>
      <c r="M40" s="102">
        <f>M26+M32+M36</f>
        <v>109328</v>
      </c>
      <c r="N40" s="100"/>
      <c r="O40" s="101"/>
      <c r="P40" s="102">
        <f t="shared" ref="P40:S40" si="21">P26+P32+P36</f>
        <v>109328</v>
      </c>
      <c r="Q40" s="102">
        <f t="shared" si="21"/>
        <v>109328</v>
      </c>
      <c r="R40" s="102">
        <f t="shared" si="21"/>
        <v>109328</v>
      </c>
      <c r="S40" s="102">
        <f t="shared" si="21"/>
        <v>0</v>
      </c>
      <c r="T40" s="103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</row>
    <row r="41" spans="1:38" ht="30" customHeight="1">
      <c r="A41" s="71" t="s">
        <v>26</v>
      </c>
      <c r="B41" s="72" t="s">
        <v>55</v>
      </c>
      <c r="C41" s="71" t="s">
        <v>56</v>
      </c>
      <c r="D41" s="73"/>
      <c r="E41" s="74"/>
      <c r="F41" s="75"/>
      <c r="G41" s="104"/>
      <c r="H41" s="74"/>
      <c r="I41" s="75"/>
      <c r="J41" s="104"/>
      <c r="K41" s="74"/>
      <c r="L41" s="75"/>
      <c r="M41" s="104"/>
      <c r="N41" s="74"/>
      <c r="O41" s="75"/>
      <c r="P41" s="104"/>
      <c r="Q41" s="104"/>
      <c r="R41" s="104"/>
      <c r="S41" s="104"/>
      <c r="T41" s="77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</row>
    <row r="42" spans="1:38" ht="30" customHeight="1">
      <c r="A42" s="78" t="s">
        <v>37</v>
      </c>
      <c r="B42" s="105" t="s">
        <v>57</v>
      </c>
      <c r="C42" s="80" t="s">
        <v>58</v>
      </c>
      <c r="D42" s="81"/>
      <c r="E42" s="82"/>
      <c r="F42" s="106">
        <v>0.22</v>
      </c>
      <c r="G42" s="84">
        <f t="shared" ref="G42:G43" si="22">E42*F42</f>
        <v>0</v>
      </c>
      <c r="H42" s="166"/>
      <c r="I42" s="106">
        <v>0.22</v>
      </c>
      <c r="J42" s="84">
        <f t="shared" ref="J42:J43" si="23">H42*I42</f>
        <v>0</v>
      </c>
      <c r="K42" s="166">
        <v>109328</v>
      </c>
      <c r="L42" s="106">
        <v>0.22</v>
      </c>
      <c r="M42" s="84">
        <f t="shared" ref="M42:M43" si="24">K42*L42</f>
        <v>24052.16</v>
      </c>
      <c r="N42" s="166">
        <v>109328</v>
      </c>
      <c r="O42" s="106">
        <v>0.22</v>
      </c>
      <c r="P42" s="84">
        <f t="shared" ref="P42:P43" si="25">N42*O42</f>
        <v>24052.16</v>
      </c>
      <c r="Q42" s="84">
        <f t="shared" ref="Q42:Q43" si="26">G42+M42</f>
        <v>24052.16</v>
      </c>
      <c r="R42" s="84">
        <f t="shared" ref="R42:R43" si="27">J42+P42</f>
        <v>24052.16</v>
      </c>
      <c r="S42" s="84">
        <f t="shared" ref="S42:S43" si="28">Q42-R42</f>
        <v>0</v>
      </c>
      <c r="T42" s="85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</row>
    <row r="43" spans="1:38" ht="30" customHeight="1">
      <c r="A43" s="86" t="s">
        <v>37</v>
      </c>
      <c r="B43" s="87" t="s">
        <v>59</v>
      </c>
      <c r="C43" s="80" t="s">
        <v>44</v>
      </c>
      <c r="D43" s="81"/>
      <c r="E43" s="82"/>
      <c r="F43" s="106">
        <v>0.22</v>
      </c>
      <c r="G43" s="84">
        <f t="shared" si="22"/>
        <v>0</v>
      </c>
      <c r="H43" s="82"/>
      <c r="I43" s="106">
        <v>0.22</v>
      </c>
      <c r="J43" s="84">
        <f t="shared" si="23"/>
        <v>0</v>
      </c>
      <c r="K43" s="82"/>
      <c r="L43" s="106">
        <v>0.22</v>
      </c>
      <c r="M43" s="84">
        <f t="shared" si="24"/>
        <v>0</v>
      </c>
      <c r="N43" s="82"/>
      <c r="O43" s="106">
        <v>0.22</v>
      </c>
      <c r="P43" s="84">
        <f t="shared" si="25"/>
        <v>0</v>
      </c>
      <c r="Q43" s="84">
        <f t="shared" si="26"/>
        <v>0</v>
      </c>
      <c r="R43" s="84">
        <f t="shared" si="27"/>
        <v>0</v>
      </c>
      <c r="S43" s="84">
        <f t="shared" si="28"/>
        <v>0</v>
      </c>
      <c r="T43" s="85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</row>
    <row r="44" spans="1:38" ht="30" customHeight="1">
      <c r="A44" s="96" t="s">
        <v>60</v>
      </c>
      <c r="B44" s="97"/>
      <c r="C44" s="98"/>
      <c r="D44" s="99"/>
      <c r="E44" s="100"/>
      <c r="F44" s="101"/>
      <c r="G44" s="102">
        <f>SUM(G42:G43)</f>
        <v>0</v>
      </c>
      <c r="H44" s="100"/>
      <c r="I44" s="101"/>
      <c r="J44" s="102">
        <f>SUM(J42:J43)</f>
        <v>0</v>
      </c>
      <c r="K44" s="100"/>
      <c r="L44" s="101"/>
      <c r="M44" s="102">
        <f>SUM(M42:M43)</f>
        <v>24052.16</v>
      </c>
      <c r="N44" s="100"/>
      <c r="O44" s="101"/>
      <c r="P44" s="102">
        <f t="shared" ref="P44:S44" si="29">SUM(P42:P43)</f>
        <v>24052.16</v>
      </c>
      <c r="Q44" s="102">
        <f t="shared" si="29"/>
        <v>24052.16</v>
      </c>
      <c r="R44" s="102">
        <f t="shared" si="29"/>
        <v>24052.16</v>
      </c>
      <c r="S44" s="102">
        <f t="shared" si="29"/>
        <v>0</v>
      </c>
      <c r="T44" s="103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</row>
    <row r="45" spans="1:38" ht="30" customHeight="1">
      <c r="A45" s="71" t="s">
        <v>26</v>
      </c>
      <c r="B45" s="72" t="s">
        <v>61</v>
      </c>
      <c r="C45" s="71" t="s">
        <v>62</v>
      </c>
      <c r="D45" s="73"/>
      <c r="E45" s="74"/>
      <c r="F45" s="75"/>
      <c r="G45" s="104"/>
      <c r="H45" s="74"/>
      <c r="I45" s="75"/>
      <c r="J45" s="104"/>
      <c r="K45" s="74"/>
      <c r="L45" s="75"/>
      <c r="M45" s="104"/>
      <c r="N45" s="74"/>
      <c r="O45" s="75"/>
      <c r="P45" s="104"/>
      <c r="Q45" s="104"/>
      <c r="R45" s="104"/>
      <c r="S45" s="104"/>
      <c r="T45" s="77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</row>
    <row r="46" spans="1:38" ht="30" customHeight="1">
      <c r="A46" s="78" t="s">
        <v>37</v>
      </c>
      <c r="B46" s="105" t="s">
        <v>63</v>
      </c>
      <c r="C46" s="107" t="s">
        <v>64</v>
      </c>
      <c r="D46" s="81" t="s">
        <v>40</v>
      </c>
      <c r="E46" s="82"/>
      <c r="F46" s="83"/>
      <c r="G46" s="84">
        <f t="shared" ref="G46:G48" si="30">E46*F46</f>
        <v>0</v>
      </c>
      <c r="H46" s="82"/>
      <c r="I46" s="83"/>
      <c r="J46" s="84">
        <f t="shared" ref="J46:J48" si="31">H46*I46</f>
        <v>0</v>
      </c>
      <c r="K46" s="82"/>
      <c r="L46" s="83"/>
      <c r="M46" s="84">
        <f t="shared" ref="M46:M48" si="32">K46*L46</f>
        <v>0</v>
      </c>
      <c r="N46" s="82"/>
      <c r="O46" s="83"/>
      <c r="P46" s="84">
        <f t="shared" ref="P46:P48" si="33">N46*O46</f>
        <v>0</v>
      </c>
      <c r="Q46" s="84">
        <f t="shared" ref="Q46:Q48" si="34">G46+M46</f>
        <v>0</v>
      </c>
      <c r="R46" s="84">
        <f t="shared" ref="R46:R48" si="35">J46+P46</f>
        <v>0</v>
      </c>
      <c r="S46" s="84">
        <f t="shared" ref="S46:S48" si="36">Q46-R46</f>
        <v>0</v>
      </c>
      <c r="T46" s="85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</row>
    <row r="47" spans="1:38" ht="30" customHeight="1">
      <c r="A47" s="86" t="s">
        <v>37</v>
      </c>
      <c r="B47" s="87" t="s">
        <v>65</v>
      </c>
      <c r="C47" s="107" t="s">
        <v>64</v>
      </c>
      <c r="D47" s="81" t="s">
        <v>40</v>
      </c>
      <c r="E47" s="82"/>
      <c r="F47" s="83"/>
      <c r="G47" s="84">
        <f t="shared" si="30"/>
        <v>0</v>
      </c>
      <c r="H47" s="82"/>
      <c r="I47" s="83"/>
      <c r="J47" s="84">
        <f t="shared" si="31"/>
        <v>0</v>
      </c>
      <c r="K47" s="82"/>
      <c r="L47" s="83"/>
      <c r="M47" s="84">
        <f t="shared" si="32"/>
        <v>0</v>
      </c>
      <c r="N47" s="82"/>
      <c r="O47" s="83"/>
      <c r="P47" s="84">
        <f t="shared" si="33"/>
        <v>0</v>
      </c>
      <c r="Q47" s="84">
        <f t="shared" si="34"/>
        <v>0</v>
      </c>
      <c r="R47" s="84">
        <f t="shared" si="35"/>
        <v>0</v>
      </c>
      <c r="S47" s="84">
        <f t="shared" si="36"/>
        <v>0</v>
      </c>
      <c r="T47" s="85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</row>
    <row r="48" spans="1:38" ht="30" customHeight="1" thickBot="1">
      <c r="A48" s="88" t="s">
        <v>37</v>
      </c>
      <c r="B48" s="89" t="s">
        <v>66</v>
      </c>
      <c r="C48" s="107" t="s">
        <v>64</v>
      </c>
      <c r="D48" s="91" t="s">
        <v>40</v>
      </c>
      <c r="E48" s="92"/>
      <c r="F48" s="93"/>
      <c r="G48" s="94">
        <f t="shared" si="30"/>
        <v>0</v>
      </c>
      <c r="H48" s="92"/>
      <c r="I48" s="93"/>
      <c r="J48" s="94">
        <f t="shared" si="31"/>
        <v>0</v>
      </c>
      <c r="K48" s="92"/>
      <c r="L48" s="93"/>
      <c r="M48" s="94">
        <f t="shared" si="32"/>
        <v>0</v>
      </c>
      <c r="N48" s="92"/>
      <c r="O48" s="93"/>
      <c r="P48" s="94">
        <f t="shared" si="33"/>
        <v>0</v>
      </c>
      <c r="Q48" s="84">
        <f t="shared" si="34"/>
        <v>0</v>
      </c>
      <c r="R48" s="84">
        <f t="shared" si="35"/>
        <v>0</v>
      </c>
      <c r="S48" s="84">
        <f t="shared" si="36"/>
        <v>0</v>
      </c>
      <c r="T48" s="95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</row>
    <row r="49" spans="1:38" ht="30" customHeight="1" thickBot="1">
      <c r="A49" s="96" t="s">
        <v>67</v>
      </c>
      <c r="B49" s="97"/>
      <c r="C49" s="204"/>
      <c r="D49" s="99"/>
      <c r="E49" s="100"/>
      <c r="F49" s="101"/>
      <c r="G49" s="102">
        <f>SUM(G46:G48)</f>
        <v>0</v>
      </c>
      <c r="H49" s="100"/>
      <c r="I49" s="101"/>
      <c r="J49" s="102">
        <f>SUM(J46:J48)</f>
        <v>0</v>
      </c>
      <c r="K49" s="100"/>
      <c r="L49" s="101"/>
      <c r="M49" s="102">
        <f>SUM(M46:M48)</f>
        <v>0</v>
      </c>
      <c r="N49" s="100"/>
      <c r="O49" s="101"/>
      <c r="P49" s="102">
        <f t="shared" ref="P49:S49" si="37">SUM(P46:P48)</f>
        <v>0</v>
      </c>
      <c r="Q49" s="102">
        <f t="shared" si="37"/>
        <v>0</v>
      </c>
      <c r="R49" s="102">
        <f t="shared" si="37"/>
        <v>0</v>
      </c>
      <c r="S49" s="102">
        <f t="shared" si="37"/>
        <v>0</v>
      </c>
      <c r="T49" s="103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</row>
    <row r="50" spans="1:38" ht="30" customHeight="1" thickBot="1">
      <c r="A50" s="71" t="s">
        <v>26</v>
      </c>
      <c r="B50" s="194" t="s">
        <v>68</v>
      </c>
      <c r="C50" s="210" t="s">
        <v>69</v>
      </c>
      <c r="D50" s="197"/>
      <c r="E50" s="74"/>
      <c r="F50" s="75"/>
      <c r="G50" s="104"/>
      <c r="H50" s="74"/>
      <c r="I50" s="75"/>
      <c r="J50" s="104"/>
      <c r="K50" s="74"/>
      <c r="L50" s="75"/>
      <c r="M50" s="104"/>
      <c r="N50" s="74"/>
      <c r="O50" s="75"/>
      <c r="P50" s="104"/>
      <c r="Q50" s="104"/>
      <c r="R50" s="104"/>
      <c r="S50" s="104"/>
      <c r="T50" s="77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</row>
    <row r="51" spans="1:38" ht="30" customHeight="1">
      <c r="A51" s="78" t="s">
        <v>37</v>
      </c>
      <c r="B51" s="189" t="s">
        <v>70</v>
      </c>
      <c r="C51" s="211" t="s">
        <v>71</v>
      </c>
      <c r="D51" s="115" t="s">
        <v>40</v>
      </c>
      <c r="E51" s="82"/>
      <c r="F51" s="83"/>
      <c r="G51" s="84">
        <f t="shared" ref="G51:G54" si="38">E51*F51</f>
        <v>0</v>
      </c>
      <c r="H51" s="82"/>
      <c r="I51" s="83"/>
      <c r="J51" s="84">
        <f t="shared" ref="J51:J54" si="39">H51*I51</f>
        <v>0</v>
      </c>
      <c r="K51" s="82"/>
      <c r="L51" s="83"/>
      <c r="M51" s="84">
        <f t="shared" ref="M51:M54" si="40">K51*L51</f>
        <v>0</v>
      </c>
      <c r="N51" s="82"/>
      <c r="O51" s="83"/>
      <c r="P51" s="84">
        <f t="shared" ref="P51:P54" si="41">N51*O51</f>
        <v>0</v>
      </c>
      <c r="Q51" s="84">
        <f t="shared" ref="Q51:Q54" si="42">G51+M51</f>
        <v>0</v>
      </c>
      <c r="R51" s="84">
        <f t="shared" ref="R51:R54" si="43">J51+P51</f>
        <v>0</v>
      </c>
      <c r="S51" s="84">
        <f t="shared" ref="S51:S54" si="44">Q51-R51</f>
        <v>0</v>
      </c>
      <c r="T51" s="85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spans="1:38" ht="30" customHeight="1">
      <c r="A52" s="86" t="s">
        <v>37</v>
      </c>
      <c r="B52" s="192" t="s">
        <v>72</v>
      </c>
      <c r="C52" s="211" t="s">
        <v>73</v>
      </c>
      <c r="D52" s="115" t="s">
        <v>40</v>
      </c>
      <c r="E52" s="82"/>
      <c r="F52" s="83"/>
      <c r="G52" s="84">
        <f t="shared" si="38"/>
        <v>0</v>
      </c>
      <c r="H52" s="82"/>
      <c r="I52" s="83"/>
      <c r="J52" s="84">
        <f t="shared" si="39"/>
        <v>0</v>
      </c>
      <c r="K52" s="82"/>
      <c r="L52" s="83"/>
      <c r="M52" s="84">
        <f t="shared" si="40"/>
        <v>0</v>
      </c>
      <c r="N52" s="82"/>
      <c r="O52" s="83"/>
      <c r="P52" s="84">
        <f t="shared" si="41"/>
        <v>0</v>
      </c>
      <c r="Q52" s="84">
        <f t="shared" si="42"/>
        <v>0</v>
      </c>
      <c r="R52" s="84">
        <f t="shared" si="43"/>
        <v>0</v>
      </c>
      <c r="S52" s="84">
        <f t="shared" si="44"/>
        <v>0</v>
      </c>
      <c r="T52" s="85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spans="1:38" ht="30" customHeight="1">
      <c r="A53" s="86" t="s">
        <v>37</v>
      </c>
      <c r="B53" s="191" t="s">
        <v>74</v>
      </c>
      <c r="C53" s="211" t="s">
        <v>75</v>
      </c>
      <c r="D53" s="115" t="s">
        <v>40</v>
      </c>
      <c r="E53" s="82"/>
      <c r="F53" s="83"/>
      <c r="G53" s="84">
        <f t="shared" si="38"/>
        <v>0</v>
      </c>
      <c r="H53" s="82"/>
      <c r="I53" s="83"/>
      <c r="J53" s="84">
        <f t="shared" si="39"/>
        <v>0</v>
      </c>
      <c r="K53" s="82"/>
      <c r="L53" s="83"/>
      <c r="M53" s="84">
        <f t="shared" si="40"/>
        <v>0</v>
      </c>
      <c r="N53" s="82"/>
      <c r="O53" s="83"/>
      <c r="P53" s="84">
        <f t="shared" si="41"/>
        <v>0</v>
      </c>
      <c r="Q53" s="84">
        <f t="shared" si="42"/>
        <v>0</v>
      </c>
      <c r="R53" s="84">
        <f t="shared" si="43"/>
        <v>0</v>
      </c>
      <c r="S53" s="84">
        <f t="shared" si="44"/>
        <v>0</v>
      </c>
      <c r="T53" s="85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</row>
    <row r="54" spans="1:38" ht="45.75" customHeight="1" thickBot="1">
      <c r="A54" s="88" t="s">
        <v>37</v>
      </c>
      <c r="B54" s="191" t="s">
        <v>76</v>
      </c>
      <c r="C54" s="212" t="s">
        <v>77</v>
      </c>
      <c r="D54" s="195" t="s">
        <v>40</v>
      </c>
      <c r="E54" s="92"/>
      <c r="F54" s="93"/>
      <c r="G54" s="94">
        <f t="shared" si="38"/>
        <v>0</v>
      </c>
      <c r="H54" s="92"/>
      <c r="I54" s="93"/>
      <c r="J54" s="94">
        <f t="shared" si="39"/>
        <v>0</v>
      </c>
      <c r="K54" s="92">
        <v>2</v>
      </c>
      <c r="L54" s="93">
        <v>1900</v>
      </c>
      <c r="M54" s="94">
        <f t="shared" si="40"/>
        <v>3800</v>
      </c>
      <c r="N54" s="92">
        <v>2</v>
      </c>
      <c r="O54" s="93">
        <v>1900</v>
      </c>
      <c r="P54" s="94">
        <f t="shared" si="41"/>
        <v>3800</v>
      </c>
      <c r="Q54" s="84">
        <f t="shared" si="42"/>
        <v>3800</v>
      </c>
      <c r="R54" s="84">
        <f t="shared" si="43"/>
        <v>3800</v>
      </c>
      <c r="S54" s="84">
        <f t="shared" si="44"/>
        <v>0</v>
      </c>
      <c r="T54" s="95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</row>
    <row r="55" spans="1:38" ht="30" customHeight="1" thickBot="1">
      <c r="A55" s="109" t="s">
        <v>78</v>
      </c>
      <c r="B55" s="193"/>
      <c r="C55" s="200"/>
      <c r="D55" s="196"/>
      <c r="E55" s="100"/>
      <c r="F55" s="101"/>
      <c r="G55" s="102">
        <f>SUM(G51:G54)</f>
        <v>0</v>
      </c>
      <c r="H55" s="100"/>
      <c r="I55" s="101"/>
      <c r="J55" s="102">
        <f>SUM(J51:J54)</f>
        <v>0</v>
      </c>
      <c r="K55" s="100"/>
      <c r="L55" s="101"/>
      <c r="M55" s="102">
        <f>SUM(M51:M54)</f>
        <v>3800</v>
      </c>
      <c r="N55" s="100"/>
      <c r="O55" s="101"/>
      <c r="P55" s="102">
        <f t="shared" ref="P55:S55" si="45">SUM(P51:P54)</f>
        <v>3800</v>
      </c>
      <c r="Q55" s="102">
        <f t="shared" si="45"/>
        <v>3800</v>
      </c>
      <c r="R55" s="102">
        <f t="shared" si="45"/>
        <v>3800</v>
      </c>
      <c r="S55" s="102">
        <f t="shared" si="45"/>
        <v>0</v>
      </c>
      <c r="T55" s="103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</row>
    <row r="56" spans="1:38" ht="30" customHeight="1" thickBot="1">
      <c r="A56" s="71" t="s">
        <v>26</v>
      </c>
      <c r="B56" s="194" t="s">
        <v>79</v>
      </c>
      <c r="C56" s="213" t="s">
        <v>80</v>
      </c>
      <c r="D56" s="197"/>
      <c r="E56" s="74"/>
      <c r="F56" s="75"/>
      <c r="G56" s="104"/>
      <c r="H56" s="74"/>
      <c r="I56" s="75"/>
      <c r="J56" s="104"/>
      <c r="K56" s="74"/>
      <c r="L56" s="75"/>
      <c r="M56" s="104"/>
      <c r="N56" s="74"/>
      <c r="O56" s="75"/>
      <c r="P56" s="104"/>
      <c r="Q56" s="104"/>
      <c r="R56" s="104"/>
      <c r="S56" s="104"/>
      <c r="T56" s="77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</row>
    <row r="57" spans="1:38" ht="30" customHeight="1">
      <c r="A57" s="78" t="s">
        <v>37</v>
      </c>
      <c r="B57" s="189" t="s">
        <v>81</v>
      </c>
      <c r="C57" s="198" t="s">
        <v>82</v>
      </c>
      <c r="D57" s="115" t="s">
        <v>40</v>
      </c>
      <c r="E57" s="82"/>
      <c r="F57" s="83"/>
      <c r="G57" s="84">
        <f t="shared" ref="G57:G64" si="46">E57*F57</f>
        <v>0</v>
      </c>
      <c r="H57" s="82"/>
      <c r="I57" s="83"/>
      <c r="J57" s="84">
        <f t="shared" ref="J57:J64" si="47">H57*I57</f>
        <v>0</v>
      </c>
      <c r="K57" s="82"/>
      <c r="L57" s="83"/>
      <c r="M57" s="84">
        <f t="shared" ref="M57:M64" si="48">K57*L57</f>
        <v>0</v>
      </c>
      <c r="N57" s="82"/>
      <c r="O57" s="83"/>
      <c r="P57" s="84">
        <f t="shared" ref="P57:P64" si="49">N57*O57</f>
        <v>0</v>
      </c>
      <c r="Q57" s="84">
        <f t="shared" ref="Q57:Q64" si="50">G57+M57</f>
        <v>0</v>
      </c>
      <c r="R57" s="84">
        <f t="shared" ref="R57:R64" si="51">J57+P57</f>
        <v>0</v>
      </c>
      <c r="S57" s="84">
        <f t="shared" ref="S57:S64" si="52">Q57-R57</f>
        <v>0</v>
      </c>
      <c r="T57" s="85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spans="1:38" s="157" customFormat="1" ht="30" customHeight="1">
      <c r="A58" s="86" t="s">
        <v>37</v>
      </c>
      <c r="B58" s="191" t="s">
        <v>83</v>
      </c>
      <c r="C58" s="198" t="s">
        <v>84</v>
      </c>
      <c r="D58" s="115" t="s">
        <v>40</v>
      </c>
      <c r="E58" s="82"/>
      <c r="F58" s="83"/>
      <c r="G58" s="84">
        <f t="shared" si="46"/>
        <v>0</v>
      </c>
      <c r="H58" s="82"/>
      <c r="I58" s="83"/>
      <c r="J58" s="84">
        <f t="shared" si="47"/>
        <v>0</v>
      </c>
      <c r="K58" s="82"/>
      <c r="L58" s="83"/>
      <c r="M58" s="84">
        <f t="shared" si="48"/>
        <v>0</v>
      </c>
      <c r="N58" s="82"/>
      <c r="O58" s="83"/>
      <c r="P58" s="84">
        <f t="shared" si="49"/>
        <v>0</v>
      </c>
      <c r="Q58" s="84">
        <f t="shared" si="50"/>
        <v>0</v>
      </c>
      <c r="R58" s="84">
        <f t="shared" si="51"/>
        <v>0</v>
      </c>
      <c r="S58" s="84">
        <f t="shared" si="52"/>
        <v>0</v>
      </c>
      <c r="T58" s="85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</row>
    <row r="59" spans="1:38" s="157" customFormat="1" ht="30" customHeight="1">
      <c r="A59" s="86" t="s">
        <v>37</v>
      </c>
      <c r="B59" s="190" t="s">
        <v>138</v>
      </c>
      <c r="C59" s="214" t="s">
        <v>143</v>
      </c>
      <c r="D59" s="115" t="s">
        <v>40</v>
      </c>
      <c r="E59" s="82"/>
      <c r="F59" s="83"/>
      <c r="G59" s="84">
        <f t="shared" si="46"/>
        <v>0</v>
      </c>
      <c r="H59" s="82"/>
      <c r="I59" s="83"/>
      <c r="J59" s="84">
        <f t="shared" si="47"/>
        <v>0</v>
      </c>
      <c r="K59" s="167">
        <v>2</v>
      </c>
      <c r="L59" s="168">
        <v>465</v>
      </c>
      <c r="M59" s="84">
        <f t="shared" si="48"/>
        <v>930</v>
      </c>
      <c r="N59" s="167">
        <v>2</v>
      </c>
      <c r="O59" s="168">
        <v>465</v>
      </c>
      <c r="P59" s="84">
        <f t="shared" si="49"/>
        <v>930</v>
      </c>
      <c r="Q59" s="84">
        <f t="shared" si="50"/>
        <v>930</v>
      </c>
      <c r="R59" s="84">
        <f t="shared" si="51"/>
        <v>930</v>
      </c>
      <c r="S59" s="84">
        <f t="shared" si="52"/>
        <v>0</v>
      </c>
      <c r="T59" s="85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</row>
    <row r="60" spans="1:38" s="157" customFormat="1" ht="30" customHeight="1">
      <c r="A60" s="86" t="s">
        <v>37</v>
      </c>
      <c r="B60" s="190" t="s">
        <v>139</v>
      </c>
      <c r="C60" s="214" t="s">
        <v>144</v>
      </c>
      <c r="D60" s="115" t="s">
        <v>40</v>
      </c>
      <c r="E60" s="82"/>
      <c r="F60" s="83"/>
      <c r="G60" s="84">
        <f t="shared" si="46"/>
        <v>0</v>
      </c>
      <c r="H60" s="82"/>
      <c r="I60" s="83"/>
      <c r="J60" s="84">
        <f t="shared" si="47"/>
        <v>0</v>
      </c>
      <c r="K60" s="167">
        <v>2</v>
      </c>
      <c r="L60" s="168">
        <v>4860</v>
      </c>
      <c r="M60" s="84">
        <f t="shared" si="48"/>
        <v>9720</v>
      </c>
      <c r="N60" s="167">
        <v>2</v>
      </c>
      <c r="O60" s="168">
        <v>4860</v>
      </c>
      <c r="P60" s="84">
        <f t="shared" si="49"/>
        <v>9720</v>
      </c>
      <c r="Q60" s="84">
        <f t="shared" si="50"/>
        <v>9720</v>
      </c>
      <c r="R60" s="84">
        <f t="shared" si="51"/>
        <v>9720</v>
      </c>
      <c r="S60" s="84">
        <f t="shared" si="52"/>
        <v>0</v>
      </c>
      <c r="T60" s="85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</row>
    <row r="61" spans="1:38" s="157" customFormat="1" ht="30" customHeight="1">
      <c r="A61" s="86" t="s">
        <v>37</v>
      </c>
      <c r="B61" s="190" t="s">
        <v>140</v>
      </c>
      <c r="C61" s="184" t="s">
        <v>145</v>
      </c>
      <c r="D61" s="115" t="s">
        <v>40</v>
      </c>
      <c r="E61" s="82"/>
      <c r="F61" s="83"/>
      <c r="G61" s="84">
        <f t="shared" si="46"/>
        <v>0</v>
      </c>
      <c r="H61" s="82"/>
      <c r="I61" s="83"/>
      <c r="J61" s="84">
        <f t="shared" si="47"/>
        <v>0</v>
      </c>
      <c r="K61" s="167">
        <v>2</v>
      </c>
      <c r="L61" s="168">
        <v>1650</v>
      </c>
      <c r="M61" s="84">
        <f t="shared" si="48"/>
        <v>3300</v>
      </c>
      <c r="N61" s="167">
        <v>2</v>
      </c>
      <c r="O61" s="168">
        <v>1650</v>
      </c>
      <c r="P61" s="84">
        <f t="shared" si="49"/>
        <v>3300</v>
      </c>
      <c r="Q61" s="84">
        <f t="shared" si="50"/>
        <v>3300</v>
      </c>
      <c r="R61" s="84">
        <f t="shared" si="51"/>
        <v>3300</v>
      </c>
      <c r="S61" s="84">
        <f t="shared" si="52"/>
        <v>0</v>
      </c>
      <c r="T61" s="85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</row>
    <row r="62" spans="1:38" s="157" customFormat="1" ht="30" customHeight="1">
      <c r="A62" s="86" t="s">
        <v>37</v>
      </c>
      <c r="B62" s="190" t="s">
        <v>141</v>
      </c>
      <c r="C62" s="184" t="s">
        <v>146</v>
      </c>
      <c r="D62" s="115" t="s">
        <v>40</v>
      </c>
      <c r="E62" s="82"/>
      <c r="F62" s="83"/>
      <c r="G62" s="84">
        <f t="shared" si="46"/>
        <v>0</v>
      </c>
      <c r="H62" s="82"/>
      <c r="I62" s="83"/>
      <c r="J62" s="84">
        <f t="shared" si="47"/>
        <v>0</v>
      </c>
      <c r="K62" s="167">
        <v>2</v>
      </c>
      <c r="L62" s="168">
        <v>6780</v>
      </c>
      <c r="M62" s="84">
        <f t="shared" si="48"/>
        <v>13560</v>
      </c>
      <c r="N62" s="167">
        <v>2</v>
      </c>
      <c r="O62" s="168">
        <v>6780</v>
      </c>
      <c r="P62" s="84">
        <f t="shared" si="49"/>
        <v>13560</v>
      </c>
      <c r="Q62" s="84">
        <f t="shared" si="50"/>
        <v>13560</v>
      </c>
      <c r="R62" s="84">
        <f t="shared" si="51"/>
        <v>13560</v>
      </c>
      <c r="S62" s="84">
        <f t="shared" si="52"/>
        <v>0</v>
      </c>
      <c r="T62" s="85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</row>
    <row r="63" spans="1:38" ht="30" customHeight="1">
      <c r="A63" s="86" t="s">
        <v>37</v>
      </c>
      <c r="B63" s="190" t="s">
        <v>142</v>
      </c>
      <c r="C63" s="198" t="s">
        <v>84</v>
      </c>
      <c r="D63" s="115" t="s">
        <v>40</v>
      </c>
      <c r="E63" s="82"/>
      <c r="F63" s="83"/>
      <c r="G63" s="84">
        <f t="shared" si="46"/>
        <v>0</v>
      </c>
      <c r="H63" s="82"/>
      <c r="I63" s="83"/>
      <c r="J63" s="84">
        <f t="shared" si="47"/>
        <v>0</v>
      </c>
      <c r="K63" s="82"/>
      <c r="L63" s="83"/>
      <c r="M63" s="84">
        <f t="shared" si="48"/>
        <v>0</v>
      </c>
      <c r="N63" s="82"/>
      <c r="O63" s="83"/>
      <c r="P63" s="84">
        <f t="shared" si="49"/>
        <v>0</v>
      </c>
      <c r="Q63" s="84">
        <f t="shared" si="50"/>
        <v>0</v>
      </c>
      <c r="R63" s="84">
        <f t="shared" si="51"/>
        <v>0</v>
      </c>
      <c r="S63" s="84">
        <f t="shared" si="52"/>
        <v>0</v>
      </c>
      <c r="T63" s="85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</row>
    <row r="64" spans="1:38" ht="30" customHeight="1" thickBot="1">
      <c r="A64" s="88" t="s">
        <v>37</v>
      </c>
      <c r="B64" s="192" t="s">
        <v>85</v>
      </c>
      <c r="C64" s="199" t="s">
        <v>86</v>
      </c>
      <c r="D64" s="195" t="s">
        <v>40</v>
      </c>
      <c r="E64" s="92"/>
      <c r="F64" s="93"/>
      <c r="G64" s="94">
        <f t="shared" si="46"/>
        <v>0</v>
      </c>
      <c r="H64" s="92"/>
      <c r="I64" s="93"/>
      <c r="J64" s="94">
        <f t="shared" si="47"/>
        <v>0</v>
      </c>
      <c r="K64" s="92"/>
      <c r="L64" s="93"/>
      <c r="M64" s="94">
        <f t="shared" si="48"/>
        <v>0</v>
      </c>
      <c r="N64" s="92"/>
      <c r="O64" s="93"/>
      <c r="P64" s="94">
        <f t="shared" si="49"/>
        <v>0</v>
      </c>
      <c r="Q64" s="84">
        <f t="shared" si="50"/>
        <v>0</v>
      </c>
      <c r="R64" s="84">
        <f t="shared" si="51"/>
        <v>0</v>
      </c>
      <c r="S64" s="84">
        <f t="shared" si="52"/>
        <v>0</v>
      </c>
      <c r="T64" s="95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</row>
    <row r="65" spans="1:38" ht="30" customHeight="1" thickBot="1">
      <c r="A65" s="96" t="s">
        <v>87</v>
      </c>
      <c r="B65" s="193"/>
      <c r="C65" s="215"/>
      <c r="D65" s="196"/>
      <c r="E65" s="100"/>
      <c r="F65" s="101"/>
      <c r="G65" s="102">
        <f>SUM(G57:G64)</f>
        <v>0</v>
      </c>
      <c r="H65" s="100"/>
      <c r="I65" s="101"/>
      <c r="J65" s="102">
        <f>SUM(J57:J64)</f>
        <v>0</v>
      </c>
      <c r="K65" s="100"/>
      <c r="L65" s="101"/>
      <c r="M65" s="102">
        <f>SUM(M57:M64)</f>
        <v>27510</v>
      </c>
      <c r="N65" s="100"/>
      <c r="O65" s="101"/>
      <c r="P65" s="102">
        <f t="shared" ref="P65:S65" si="53">SUM(P57:P64)</f>
        <v>27510</v>
      </c>
      <c r="Q65" s="102">
        <f t="shared" si="53"/>
        <v>27510</v>
      </c>
      <c r="R65" s="102">
        <f t="shared" si="53"/>
        <v>27510</v>
      </c>
      <c r="S65" s="102">
        <f t="shared" si="53"/>
        <v>0</v>
      </c>
      <c r="T65" s="103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</row>
    <row r="66" spans="1:38" ht="30" customHeight="1" thickBot="1">
      <c r="A66" s="71" t="s">
        <v>26</v>
      </c>
      <c r="B66" s="194" t="s">
        <v>88</v>
      </c>
      <c r="C66" s="205" t="s">
        <v>89</v>
      </c>
      <c r="D66" s="197"/>
      <c r="E66" s="74"/>
      <c r="F66" s="75"/>
      <c r="G66" s="104"/>
      <c r="H66" s="74"/>
      <c r="I66" s="75"/>
      <c r="J66" s="104"/>
      <c r="K66" s="74"/>
      <c r="L66" s="75"/>
      <c r="M66" s="104"/>
      <c r="N66" s="74"/>
      <c r="O66" s="75"/>
      <c r="P66" s="104"/>
      <c r="Q66" s="104"/>
      <c r="R66" s="104"/>
      <c r="S66" s="104"/>
      <c r="T66" s="77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</row>
    <row r="67" spans="1:38" ht="30" customHeight="1">
      <c r="A67" s="78" t="s">
        <v>37</v>
      </c>
      <c r="B67" s="189" t="s">
        <v>90</v>
      </c>
      <c r="C67" s="182" t="s">
        <v>261</v>
      </c>
      <c r="D67" s="183" t="s">
        <v>91</v>
      </c>
      <c r="E67" s="82"/>
      <c r="F67" s="83"/>
      <c r="G67" s="84">
        <f t="shared" ref="G67:G285" si="54">E67*F67</f>
        <v>0</v>
      </c>
      <c r="H67" s="82"/>
      <c r="I67" s="83"/>
      <c r="J67" s="84">
        <f t="shared" ref="J67:J285" si="55">H67*I67</f>
        <v>0</v>
      </c>
      <c r="K67" s="167">
        <v>10</v>
      </c>
      <c r="L67" s="163">
        <v>812.21</v>
      </c>
      <c r="M67" s="164">
        <f t="shared" ref="M67:M285" si="56">K67*L67</f>
        <v>8122.1</v>
      </c>
      <c r="N67" s="187">
        <v>17</v>
      </c>
      <c r="O67" s="188">
        <v>815.95</v>
      </c>
      <c r="P67" s="164">
        <f>N67*O67-0.07</f>
        <v>13871.080000000002</v>
      </c>
      <c r="Q67" s="84">
        <f t="shared" ref="Q67:Q285" si="57">G67+M67</f>
        <v>8122.1</v>
      </c>
      <c r="R67" s="84">
        <f t="shared" ref="R67:R285" si="58">J67+P67</f>
        <v>13871.080000000002</v>
      </c>
      <c r="S67" s="84">
        <f t="shared" ref="S67:S285" si="59">Q67-R67</f>
        <v>-5748.9800000000014</v>
      </c>
      <c r="T67" s="85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</row>
    <row r="68" spans="1:38" s="157" customFormat="1" ht="42.75" customHeight="1">
      <c r="A68" s="169" t="s">
        <v>37</v>
      </c>
      <c r="B68" s="190" t="s">
        <v>92</v>
      </c>
      <c r="C68" s="184" t="s">
        <v>262</v>
      </c>
      <c r="D68" s="183" t="s">
        <v>91</v>
      </c>
      <c r="E68" s="82"/>
      <c r="F68" s="83"/>
      <c r="G68" s="84">
        <f t="shared" si="54"/>
        <v>0</v>
      </c>
      <c r="H68" s="82"/>
      <c r="I68" s="83"/>
      <c r="J68" s="84">
        <f t="shared" si="55"/>
        <v>0</v>
      </c>
      <c r="K68" s="167">
        <v>5</v>
      </c>
      <c r="L68" s="163">
        <v>233.91</v>
      </c>
      <c r="M68" s="164">
        <f t="shared" si="56"/>
        <v>1169.55</v>
      </c>
      <c r="N68" s="187">
        <v>10</v>
      </c>
      <c r="O68" s="188">
        <v>234.98</v>
      </c>
      <c r="P68" s="164">
        <f>N68*O68+0.04</f>
        <v>2349.8399999999997</v>
      </c>
      <c r="Q68" s="84">
        <f t="shared" si="57"/>
        <v>1169.55</v>
      </c>
      <c r="R68" s="84">
        <f t="shared" si="58"/>
        <v>2349.8399999999997</v>
      </c>
      <c r="S68" s="84">
        <f t="shared" si="59"/>
        <v>-1180.2899999999997</v>
      </c>
      <c r="T68" s="85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</row>
    <row r="69" spans="1:38" s="157" customFormat="1" ht="30" customHeight="1">
      <c r="A69" s="169" t="s">
        <v>37</v>
      </c>
      <c r="B69" s="190" t="s">
        <v>93</v>
      </c>
      <c r="C69" s="184" t="s">
        <v>263</v>
      </c>
      <c r="D69" s="183" t="s">
        <v>91</v>
      </c>
      <c r="E69" s="82"/>
      <c r="F69" s="83"/>
      <c r="G69" s="84">
        <f t="shared" si="54"/>
        <v>0</v>
      </c>
      <c r="H69" s="82"/>
      <c r="I69" s="83"/>
      <c r="J69" s="84">
        <f t="shared" si="55"/>
        <v>0</v>
      </c>
      <c r="K69" s="167">
        <v>2</v>
      </c>
      <c r="L69" s="163">
        <v>1045.1300000000001</v>
      </c>
      <c r="M69" s="164">
        <f>K69*L69-0.01</f>
        <v>2090.25</v>
      </c>
      <c r="N69" s="187">
        <v>2</v>
      </c>
      <c r="O69" s="188">
        <v>1049.93</v>
      </c>
      <c r="P69" s="164">
        <f t="shared" ref="P69:P182" si="60">N69*O69</f>
        <v>2099.86</v>
      </c>
      <c r="Q69" s="84">
        <f t="shared" si="57"/>
        <v>2090.25</v>
      </c>
      <c r="R69" s="84">
        <f t="shared" si="58"/>
        <v>2099.86</v>
      </c>
      <c r="S69" s="84">
        <f t="shared" si="59"/>
        <v>-9.6100000000001273</v>
      </c>
      <c r="T69" s="85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</row>
    <row r="70" spans="1:38" s="157" customFormat="1" ht="30" customHeight="1">
      <c r="A70" s="169" t="s">
        <v>37</v>
      </c>
      <c r="B70" s="190" t="s">
        <v>148</v>
      </c>
      <c r="C70" s="184" t="s">
        <v>264</v>
      </c>
      <c r="D70" s="183" t="s">
        <v>91</v>
      </c>
      <c r="E70" s="82"/>
      <c r="F70" s="83"/>
      <c r="G70" s="84">
        <f t="shared" si="54"/>
        <v>0</v>
      </c>
      <c r="H70" s="82"/>
      <c r="I70" s="83"/>
      <c r="J70" s="84">
        <f t="shared" si="55"/>
        <v>0</v>
      </c>
      <c r="K70" s="162">
        <v>20</v>
      </c>
      <c r="L70" s="163">
        <v>238.89</v>
      </c>
      <c r="M70" s="164">
        <f t="shared" si="56"/>
        <v>4777.7999999999993</v>
      </c>
      <c r="N70" s="162">
        <v>20</v>
      </c>
      <c r="O70" s="163">
        <v>239.98</v>
      </c>
      <c r="P70" s="164">
        <f>N70*O70+0.08</f>
        <v>4799.6799999999994</v>
      </c>
      <c r="Q70" s="84">
        <f>G70+M70</f>
        <v>4777.7999999999993</v>
      </c>
      <c r="R70" s="84">
        <f t="shared" si="58"/>
        <v>4799.6799999999994</v>
      </c>
      <c r="S70" s="84">
        <f t="shared" si="59"/>
        <v>-21.880000000000109</v>
      </c>
      <c r="T70" s="85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</row>
    <row r="71" spans="1:38" s="157" customFormat="1" ht="40.5" customHeight="1">
      <c r="A71" s="169" t="s">
        <v>37</v>
      </c>
      <c r="B71" s="190" t="s">
        <v>149</v>
      </c>
      <c r="C71" s="184" t="s">
        <v>265</v>
      </c>
      <c r="D71" s="183" t="s">
        <v>266</v>
      </c>
      <c r="E71" s="82"/>
      <c r="F71" s="83"/>
      <c r="G71" s="84">
        <f t="shared" si="54"/>
        <v>0</v>
      </c>
      <c r="H71" s="82"/>
      <c r="I71" s="83"/>
      <c r="J71" s="84">
        <f t="shared" si="55"/>
        <v>0</v>
      </c>
      <c r="K71" s="162">
        <v>500</v>
      </c>
      <c r="L71" s="163">
        <v>4.18</v>
      </c>
      <c r="M71" s="164">
        <f t="shared" si="56"/>
        <v>2090</v>
      </c>
      <c r="N71" s="187">
        <v>0</v>
      </c>
      <c r="O71" s="188">
        <v>0</v>
      </c>
      <c r="P71" s="164">
        <f t="shared" si="60"/>
        <v>0</v>
      </c>
      <c r="Q71" s="84">
        <f t="shared" si="57"/>
        <v>2090</v>
      </c>
      <c r="R71" s="84">
        <f t="shared" si="58"/>
        <v>0</v>
      </c>
      <c r="S71" s="84">
        <f t="shared" si="59"/>
        <v>2090</v>
      </c>
      <c r="T71" s="85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</row>
    <row r="72" spans="1:38" s="157" customFormat="1" ht="36.75" customHeight="1">
      <c r="A72" s="169" t="s">
        <v>37</v>
      </c>
      <c r="B72" s="190" t="s">
        <v>150</v>
      </c>
      <c r="C72" s="184" t="s">
        <v>267</v>
      </c>
      <c r="D72" s="183" t="s">
        <v>266</v>
      </c>
      <c r="E72" s="82"/>
      <c r="F72" s="83"/>
      <c r="G72" s="84">
        <f t="shared" si="54"/>
        <v>0</v>
      </c>
      <c r="H72" s="82"/>
      <c r="I72" s="83"/>
      <c r="J72" s="84">
        <f t="shared" si="55"/>
        <v>0</v>
      </c>
      <c r="K72" s="162">
        <v>499</v>
      </c>
      <c r="L72" s="163">
        <v>4.58</v>
      </c>
      <c r="M72" s="164">
        <f t="shared" si="56"/>
        <v>2285.42</v>
      </c>
      <c r="N72" s="187">
        <v>0</v>
      </c>
      <c r="O72" s="188">
        <v>0</v>
      </c>
      <c r="P72" s="164">
        <f t="shared" si="60"/>
        <v>0</v>
      </c>
      <c r="Q72" s="84">
        <f t="shared" si="57"/>
        <v>2285.42</v>
      </c>
      <c r="R72" s="84">
        <f t="shared" si="58"/>
        <v>0</v>
      </c>
      <c r="S72" s="84">
        <f t="shared" si="59"/>
        <v>2285.42</v>
      </c>
      <c r="T72" s="85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</row>
    <row r="73" spans="1:38" s="157" customFormat="1" ht="37.5" customHeight="1">
      <c r="A73" s="169" t="s">
        <v>37</v>
      </c>
      <c r="B73" s="190" t="s">
        <v>151</v>
      </c>
      <c r="C73" s="184" t="s">
        <v>268</v>
      </c>
      <c r="D73" s="183" t="s">
        <v>266</v>
      </c>
      <c r="E73" s="82"/>
      <c r="F73" s="83"/>
      <c r="G73" s="84">
        <f t="shared" si="54"/>
        <v>0</v>
      </c>
      <c r="H73" s="82"/>
      <c r="I73" s="83"/>
      <c r="J73" s="84">
        <f t="shared" si="55"/>
        <v>0</v>
      </c>
      <c r="K73" s="162">
        <v>500</v>
      </c>
      <c r="L73" s="163">
        <v>4.58</v>
      </c>
      <c r="M73" s="164">
        <f t="shared" si="56"/>
        <v>2290</v>
      </c>
      <c r="N73" s="187">
        <v>0</v>
      </c>
      <c r="O73" s="188">
        <v>0</v>
      </c>
      <c r="P73" s="164">
        <f t="shared" si="60"/>
        <v>0</v>
      </c>
      <c r="Q73" s="84">
        <f t="shared" si="57"/>
        <v>2290</v>
      </c>
      <c r="R73" s="84">
        <f t="shared" si="58"/>
        <v>0</v>
      </c>
      <c r="S73" s="84">
        <f t="shared" si="59"/>
        <v>2290</v>
      </c>
      <c r="T73" s="85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</row>
    <row r="74" spans="1:38" s="157" customFormat="1" ht="36.75" customHeight="1">
      <c r="A74" s="169" t="s">
        <v>37</v>
      </c>
      <c r="B74" s="190" t="s">
        <v>152</v>
      </c>
      <c r="C74" s="184" t="s">
        <v>269</v>
      </c>
      <c r="D74" s="183" t="s">
        <v>270</v>
      </c>
      <c r="E74" s="82"/>
      <c r="F74" s="83"/>
      <c r="G74" s="84">
        <f t="shared" si="54"/>
        <v>0</v>
      </c>
      <c r="H74" s="82"/>
      <c r="I74" s="83"/>
      <c r="J74" s="84">
        <f t="shared" si="55"/>
        <v>0</v>
      </c>
      <c r="K74" s="162">
        <v>20</v>
      </c>
      <c r="L74" s="163">
        <v>248.84</v>
      </c>
      <c r="M74" s="164">
        <f t="shared" si="56"/>
        <v>4976.8</v>
      </c>
      <c r="N74" s="187">
        <v>0</v>
      </c>
      <c r="O74" s="188">
        <v>0</v>
      </c>
      <c r="P74" s="164">
        <f t="shared" si="60"/>
        <v>0</v>
      </c>
      <c r="Q74" s="84">
        <f t="shared" si="57"/>
        <v>4976.8</v>
      </c>
      <c r="R74" s="84">
        <f t="shared" si="58"/>
        <v>0</v>
      </c>
      <c r="S74" s="84">
        <f t="shared" si="59"/>
        <v>4976.8</v>
      </c>
      <c r="T74" s="85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</row>
    <row r="75" spans="1:38" s="157" customFormat="1" ht="30" customHeight="1">
      <c r="A75" s="169" t="s">
        <v>37</v>
      </c>
      <c r="B75" s="190" t="s">
        <v>153</v>
      </c>
      <c r="C75" s="184" t="s">
        <v>271</v>
      </c>
      <c r="D75" s="183" t="s">
        <v>91</v>
      </c>
      <c r="E75" s="82"/>
      <c r="F75" s="83"/>
      <c r="G75" s="84">
        <f t="shared" si="54"/>
        <v>0</v>
      </c>
      <c r="H75" s="82"/>
      <c r="I75" s="83"/>
      <c r="J75" s="84">
        <f t="shared" si="55"/>
        <v>0</v>
      </c>
      <c r="K75" s="162">
        <v>10</v>
      </c>
      <c r="L75" s="163">
        <v>191.11</v>
      </c>
      <c r="M75" s="164">
        <f t="shared" si="56"/>
        <v>1911.1000000000001</v>
      </c>
      <c r="N75" s="187">
        <v>15</v>
      </c>
      <c r="O75" s="188">
        <v>191.99</v>
      </c>
      <c r="P75" s="164">
        <f>N75*O75-0.04</f>
        <v>2879.8100000000004</v>
      </c>
      <c r="Q75" s="84">
        <f t="shared" si="57"/>
        <v>1911.1000000000001</v>
      </c>
      <c r="R75" s="84">
        <f t="shared" si="58"/>
        <v>2879.8100000000004</v>
      </c>
      <c r="S75" s="84">
        <f t="shared" si="59"/>
        <v>-968.71000000000026</v>
      </c>
      <c r="T75" s="85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</row>
    <row r="76" spans="1:38" s="157" customFormat="1" ht="30" customHeight="1">
      <c r="A76" s="169" t="s">
        <v>37</v>
      </c>
      <c r="B76" s="190" t="s">
        <v>154</v>
      </c>
      <c r="C76" s="185" t="s">
        <v>272</v>
      </c>
      <c r="D76" s="183" t="s">
        <v>91</v>
      </c>
      <c r="E76" s="82"/>
      <c r="F76" s="83"/>
      <c r="G76" s="84">
        <f t="shared" si="54"/>
        <v>0</v>
      </c>
      <c r="H76" s="82"/>
      <c r="I76" s="83"/>
      <c r="J76" s="84">
        <f t="shared" si="55"/>
        <v>0</v>
      </c>
      <c r="K76" s="162">
        <v>5</v>
      </c>
      <c r="L76" s="163">
        <v>56.74</v>
      </c>
      <c r="M76" s="164">
        <f t="shared" si="56"/>
        <v>283.7</v>
      </c>
      <c r="N76" s="187">
        <v>7</v>
      </c>
      <c r="O76" s="188">
        <v>57</v>
      </c>
      <c r="P76" s="164">
        <f>N76*O76-0.03</f>
        <v>398.97</v>
      </c>
      <c r="Q76" s="84">
        <f t="shared" si="57"/>
        <v>283.7</v>
      </c>
      <c r="R76" s="84">
        <f t="shared" si="58"/>
        <v>398.97</v>
      </c>
      <c r="S76" s="84">
        <f t="shared" si="59"/>
        <v>-115.27000000000004</v>
      </c>
      <c r="T76" s="85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</row>
    <row r="77" spans="1:38" s="223" customFormat="1" ht="30" customHeight="1">
      <c r="A77" s="217" t="s">
        <v>37</v>
      </c>
      <c r="B77" s="218" t="s">
        <v>155</v>
      </c>
      <c r="C77" s="219" t="s">
        <v>273</v>
      </c>
      <c r="D77" s="220" t="s">
        <v>274</v>
      </c>
      <c r="E77" s="187"/>
      <c r="F77" s="188"/>
      <c r="G77" s="164">
        <f t="shared" si="54"/>
        <v>0</v>
      </c>
      <c r="H77" s="187"/>
      <c r="I77" s="188"/>
      <c r="J77" s="164">
        <f t="shared" si="55"/>
        <v>0</v>
      </c>
      <c r="K77" s="162">
        <v>2</v>
      </c>
      <c r="L77" s="163">
        <v>31.98</v>
      </c>
      <c r="M77" s="164">
        <f t="shared" si="56"/>
        <v>63.96</v>
      </c>
      <c r="N77" s="187">
        <v>2</v>
      </c>
      <c r="O77" s="188">
        <v>27.18</v>
      </c>
      <c r="P77" s="164">
        <f t="shared" si="60"/>
        <v>54.36</v>
      </c>
      <c r="Q77" s="164">
        <f t="shared" si="57"/>
        <v>63.96</v>
      </c>
      <c r="R77" s="164">
        <f t="shared" si="58"/>
        <v>54.36</v>
      </c>
      <c r="S77" s="164">
        <f t="shared" si="59"/>
        <v>9.6000000000000014</v>
      </c>
      <c r="T77" s="221"/>
      <c r="U77" s="222"/>
      <c r="V77" s="222"/>
      <c r="W77" s="222"/>
      <c r="X77" s="222"/>
      <c r="Y77" s="222"/>
      <c r="Z77" s="222"/>
      <c r="AA77" s="222"/>
      <c r="AB77" s="222"/>
      <c r="AC77" s="222"/>
      <c r="AD77" s="222"/>
      <c r="AE77" s="222"/>
      <c r="AF77" s="222"/>
      <c r="AG77" s="222"/>
      <c r="AH77" s="222"/>
      <c r="AI77" s="222"/>
      <c r="AJ77" s="222"/>
      <c r="AK77" s="222"/>
      <c r="AL77" s="222"/>
    </row>
    <row r="78" spans="1:38" s="223" customFormat="1" ht="30" customHeight="1">
      <c r="A78" s="217" t="s">
        <v>37</v>
      </c>
      <c r="B78" s="218" t="s">
        <v>156</v>
      </c>
      <c r="C78" s="224" t="s">
        <v>275</v>
      </c>
      <c r="D78" s="220" t="s">
        <v>274</v>
      </c>
      <c r="E78" s="187"/>
      <c r="F78" s="188"/>
      <c r="G78" s="164">
        <f t="shared" si="54"/>
        <v>0</v>
      </c>
      <c r="H78" s="187"/>
      <c r="I78" s="188"/>
      <c r="J78" s="164">
        <f t="shared" si="55"/>
        <v>0</v>
      </c>
      <c r="K78" s="162">
        <v>2</v>
      </c>
      <c r="L78" s="163">
        <v>57.72</v>
      </c>
      <c r="M78" s="164">
        <f t="shared" si="56"/>
        <v>115.44</v>
      </c>
      <c r="N78" s="187">
        <v>2</v>
      </c>
      <c r="O78" s="188">
        <v>51.9</v>
      </c>
      <c r="P78" s="164">
        <f t="shared" si="60"/>
        <v>103.8</v>
      </c>
      <c r="Q78" s="164">
        <f t="shared" si="57"/>
        <v>115.44</v>
      </c>
      <c r="R78" s="164">
        <f t="shared" si="58"/>
        <v>103.8</v>
      </c>
      <c r="S78" s="164">
        <f t="shared" si="59"/>
        <v>11.64</v>
      </c>
      <c r="T78" s="221"/>
      <c r="U78" s="222"/>
      <c r="V78" s="222"/>
      <c r="W78" s="222"/>
      <c r="X78" s="222"/>
      <c r="Y78" s="222"/>
      <c r="Z78" s="222"/>
      <c r="AA78" s="222"/>
      <c r="AB78" s="222"/>
      <c r="AC78" s="222"/>
      <c r="AD78" s="222"/>
      <c r="AE78" s="222"/>
      <c r="AF78" s="222"/>
      <c r="AG78" s="222"/>
      <c r="AH78" s="222"/>
      <c r="AI78" s="222"/>
      <c r="AJ78" s="222"/>
      <c r="AK78" s="222"/>
      <c r="AL78" s="222"/>
    </row>
    <row r="79" spans="1:38" s="223" customFormat="1" ht="39" customHeight="1">
      <c r="A79" s="217" t="s">
        <v>37</v>
      </c>
      <c r="B79" s="218" t="s">
        <v>157</v>
      </c>
      <c r="C79" s="224" t="s">
        <v>276</v>
      </c>
      <c r="D79" s="220" t="s">
        <v>274</v>
      </c>
      <c r="E79" s="187"/>
      <c r="F79" s="188"/>
      <c r="G79" s="164">
        <f t="shared" si="54"/>
        <v>0</v>
      </c>
      <c r="H79" s="187"/>
      <c r="I79" s="188"/>
      <c r="J79" s="164">
        <f t="shared" si="55"/>
        <v>0</v>
      </c>
      <c r="K79" s="162">
        <v>2</v>
      </c>
      <c r="L79" s="163">
        <v>63</v>
      </c>
      <c r="M79" s="164">
        <f t="shared" si="56"/>
        <v>126</v>
      </c>
      <c r="N79" s="187">
        <v>2</v>
      </c>
      <c r="O79" s="188">
        <v>63</v>
      </c>
      <c r="P79" s="164">
        <f t="shared" si="60"/>
        <v>126</v>
      </c>
      <c r="Q79" s="164">
        <f t="shared" si="57"/>
        <v>126</v>
      </c>
      <c r="R79" s="164">
        <f t="shared" si="58"/>
        <v>126</v>
      </c>
      <c r="S79" s="164">
        <f t="shared" si="59"/>
        <v>0</v>
      </c>
      <c r="T79" s="221"/>
      <c r="U79" s="222"/>
      <c r="V79" s="222"/>
      <c r="W79" s="222"/>
      <c r="X79" s="222"/>
      <c r="Y79" s="222"/>
      <c r="Z79" s="222"/>
      <c r="AA79" s="222"/>
      <c r="AB79" s="222"/>
      <c r="AC79" s="222"/>
      <c r="AD79" s="222"/>
      <c r="AE79" s="222"/>
      <c r="AF79" s="222"/>
      <c r="AG79" s="222"/>
      <c r="AH79" s="222"/>
      <c r="AI79" s="222"/>
      <c r="AJ79" s="222"/>
      <c r="AK79" s="222"/>
      <c r="AL79" s="222"/>
    </row>
    <row r="80" spans="1:38" s="223" customFormat="1" ht="30" customHeight="1">
      <c r="A80" s="217" t="s">
        <v>37</v>
      </c>
      <c r="B80" s="218" t="s">
        <v>158</v>
      </c>
      <c r="C80" s="224" t="s">
        <v>277</v>
      </c>
      <c r="D80" s="220" t="s">
        <v>91</v>
      </c>
      <c r="E80" s="187"/>
      <c r="F80" s="188"/>
      <c r="G80" s="164">
        <f t="shared" si="54"/>
        <v>0</v>
      </c>
      <c r="H80" s="187"/>
      <c r="I80" s="188"/>
      <c r="J80" s="164">
        <f t="shared" si="55"/>
        <v>0</v>
      </c>
      <c r="K80" s="162">
        <v>6</v>
      </c>
      <c r="L80" s="163">
        <v>116.88</v>
      </c>
      <c r="M80" s="164">
        <f t="shared" si="56"/>
        <v>701.28</v>
      </c>
      <c r="N80" s="187">
        <v>6</v>
      </c>
      <c r="O80" s="188">
        <v>116.88</v>
      </c>
      <c r="P80" s="164">
        <f t="shared" si="60"/>
        <v>701.28</v>
      </c>
      <c r="Q80" s="164">
        <f t="shared" si="57"/>
        <v>701.28</v>
      </c>
      <c r="R80" s="164">
        <f t="shared" si="58"/>
        <v>701.28</v>
      </c>
      <c r="S80" s="164">
        <f t="shared" si="59"/>
        <v>0</v>
      </c>
      <c r="T80" s="221"/>
      <c r="U80" s="222"/>
      <c r="V80" s="222"/>
      <c r="W80" s="222"/>
      <c r="X80" s="222"/>
      <c r="Y80" s="222"/>
      <c r="Z80" s="222"/>
      <c r="AA80" s="222"/>
      <c r="AB80" s="222"/>
      <c r="AC80" s="222"/>
      <c r="AD80" s="222"/>
      <c r="AE80" s="222"/>
      <c r="AF80" s="222"/>
      <c r="AG80" s="222"/>
      <c r="AH80" s="222"/>
      <c r="AI80" s="222"/>
      <c r="AJ80" s="222"/>
      <c r="AK80" s="222"/>
      <c r="AL80" s="222"/>
    </row>
    <row r="81" spans="1:38" s="223" customFormat="1" ht="30" customHeight="1">
      <c r="A81" s="217" t="s">
        <v>37</v>
      </c>
      <c r="B81" s="218" t="s">
        <v>159</v>
      </c>
      <c r="C81" s="224" t="s">
        <v>278</v>
      </c>
      <c r="D81" s="220" t="s">
        <v>91</v>
      </c>
      <c r="E81" s="187"/>
      <c r="F81" s="188"/>
      <c r="G81" s="164">
        <f t="shared" si="54"/>
        <v>0</v>
      </c>
      <c r="H81" s="187"/>
      <c r="I81" s="188"/>
      <c r="J81" s="164">
        <f t="shared" si="55"/>
        <v>0</v>
      </c>
      <c r="K81" s="162">
        <v>5</v>
      </c>
      <c r="L81" s="163">
        <v>178.5</v>
      </c>
      <c r="M81" s="164">
        <f t="shared" si="56"/>
        <v>892.5</v>
      </c>
      <c r="N81" s="187">
        <v>5</v>
      </c>
      <c r="O81" s="188">
        <v>178.5</v>
      </c>
      <c r="P81" s="164">
        <f t="shared" si="60"/>
        <v>892.5</v>
      </c>
      <c r="Q81" s="164">
        <f t="shared" si="57"/>
        <v>892.5</v>
      </c>
      <c r="R81" s="164">
        <f t="shared" si="58"/>
        <v>892.5</v>
      </c>
      <c r="S81" s="164">
        <f t="shared" si="59"/>
        <v>0</v>
      </c>
      <c r="T81" s="221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  <c r="AI81" s="222"/>
      <c r="AJ81" s="222"/>
      <c r="AK81" s="222"/>
      <c r="AL81" s="222"/>
    </row>
    <row r="82" spans="1:38" s="223" customFormat="1" ht="30" customHeight="1">
      <c r="A82" s="217" t="s">
        <v>37</v>
      </c>
      <c r="B82" s="218" t="s">
        <v>160</v>
      </c>
      <c r="C82" s="224" t="s">
        <v>279</v>
      </c>
      <c r="D82" s="220" t="s">
        <v>280</v>
      </c>
      <c r="E82" s="187"/>
      <c r="F82" s="188"/>
      <c r="G82" s="164">
        <f t="shared" si="54"/>
        <v>0</v>
      </c>
      <c r="H82" s="187"/>
      <c r="I82" s="188"/>
      <c r="J82" s="164">
        <f t="shared" si="55"/>
        <v>0</v>
      </c>
      <c r="K82" s="162">
        <v>2</v>
      </c>
      <c r="L82" s="163">
        <v>124.98</v>
      </c>
      <c r="M82" s="164">
        <f t="shared" si="56"/>
        <v>249.96</v>
      </c>
      <c r="N82" s="187">
        <v>2</v>
      </c>
      <c r="O82" s="188">
        <v>124.98</v>
      </c>
      <c r="P82" s="164">
        <f t="shared" si="60"/>
        <v>249.96</v>
      </c>
      <c r="Q82" s="164">
        <f t="shared" si="57"/>
        <v>249.96</v>
      </c>
      <c r="R82" s="164">
        <f t="shared" si="58"/>
        <v>249.96</v>
      </c>
      <c r="S82" s="164">
        <f t="shared" si="59"/>
        <v>0</v>
      </c>
      <c r="T82" s="221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22"/>
      <c r="AL82" s="222"/>
    </row>
    <row r="83" spans="1:38" s="223" customFormat="1" ht="30" customHeight="1">
      <c r="A83" s="217" t="s">
        <v>37</v>
      </c>
      <c r="B83" s="218" t="s">
        <v>161</v>
      </c>
      <c r="C83" s="224" t="s">
        <v>281</v>
      </c>
      <c r="D83" s="220" t="s">
        <v>91</v>
      </c>
      <c r="E83" s="187"/>
      <c r="F83" s="188"/>
      <c r="G83" s="164">
        <f t="shared" si="54"/>
        <v>0</v>
      </c>
      <c r="H83" s="187"/>
      <c r="I83" s="188"/>
      <c r="J83" s="164">
        <f t="shared" si="55"/>
        <v>0</v>
      </c>
      <c r="K83" s="162">
        <v>5</v>
      </c>
      <c r="L83" s="163">
        <v>135.96</v>
      </c>
      <c r="M83" s="164">
        <f t="shared" si="56"/>
        <v>679.80000000000007</v>
      </c>
      <c r="N83" s="162">
        <v>5</v>
      </c>
      <c r="O83" s="163">
        <v>135.96</v>
      </c>
      <c r="P83" s="164">
        <f t="shared" si="60"/>
        <v>679.80000000000007</v>
      </c>
      <c r="Q83" s="164">
        <f t="shared" si="57"/>
        <v>679.80000000000007</v>
      </c>
      <c r="R83" s="164">
        <f t="shared" si="58"/>
        <v>679.80000000000007</v>
      </c>
      <c r="S83" s="164">
        <f t="shared" si="59"/>
        <v>0</v>
      </c>
      <c r="T83" s="221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  <c r="AF83" s="222"/>
      <c r="AG83" s="222"/>
      <c r="AH83" s="222"/>
      <c r="AI83" s="222"/>
      <c r="AJ83" s="222"/>
      <c r="AK83" s="222"/>
      <c r="AL83" s="222"/>
    </row>
    <row r="84" spans="1:38" s="223" customFormat="1" ht="38.25" customHeight="1">
      <c r="A84" s="217" t="s">
        <v>37</v>
      </c>
      <c r="B84" s="218" t="s">
        <v>162</v>
      </c>
      <c r="C84" s="224" t="s">
        <v>282</v>
      </c>
      <c r="D84" s="220" t="s">
        <v>91</v>
      </c>
      <c r="E84" s="187"/>
      <c r="F84" s="188"/>
      <c r="G84" s="164">
        <f t="shared" si="54"/>
        <v>0</v>
      </c>
      <c r="H84" s="187"/>
      <c r="I84" s="188"/>
      <c r="J84" s="164">
        <f t="shared" si="55"/>
        <v>0</v>
      </c>
      <c r="K84" s="162">
        <v>2</v>
      </c>
      <c r="L84" s="163">
        <v>37.58</v>
      </c>
      <c r="M84" s="164">
        <f t="shared" si="56"/>
        <v>75.16</v>
      </c>
      <c r="N84" s="187">
        <v>2</v>
      </c>
      <c r="O84" s="188">
        <v>46.98</v>
      </c>
      <c r="P84" s="164">
        <f t="shared" si="60"/>
        <v>93.96</v>
      </c>
      <c r="Q84" s="164">
        <f t="shared" si="57"/>
        <v>75.16</v>
      </c>
      <c r="R84" s="164">
        <f t="shared" si="58"/>
        <v>93.96</v>
      </c>
      <c r="S84" s="164">
        <f t="shared" si="59"/>
        <v>-18.799999999999997</v>
      </c>
      <c r="T84" s="221"/>
      <c r="U84" s="222"/>
      <c r="V84" s="222"/>
      <c r="W84" s="222"/>
      <c r="X84" s="222"/>
      <c r="Y84" s="222"/>
      <c r="Z84" s="222"/>
      <c r="AA84" s="222"/>
      <c r="AB84" s="222"/>
      <c r="AC84" s="222"/>
      <c r="AD84" s="222"/>
      <c r="AE84" s="222"/>
      <c r="AF84" s="222"/>
      <c r="AG84" s="222"/>
      <c r="AH84" s="222"/>
      <c r="AI84" s="222"/>
      <c r="AJ84" s="222"/>
      <c r="AK84" s="222"/>
      <c r="AL84" s="222"/>
    </row>
    <row r="85" spans="1:38" s="223" customFormat="1" ht="30" customHeight="1">
      <c r="A85" s="217" t="s">
        <v>37</v>
      </c>
      <c r="B85" s="218" t="s">
        <v>163</v>
      </c>
      <c r="C85" s="224" t="s">
        <v>283</v>
      </c>
      <c r="D85" s="220" t="s">
        <v>284</v>
      </c>
      <c r="E85" s="187"/>
      <c r="F85" s="188"/>
      <c r="G85" s="164">
        <f t="shared" si="54"/>
        <v>0</v>
      </c>
      <c r="H85" s="187"/>
      <c r="I85" s="188"/>
      <c r="J85" s="164">
        <f t="shared" si="55"/>
        <v>0</v>
      </c>
      <c r="K85" s="162">
        <v>2</v>
      </c>
      <c r="L85" s="163">
        <v>92.22</v>
      </c>
      <c r="M85" s="164">
        <f t="shared" si="56"/>
        <v>184.44</v>
      </c>
      <c r="N85" s="187">
        <v>2</v>
      </c>
      <c r="O85" s="163">
        <v>92.22</v>
      </c>
      <c r="P85" s="164">
        <f t="shared" si="60"/>
        <v>184.44</v>
      </c>
      <c r="Q85" s="164">
        <f t="shared" si="57"/>
        <v>184.44</v>
      </c>
      <c r="R85" s="164">
        <f t="shared" si="58"/>
        <v>184.44</v>
      </c>
      <c r="S85" s="164">
        <f t="shared" si="59"/>
        <v>0</v>
      </c>
      <c r="T85" s="221"/>
      <c r="U85" s="222"/>
      <c r="V85" s="222"/>
      <c r="W85" s="222"/>
      <c r="X85" s="222"/>
      <c r="Y85" s="222"/>
      <c r="Z85" s="222"/>
      <c r="AA85" s="222"/>
      <c r="AB85" s="222"/>
      <c r="AC85" s="222"/>
      <c r="AD85" s="222"/>
      <c r="AE85" s="222"/>
      <c r="AF85" s="222"/>
      <c r="AG85" s="222"/>
      <c r="AH85" s="222"/>
      <c r="AI85" s="222"/>
      <c r="AJ85" s="222"/>
      <c r="AK85" s="222"/>
      <c r="AL85" s="222"/>
    </row>
    <row r="86" spans="1:38" s="223" customFormat="1" ht="30" customHeight="1">
      <c r="A86" s="217" t="s">
        <v>37</v>
      </c>
      <c r="B86" s="218" t="s">
        <v>164</v>
      </c>
      <c r="C86" s="224" t="s">
        <v>285</v>
      </c>
      <c r="D86" s="220" t="s">
        <v>91</v>
      </c>
      <c r="E86" s="187"/>
      <c r="F86" s="188"/>
      <c r="G86" s="164">
        <f t="shared" si="54"/>
        <v>0</v>
      </c>
      <c r="H86" s="187"/>
      <c r="I86" s="188"/>
      <c r="J86" s="164">
        <f t="shared" si="55"/>
        <v>0</v>
      </c>
      <c r="K86" s="162">
        <v>3</v>
      </c>
      <c r="L86" s="163">
        <v>107.7</v>
      </c>
      <c r="M86" s="164">
        <f t="shared" si="56"/>
        <v>323.10000000000002</v>
      </c>
      <c r="N86" s="187">
        <v>3</v>
      </c>
      <c r="O86" s="188">
        <v>122.28</v>
      </c>
      <c r="P86" s="164">
        <f t="shared" si="60"/>
        <v>366.84000000000003</v>
      </c>
      <c r="Q86" s="164">
        <f t="shared" si="57"/>
        <v>323.10000000000002</v>
      </c>
      <c r="R86" s="164">
        <f t="shared" si="58"/>
        <v>366.84000000000003</v>
      </c>
      <c r="S86" s="164">
        <f t="shared" si="59"/>
        <v>-43.740000000000009</v>
      </c>
      <c r="T86" s="221"/>
      <c r="U86" s="222"/>
      <c r="V86" s="222"/>
      <c r="W86" s="222"/>
      <c r="X86" s="222"/>
      <c r="Y86" s="222"/>
      <c r="Z86" s="222"/>
      <c r="AA86" s="222"/>
      <c r="AB86" s="222"/>
      <c r="AC86" s="222"/>
      <c r="AD86" s="222"/>
      <c r="AE86" s="222"/>
      <c r="AF86" s="222"/>
      <c r="AG86" s="222"/>
      <c r="AH86" s="222"/>
      <c r="AI86" s="222"/>
      <c r="AJ86" s="222"/>
      <c r="AK86" s="222"/>
      <c r="AL86" s="222"/>
    </row>
    <row r="87" spans="1:38" s="223" customFormat="1" ht="30" customHeight="1">
      <c r="A87" s="217" t="s">
        <v>37</v>
      </c>
      <c r="B87" s="218" t="s">
        <v>165</v>
      </c>
      <c r="C87" s="224" t="s">
        <v>286</v>
      </c>
      <c r="D87" s="220" t="s">
        <v>91</v>
      </c>
      <c r="E87" s="187"/>
      <c r="F87" s="188"/>
      <c r="G87" s="164">
        <f t="shared" si="54"/>
        <v>0</v>
      </c>
      <c r="H87" s="187"/>
      <c r="I87" s="188"/>
      <c r="J87" s="164">
        <f t="shared" si="55"/>
        <v>0</v>
      </c>
      <c r="K87" s="162">
        <v>1</v>
      </c>
      <c r="L87" s="163">
        <v>267.95999999999998</v>
      </c>
      <c r="M87" s="164">
        <f t="shared" si="56"/>
        <v>267.95999999999998</v>
      </c>
      <c r="N87" s="187">
        <v>1</v>
      </c>
      <c r="O87" s="163">
        <v>267.95999999999998</v>
      </c>
      <c r="P87" s="164">
        <f t="shared" si="60"/>
        <v>267.95999999999998</v>
      </c>
      <c r="Q87" s="164">
        <f t="shared" si="57"/>
        <v>267.95999999999998</v>
      </c>
      <c r="R87" s="164">
        <f t="shared" si="58"/>
        <v>267.95999999999998</v>
      </c>
      <c r="S87" s="164">
        <f t="shared" si="59"/>
        <v>0</v>
      </c>
      <c r="T87" s="221"/>
      <c r="U87" s="222"/>
      <c r="V87" s="222"/>
      <c r="W87" s="222"/>
      <c r="X87" s="222"/>
      <c r="Y87" s="222"/>
      <c r="Z87" s="222"/>
      <c r="AA87" s="222"/>
      <c r="AB87" s="222"/>
      <c r="AC87" s="222"/>
      <c r="AD87" s="222"/>
      <c r="AE87" s="222"/>
      <c r="AF87" s="222"/>
      <c r="AG87" s="222"/>
      <c r="AH87" s="222"/>
      <c r="AI87" s="222"/>
      <c r="AJ87" s="222"/>
      <c r="AK87" s="222"/>
      <c r="AL87" s="222"/>
    </row>
    <row r="88" spans="1:38" s="223" customFormat="1" ht="30" customHeight="1">
      <c r="A88" s="217" t="s">
        <v>37</v>
      </c>
      <c r="B88" s="218" t="s">
        <v>166</v>
      </c>
      <c r="C88" s="224" t="s">
        <v>287</v>
      </c>
      <c r="D88" s="220" t="s">
        <v>91</v>
      </c>
      <c r="E88" s="187"/>
      <c r="F88" s="188"/>
      <c r="G88" s="164">
        <f t="shared" si="54"/>
        <v>0</v>
      </c>
      <c r="H88" s="187"/>
      <c r="I88" s="188"/>
      <c r="J88" s="164">
        <f t="shared" si="55"/>
        <v>0</v>
      </c>
      <c r="K88" s="162">
        <v>3</v>
      </c>
      <c r="L88" s="163">
        <v>215.4</v>
      </c>
      <c r="M88" s="164">
        <f t="shared" si="56"/>
        <v>646.20000000000005</v>
      </c>
      <c r="N88" s="187">
        <v>3</v>
      </c>
      <c r="O88" s="188">
        <v>215.4</v>
      </c>
      <c r="P88" s="164">
        <f t="shared" si="60"/>
        <v>646.20000000000005</v>
      </c>
      <c r="Q88" s="164">
        <f t="shared" si="57"/>
        <v>646.20000000000005</v>
      </c>
      <c r="R88" s="164">
        <f t="shared" si="58"/>
        <v>646.20000000000005</v>
      </c>
      <c r="S88" s="164">
        <f t="shared" si="59"/>
        <v>0</v>
      </c>
      <c r="T88" s="221"/>
      <c r="U88" s="222"/>
      <c r="V88" s="222"/>
      <c r="W88" s="222"/>
      <c r="X88" s="222"/>
      <c r="Y88" s="222"/>
      <c r="Z88" s="222"/>
      <c r="AA88" s="222"/>
      <c r="AB88" s="222"/>
      <c r="AC88" s="222"/>
      <c r="AD88" s="222"/>
      <c r="AE88" s="222"/>
      <c r="AF88" s="222"/>
      <c r="AG88" s="222"/>
      <c r="AH88" s="222"/>
      <c r="AI88" s="222"/>
      <c r="AJ88" s="222"/>
      <c r="AK88" s="222"/>
      <c r="AL88" s="222"/>
    </row>
    <row r="89" spans="1:38" s="223" customFormat="1" ht="30" customHeight="1">
      <c r="A89" s="217" t="s">
        <v>37</v>
      </c>
      <c r="B89" s="218" t="s">
        <v>167</v>
      </c>
      <c r="C89" s="224" t="s">
        <v>288</v>
      </c>
      <c r="D89" s="220" t="s">
        <v>91</v>
      </c>
      <c r="E89" s="187"/>
      <c r="F89" s="188"/>
      <c r="G89" s="164">
        <f t="shared" si="54"/>
        <v>0</v>
      </c>
      <c r="H89" s="187"/>
      <c r="I89" s="188"/>
      <c r="J89" s="164">
        <f t="shared" si="55"/>
        <v>0</v>
      </c>
      <c r="K89" s="162">
        <v>3</v>
      </c>
      <c r="L89" s="163">
        <v>323.16000000000003</v>
      </c>
      <c r="M89" s="164">
        <f t="shared" si="56"/>
        <v>969.48</v>
      </c>
      <c r="N89" s="187">
        <v>3</v>
      </c>
      <c r="O89" s="188">
        <v>323.16000000000003</v>
      </c>
      <c r="P89" s="164">
        <f t="shared" si="60"/>
        <v>969.48</v>
      </c>
      <c r="Q89" s="164">
        <f t="shared" si="57"/>
        <v>969.48</v>
      </c>
      <c r="R89" s="164">
        <f t="shared" si="58"/>
        <v>969.48</v>
      </c>
      <c r="S89" s="164">
        <f t="shared" si="59"/>
        <v>0</v>
      </c>
      <c r="T89" s="221"/>
      <c r="U89" s="222"/>
      <c r="V89" s="222"/>
      <c r="W89" s="222"/>
      <c r="X89" s="222"/>
      <c r="Y89" s="222"/>
      <c r="Z89" s="222"/>
      <c r="AA89" s="222"/>
      <c r="AB89" s="222"/>
      <c r="AC89" s="222"/>
      <c r="AD89" s="222"/>
      <c r="AE89" s="222"/>
      <c r="AF89" s="222"/>
      <c r="AG89" s="222"/>
      <c r="AH89" s="222"/>
      <c r="AI89" s="222"/>
      <c r="AJ89" s="222"/>
      <c r="AK89" s="222"/>
      <c r="AL89" s="222"/>
    </row>
    <row r="90" spans="1:38" s="223" customFormat="1" ht="30" customHeight="1">
      <c r="A90" s="217" t="s">
        <v>37</v>
      </c>
      <c r="B90" s="218" t="s">
        <v>168</v>
      </c>
      <c r="C90" s="224" t="s">
        <v>289</v>
      </c>
      <c r="D90" s="220" t="s">
        <v>91</v>
      </c>
      <c r="E90" s="187"/>
      <c r="F90" s="188"/>
      <c r="G90" s="164">
        <f t="shared" si="54"/>
        <v>0</v>
      </c>
      <c r="H90" s="187"/>
      <c r="I90" s="188"/>
      <c r="J90" s="164">
        <f t="shared" si="55"/>
        <v>0</v>
      </c>
      <c r="K90" s="162">
        <v>20</v>
      </c>
      <c r="L90" s="163">
        <v>61.8</v>
      </c>
      <c r="M90" s="164">
        <f t="shared" si="56"/>
        <v>1236</v>
      </c>
      <c r="N90" s="187">
        <v>7</v>
      </c>
      <c r="O90" s="188">
        <v>61.8</v>
      </c>
      <c r="P90" s="164">
        <f t="shared" si="60"/>
        <v>432.59999999999997</v>
      </c>
      <c r="Q90" s="164">
        <f t="shared" si="57"/>
        <v>1236</v>
      </c>
      <c r="R90" s="164">
        <f t="shared" si="58"/>
        <v>432.59999999999997</v>
      </c>
      <c r="S90" s="164">
        <f t="shared" si="59"/>
        <v>803.40000000000009</v>
      </c>
      <c r="T90" s="221"/>
      <c r="U90" s="222"/>
      <c r="V90" s="222"/>
      <c r="W90" s="222"/>
      <c r="X90" s="222"/>
      <c r="Y90" s="222"/>
      <c r="Z90" s="222"/>
      <c r="AA90" s="222"/>
      <c r="AB90" s="222"/>
      <c r="AC90" s="222"/>
      <c r="AD90" s="222"/>
      <c r="AE90" s="222"/>
      <c r="AF90" s="222"/>
      <c r="AG90" s="222"/>
      <c r="AH90" s="222"/>
      <c r="AI90" s="222"/>
      <c r="AJ90" s="222"/>
      <c r="AK90" s="222"/>
      <c r="AL90" s="222"/>
    </row>
    <row r="91" spans="1:38" s="223" customFormat="1" ht="30" customHeight="1">
      <c r="A91" s="217" t="s">
        <v>37</v>
      </c>
      <c r="B91" s="218" t="s">
        <v>169</v>
      </c>
      <c r="C91" s="224" t="s">
        <v>290</v>
      </c>
      <c r="D91" s="220" t="s">
        <v>91</v>
      </c>
      <c r="E91" s="187"/>
      <c r="F91" s="188"/>
      <c r="G91" s="164">
        <f t="shared" si="54"/>
        <v>0</v>
      </c>
      <c r="H91" s="187"/>
      <c r="I91" s="188"/>
      <c r="J91" s="164">
        <f t="shared" si="55"/>
        <v>0</v>
      </c>
      <c r="K91" s="162">
        <v>20</v>
      </c>
      <c r="L91" s="163">
        <v>39.65</v>
      </c>
      <c r="M91" s="164">
        <f t="shared" si="56"/>
        <v>793</v>
      </c>
      <c r="N91" s="187">
        <v>20</v>
      </c>
      <c r="O91" s="188">
        <v>49.56</v>
      </c>
      <c r="P91" s="164">
        <f t="shared" si="60"/>
        <v>991.2</v>
      </c>
      <c r="Q91" s="164">
        <f t="shared" si="57"/>
        <v>793</v>
      </c>
      <c r="R91" s="164">
        <f t="shared" si="58"/>
        <v>991.2</v>
      </c>
      <c r="S91" s="164">
        <f t="shared" si="59"/>
        <v>-198.20000000000005</v>
      </c>
      <c r="T91" s="221"/>
      <c r="U91" s="222"/>
      <c r="V91" s="222"/>
      <c r="W91" s="222"/>
      <c r="X91" s="222"/>
      <c r="Y91" s="222"/>
      <c r="Z91" s="222"/>
      <c r="AA91" s="222"/>
      <c r="AB91" s="222"/>
      <c r="AC91" s="222"/>
      <c r="AD91" s="222"/>
      <c r="AE91" s="222"/>
      <c r="AF91" s="222"/>
      <c r="AG91" s="222"/>
      <c r="AH91" s="222"/>
      <c r="AI91" s="222"/>
      <c r="AJ91" s="222"/>
      <c r="AK91" s="222"/>
      <c r="AL91" s="222"/>
    </row>
    <row r="92" spans="1:38" s="223" customFormat="1" ht="30" customHeight="1">
      <c r="A92" s="217" t="s">
        <v>37</v>
      </c>
      <c r="B92" s="218" t="s">
        <v>170</v>
      </c>
      <c r="C92" s="224" t="s">
        <v>291</v>
      </c>
      <c r="D92" s="220" t="s">
        <v>91</v>
      </c>
      <c r="E92" s="187"/>
      <c r="F92" s="188"/>
      <c r="G92" s="164">
        <f t="shared" si="54"/>
        <v>0</v>
      </c>
      <c r="H92" s="187"/>
      <c r="I92" s="188"/>
      <c r="J92" s="164">
        <f t="shared" si="55"/>
        <v>0</v>
      </c>
      <c r="K92" s="162">
        <v>10</v>
      </c>
      <c r="L92" s="163">
        <v>79.92</v>
      </c>
      <c r="M92" s="164">
        <f t="shared" si="56"/>
        <v>799.2</v>
      </c>
      <c r="N92" s="187">
        <v>5</v>
      </c>
      <c r="O92" s="188">
        <v>63.66</v>
      </c>
      <c r="P92" s="164">
        <f t="shared" si="60"/>
        <v>318.29999999999995</v>
      </c>
      <c r="Q92" s="164">
        <f t="shared" si="57"/>
        <v>799.2</v>
      </c>
      <c r="R92" s="164">
        <f t="shared" si="58"/>
        <v>318.29999999999995</v>
      </c>
      <c r="S92" s="164">
        <f t="shared" si="59"/>
        <v>480.90000000000009</v>
      </c>
      <c r="T92" s="221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  <c r="AF92" s="222"/>
      <c r="AG92" s="222"/>
      <c r="AH92" s="222"/>
      <c r="AI92" s="222"/>
      <c r="AJ92" s="222"/>
      <c r="AK92" s="222"/>
      <c r="AL92" s="222"/>
    </row>
    <row r="93" spans="1:38" s="223" customFormat="1" ht="30" customHeight="1">
      <c r="A93" s="217" t="s">
        <v>37</v>
      </c>
      <c r="B93" s="218" t="s">
        <v>171</v>
      </c>
      <c r="C93" s="224" t="s">
        <v>292</v>
      </c>
      <c r="D93" s="220" t="s">
        <v>91</v>
      </c>
      <c r="E93" s="187"/>
      <c r="F93" s="188"/>
      <c r="G93" s="164">
        <f t="shared" si="54"/>
        <v>0</v>
      </c>
      <c r="H93" s="187"/>
      <c r="I93" s="188"/>
      <c r="J93" s="164">
        <f t="shared" si="55"/>
        <v>0</v>
      </c>
      <c r="K93" s="162">
        <v>20</v>
      </c>
      <c r="L93" s="163">
        <v>65.040000000000006</v>
      </c>
      <c r="M93" s="164">
        <f t="shared" si="56"/>
        <v>1300.8000000000002</v>
      </c>
      <c r="N93" s="187">
        <v>6</v>
      </c>
      <c r="O93" s="188">
        <v>52.03</v>
      </c>
      <c r="P93" s="164">
        <f>N93*O93+0.01</f>
        <v>312.19</v>
      </c>
      <c r="Q93" s="164">
        <f t="shared" si="57"/>
        <v>1300.8000000000002</v>
      </c>
      <c r="R93" s="164">
        <f t="shared" si="58"/>
        <v>312.19</v>
      </c>
      <c r="S93" s="164">
        <f t="shared" si="59"/>
        <v>988.61000000000013</v>
      </c>
      <c r="T93" s="221"/>
      <c r="U93" s="222"/>
      <c r="V93" s="222"/>
      <c r="W93" s="222"/>
      <c r="X93" s="222"/>
      <c r="Y93" s="222"/>
      <c r="Z93" s="222"/>
      <c r="AA93" s="222"/>
      <c r="AB93" s="222"/>
      <c r="AC93" s="222"/>
      <c r="AD93" s="222"/>
      <c r="AE93" s="222"/>
      <c r="AF93" s="222"/>
      <c r="AG93" s="222"/>
      <c r="AH93" s="222"/>
      <c r="AI93" s="222"/>
      <c r="AJ93" s="222"/>
      <c r="AK93" s="222"/>
      <c r="AL93" s="222"/>
    </row>
    <row r="94" spans="1:38" s="223" customFormat="1" ht="30" customHeight="1">
      <c r="A94" s="217" t="s">
        <v>37</v>
      </c>
      <c r="B94" s="218" t="s">
        <v>172</v>
      </c>
      <c r="C94" s="224" t="s">
        <v>293</v>
      </c>
      <c r="D94" s="220" t="s">
        <v>91</v>
      </c>
      <c r="E94" s="187"/>
      <c r="F94" s="188"/>
      <c r="G94" s="164">
        <f t="shared" si="54"/>
        <v>0</v>
      </c>
      <c r="H94" s="187"/>
      <c r="I94" s="188"/>
      <c r="J94" s="164">
        <f t="shared" si="55"/>
        <v>0</v>
      </c>
      <c r="K94" s="162">
        <v>10</v>
      </c>
      <c r="L94" s="163">
        <v>34.14</v>
      </c>
      <c r="M94" s="164">
        <f t="shared" si="56"/>
        <v>341.4</v>
      </c>
      <c r="N94" s="187">
        <v>10</v>
      </c>
      <c r="O94" s="188">
        <v>27.28</v>
      </c>
      <c r="P94" s="164">
        <f>N94*O94-0.04</f>
        <v>272.76</v>
      </c>
      <c r="Q94" s="164">
        <f t="shared" si="57"/>
        <v>341.4</v>
      </c>
      <c r="R94" s="164">
        <f t="shared" si="58"/>
        <v>272.76</v>
      </c>
      <c r="S94" s="164">
        <f t="shared" si="59"/>
        <v>68.639999999999986</v>
      </c>
      <c r="T94" s="221"/>
      <c r="U94" s="222"/>
      <c r="V94" s="222"/>
      <c r="W94" s="222"/>
      <c r="X94" s="222"/>
      <c r="Y94" s="222"/>
      <c r="Z94" s="222"/>
      <c r="AA94" s="222"/>
      <c r="AB94" s="222"/>
      <c r="AC94" s="222"/>
      <c r="AD94" s="222"/>
      <c r="AE94" s="222"/>
      <c r="AF94" s="222"/>
      <c r="AG94" s="222"/>
      <c r="AH94" s="222"/>
      <c r="AI94" s="222"/>
      <c r="AJ94" s="222"/>
      <c r="AK94" s="222"/>
      <c r="AL94" s="222"/>
    </row>
    <row r="95" spans="1:38" s="223" customFormat="1" ht="30" customHeight="1">
      <c r="A95" s="217" t="s">
        <v>37</v>
      </c>
      <c r="B95" s="218" t="s">
        <v>173</v>
      </c>
      <c r="C95" s="224" t="s">
        <v>294</v>
      </c>
      <c r="D95" s="220" t="s">
        <v>91</v>
      </c>
      <c r="E95" s="187"/>
      <c r="F95" s="188"/>
      <c r="G95" s="164">
        <f t="shared" si="54"/>
        <v>0</v>
      </c>
      <c r="H95" s="187"/>
      <c r="I95" s="188"/>
      <c r="J95" s="164">
        <f t="shared" si="55"/>
        <v>0</v>
      </c>
      <c r="K95" s="162">
        <v>2</v>
      </c>
      <c r="L95" s="163">
        <v>81.42</v>
      </c>
      <c r="M95" s="164">
        <f t="shared" si="56"/>
        <v>162.84</v>
      </c>
      <c r="N95" s="187">
        <v>2</v>
      </c>
      <c r="O95" s="188">
        <v>81.42</v>
      </c>
      <c r="P95" s="164">
        <f t="shared" si="60"/>
        <v>162.84</v>
      </c>
      <c r="Q95" s="164">
        <f t="shared" si="57"/>
        <v>162.84</v>
      </c>
      <c r="R95" s="164">
        <f t="shared" si="58"/>
        <v>162.84</v>
      </c>
      <c r="S95" s="164">
        <f t="shared" si="59"/>
        <v>0</v>
      </c>
      <c r="T95" s="221"/>
      <c r="U95" s="222"/>
      <c r="V95" s="222"/>
      <c r="W95" s="222"/>
      <c r="X95" s="222"/>
      <c r="Y95" s="222"/>
      <c r="Z95" s="222"/>
      <c r="AA95" s="222"/>
      <c r="AB95" s="222"/>
      <c r="AC95" s="222"/>
      <c r="AD95" s="222"/>
      <c r="AE95" s="222"/>
      <c r="AF95" s="222"/>
      <c r="AG95" s="222"/>
      <c r="AH95" s="222"/>
      <c r="AI95" s="222"/>
      <c r="AJ95" s="222"/>
      <c r="AK95" s="222"/>
      <c r="AL95" s="222"/>
    </row>
    <row r="96" spans="1:38" s="223" customFormat="1" ht="30" customHeight="1">
      <c r="A96" s="217" t="s">
        <v>37</v>
      </c>
      <c r="B96" s="218" t="s">
        <v>174</v>
      </c>
      <c r="C96" s="224" t="s">
        <v>295</v>
      </c>
      <c r="D96" s="220" t="s">
        <v>91</v>
      </c>
      <c r="E96" s="187"/>
      <c r="F96" s="188"/>
      <c r="G96" s="164">
        <f t="shared" si="54"/>
        <v>0</v>
      </c>
      <c r="H96" s="187"/>
      <c r="I96" s="188"/>
      <c r="J96" s="164">
        <f t="shared" si="55"/>
        <v>0</v>
      </c>
      <c r="K96" s="162">
        <v>2</v>
      </c>
      <c r="L96" s="163">
        <v>96.72</v>
      </c>
      <c r="M96" s="164">
        <f t="shared" si="56"/>
        <v>193.44</v>
      </c>
      <c r="N96" s="187">
        <v>2</v>
      </c>
      <c r="O96" s="188">
        <v>96.72</v>
      </c>
      <c r="P96" s="164">
        <f t="shared" si="60"/>
        <v>193.44</v>
      </c>
      <c r="Q96" s="164">
        <f t="shared" si="57"/>
        <v>193.44</v>
      </c>
      <c r="R96" s="164">
        <f t="shared" si="58"/>
        <v>193.44</v>
      </c>
      <c r="S96" s="164">
        <f t="shared" si="59"/>
        <v>0</v>
      </c>
      <c r="T96" s="221"/>
      <c r="U96" s="222"/>
      <c r="V96" s="222"/>
      <c r="W96" s="222"/>
      <c r="X96" s="222"/>
      <c r="Y96" s="222"/>
      <c r="Z96" s="222"/>
      <c r="AA96" s="222"/>
      <c r="AB96" s="222"/>
      <c r="AC96" s="222"/>
      <c r="AD96" s="222"/>
      <c r="AE96" s="222"/>
      <c r="AF96" s="222"/>
      <c r="AG96" s="222"/>
      <c r="AH96" s="222"/>
      <c r="AI96" s="222"/>
      <c r="AJ96" s="222"/>
      <c r="AK96" s="222"/>
      <c r="AL96" s="222"/>
    </row>
    <row r="97" spans="1:38" s="223" customFormat="1" ht="30" customHeight="1">
      <c r="A97" s="217" t="s">
        <v>37</v>
      </c>
      <c r="B97" s="218" t="s">
        <v>175</v>
      </c>
      <c r="C97" s="224" t="s">
        <v>296</v>
      </c>
      <c r="D97" s="220" t="s">
        <v>91</v>
      </c>
      <c r="E97" s="187"/>
      <c r="F97" s="188"/>
      <c r="G97" s="164">
        <f t="shared" si="54"/>
        <v>0</v>
      </c>
      <c r="H97" s="187"/>
      <c r="I97" s="188"/>
      <c r="J97" s="164">
        <f t="shared" si="55"/>
        <v>0</v>
      </c>
      <c r="K97" s="162">
        <v>1</v>
      </c>
      <c r="L97" s="163">
        <v>44.58</v>
      </c>
      <c r="M97" s="164">
        <f t="shared" si="56"/>
        <v>44.58</v>
      </c>
      <c r="N97" s="187">
        <v>1</v>
      </c>
      <c r="O97" s="188">
        <v>44.58</v>
      </c>
      <c r="P97" s="164">
        <f t="shared" si="60"/>
        <v>44.58</v>
      </c>
      <c r="Q97" s="164">
        <f t="shared" si="57"/>
        <v>44.58</v>
      </c>
      <c r="R97" s="164">
        <f t="shared" si="58"/>
        <v>44.58</v>
      </c>
      <c r="S97" s="164">
        <f t="shared" si="59"/>
        <v>0</v>
      </c>
      <c r="T97" s="221"/>
      <c r="U97" s="222"/>
      <c r="V97" s="222"/>
      <c r="W97" s="222"/>
      <c r="X97" s="222"/>
      <c r="Y97" s="222"/>
      <c r="Z97" s="222"/>
      <c r="AA97" s="222"/>
      <c r="AB97" s="222"/>
      <c r="AC97" s="222"/>
      <c r="AD97" s="222"/>
      <c r="AE97" s="222"/>
      <c r="AF97" s="222"/>
      <c r="AG97" s="222"/>
      <c r="AH97" s="222"/>
      <c r="AI97" s="222"/>
      <c r="AJ97" s="222"/>
      <c r="AK97" s="222"/>
      <c r="AL97" s="222"/>
    </row>
    <row r="98" spans="1:38" s="223" customFormat="1" ht="30" customHeight="1">
      <c r="A98" s="217" t="s">
        <v>37</v>
      </c>
      <c r="B98" s="218" t="s">
        <v>176</v>
      </c>
      <c r="C98" s="224" t="s">
        <v>297</v>
      </c>
      <c r="D98" s="220" t="s">
        <v>91</v>
      </c>
      <c r="E98" s="187"/>
      <c r="F98" s="188"/>
      <c r="G98" s="164">
        <f t="shared" si="54"/>
        <v>0</v>
      </c>
      <c r="H98" s="187"/>
      <c r="I98" s="188"/>
      <c r="J98" s="164">
        <f t="shared" si="55"/>
        <v>0</v>
      </c>
      <c r="K98" s="162">
        <v>50</v>
      </c>
      <c r="L98" s="163">
        <v>15.37</v>
      </c>
      <c r="M98" s="164">
        <f t="shared" si="56"/>
        <v>768.5</v>
      </c>
      <c r="N98" s="187">
        <v>0</v>
      </c>
      <c r="O98" s="188">
        <v>0</v>
      </c>
      <c r="P98" s="164">
        <f t="shared" si="60"/>
        <v>0</v>
      </c>
      <c r="Q98" s="164">
        <f t="shared" si="57"/>
        <v>768.5</v>
      </c>
      <c r="R98" s="164">
        <f t="shared" si="58"/>
        <v>0</v>
      </c>
      <c r="S98" s="164">
        <f t="shared" si="59"/>
        <v>768.5</v>
      </c>
      <c r="T98" s="221"/>
      <c r="U98" s="222"/>
      <c r="V98" s="222"/>
      <c r="W98" s="222"/>
      <c r="X98" s="222"/>
      <c r="Y98" s="222"/>
      <c r="Z98" s="222"/>
      <c r="AA98" s="222"/>
      <c r="AB98" s="222"/>
      <c r="AC98" s="222"/>
      <c r="AD98" s="222"/>
      <c r="AE98" s="222"/>
      <c r="AF98" s="222"/>
      <c r="AG98" s="222"/>
      <c r="AH98" s="222"/>
      <c r="AI98" s="222"/>
      <c r="AJ98" s="222"/>
      <c r="AK98" s="222"/>
      <c r="AL98" s="222"/>
    </row>
    <row r="99" spans="1:38" s="223" customFormat="1" ht="30" customHeight="1">
      <c r="A99" s="217" t="s">
        <v>37</v>
      </c>
      <c r="B99" s="218" t="s">
        <v>177</v>
      </c>
      <c r="C99" s="224" t="s">
        <v>298</v>
      </c>
      <c r="D99" s="220" t="s">
        <v>91</v>
      </c>
      <c r="E99" s="187"/>
      <c r="F99" s="188"/>
      <c r="G99" s="164">
        <f t="shared" si="54"/>
        <v>0</v>
      </c>
      <c r="H99" s="187"/>
      <c r="I99" s="188"/>
      <c r="J99" s="164">
        <f t="shared" si="55"/>
        <v>0</v>
      </c>
      <c r="K99" s="162">
        <v>10</v>
      </c>
      <c r="L99" s="163">
        <v>6.9</v>
      </c>
      <c r="M99" s="164">
        <f t="shared" si="56"/>
        <v>69</v>
      </c>
      <c r="N99" s="187">
        <v>10</v>
      </c>
      <c r="O99" s="188">
        <v>6.9</v>
      </c>
      <c r="P99" s="164">
        <f t="shared" si="60"/>
        <v>69</v>
      </c>
      <c r="Q99" s="164">
        <f t="shared" si="57"/>
        <v>69</v>
      </c>
      <c r="R99" s="164">
        <f t="shared" si="58"/>
        <v>69</v>
      </c>
      <c r="S99" s="164">
        <f t="shared" si="59"/>
        <v>0</v>
      </c>
      <c r="T99" s="221"/>
      <c r="U99" s="222"/>
      <c r="V99" s="222"/>
      <c r="W99" s="222"/>
      <c r="X99" s="222"/>
      <c r="Y99" s="222"/>
      <c r="Z99" s="222"/>
      <c r="AA99" s="222"/>
      <c r="AB99" s="222"/>
      <c r="AC99" s="222"/>
      <c r="AD99" s="222"/>
      <c r="AE99" s="222"/>
      <c r="AF99" s="222"/>
      <c r="AG99" s="222"/>
      <c r="AH99" s="222"/>
      <c r="AI99" s="222"/>
      <c r="AJ99" s="222"/>
      <c r="AK99" s="222"/>
      <c r="AL99" s="222"/>
    </row>
    <row r="100" spans="1:38" s="223" customFormat="1" ht="30" customHeight="1">
      <c r="A100" s="217" t="s">
        <v>37</v>
      </c>
      <c r="B100" s="218" t="s">
        <v>178</v>
      </c>
      <c r="C100" s="224" t="s">
        <v>299</v>
      </c>
      <c r="D100" s="220" t="s">
        <v>91</v>
      </c>
      <c r="E100" s="187"/>
      <c r="F100" s="188"/>
      <c r="G100" s="164">
        <f t="shared" si="54"/>
        <v>0</v>
      </c>
      <c r="H100" s="187"/>
      <c r="I100" s="188"/>
      <c r="J100" s="164">
        <f t="shared" si="55"/>
        <v>0</v>
      </c>
      <c r="K100" s="162">
        <v>10</v>
      </c>
      <c r="L100" s="163">
        <v>99.9</v>
      </c>
      <c r="M100" s="164">
        <f t="shared" si="56"/>
        <v>999</v>
      </c>
      <c r="N100" s="187">
        <v>0</v>
      </c>
      <c r="O100" s="188">
        <v>0</v>
      </c>
      <c r="P100" s="164">
        <f t="shared" si="60"/>
        <v>0</v>
      </c>
      <c r="Q100" s="164">
        <f t="shared" si="57"/>
        <v>999</v>
      </c>
      <c r="R100" s="164">
        <f t="shared" si="58"/>
        <v>0</v>
      </c>
      <c r="S100" s="164">
        <f t="shared" si="59"/>
        <v>999</v>
      </c>
      <c r="T100" s="221"/>
      <c r="U100" s="222"/>
      <c r="V100" s="222"/>
      <c r="W100" s="222"/>
      <c r="X100" s="222"/>
      <c r="Y100" s="222"/>
      <c r="Z100" s="222"/>
      <c r="AA100" s="222"/>
      <c r="AB100" s="222"/>
      <c r="AC100" s="222"/>
      <c r="AD100" s="222"/>
      <c r="AE100" s="222"/>
      <c r="AF100" s="222"/>
      <c r="AG100" s="222"/>
      <c r="AH100" s="222"/>
      <c r="AI100" s="222"/>
      <c r="AJ100" s="222"/>
      <c r="AK100" s="222"/>
      <c r="AL100" s="222"/>
    </row>
    <row r="101" spans="1:38" s="223" customFormat="1" ht="30" customHeight="1">
      <c r="A101" s="217" t="s">
        <v>37</v>
      </c>
      <c r="B101" s="218" t="s">
        <v>179</v>
      </c>
      <c r="C101" s="224" t="s">
        <v>300</v>
      </c>
      <c r="D101" s="220" t="s">
        <v>91</v>
      </c>
      <c r="E101" s="187"/>
      <c r="F101" s="188"/>
      <c r="G101" s="164">
        <f t="shared" si="54"/>
        <v>0</v>
      </c>
      <c r="H101" s="187"/>
      <c r="I101" s="188"/>
      <c r="J101" s="164">
        <f t="shared" si="55"/>
        <v>0</v>
      </c>
      <c r="K101" s="162">
        <v>3</v>
      </c>
      <c r="L101" s="163">
        <v>269.10000000000002</v>
      </c>
      <c r="M101" s="164">
        <f t="shared" si="56"/>
        <v>807.30000000000007</v>
      </c>
      <c r="N101" s="187">
        <v>0</v>
      </c>
      <c r="O101" s="188">
        <v>0</v>
      </c>
      <c r="P101" s="164">
        <f t="shared" si="60"/>
        <v>0</v>
      </c>
      <c r="Q101" s="164">
        <f t="shared" si="57"/>
        <v>807.30000000000007</v>
      </c>
      <c r="R101" s="164">
        <f t="shared" si="58"/>
        <v>0</v>
      </c>
      <c r="S101" s="164">
        <f t="shared" si="59"/>
        <v>807.30000000000007</v>
      </c>
      <c r="T101" s="221"/>
      <c r="U101" s="222"/>
      <c r="V101" s="222"/>
      <c r="W101" s="222"/>
      <c r="X101" s="222"/>
      <c r="Y101" s="222"/>
      <c r="Z101" s="222"/>
      <c r="AA101" s="222"/>
      <c r="AB101" s="222"/>
      <c r="AC101" s="222"/>
      <c r="AD101" s="222"/>
      <c r="AE101" s="222"/>
      <c r="AF101" s="222"/>
      <c r="AG101" s="222"/>
      <c r="AH101" s="222"/>
      <c r="AI101" s="222"/>
      <c r="AJ101" s="222"/>
      <c r="AK101" s="222"/>
      <c r="AL101" s="222"/>
    </row>
    <row r="102" spans="1:38" s="223" customFormat="1" ht="30" customHeight="1">
      <c r="A102" s="217" t="s">
        <v>37</v>
      </c>
      <c r="B102" s="218" t="s">
        <v>180</v>
      </c>
      <c r="C102" s="224" t="s">
        <v>301</v>
      </c>
      <c r="D102" s="220" t="s">
        <v>91</v>
      </c>
      <c r="E102" s="187"/>
      <c r="F102" s="188"/>
      <c r="G102" s="164">
        <f t="shared" si="54"/>
        <v>0</v>
      </c>
      <c r="H102" s="187"/>
      <c r="I102" s="188"/>
      <c r="J102" s="164">
        <f t="shared" si="55"/>
        <v>0</v>
      </c>
      <c r="K102" s="162">
        <v>4</v>
      </c>
      <c r="L102" s="163">
        <v>195.06</v>
      </c>
      <c r="M102" s="164">
        <f t="shared" si="56"/>
        <v>780.24</v>
      </c>
      <c r="N102" s="187">
        <v>5</v>
      </c>
      <c r="O102" s="188">
        <v>146.30000000000001</v>
      </c>
      <c r="P102" s="164">
        <f>N102*O102+0.02</f>
        <v>731.52</v>
      </c>
      <c r="Q102" s="164">
        <f t="shared" si="57"/>
        <v>780.24</v>
      </c>
      <c r="R102" s="164">
        <f t="shared" si="58"/>
        <v>731.52</v>
      </c>
      <c r="S102" s="164">
        <f t="shared" si="59"/>
        <v>48.720000000000027</v>
      </c>
      <c r="T102" s="221"/>
      <c r="U102" s="222"/>
      <c r="V102" s="222"/>
      <c r="W102" s="222"/>
      <c r="X102" s="222"/>
      <c r="Y102" s="222"/>
      <c r="Z102" s="222"/>
      <c r="AA102" s="222"/>
      <c r="AB102" s="222"/>
      <c r="AC102" s="222"/>
      <c r="AD102" s="222"/>
      <c r="AE102" s="222"/>
      <c r="AF102" s="222"/>
      <c r="AG102" s="222"/>
      <c r="AH102" s="222"/>
      <c r="AI102" s="222"/>
      <c r="AJ102" s="222"/>
      <c r="AK102" s="222"/>
      <c r="AL102" s="222"/>
    </row>
    <row r="103" spans="1:38" s="223" customFormat="1" ht="30" customHeight="1">
      <c r="A103" s="217" t="s">
        <v>37</v>
      </c>
      <c r="B103" s="218" t="s">
        <v>181</v>
      </c>
      <c r="C103" s="224" t="s">
        <v>302</v>
      </c>
      <c r="D103" s="220" t="s">
        <v>91</v>
      </c>
      <c r="E103" s="187"/>
      <c r="F103" s="188"/>
      <c r="G103" s="164">
        <f t="shared" si="54"/>
        <v>0</v>
      </c>
      <c r="H103" s="187"/>
      <c r="I103" s="188"/>
      <c r="J103" s="164">
        <f t="shared" si="55"/>
        <v>0</v>
      </c>
      <c r="K103" s="162">
        <v>4</v>
      </c>
      <c r="L103" s="163">
        <v>75.48</v>
      </c>
      <c r="M103" s="164">
        <f t="shared" si="56"/>
        <v>301.92</v>
      </c>
      <c r="N103" s="187">
        <v>4</v>
      </c>
      <c r="O103" s="188">
        <v>56.69</v>
      </c>
      <c r="P103" s="164">
        <f>N103*O103-0.01</f>
        <v>226.75</v>
      </c>
      <c r="Q103" s="164">
        <f>G103+M103</f>
        <v>301.92</v>
      </c>
      <c r="R103" s="164">
        <f>J103+P103</f>
        <v>226.75</v>
      </c>
      <c r="S103" s="164">
        <f t="shared" si="59"/>
        <v>75.170000000000016</v>
      </c>
      <c r="T103" s="221"/>
      <c r="U103" s="222"/>
      <c r="V103" s="222"/>
      <c r="W103" s="222"/>
      <c r="X103" s="222"/>
      <c r="Y103" s="222"/>
      <c r="Z103" s="222"/>
      <c r="AA103" s="222"/>
      <c r="AB103" s="222"/>
      <c r="AC103" s="222"/>
      <c r="AD103" s="222"/>
      <c r="AE103" s="222"/>
      <c r="AF103" s="222"/>
      <c r="AG103" s="222"/>
      <c r="AH103" s="222"/>
      <c r="AI103" s="222"/>
      <c r="AJ103" s="222"/>
      <c r="AK103" s="222"/>
      <c r="AL103" s="222"/>
    </row>
    <row r="104" spans="1:38" s="223" customFormat="1" ht="30" customHeight="1">
      <c r="A104" s="217" t="s">
        <v>37</v>
      </c>
      <c r="B104" s="218" t="s">
        <v>182</v>
      </c>
      <c r="C104" s="224" t="s">
        <v>303</v>
      </c>
      <c r="D104" s="220" t="s">
        <v>91</v>
      </c>
      <c r="E104" s="187"/>
      <c r="F104" s="188"/>
      <c r="G104" s="164">
        <f t="shared" si="54"/>
        <v>0</v>
      </c>
      <c r="H104" s="187"/>
      <c r="I104" s="188"/>
      <c r="J104" s="164">
        <f t="shared" si="55"/>
        <v>0</v>
      </c>
      <c r="K104" s="162">
        <v>2</v>
      </c>
      <c r="L104" s="163">
        <v>109.92</v>
      </c>
      <c r="M104" s="164">
        <f t="shared" si="56"/>
        <v>219.84</v>
      </c>
      <c r="N104" s="187">
        <v>2</v>
      </c>
      <c r="O104" s="188">
        <v>109.92</v>
      </c>
      <c r="P104" s="164">
        <f t="shared" si="60"/>
        <v>219.84</v>
      </c>
      <c r="Q104" s="164">
        <f t="shared" si="57"/>
        <v>219.84</v>
      </c>
      <c r="R104" s="164">
        <f t="shared" si="58"/>
        <v>219.84</v>
      </c>
      <c r="S104" s="164">
        <f t="shared" si="59"/>
        <v>0</v>
      </c>
      <c r="T104" s="221"/>
      <c r="U104" s="222"/>
      <c r="V104" s="222"/>
      <c r="W104" s="222"/>
      <c r="X104" s="222"/>
      <c r="Y104" s="222"/>
      <c r="Z104" s="222"/>
      <c r="AA104" s="222"/>
      <c r="AB104" s="222"/>
      <c r="AC104" s="222"/>
      <c r="AD104" s="222"/>
      <c r="AE104" s="222"/>
      <c r="AF104" s="222"/>
      <c r="AG104" s="222"/>
      <c r="AH104" s="222"/>
      <c r="AI104" s="222"/>
      <c r="AJ104" s="222"/>
      <c r="AK104" s="222"/>
      <c r="AL104" s="222"/>
    </row>
    <row r="105" spans="1:38" s="223" customFormat="1" ht="30" customHeight="1">
      <c r="A105" s="217" t="s">
        <v>37</v>
      </c>
      <c r="B105" s="218" t="s">
        <v>183</v>
      </c>
      <c r="C105" s="224" t="s">
        <v>304</v>
      </c>
      <c r="D105" s="220" t="s">
        <v>91</v>
      </c>
      <c r="E105" s="187"/>
      <c r="F105" s="188"/>
      <c r="G105" s="164">
        <f t="shared" si="54"/>
        <v>0</v>
      </c>
      <c r="H105" s="187"/>
      <c r="I105" s="188"/>
      <c r="J105" s="164">
        <f t="shared" si="55"/>
        <v>0</v>
      </c>
      <c r="K105" s="162">
        <v>20</v>
      </c>
      <c r="L105" s="163">
        <v>21.85</v>
      </c>
      <c r="M105" s="164">
        <f t="shared" si="56"/>
        <v>437</v>
      </c>
      <c r="N105" s="187">
        <v>0</v>
      </c>
      <c r="O105" s="188">
        <v>0</v>
      </c>
      <c r="P105" s="164">
        <f t="shared" si="60"/>
        <v>0</v>
      </c>
      <c r="Q105" s="164">
        <f t="shared" si="57"/>
        <v>437</v>
      </c>
      <c r="R105" s="164">
        <f t="shared" si="58"/>
        <v>0</v>
      </c>
      <c r="S105" s="164">
        <f t="shared" si="59"/>
        <v>437</v>
      </c>
      <c r="T105" s="221"/>
      <c r="U105" s="222"/>
      <c r="V105" s="222"/>
      <c r="W105" s="222"/>
      <c r="X105" s="222"/>
      <c r="Y105" s="222"/>
      <c r="Z105" s="222"/>
      <c r="AA105" s="222"/>
      <c r="AB105" s="222"/>
      <c r="AC105" s="222"/>
      <c r="AD105" s="222"/>
      <c r="AE105" s="222"/>
      <c r="AF105" s="222"/>
      <c r="AG105" s="222"/>
      <c r="AH105" s="222"/>
      <c r="AI105" s="222"/>
      <c r="AJ105" s="222"/>
      <c r="AK105" s="222"/>
      <c r="AL105" s="222"/>
    </row>
    <row r="106" spans="1:38" s="223" customFormat="1" ht="30" customHeight="1">
      <c r="A106" s="217" t="s">
        <v>37</v>
      </c>
      <c r="B106" s="218" t="s">
        <v>184</v>
      </c>
      <c r="C106" s="224" t="s">
        <v>305</v>
      </c>
      <c r="D106" s="220" t="s">
        <v>91</v>
      </c>
      <c r="E106" s="187"/>
      <c r="F106" s="188"/>
      <c r="G106" s="164">
        <f t="shared" si="54"/>
        <v>0</v>
      </c>
      <c r="H106" s="187"/>
      <c r="I106" s="188"/>
      <c r="J106" s="164">
        <f t="shared" si="55"/>
        <v>0</v>
      </c>
      <c r="K106" s="162">
        <v>28</v>
      </c>
      <c r="L106" s="163">
        <v>55.08</v>
      </c>
      <c r="M106" s="164">
        <f t="shared" si="56"/>
        <v>1542.24</v>
      </c>
      <c r="N106" s="187">
        <v>0</v>
      </c>
      <c r="O106" s="188">
        <v>0</v>
      </c>
      <c r="P106" s="164">
        <f t="shared" si="60"/>
        <v>0</v>
      </c>
      <c r="Q106" s="164">
        <f t="shared" si="57"/>
        <v>1542.24</v>
      </c>
      <c r="R106" s="164">
        <f t="shared" si="58"/>
        <v>0</v>
      </c>
      <c r="S106" s="164">
        <f t="shared" si="59"/>
        <v>1542.24</v>
      </c>
      <c r="T106" s="221"/>
      <c r="U106" s="222"/>
      <c r="V106" s="222"/>
      <c r="W106" s="222"/>
      <c r="X106" s="222"/>
      <c r="Y106" s="222"/>
      <c r="Z106" s="222"/>
      <c r="AA106" s="222"/>
      <c r="AB106" s="222"/>
      <c r="AC106" s="222"/>
      <c r="AD106" s="222"/>
      <c r="AE106" s="222"/>
      <c r="AF106" s="222"/>
      <c r="AG106" s="222"/>
      <c r="AH106" s="222"/>
      <c r="AI106" s="222"/>
      <c r="AJ106" s="222"/>
      <c r="AK106" s="222"/>
      <c r="AL106" s="222"/>
    </row>
    <row r="107" spans="1:38" s="223" customFormat="1" ht="30" customHeight="1">
      <c r="A107" s="217" t="s">
        <v>37</v>
      </c>
      <c r="B107" s="218" t="s">
        <v>185</v>
      </c>
      <c r="C107" s="224" t="s">
        <v>306</v>
      </c>
      <c r="D107" s="220" t="s">
        <v>91</v>
      </c>
      <c r="E107" s="187"/>
      <c r="F107" s="188"/>
      <c r="G107" s="164">
        <f t="shared" si="54"/>
        <v>0</v>
      </c>
      <c r="H107" s="187"/>
      <c r="I107" s="188"/>
      <c r="J107" s="164">
        <f t="shared" si="55"/>
        <v>0</v>
      </c>
      <c r="K107" s="162">
        <v>3</v>
      </c>
      <c r="L107" s="163">
        <v>73.38</v>
      </c>
      <c r="M107" s="164">
        <f t="shared" si="56"/>
        <v>220.14</v>
      </c>
      <c r="N107" s="187">
        <v>3</v>
      </c>
      <c r="O107" s="188">
        <v>54.92</v>
      </c>
      <c r="P107" s="164">
        <f>N107*O107+0.01</f>
        <v>164.76999999999998</v>
      </c>
      <c r="Q107" s="164">
        <f t="shared" si="57"/>
        <v>220.14</v>
      </c>
      <c r="R107" s="164">
        <f t="shared" si="58"/>
        <v>164.76999999999998</v>
      </c>
      <c r="S107" s="164">
        <f t="shared" si="59"/>
        <v>55.370000000000005</v>
      </c>
      <c r="T107" s="221"/>
      <c r="U107" s="222"/>
      <c r="V107" s="222"/>
      <c r="W107" s="222"/>
      <c r="X107" s="222"/>
      <c r="Y107" s="222"/>
      <c r="Z107" s="222"/>
      <c r="AA107" s="222"/>
      <c r="AB107" s="222"/>
      <c r="AC107" s="222"/>
      <c r="AD107" s="222"/>
      <c r="AE107" s="222"/>
      <c r="AF107" s="222"/>
      <c r="AG107" s="222"/>
      <c r="AH107" s="222"/>
      <c r="AI107" s="222"/>
      <c r="AJ107" s="222"/>
      <c r="AK107" s="222"/>
      <c r="AL107" s="222"/>
    </row>
    <row r="108" spans="1:38" s="223" customFormat="1" ht="30" customHeight="1">
      <c r="A108" s="217" t="s">
        <v>37</v>
      </c>
      <c r="B108" s="218" t="s">
        <v>186</v>
      </c>
      <c r="C108" s="224" t="s">
        <v>307</v>
      </c>
      <c r="D108" s="220" t="s">
        <v>91</v>
      </c>
      <c r="E108" s="187"/>
      <c r="F108" s="188"/>
      <c r="G108" s="164">
        <f t="shared" si="54"/>
        <v>0</v>
      </c>
      <c r="H108" s="187"/>
      <c r="I108" s="188"/>
      <c r="J108" s="164">
        <f t="shared" si="55"/>
        <v>0</v>
      </c>
      <c r="K108" s="162">
        <v>2</v>
      </c>
      <c r="L108" s="163">
        <v>140.46</v>
      </c>
      <c r="M108" s="164">
        <f t="shared" si="56"/>
        <v>280.92</v>
      </c>
      <c r="N108" s="187">
        <v>0</v>
      </c>
      <c r="O108" s="188">
        <v>0</v>
      </c>
      <c r="P108" s="164">
        <f t="shared" si="60"/>
        <v>0</v>
      </c>
      <c r="Q108" s="164">
        <f t="shared" si="57"/>
        <v>280.92</v>
      </c>
      <c r="R108" s="164">
        <f t="shared" si="58"/>
        <v>0</v>
      </c>
      <c r="S108" s="164">
        <f t="shared" si="59"/>
        <v>280.92</v>
      </c>
      <c r="T108" s="221"/>
      <c r="U108" s="222"/>
      <c r="V108" s="222"/>
      <c r="W108" s="222"/>
      <c r="X108" s="222"/>
      <c r="Y108" s="222"/>
      <c r="Z108" s="222"/>
      <c r="AA108" s="222"/>
      <c r="AB108" s="222"/>
      <c r="AC108" s="222"/>
      <c r="AD108" s="222"/>
      <c r="AE108" s="222"/>
      <c r="AF108" s="222"/>
      <c r="AG108" s="222"/>
      <c r="AH108" s="222"/>
      <c r="AI108" s="222"/>
      <c r="AJ108" s="222"/>
      <c r="AK108" s="222"/>
      <c r="AL108" s="222"/>
    </row>
    <row r="109" spans="1:38" s="223" customFormat="1" ht="30" customHeight="1">
      <c r="A109" s="217" t="s">
        <v>37</v>
      </c>
      <c r="B109" s="218" t="s">
        <v>187</v>
      </c>
      <c r="C109" s="224" t="s">
        <v>308</v>
      </c>
      <c r="D109" s="220" t="s">
        <v>91</v>
      </c>
      <c r="E109" s="187"/>
      <c r="F109" s="188"/>
      <c r="G109" s="164">
        <f t="shared" si="54"/>
        <v>0</v>
      </c>
      <c r="H109" s="187"/>
      <c r="I109" s="188"/>
      <c r="J109" s="164">
        <f t="shared" si="55"/>
        <v>0</v>
      </c>
      <c r="K109" s="162">
        <v>96</v>
      </c>
      <c r="L109" s="163">
        <v>5.4</v>
      </c>
      <c r="M109" s="164">
        <f t="shared" si="56"/>
        <v>518.40000000000009</v>
      </c>
      <c r="N109" s="187">
        <v>96</v>
      </c>
      <c r="O109" s="188">
        <v>5.4</v>
      </c>
      <c r="P109" s="164">
        <f t="shared" si="60"/>
        <v>518.40000000000009</v>
      </c>
      <c r="Q109" s="164">
        <f t="shared" si="57"/>
        <v>518.40000000000009</v>
      </c>
      <c r="R109" s="164">
        <f t="shared" si="58"/>
        <v>518.40000000000009</v>
      </c>
      <c r="S109" s="164">
        <f t="shared" si="59"/>
        <v>0</v>
      </c>
      <c r="T109" s="221"/>
      <c r="U109" s="222"/>
      <c r="V109" s="222"/>
      <c r="W109" s="222"/>
      <c r="X109" s="222"/>
      <c r="Y109" s="222"/>
      <c r="Z109" s="222"/>
      <c r="AA109" s="222"/>
      <c r="AB109" s="222"/>
      <c r="AC109" s="222"/>
      <c r="AD109" s="222"/>
      <c r="AE109" s="222"/>
      <c r="AF109" s="222"/>
      <c r="AG109" s="222"/>
      <c r="AH109" s="222"/>
      <c r="AI109" s="222"/>
      <c r="AJ109" s="222"/>
      <c r="AK109" s="222"/>
      <c r="AL109" s="222"/>
    </row>
    <row r="110" spans="1:38" s="223" customFormat="1" ht="30" customHeight="1">
      <c r="A110" s="217" t="s">
        <v>37</v>
      </c>
      <c r="B110" s="218" t="s">
        <v>188</v>
      </c>
      <c r="C110" s="224" t="s">
        <v>309</v>
      </c>
      <c r="D110" s="220" t="s">
        <v>91</v>
      </c>
      <c r="E110" s="187"/>
      <c r="F110" s="188"/>
      <c r="G110" s="164">
        <f t="shared" si="54"/>
        <v>0</v>
      </c>
      <c r="H110" s="187"/>
      <c r="I110" s="188"/>
      <c r="J110" s="164">
        <f t="shared" si="55"/>
        <v>0</v>
      </c>
      <c r="K110" s="162">
        <v>20</v>
      </c>
      <c r="L110" s="163">
        <v>54</v>
      </c>
      <c r="M110" s="164">
        <f t="shared" si="56"/>
        <v>1080</v>
      </c>
      <c r="N110" s="187">
        <v>0</v>
      </c>
      <c r="O110" s="188">
        <v>0</v>
      </c>
      <c r="P110" s="164">
        <f t="shared" si="60"/>
        <v>0</v>
      </c>
      <c r="Q110" s="164">
        <f t="shared" si="57"/>
        <v>1080</v>
      </c>
      <c r="R110" s="164">
        <f t="shared" si="58"/>
        <v>0</v>
      </c>
      <c r="S110" s="164">
        <f t="shared" si="59"/>
        <v>1080</v>
      </c>
      <c r="T110" s="221"/>
      <c r="U110" s="222"/>
      <c r="V110" s="222"/>
      <c r="W110" s="222"/>
      <c r="X110" s="222"/>
      <c r="Y110" s="222"/>
      <c r="Z110" s="222"/>
      <c r="AA110" s="222"/>
      <c r="AB110" s="222"/>
      <c r="AC110" s="222"/>
      <c r="AD110" s="222"/>
      <c r="AE110" s="222"/>
      <c r="AF110" s="222"/>
      <c r="AG110" s="222"/>
      <c r="AH110" s="222"/>
      <c r="AI110" s="222"/>
      <c r="AJ110" s="222"/>
      <c r="AK110" s="222"/>
      <c r="AL110" s="222"/>
    </row>
    <row r="111" spans="1:38" s="223" customFormat="1" ht="30" customHeight="1">
      <c r="A111" s="217" t="s">
        <v>37</v>
      </c>
      <c r="B111" s="218" t="s">
        <v>189</v>
      </c>
      <c r="C111" s="224" t="s">
        <v>310</v>
      </c>
      <c r="D111" s="220" t="s">
        <v>91</v>
      </c>
      <c r="E111" s="187"/>
      <c r="F111" s="188"/>
      <c r="G111" s="164">
        <f t="shared" si="54"/>
        <v>0</v>
      </c>
      <c r="H111" s="187"/>
      <c r="I111" s="188"/>
      <c r="J111" s="164">
        <f t="shared" si="55"/>
        <v>0</v>
      </c>
      <c r="K111" s="162">
        <v>10</v>
      </c>
      <c r="L111" s="163">
        <v>51.67</v>
      </c>
      <c r="M111" s="164">
        <f t="shared" si="56"/>
        <v>516.70000000000005</v>
      </c>
      <c r="N111" s="187">
        <v>10</v>
      </c>
      <c r="O111" s="188">
        <v>73.92</v>
      </c>
      <c r="P111" s="164">
        <f t="shared" si="60"/>
        <v>739.2</v>
      </c>
      <c r="Q111" s="164">
        <f t="shared" si="57"/>
        <v>516.70000000000005</v>
      </c>
      <c r="R111" s="164">
        <f t="shared" si="58"/>
        <v>739.2</v>
      </c>
      <c r="S111" s="164">
        <f t="shared" si="59"/>
        <v>-222.5</v>
      </c>
      <c r="T111" s="221"/>
      <c r="U111" s="222"/>
      <c r="V111" s="222"/>
      <c r="W111" s="222"/>
      <c r="X111" s="222"/>
      <c r="Y111" s="222"/>
      <c r="Z111" s="222"/>
      <c r="AA111" s="222"/>
      <c r="AB111" s="222"/>
      <c r="AC111" s="222"/>
      <c r="AD111" s="222"/>
      <c r="AE111" s="222"/>
      <c r="AF111" s="222"/>
      <c r="AG111" s="222"/>
      <c r="AH111" s="222"/>
      <c r="AI111" s="222"/>
      <c r="AJ111" s="222"/>
      <c r="AK111" s="222"/>
      <c r="AL111" s="222"/>
    </row>
    <row r="112" spans="1:38" s="223" customFormat="1" ht="30" customHeight="1">
      <c r="A112" s="217" t="s">
        <v>37</v>
      </c>
      <c r="B112" s="218" t="s">
        <v>190</v>
      </c>
      <c r="C112" s="225" t="s">
        <v>311</v>
      </c>
      <c r="D112" s="220" t="s">
        <v>91</v>
      </c>
      <c r="E112" s="187"/>
      <c r="F112" s="188"/>
      <c r="G112" s="164">
        <f t="shared" si="54"/>
        <v>0</v>
      </c>
      <c r="H112" s="187"/>
      <c r="I112" s="188"/>
      <c r="J112" s="164">
        <f t="shared" si="55"/>
        <v>0</v>
      </c>
      <c r="K112" s="162">
        <v>10</v>
      </c>
      <c r="L112" s="163">
        <v>15.66</v>
      </c>
      <c r="M112" s="164">
        <f t="shared" si="56"/>
        <v>156.6</v>
      </c>
      <c r="N112" s="187">
        <v>0</v>
      </c>
      <c r="O112" s="188">
        <v>0</v>
      </c>
      <c r="P112" s="164">
        <f t="shared" si="60"/>
        <v>0</v>
      </c>
      <c r="Q112" s="164">
        <f t="shared" si="57"/>
        <v>156.6</v>
      </c>
      <c r="R112" s="164">
        <f t="shared" si="58"/>
        <v>0</v>
      </c>
      <c r="S112" s="164">
        <f t="shared" si="59"/>
        <v>156.6</v>
      </c>
      <c r="T112" s="221"/>
      <c r="U112" s="222"/>
      <c r="V112" s="222"/>
      <c r="W112" s="222"/>
      <c r="X112" s="222"/>
      <c r="Y112" s="222"/>
      <c r="Z112" s="222"/>
      <c r="AA112" s="222"/>
      <c r="AB112" s="222"/>
      <c r="AC112" s="222"/>
      <c r="AD112" s="222"/>
      <c r="AE112" s="222"/>
      <c r="AF112" s="222"/>
      <c r="AG112" s="222"/>
      <c r="AH112" s="222"/>
      <c r="AI112" s="222"/>
      <c r="AJ112" s="222"/>
      <c r="AK112" s="222"/>
      <c r="AL112" s="222"/>
    </row>
    <row r="113" spans="1:38" s="223" customFormat="1" ht="30" customHeight="1">
      <c r="A113" s="217" t="s">
        <v>37</v>
      </c>
      <c r="B113" s="218" t="s">
        <v>191</v>
      </c>
      <c r="C113" s="224" t="s">
        <v>312</v>
      </c>
      <c r="D113" s="220" t="s">
        <v>91</v>
      </c>
      <c r="E113" s="187"/>
      <c r="F113" s="188"/>
      <c r="G113" s="164">
        <f t="shared" si="54"/>
        <v>0</v>
      </c>
      <c r="H113" s="187"/>
      <c r="I113" s="188"/>
      <c r="J113" s="164">
        <f t="shared" si="55"/>
        <v>0</v>
      </c>
      <c r="K113" s="162">
        <v>5</v>
      </c>
      <c r="L113" s="163">
        <v>30</v>
      </c>
      <c r="M113" s="164">
        <f t="shared" si="56"/>
        <v>150</v>
      </c>
      <c r="N113" s="187">
        <v>2</v>
      </c>
      <c r="O113" s="188">
        <v>27.84</v>
      </c>
      <c r="P113" s="164">
        <f t="shared" si="60"/>
        <v>55.68</v>
      </c>
      <c r="Q113" s="164">
        <f t="shared" si="57"/>
        <v>150</v>
      </c>
      <c r="R113" s="164">
        <f t="shared" si="58"/>
        <v>55.68</v>
      </c>
      <c r="S113" s="164">
        <f t="shared" si="59"/>
        <v>94.32</v>
      </c>
      <c r="T113" s="221"/>
      <c r="U113" s="222"/>
      <c r="V113" s="222"/>
      <c r="W113" s="222"/>
      <c r="X113" s="222"/>
      <c r="Y113" s="222"/>
      <c r="Z113" s="222"/>
      <c r="AA113" s="222"/>
      <c r="AB113" s="222"/>
      <c r="AC113" s="222"/>
      <c r="AD113" s="222"/>
      <c r="AE113" s="222"/>
      <c r="AF113" s="222"/>
      <c r="AG113" s="222"/>
      <c r="AH113" s="222"/>
      <c r="AI113" s="222"/>
      <c r="AJ113" s="222"/>
      <c r="AK113" s="222"/>
      <c r="AL113" s="222"/>
    </row>
    <row r="114" spans="1:38" s="223" customFormat="1" ht="30" customHeight="1">
      <c r="A114" s="217" t="s">
        <v>37</v>
      </c>
      <c r="B114" s="218" t="s">
        <v>192</v>
      </c>
      <c r="C114" s="224" t="s">
        <v>313</v>
      </c>
      <c r="D114" s="220" t="s">
        <v>91</v>
      </c>
      <c r="E114" s="187"/>
      <c r="F114" s="188"/>
      <c r="G114" s="164">
        <f t="shared" si="54"/>
        <v>0</v>
      </c>
      <c r="H114" s="187"/>
      <c r="I114" s="188"/>
      <c r="J114" s="164">
        <f t="shared" si="55"/>
        <v>0</v>
      </c>
      <c r="K114" s="162">
        <v>50</v>
      </c>
      <c r="L114" s="163">
        <v>9.6</v>
      </c>
      <c r="M114" s="164">
        <f t="shared" si="56"/>
        <v>480</v>
      </c>
      <c r="N114" s="187">
        <v>50</v>
      </c>
      <c r="O114" s="188">
        <v>9.66</v>
      </c>
      <c r="P114" s="164">
        <f t="shared" si="60"/>
        <v>483</v>
      </c>
      <c r="Q114" s="164">
        <f t="shared" si="57"/>
        <v>480</v>
      </c>
      <c r="R114" s="164">
        <f t="shared" si="58"/>
        <v>483</v>
      </c>
      <c r="S114" s="164">
        <f t="shared" si="59"/>
        <v>-3</v>
      </c>
      <c r="T114" s="221"/>
      <c r="U114" s="222"/>
      <c r="V114" s="222"/>
      <c r="W114" s="222"/>
      <c r="X114" s="222"/>
      <c r="Y114" s="222"/>
      <c r="Z114" s="222"/>
      <c r="AA114" s="222"/>
      <c r="AB114" s="222"/>
      <c r="AC114" s="222"/>
      <c r="AD114" s="222"/>
      <c r="AE114" s="222"/>
      <c r="AF114" s="222"/>
      <c r="AG114" s="222"/>
      <c r="AH114" s="222"/>
      <c r="AI114" s="222"/>
      <c r="AJ114" s="222"/>
      <c r="AK114" s="222"/>
      <c r="AL114" s="222"/>
    </row>
    <row r="115" spans="1:38" s="223" customFormat="1" ht="30" customHeight="1">
      <c r="A115" s="217" t="s">
        <v>37</v>
      </c>
      <c r="B115" s="218" t="s">
        <v>193</v>
      </c>
      <c r="C115" s="226" t="s">
        <v>314</v>
      </c>
      <c r="D115" s="227" t="s">
        <v>91</v>
      </c>
      <c r="E115" s="187"/>
      <c r="F115" s="188"/>
      <c r="G115" s="164">
        <f t="shared" si="54"/>
        <v>0</v>
      </c>
      <c r="H115" s="187"/>
      <c r="I115" s="188"/>
      <c r="J115" s="164">
        <f t="shared" si="55"/>
        <v>0</v>
      </c>
      <c r="K115" s="228">
        <v>10</v>
      </c>
      <c r="L115" s="186">
        <v>217</v>
      </c>
      <c r="M115" s="164">
        <f t="shared" si="56"/>
        <v>2170</v>
      </c>
      <c r="N115" s="187">
        <v>10</v>
      </c>
      <c r="O115" s="188">
        <v>217</v>
      </c>
      <c r="P115" s="164">
        <f t="shared" si="60"/>
        <v>2170</v>
      </c>
      <c r="Q115" s="164">
        <f t="shared" si="57"/>
        <v>2170</v>
      </c>
      <c r="R115" s="164">
        <f t="shared" si="58"/>
        <v>2170</v>
      </c>
      <c r="S115" s="164">
        <f t="shared" si="59"/>
        <v>0</v>
      </c>
      <c r="T115" s="221"/>
      <c r="U115" s="222"/>
      <c r="V115" s="222"/>
      <c r="W115" s="222"/>
      <c r="X115" s="222"/>
      <c r="Y115" s="222"/>
      <c r="Z115" s="222"/>
      <c r="AA115" s="222"/>
      <c r="AB115" s="222"/>
      <c r="AC115" s="222"/>
      <c r="AD115" s="222"/>
      <c r="AE115" s="222"/>
      <c r="AF115" s="222"/>
      <c r="AG115" s="222"/>
      <c r="AH115" s="222"/>
      <c r="AI115" s="222"/>
      <c r="AJ115" s="222"/>
      <c r="AK115" s="222"/>
      <c r="AL115" s="222"/>
    </row>
    <row r="116" spans="1:38" s="223" customFormat="1" ht="30" customHeight="1">
      <c r="A116" s="217" t="s">
        <v>37</v>
      </c>
      <c r="B116" s="218" t="s">
        <v>194</v>
      </c>
      <c r="C116" s="206" t="s">
        <v>315</v>
      </c>
      <c r="D116" s="220" t="s">
        <v>316</v>
      </c>
      <c r="E116" s="187"/>
      <c r="F116" s="188"/>
      <c r="G116" s="164">
        <f t="shared" si="54"/>
        <v>0</v>
      </c>
      <c r="H116" s="187"/>
      <c r="I116" s="188"/>
      <c r="J116" s="164">
        <f t="shared" si="55"/>
        <v>0</v>
      </c>
      <c r="K116" s="162">
        <v>200</v>
      </c>
      <c r="L116" s="163">
        <v>99</v>
      </c>
      <c r="M116" s="164">
        <f t="shared" si="56"/>
        <v>19800</v>
      </c>
      <c r="N116" s="187">
        <v>0</v>
      </c>
      <c r="O116" s="188">
        <v>0</v>
      </c>
      <c r="P116" s="164">
        <f t="shared" si="60"/>
        <v>0</v>
      </c>
      <c r="Q116" s="164">
        <f t="shared" si="57"/>
        <v>19800</v>
      </c>
      <c r="R116" s="164">
        <f t="shared" si="58"/>
        <v>0</v>
      </c>
      <c r="S116" s="164">
        <f t="shared" si="59"/>
        <v>19800</v>
      </c>
      <c r="T116" s="221"/>
      <c r="U116" s="222"/>
      <c r="V116" s="222"/>
      <c r="W116" s="222"/>
      <c r="X116" s="222"/>
      <c r="Y116" s="222"/>
      <c r="Z116" s="222"/>
      <c r="AA116" s="222"/>
      <c r="AB116" s="222"/>
      <c r="AC116" s="222"/>
      <c r="AD116" s="222"/>
      <c r="AE116" s="222"/>
      <c r="AF116" s="222"/>
      <c r="AG116" s="222"/>
      <c r="AH116" s="222"/>
      <c r="AI116" s="222"/>
      <c r="AJ116" s="222"/>
      <c r="AK116" s="222"/>
      <c r="AL116" s="222"/>
    </row>
    <row r="117" spans="1:38" s="223" customFormat="1" ht="30" customHeight="1">
      <c r="A117" s="217" t="s">
        <v>37</v>
      </c>
      <c r="B117" s="218" t="s">
        <v>195</v>
      </c>
      <c r="C117" s="206" t="s">
        <v>317</v>
      </c>
      <c r="D117" s="220" t="s">
        <v>316</v>
      </c>
      <c r="E117" s="187"/>
      <c r="F117" s="188"/>
      <c r="G117" s="164">
        <f t="shared" si="54"/>
        <v>0</v>
      </c>
      <c r="H117" s="187"/>
      <c r="I117" s="188"/>
      <c r="J117" s="164">
        <f t="shared" si="55"/>
        <v>0</v>
      </c>
      <c r="K117" s="162">
        <v>1</v>
      </c>
      <c r="L117" s="163">
        <v>174</v>
      </c>
      <c r="M117" s="164">
        <f t="shared" si="56"/>
        <v>174</v>
      </c>
      <c r="N117" s="187">
        <v>0</v>
      </c>
      <c r="O117" s="188">
        <v>0</v>
      </c>
      <c r="P117" s="164">
        <f t="shared" si="60"/>
        <v>0</v>
      </c>
      <c r="Q117" s="164">
        <f t="shared" si="57"/>
        <v>174</v>
      </c>
      <c r="R117" s="164">
        <f t="shared" si="58"/>
        <v>0</v>
      </c>
      <c r="S117" s="164">
        <f t="shared" si="59"/>
        <v>174</v>
      </c>
      <c r="T117" s="221"/>
      <c r="U117" s="222"/>
      <c r="V117" s="222"/>
      <c r="W117" s="222"/>
      <c r="X117" s="222"/>
      <c r="Y117" s="222"/>
      <c r="Z117" s="222"/>
      <c r="AA117" s="222"/>
      <c r="AB117" s="222"/>
      <c r="AC117" s="222"/>
      <c r="AD117" s="222"/>
      <c r="AE117" s="222"/>
      <c r="AF117" s="222"/>
      <c r="AG117" s="222"/>
      <c r="AH117" s="222"/>
      <c r="AI117" s="222"/>
      <c r="AJ117" s="222"/>
      <c r="AK117" s="222"/>
      <c r="AL117" s="222"/>
    </row>
    <row r="118" spans="1:38" s="223" customFormat="1" ht="30" customHeight="1">
      <c r="A118" s="217" t="s">
        <v>37</v>
      </c>
      <c r="B118" s="218" t="s">
        <v>196</v>
      </c>
      <c r="C118" s="206" t="s">
        <v>318</v>
      </c>
      <c r="D118" s="220" t="s">
        <v>316</v>
      </c>
      <c r="E118" s="187"/>
      <c r="F118" s="188"/>
      <c r="G118" s="164">
        <f t="shared" si="54"/>
        <v>0</v>
      </c>
      <c r="H118" s="187"/>
      <c r="I118" s="188"/>
      <c r="J118" s="164">
        <f t="shared" si="55"/>
        <v>0</v>
      </c>
      <c r="K118" s="162">
        <v>1</v>
      </c>
      <c r="L118" s="163">
        <v>150</v>
      </c>
      <c r="M118" s="164">
        <f t="shared" si="56"/>
        <v>150</v>
      </c>
      <c r="N118" s="187">
        <v>0</v>
      </c>
      <c r="O118" s="188">
        <v>0</v>
      </c>
      <c r="P118" s="164">
        <f t="shared" si="60"/>
        <v>0</v>
      </c>
      <c r="Q118" s="164">
        <f t="shared" si="57"/>
        <v>150</v>
      </c>
      <c r="R118" s="164">
        <f t="shared" si="58"/>
        <v>0</v>
      </c>
      <c r="S118" s="164">
        <f t="shared" si="59"/>
        <v>150</v>
      </c>
      <c r="T118" s="221"/>
      <c r="U118" s="222"/>
      <c r="V118" s="222"/>
      <c r="W118" s="222"/>
      <c r="X118" s="222"/>
      <c r="Y118" s="222"/>
      <c r="Z118" s="222"/>
      <c r="AA118" s="222"/>
      <c r="AB118" s="222"/>
      <c r="AC118" s="222"/>
      <c r="AD118" s="222"/>
      <c r="AE118" s="222"/>
      <c r="AF118" s="222"/>
      <c r="AG118" s="222"/>
      <c r="AH118" s="222"/>
      <c r="AI118" s="222"/>
      <c r="AJ118" s="222"/>
      <c r="AK118" s="222"/>
      <c r="AL118" s="222"/>
    </row>
    <row r="119" spans="1:38" s="223" customFormat="1" ht="30" customHeight="1">
      <c r="A119" s="217" t="s">
        <v>37</v>
      </c>
      <c r="B119" s="218" t="s">
        <v>197</v>
      </c>
      <c r="C119" s="206" t="s">
        <v>319</v>
      </c>
      <c r="D119" s="220" t="s">
        <v>316</v>
      </c>
      <c r="E119" s="187"/>
      <c r="F119" s="188"/>
      <c r="G119" s="164">
        <f t="shared" si="54"/>
        <v>0</v>
      </c>
      <c r="H119" s="187"/>
      <c r="I119" s="188"/>
      <c r="J119" s="164">
        <f t="shared" si="55"/>
        <v>0</v>
      </c>
      <c r="K119" s="162">
        <v>1</v>
      </c>
      <c r="L119" s="163">
        <v>168</v>
      </c>
      <c r="M119" s="164">
        <f t="shared" si="56"/>
        <v>168</v>
      </c>
      <c r="N119" s="187">
        <v>0</v>
      </c>
      <c r="O119" s="188">
        <v>0</v>
      </c>
      <c r="P119" s="164">
        <f t="shared" si="60"/>
        <v>0</v>
      </c>
      <c r="Q119" s="164">
        <f t="shared" si="57"/>
        <v>168</v>
      </c>
      <c r="R119" s="164">
        <f t="shared" si="58"/>
        <v>0</v>
      </c>
      <c r="S119" s="164">
        <f t="shared" si="59"/>
        <v>168</v>
      </c>
      <c r="T119" s="221"/>
      <c r="U119" s="222"/>
      <c r="V119" s="222"/>
      <c r="W119" s="222"/>
      <c r="X119" s="222"/>
      <c r="Y119" s="222"/>
      <c r="Z119" s="222"/>
      <c r="AA119" s="222"/>
      <c r="AB119" s="222"/>
      <c r="AC119" s="222"/>
      <c r="AD119" s="222"/>
      <c r="AE119" s="222"/>
      <c r="AF119" s="222"/>
      <c r="AG119" s="222"/>
      <c r="AH119" s="222"/>
      <c r="AI119" s="222"/>
      <c r="AJ119" s="222"/>
      <c r="AK119" s="222"/>
      <c r="AL119" s="222"/>
    </row>
    <row r="120" spans="1:38" s="223" customFormat="1" ht="30" customHeight="1">
      <c r="A120" s="217" t="s">
        <v>37</v>
      </c>
      <c r="B120" s="218" t="s">
        <v>198</v>
      </c>
      <c r="C120" s="206" t="s">
        <v>320</v>
      </c>
      <c r="D120" s="220" t="s">
        <v>316</v>
      </c>
      <c r="E120" s="187"/>
      <c r="F120" s="188"/>
      <c r="G120" s="164">
        <f t="shared" si="54"/>
        <v>0</v>
      </c>
      <c r="H120" s="187"/>
      <c r="I120" s="188"/>
      <c r="J120" s="164">
        <f t="shared" si="55"/>
        <v>0</v>
      </c>
      <c r="K120" s="162">
        <v>1</v>
      </c>
      <c r="L120" s="163">
        <v>162</v>
      </c>
      <c r="M120" s="164">
        <f t="shared" si="56"/>
        <v>162</v>
      </c>
      <c r="N120" s="187">
        <v>0</v>
      </c>
      <c r="O120" s="188">
        <v>0</v>
      </c>
      <c r="P120" s="164">
        <f t="shared" si="60"/>
        <v>0</v>
      </c>
      <c r="Q120" s="164">
        <f t="shared" si="57"/>
        <v>162</v>
      </c>
      <c r="R120" s="164">
        <f t="shared" si="58"/>
        <v>0</v>
      </c>
      <c r="S120" s="164">
        <f t="shared" si="59"/>
        <v>162</v>
      </c>
      <c r="T120" s="221"/>
      <c r="U120" s="222"/>
      <c r="V120" s="222"/>
      <c r="W120" s="222"/>
      <c r="X120" s="222"/>
      <c r="Y120" s="222"/>
      <c r="Z120" s="222"/>
      <c r="AA120" s="222"/>
      <c r="AB120" s="222"/>
      <c r="AC120" s="222"/>
      <c r="AD120" s="222"/>
      <c r="AE120" s="222"/>
      <c r="AF120" s="222"/>
      <c r="AG120" s="222"/>
      <c r="AH120" s="222"/>
      <c r="AI120" s="222"/>
      <c r="AJ120" s="222"/>
      <c r="AK120" s="222"/>
      <c r="AL120" s="222"/>
    </row>
    <row r="121" spans="1:38" s="223" customFormat="1" ht="30" customHeight="1">
      <c r="A121" s="217" t="s">
        <v>37</v>
      </c>
      <c r="B121" s="218" t="s">
        <v>199</v>
      </c>
      <c r="C121" s="206" t="s">
        <v>321</v>
      </c>
      <c r="D121" s="220" t="s">
        <v>91</v>
      </c>
      <c r="E121" s="187"/>
      <c r="F121" s="188"/>
      <c r="G121" s="164">
        <f t="shared" si="54"/>
        <v>0</v>
      </c>
      <c r="H121" s="187"/>
      <c r="I121" s="188"/>
      <c r="J121" s="164">
        <f t="shared" si="55"/>
        <v>0</v>
      </c>
      <c r="K121" s="162">
        <v>1000</v>
      </c>
      <c r="L121" s="163">
        <v>0.54</v>
      </c>
      <c r="M121" s="164">
        <f t="shared" si="56"/>
        <v>540</v>
      </c>
      <c r="N121" s="187">
        <v>0</v>
      </c>
      <c r="O121" s="188">
        <v>0</v>
      </c>
      <c r="P121" s="164">
        <f t="shared" si="60"/>
        <v>0</v>
      </c>
      <c r="Q121" s="164">
        <f t="shared" si="57"/>
        <v>540</v>
      </c>
      <c r="R121" s="164">
        <f t="shared" si="58"/>
        <v>0</v>
      </c>
      <c r="S121" s="164">
        <f t="shared" si="59"/>
        <v>540</v>
      </c>
      <c r="T121" s="221"/>
      <c r="U121" s="222"/>
      <c r="V121" s="222"/>
      <c r="W121" s="222"/>
      <c r="X121" s="222"/>
      <c r="Y121" s="222"/>
      <c r="Z121" s="222"/>
      <c r="AA121" s="222"/>
      <c r="AB121" s="222"/>
      <c r="AC121" s="222"/>
      <c r="AD121" s="222"/>
      <c r="AE121" s="222"/>
      <c r="AF121" s="222"/>
      <c r="AG121" s="222"/>
      <c r="AH121" s="222"/>
      <c r="AI121" s="222"/>
      <c r="AJ121" s="222"/>
      <c r="AK121" s="222"/>
      <c r="AL121" s="222"/>
    </row>
    <row r="122" spans="1:38" s="223" customFormat="1" ht="30" customHeight="1">
      <c r="A122" s="217" t="s">
        <v>37</v>
      </c>
      <c r="B122" s="218" t="s">
        <v>200</v>
      </c>
      <c r="C122" s="206" t="s">
        <v>322</v>
      </c>
      <c r="D122" s="220" t="s">
        <v>91</v>
      </c>
      <c r="E122" s="187"/>
      <c r="F122" s="188"/>
      <c r="G122" s="164">
        <f t="shared" si="54"/>
        <v>0</v>
      </c>
      <c r="H122" s="187"/>
      <c r="I122" s="188"/>
      <c r="J122" s="164">
        <f t="shared" si="55"/>
        <v>0</v>
      </c>
      <c r="K122" s="162">
        <v>12</v>
      </c>
      <c r="L122" s="163">
        <v>5.0999999999999996</v>
      </c>
      <c r="M122" s="164">
        <f t="shared" si="56"/>
        <v>61.199999999999996</v>
      </c>
      <c r="N122" s="187">
        <v>0</v>
      </c>
      <c r="O122" s="188">
        <v>0</v>
      </c>
      <c r="P122" s="164">
        <f t="shared" si="60"/>
        <v>0</v>
      </c>
      <c r="Q122" s="164">
        <f t="shared" si="57"/>
        <v>61.199999999999996</v>
      </c>
      <c r="R122" s="164">
        <f t="shared" si="58"/>
        <v>0</v>
      </c>
      <c r="S122" s="164">
        <f t="shared" si="59"/>
        <v>61.199999999999996</v>
      </c>
      <c r="T122" s="221"/>
      <c r="U122" s="222"/>
      <c r="V122" s="222"/>
      <c r="W122" s="222"/>
      <c r="X122" s="222"/>
      <c r="Y122" s="222"/>
      <c r="Z122" s="222"/>
      <c r="AA122" s="222"/>
      <c r="AB122" s="222"/>
      <c r="AC122" s="222"/>
      <c r="AD122" s="222"/>
      <c r="AE122" s="222"/>
      <c r="AF122" s="222"/>
      <c r="AG122" s="222"/>
      <c r="AH122" s="222"/>
      <c r="AI122" s="222"/>
      <c r="AJ122" s="222"/>
      <c r="AK122" s="222"/>
      <c r="AL122" s="222"/>
    </row>
    <row r="123" spans="1:38" s="223" customFormat="1" ht="30" customHeight="1">
      <c r="A123" s="217" t="s">
        <v>37</v>
      </c>
      <c r="B123" s="218" t="s">
        <v>201</v>
      </c>
      <c r="C123" s="206" t="s">
        <v>323</v>
      </c>
      <c r="D123" s="220" t="s">
        <v>91</v>
      </c>
      <c r="E123" s="187"/>
      <c r="F123" s="188"/>
      <c r="G123" s="164">
        <f t="shared" si="54"/>
        <v>0</v>
      </c>
      <c r="H123" s="187"/>
      <c r="I123" s="188"/>
      <c r="J123" s="164">
        <f t="shared" si="55"/>
        <v>0</v>
      </c>
      <c r="K123" s="162">
        <v>240</v>
      </c>
      <c r="L123" s="163">
        <v>5.0999999999999996</v>
      </c>
      <c r="M123" s="164">
        <f t="shared" si="56"/>
        <v>1224</v>
      </c>
      <c r="N123" s="187">
        <v>0</v>
      </c>
      <c r="O123" s="188">
        <v>0</v>
      </c>
      <c r="P123" s="164">
        <f t="shared" si="60"/>
        <v>0</v>
      </c>
      <c r="Q123" s="164">
        <f t="shared" si="57"/>
        <v>1224</v>
      </c>
      <c r="R123" s="164">
        <f t="shared" si="58"/>
        <v>0</v>
      </c>
      <c r="S123" s="164">
        <f t="shared" si="59"/>
        <v>1224</v>
      </c>
      <c r="T123" s="221"/>
      <c r="U123" s="222"/>
      <c r="V123" s="222"/>
      <c r="W123" s="222"/>
      <c r="X123" s="222"/>
      <c r="Y123" s="222"/>
      <c r="Z123" s="222"/>
      <c r="AA123" s="222"/>
      <c r="AB123" s="222"/>
      <c r="AC123" s="222"/>
      <c r="AD123" s="222"/>
      <c r="AE123" s="222"/>
      <c r="AF123" s="222"/>
      <c r="AG123" s="222"/>
      <c r="AH123" s="222"/>
      <c r="AI123" s="222"/>
      <c r="AJ123" s="222"/>
      <c r="AK123" s="222"/>
      <c r="AL123" s="222"/>
    </row>
    <row r="124" spans="1:38" s="223" customFormat="1" ht="30" customHeight="1">
      <c r="A124" s="217" t="s">
        <v>37</v>
      </c>
      <c r="B124" s="218" t="s">
        <v>202</v>
      </c>
      <c r="C124" s="206" t="s">
        <v>324</v>
      </c>
      <c r="D124" s="220" t="s">
        <v>91</v>
      </c>
      <c r="E124" s="187"/>
      <c r="F124" s="188"/>
      <c r="G124" s="164">
        <f t="shared" si="54"/>
        <v>0</v>
      </c>
      <c r="H124" s="187"/>
      <c r="I124" s="188"/>
      <c r="J124" s="164">
        <f t="shared" si="55"/>
        <v>0</v>
      </c>
      <c r="K124" s="162">
        <v>12</v>
      </c>
      <c r="L124" s="163">
        <v>5.0999999999999996</v>
      </c>
      <c r="M124" s="164">
        <f t="shared" si="56"/>
        <v>61.199999999999996</v>
      </c>
      <c r="N124" s="187">
        <v>0</v>
      </c>
      <c r="O124" s="188">
        <v>0</v>
      </c>
      <c r="P124" s="164">
        <f t="shared" si="60"/>
        <v>0</v>
      </c>
      <c r="Q124" s="164">
        <f t="shared" si="57"/>
        <v>61.199999999999996</v>
      </c>
      <c r="R124" s="164">
        <f t="shared" si="58"/>
        <v>0</v>
      </c>
      <c r="S124" s="164">
        <f t="shared" si="59"/>
        <v>61.199999999999996</v>
      </c>
      <c r="T124" s="221"/>
      <c r="U124" s="222"/>
      <c r="V124" s="222"/>
      <c r="W124" s="222"/>
      <c r="X124" s="222"/>
      <c r="Y124" s="222"/>
      <c r="Z124" s="222"/>
      <c r="AA124" s="222"/>
      <c r="AB124" s="222"/>
      <c r="AC124" s="222"/>
      <c r="AD124" s="222"/>
      <c r="AE124" s="222"/>
      <c r="AF124" s="222"/>
      <c r="AG124" s="222"/>
      <c r="AH124" s="222"/>
      <c r="AI124" s="222"/>
      <c r="AJ124" s="222"/>
      <c r="AK124" s="222"/>
      <c r="AL124" s="222"/>
    </row>
    <row r="125" spans="1:38" s="223" customFormat="1" ht="30" customHeight="1">
      <c r="A125" s="217" t="s">
        <v>37</v>
      </c>
      <c r="B125" s="218" t="s">
        <v>203</v>
      </c>
      <c r="C125" s="206" t="s">
        <v>325</v>
      </c>
      <c r="D125" s="220" t="s">
        <v>91</v>
      </c>
      <c r="E125" s="187"/>
      <c r="F125" s="188"/>
      <c r="G125" s="164">
        <f t="shared" si="54"/>
        <v>0</v>
      </c>
      <c r="H125" s="187"/>
      <c r="I125" s="188"/>
      <c r="J125" s="164">
        <f t="shared" si="55"/>
        <v>0</v>
      </c>
      <c r="K125" s="162">
        <v>120</v>
      </c>
      <c r="L125" s="163">
        <v>2.4</v>
      </c>
      <c r="M125" s="164">
        <f t="shared" si="56"/>
        <v>288</v>
      </c>
      <c r="N125" s="187">
        <v>0</v>
      </c>
      <c r="O125" s="188">
        <v>0</v>
      </c>
      <c r="P125" s="164">
        <f t="shared" si="60"/>
        <v>0</v>
      </c>
      <c r="Q125" s="164">
        <f t="shared" si="57"/>
        <v>288</v>
      </c>
      <c r="R125" s="164">
        <f t="shared" si="58"/>
        <v>0</v>
      </c>
      <c r="S125" s="164">
        <f t="shared" si="59"/>
        <v>288</v>
      </c>
      <c r="T125" s="221"/>
      <c r="U125" s="222"/>
      <c r="V125" s="222"/>
      <c r="W125" s="222"/>
      <c r="X125" s="222"/>
      <c r="Y125" s="222"/>
      <c r="Z125" s="222"/>
      <c r="AA125" s="222"/>
      <c r="AB125" s="222"/>
      <c r="AC125" s="222"/>
      <c r="AD125" s="222"/>
      <c r="AE125" s="222"/>
      <c r="AF125" s="222"/>
      <c r="AG125" s="222"/>
      <c r="AH125" s="222"/>
      <c r="AI125" s="222"/>
      <c r="AJ125" s="222"/>
      <c r="AK125" s="222"/>
      <c r="AL125" s="222"/>
    </row>
    <row r="126" spans="1:38" s="223" customFormat="1" ht="30" customHeight="1">
      <c r="A126" s="217" t="s">
        <v>37</v>
      </c>
      <c r="B126" s="218" t="s">
        <v>204</v>
      </c>
      <c r="C126" s="206" t="s">
        <v>326</v>
      </c>
      <c r="D126" s="220" t="s">
        <v>316</v>
      </c>
      <c r="E126" s="187"/>
      <c r="F126" s="188"/>
      <c r="G126" s="164">
        <f t="shared" si="54"/>
        <v>0</v>
      </c>
      <c r="H126" s="187"/>
      <c r="I126" s="188"/>
      <c r="J126" s="164">
        <f t="shared" si="55"/>
        <v>0</v>
      </c>
      <c r="K126" s="162">
        <v>10</v>
      </c>
      <c r="L126" s="163">
        <v>70.8</v>
      </c>
      <c r="M126" s="164">
        <f t="shared" si="56"/>
        <v>708</v>
      </c>
      <c r="N126" s="187">
        <v>0</v>
      </c>
      <c r="O126" s="188">
        <v>0</v>
      </c>
      <c r="P126" s="164">
        <f t="shared" si="60"/>
        <v>0</v>
      </c>
      <c r="Q126" s="164">
        <f t="shared" si="57"/>
        <v>708</v>
      </c>
      <c r="R126" s="164">
        <f t="shared" si="58"/>
        <v>0</v>
      </c>
      <c r="S126" s="164">
        <f t="shared" si="59"/>
        <v>708</v>
      </c>
      <c r="T126" s="221"/>
      <c r="U126" s="222"/>
      <c r="V126" s="222"/>
      <c r="W126" s="222"/>
      <c r="X126" s="222"/>
      <c r="Y126" s="222"/>
      <c r="Z126" s="222"/>
      <c r="AA126" s="222"/>
      <c r="AB126" s="222"/>
      <c r="AC126" s="222"/>
      <c r="AD126" s="222"/>
      <c r="AE126" s="222"/>
      <c r="AF126" s="222"/>
      <c r="AG126" s="222"/>
      <c r="AH126" s="222"/>
      <c r="AI126" s="222"/>
      <c r="AJ126" s="222"/>
      <c r="AK126" s="222"/>
      <c r="AL126" s="222"/>
    </row>
    <row r="127" spans="1:38" s="223" customFormat="1" ht="30" customHeight="1">
      <c r="A127" s="217" t="s">
        <v>37</v>
      </c>
      <c r="B127" s="218" t="s">
        <v>205</v>
      </c>
      <c r="C127" s="206" t="s">
        <v>327</v>
      </c>
      <c r="D127" s="220" t="s">
        <v>328</v>
      </c>
      <c r="E127" s="187"/>
      <c r="F127" s="188"/>
      <c r="G127" s="164">
        <f t="shared" si="54"/>
        <v>0</v>
      </c>
      <c r="H127" s="187"/>
      <c r="I127" s="188"/>
      <c r="J127" s="164">
        <f t="shared" si="55"/>
        <v>0</v>
      </c>
      <c r="K127" s="162">
        <v>10</v>
      </c>
      <c r="L127" s="163">
        <v>5.7</v>
      </c>
      <c r="M127" s="164">
        <f t="shared" si="56"/>
        <v>57</v>
      </c>
      <c r="N127" s="187">
        <v>0</v>
      </c>
      <c r="O127" s="188">
        <v>0</v>
      </c>
      <c r="P127" s="164">
        <f t="shared" si="60"/>
        <v>0</v>
      </c>
      <c r="Q127" s="164">
        <f t="shared" si="57"/>
        <v>57</v>
      </c>
      <c r="R127" s="164">
        <f t="shared" si="58"/>
        <v>0</v>
      </c>
      <c r="S127" s="164">
        <f t="shared" si="59"/>
        <v>57</v>
      </c>
      <c r="T127" s="221"/>
      <c r="U127" s="222"/>
      <c r="V127" s="222"/>
      <c r="W127" s="222"/>
      <c r="X127" s="222"/>
      <c r="Y127" s="222"/>
      <c r="Z127" s="222"/>
      <c r="AA127" s="222"/>
      <c r="AB127" s="222"/>
      <c r="AC127" s="222"/>
      <c r="AD127" s="222"/>
      <c r="AE127" s="222"/>
      <c r="AF127" s="222"/>
      <c r="AG127" s="222"/>
      <c r="AH127" s="222"/>
      <c r="AI127" s="222"/>
      <c r="AJ127" s="222"/>
      <c r="AK127" s="222"/>
      <c r="AL127" s="222"/>
    </row>
    <row r="128" spans="1:38" s="223" customFormat="1" ht="30" customHeight="1">
      <c r="A128" s="217" t="s">
        <v>37</v>
      </c>
      <c r="B128" s="218" t="s">
        <v>206</v>
      </c>
      <c r="C128" s="206" t="s">
        <v>329</v>
      </c>
      <c r="D128" s="220" t="s">
        <v>328</v>
      </c>
      <c r="E128" s="187"/>
      <c r="F128" s="188"/>
      <c r="G128" s="164">
        <f t="shared" si="54"/>
        <v>0</v>
      </c>
      <c r="H128" s="187"/>
      <c r="I128" s="188"/>
      <c r="J128" s="164">
        <f t="shared" si="55"/>
        <v>0</v>
      </c>
      <c r="K128" s="162">
        <v>5</v>
      </c>
      <c r="L128" s="163">
        <v>31.2</v>
      </c>
      <c r="M128" s="164">
        <f t="shared" si="56"/>
        <v>156</v>
      </c>
      <c r="N128" s="187">
        <v>0</v>
      </c>
      <c r="O128" s="188">
        <v>0</v>
      </c>
      <c r="P128" s="164">
        <f t="shared" si="60"/>
        <v>0</v>
      </c>
      <c r="Q128" s="164">
        <f t="shared" si="57"/>
        <v>156</v>
      </c>
      <c r="R128" s="164">
        <f t="shared" si="58"/>
        <v>0</v>
      </c>
      <c r="S128" s="164">
        <f t="shared" si="59"/>
        <v>156</v>
      </c>
      <c r="T128" s="221"/>
      <c r="U128" s="222"/>
      <c r="V128" s="222"/>
      <c r="W128" s="222"/>
      <c r="X128" s="222"/>
      <c r="Y128" s="222"/>
      <c r="Z128" s="222"/>
      <c r="AA128" s="222"/>
      <c r="AB128" s="222"/>
      <c r="AC128" s="222"/>
      <c r="AD128" s="222"/>
      <c r="AE128" s="222"/>
      <c r="AF128" s="222"/>
      <c r="AG128" s="222"/>
      <c r="AH128" s="222"/>
      <c r="AI128" s="222"/>
      <c r="AJ128" s="222"/>
      <c r="AK128" s="222"/>
      <c r="AL128" s="222"/>
    </row>
    <row r="129" spans="1:38" s="223" customFormat="1" ht="30" customHeight="1">
      <c r="A129" s="217" t="s">
        <v>37</v>
      </c>
      <c r="B129" s="218" t="s">
        <v>207</v>
      </c>
      <c r="C129" s="206" t="s">
        <v>330</v>
      </c>
      <c r="D129" s="220" t="s">
        <v>91</v>
      </c>
      <c r="E129" s="187"/>
      <c r="F129" s="188"/>
      <c r="G129" s="164">
        <f t="shared" si="54"/>
        <v>0</v>
      </c>
      <c r="H129" s="187"/>
      <c r="I129" s="188"/>
      <c r="J129" s="164">
        <f t="shared" si="55"/>
        <v>0</v>
      </c>
      <c r="K129" s="162">
        <v>20</v>
      </c>
      <c r="L129" s="163">
        <v>2.7</v>
      </c>
      <c r="M129" s="164">
        <f t="shared" si="56"/>
        <v>54</v>
      </c>
      <c r="N129" s="187">
        <v>0</v>
      </c>
      <c r="O129" s="188">
        <v>0</v>
      </c>
      <c r="P129" s="164">
        <f t="shared" si="60"/>
        <v>0</v>
      </c>
      <c r="Q129" s="164">
        <f t="shared" si="57"/>
        <v>54</v>
      </c>
      <c r="R129" s="164">
        <f t="shared" si="58"/>
        <v>0</v>
      </c>
      <c r="S129" s="164">
        <f t="shared" si="59"/>
        <v>54</v>
      </c>
      <c r="T129" s="221"/>
      <c r="U129" s="222"/>
      <c r="V129" s="222"/>
      <c r="W129" s="222"/>
      <c r="X129" s="222"/>
      <c r="Y129" s="222"/>
      <c r="Z129" s="222"/>
      <c r="AA129" s="222"/>
      <c r="AB129" s="222"/>
      <c r="AC129" s="222"/>
      <c r="AD129" s="222"/>
      <c r="AE129" s="222"/>
      <c r="AF129" s="222"/>
      <c r="AG129" s="222"/>
      <c r="AH129" s="222"/>
      <c r="AI129" s="222"/>
      <c r="AJ129" s="222"/>
      <c r="AK129" s="222"/>
      <c r="AL129" s="222"/>
    </row>
    <row r="130" spans="1:38" s="223" customFormat="1" ht="30" customHeight="1">
      <c r="A130" s="217" t="s">
        <v>37</v>
      </c>
      <c r="B130" s="218" t="s">
        <v>208</v>
      </c>
      <c r="C130" s="206" t="s">
        <v>331</v>
      </c>
      <c r="D130" s="220" t="s">
        <v>91</v>
      </c>
      <c r="E130" s="187"/>
      <c r="F130" s="188"/>
      <c r="G130" s="164">
        <f t="shared" si="54"/>
        <v>0</v>
      </c>
      <c r="H130" s="187"/>
      <c r="I130" s="188"/>
      <c r="J130" s="164">
        <f t="shared" si="55"/>
        <v>0</v>
      </c>
      <c r="K130" s="162">
        <v>10</v>
      </c>
      <c r="L130" s="163">
        <v>14.4</v>
      </c>
      <c r="M130" s="164">
        <f t="shared" si="56"/>
        <v>144</v>
      </c>
      <c r="N130" s="187">
        <v>0</v>
      </c>
      <c r="O130" s="188">
        <v>0</v>
      </c>
      <c r="P130" s="164">
        <f t="shared" si="60"/>
        <v>0</v>
      </c>
      <c r="Q130" s="164">
        <f t="shared" si="57"/>
        <v>144</v>
      </c>
      <c r="R130" s="164">
        <f t="shared" si="58"/>
        <v>0</v>
      </c>
      <c r="S130" s="164">
        <f t="shared" si="59"/>
        <v>144</v>
      </c>
      <c r="T130" s="221"/>
      <c r="U130" s="222"/>
      <c r="V130" s="222"/>
      <c r="W130" s="222"/>
      <c r="X130" s="222"/>
      <c r="Y130" s="222"/>
      <c r="Z130" s="222"/>
      <c r="AA130" s="222"/>
      <c r="AB130" s="222"/>
      <c r="AC130" s="222"/>
      <c r="AD130" s="222"/>
      <c r="AE130" s="222"/>
      <c r="AF130" s="222"/>
      <c r="AG130" s="222"/>
      <c r="AH130" s="222"/>
      <c r="AI130" s="222"/>
      <c r="AJ130" s="222"/>
      <c r="AK130" s="222"/>
      <c r="AL130" s="222"/>
    </row>
    <row r="131" spans="1:38" s="223" customFormat="1" ht="30" customHeight="1">
      <c r="A131" s="217" t="s">
        <v>37</v>
      </c>
      <c r="B131" s="218" t="s">
        <v>209</v>
      </c>
      <c r="C131" s="206" t="s">
        <v>332</v>
      </c>
      <c r="D131" s="220" t="s">
        <v>91</v>
      </c>
      <c r="E131" s="187"/>
      <c r="F131" s="188"/>
      <c r="G131" s="164">
        <f t="shared" si="54"/>
        <v>0</v>
      </c>
      <c r="H131" s="187"/>
      <c r="I131" s="188"/>
      <c r="J131" s="164">
        <f t="shared" si="55"/>
        <v>0</v>
      </c>
      <c r="K131" s="162">
        <v>12</v>
      </c>
      <c r="L131" s="163">
        <v>19.2</v>
      </c>
      <c r="M131" s="164">
        <f t="shared" si="56"/>
        <v>230.39999999999998</v>
      </c>
      <c r="N131" s="187">
        <v>0</v>
      </c>
      <c r="O131" s="188">
        <v>0</v>
      </c>
      <c r="P131" s="164">
        <f t="shared" si="60"/>
        <v>0</v>
      </c>
      <c r="Q131" s="164">
        <f t="shared" si="57"/>
        <v>230.39999999999998</v>
      </c>
      <c r="R131" s="164">
        <f t="shared" si="58"/>
        <v>0</v>
      </c>
      <c r="S131" s="164">
        <f t="shared" si="59"/>
        <v>230.39999999999998</v>
      </c>
      <c r="T131" s="221"/>
      <c r="U131" s="222"/>
      <c r="V131" s="222"/>
      <c r="W131" s="222"/>
      <c r="X131" s="222"/>
      <c r="Y131" s="222"/>
      <c r="Z131" s="222"/>
      <c r="AA131" s="222"/>
      <c r="AB131" s="222"/>
      <c r="AC131" s="222"/>
      <c r="AD131" s="222"/>
      <c r="AE131" s="222"/>
      <c r="AF131" s="222"/>
      <c r="AG131" s="222"/>
      <c r="AH131" s="222"/>
      <c r="AI131" s="222"/>
      <c r="AJ131" s="222"/>
      <c r="AK131" s="222"/>
      <c r="AL131" s="222"/>
    </row>
    <row r="132" spans="1:38" s="223" customFormat="1" ht="30" customHeight="1">
      <c r="A132" s="217" t="s">
        <v>37</v>
      </c>
      <c r="B132" s="218" t="s">
        <v>210</v>
      </c>
      <c r="C132" s="206" t="s">
        <v>333</v>
      </c>
      <c r="D132" s="220" t="s">
        <v>91</v>
      </c>
      <c r="E132" s="187"/>
      <c r="F132" s="188"/>
      <c r="G132" s="164">
        <f t="shared" si="54"/>
        <v>0</v>
      </c>
      <c r="H132" s="187"/>
      <c r="I132" s="188"/>
      <c r="J132" s="164">
        <f t="shared" si="55"/>
        <v>0</v>
      </c>
      <c r="K132" s="162">
        <v>12</v>
      </c>
      <c r="L132" s="163">
        <v>0.6</v>
      </c>
      <c r="M132" s="164">
        <f t="shared" si="56"/>
        <v>7.1999999999999993</v>
      </c>
      <c r="N132" s="187">
        <v>0</v>
      </c>
      <c r="O132" s="188">
        <v>0</v>
      </c>
      <c r="P132" s="164">
        <f t="shared" si="60"/>
        <v>0</v>
      </c>
      <c r="Q132" s="164">
        <f t="shared" si="57"/>
        <v>7.1999999999999993</v>
      </c>
      <c r="R132" s="164">
        <f t="shared" si="58"/>
        <v>0</v>
      </c>
      <c r="S132" s="164">
        <f t="shared" si="59"/>
        <v>7.1999999999999993</v>
      </c>
      <c r="T132" s="221"/>
      <c r="U132" s="222"/>
      <c r="V132" s="222"/>
      <c r="W132" s="222"/>
      <c r="X132" s="222"/>
      <c r="Y132" s="222"/>
      <c r="Z132" s="222"/>
      <c r="AA132" s="222"/>
      <c r="AB132" s="222"/>
      <c r="AC132" s="222"/>
      <c r="AD132" s="222"/>
      <c r="AE132" s="222"/>
      <c r="AF132" s="222"/>
      <c r="AG132" s="222"/>
      <c r="AH132" s="222"/>
      <c r="AI132" s="222"/>
      <c r="AJ132" s="222"/>
      <c r="AK132" s="222"/>
      <c r="AL132" s="222"/>
    </row>
    <row r="133" spans="1:38" s="223" customFormat="1" ht="30" customHeight="1">
      <c r="A133" s="217" t="s">
        <v>37</v>
      </c>
      <c r="B133" s="218" t="s">
        <v>211</v>
      </c>
      <c r="C133" s="206" t="s">
        <v>334</v>
      </c>
      <c r="D133" s="220" t="s">
        <v>91</v>
      </c>
      <c r="E133" s="187"/>
      <c r="F133" s="188"/>
      <c r="G133" s="164">
        <f t="shared" si="54"/>
        <v>0</v>
      </c>
      <c r="H133" s="187"/>
      <c r="I133" s="188"/>
      <c r="J133" s="164">
        <f t="shared" si="55"/>
        <v>0</v>
      </c>
      <c r="K133" s="162">
        <v>12</v>
      </c>
      <c r="L133" s="163">
        <v>1.2</v>
      </c>
      <c r="M133" s="164">
        <f t="shared" si="56"/>
        <v>14.399999999999999</v>
      </c>
      <c r="N133" s="187">
        <v>0</v>
      </c>
      <c r="O133" s="188">
        <v>0</v>
      </c>
      <c r="P133" s="164">
        <f t="shared" si="60"/>
        <v>0</v>
      </c>
      <c r="Q133" s="164">
        <f t="shared" si="57"/>
        <v>14.399999999999999</v>
      </c>
      <c r="R133" s="164">
        <f t="shared" si="58"/>
        <v>0</v>
      </c>
      <c r="S133" s="164">
        <f t="shared" si="59"/>
        <v>14.399999999999999</v>
      </c>
      <c r="T133" s="221"/>
      <c r="U133" s="222"/>
      <c r="V133" s="222"/>
      <c r="W133" s="222"/>
      <c r="X133" s="222"/>
      <c r="Y133" s="222"/>
      <c r="Z133" s="222"/>
      <c r="AA133" s="222"/>
      <c r="AB133" s="222"/>
      <c r="AC133" s="222"/>
      <c r="AD133" s="222"/>
      <c r="AE133" s="222"/>
      <c r="AF133" s="222"/>
      <c r="AG133" s="222"/>
      <c r="AH133" s="222"/>
      <c r="AI133" s="222"/>
      <c r="AJ133" s="222"/>
      <c r="AK133" s="222"/>
      <c r="AL133" s="222"/>
    </row>
    <row r="134" spans="1:38" s="223" customFormat="1" ht="30" customHeight="1">
      <c r="A134" s="217" t="s">
        <v>37</v>
      </c>
      <c r="B134" s="218" t="s">
        <v>212</v>
      </c>
      <c r="C134" s="206" t="s">
        <v>335</v>
      </c>
      <c r="D134" s="220" t="s">
        <v>91</v>
      </c>
      <c r="E134" s="187"/>
      <c r="F134" s="188"/>
      <c r="G134" s="164">
        <f t="shared" si="54"/>
        <v>0</v>
      </c>
      <c r="H134" s="187"/>
      <c r="I134" s="188"/>
      <c r="J134" s="164">
        <f t="shared" si="55"/>
        <v>0</v>
      </c>
      <c r="K134" s="162">
        <v>12</v>
      </c>
      <c r="L134" s="163">
        <v>0.72</v>
      </c>
      <c r="M134" s="164">
        <f t="shared" si="56"/>
        <v>8.64</v>
      </c>
      <c r="N134" s="187">
        <v>0</v>
      </c>
      <c r="O134" s="188">
        <v>0</v>
      </c>
      <c r="P134" s="164">
        <f t="shared" si="60"/>
        <v>0</v>
      </c>
      <c r="Q134" s="164">
        <f t="shared" si="57"/>
        <v>8.64</v>
      </c>
      <c r="R134" s="164">
        <f t="shared" si="58"/>
        <v>0</v>
      </c>
      <c r="S134" s="164">
        <f t="shared" si="59"/>
        <v>8.64</v>
      </c>
      <c r="T134" s="221"/>
      <c r="U134" s="222"/>
      <c r="V134" s="222"/>
      <c r="W134" s="222"/>
      <c r="X134" s="222"/>
      <c r="Y134" s="222"/>
      <c r="Z134" s="222"/>
      <c r="AA134" s="222"/>
      <c r="AB134" s="222"/>
      <c r="AC134" s="222"/>
      <c r="AD134" s="222"/>
      <c r="AE134" s="222"/>
      <c r="AF134" s="222"/>
      <c r="AG134" s="222"/>
      <c r="AH134" s="222"/>
      <c r="AI134" s="222"/>
      <c r="AJ134" s="222"/>
      <c r="AK134" s="222"/>
      <c r="AL134" s="222"/>
    </row>
    <row r="135" spans="1:38" s="223" customFormat="1" ht="30" customHeight="1">
      <c r="A135" s="217" t="s">
        <v>37</v>
      </c>
      <c r="B135" s="218" t="s">
        <v>213</v>
      </c>
      <c r="C135" s="206" t="s">
        <v>336</v>
      </c>
      <c r="D135" s="220" t="s">
        <v>91</v>
      </c>
      <c r="E135" s="187"/>
      <c r="F135" s="188"/>
      <c r="G135" s="164">
        <f t="shared" si="54"/>
        <v>0</v>
      </c>
      <c r="H135" s="187"/>
      <c r="I135" s="188"/>
      <c r="J135" s="164">
        <f t="shared" si="55"/>
        <v>0</v>
      </c>
      <c r="K135" s="162">
        <v>12</v>
      </c>
      <c r="L135" s="163">
        <v>1.5</v>
      </c>
      <c r="M135" s="164">
        <f t="shared" si="56"/>
        <v>18</v>
      </c>
      <c r="N135" s="187">
        <v>0</v>
      </c>
      <c r="O135" s="188">
        <v>0</v>
      </c>
      <c r="P135" s="164">
        <f t="shared" si="60"/>
        <v>0</v>
      </c>
      <c r="Q135" s="164">
        <f t="shared" si="57"/>
        <v>18</v>
      </c>
      <c r="R135" s="164">
        <f t="shared" si="58"/>
        <v>0</v>
      </c>
      <c r="S135" s="164">
        <f t="shared" si="59"/>
        <v>18</v>
      </c>
      <c r="T135" s="221"/>
      <c r="U135" s="222"/>
      <c r="V135" s="222"/>
      <c r="W135" s="222"/>
      <c r="X135" s="222"/>
      <c r="Y135" s="222"/>
      <c r="Z135" s="222"/>
      <c r="AA135" s="222"/>
      <c r="AB135" s="222"/>
      <c r="AC135" s="222"/>
      <c r="AD135" s="222"/>
      <c r="AE135" s="222"/>
      <c r="AF135" s="222"/>
      <c r="AG135" s="222"/>
      <c r="AH135" s="222"/>
      <c r="AI135" s="222"/>
      <c r="AJ135" s="222"/>
      <c r="AK135" s="222"/>
      <c r="AL135" s="222"/>
    </row>
    <row r="136" spans="1:38" s="223" customFormat="1" ht="30" customHeight="1">
      <c r="A136" s="217" t="s">
        <v>37</v>
      </c>
      <c r="B136" s="218" t="s">
        <v>214</v>
      </c>
      <c r="C136" s="206" t="s">
        <v>337</v>
      </c>
      <c r="D136" s="220" t="s">
        <v>91</v>
      </c>
      <c r="E136" s="187"/>
      <c r="F136" s="188"/>
      <c r="G136" s="164">
        <f t="shared" si="54"/>
        <v>0</v>
      </c>
      <c r="H136" s="187"/>
      <c r="I136" s="188"/>
      <c r="J136" s="164">
        <f t="shared" si="55"/>
        <v>0</v>
      </c>
      <c r="K136" s="162">
        <v>12</v>
      </c>
      <c r="L136" s="163">
        <v>2.4</v>
      </c>
      <c r="M136" s="164">
        <f t="shared" si="56"/>
        <v>28.799999999999997</v>
      </c>
      <c r="N136" s="187">
        <v>0</v>
      </c>
      <c r="O136" s="188">
        <v>0</v>
      </c>
      <c r="P136" s="164">
        <f t="shared" si="60"/>
        <v>0</v>
      </c>
      <c r="Q136" s="164">
        <f t="shared" si="57"/>
        <v>28.799999999999997</v>
      </c>
      <c r="R136" s="164">
        <f t="shared" si="58"/>
        <v>0</v>
      </c>
      <c r="S136" s="164">
        <f t="shared" si="59"/>
        <v>28.799999999999997</v>
      </c>
      <c r="T136" s="221"/>
      <c r="U136" s="222"/>
      <c r="V136" s="222"/>
      <c r="W136" s="222"/>
      <c r="X136" s="222"/>
      <c r="Y136" s="222"/>
      <c r="Z136" s="222"/>
      <c r="AA136" s="222"/>
      <c r="AB136" s="222"/>
      <c r="AC136" s="222"/>
      <c r="AD136" s="222"/>
      <c r="AE136" s="222"/>
      <c r="AF136" s="222"/>
      <c r="AG136" s="222"/>
      <c r="AH136" s="222"/>
      <c r="AI136" s="222"/>
      <c r="AJ136" s="222"/>
      <c r="AK136" s="222"/>
      <c r="AL136" s="222"/>
    </row>
    <row r="137" spans="1:38" s="223" customFormat="1" ht="30" customHeight="1">
      <c r="A137" s="217" t="s">
        <v>37</v>
      </c>
      <c r="B137" s="218" t="s">
        <v>215</v>
      </c>
      <c r="C137" s="206" t="s">
        <v>338</v>
      </c>
      <c r="D137" s="220" t="s">
        <v>91</v>
      </c>
      <c r="E137" s="187"/>
      <c r="F137" s="188"/>
      <c r="G137" s="164">
        <f t="shared" si="54"/>
        <v>0</v>
      </c>
      <c r="H137" s="187"/>
      <c r="I137" s="188"/>
      <c r="J137" s="164">
        <f t="shared" si="55"/>
        <v>0</v>
      </c>
      <c r="K137" s="162">
        <v>12</v>
      </c>
      <c r="L137" s="163">
        <v>3.6</v>
      </c>
      <c r="M137" s="164">
        <f t="shared" si="56"/>
        <v>43.2</v>
      </c>
      <c r="N137" s="187">
        <v>0</v>
      </c>
      <c r="O137" s="188">
        <v>0</v>
      </c>
      <c r="P137" s="164">
        <f t="shared" si="60"/>
        <v>0</v>
      </c>
      <c r="Q137" s="164">
        <f t="shared" si="57"/>
        <v>43.2</v>
      </c>
      <c r="R137" s="164">
        <f t="shared" si="58"/>
        <v>0</v>
      </c>
      <c r="S137" s="164">
        <f t="shared" si="59"/>
        <v>43.2</v>
      </c>
      <c r="T137" s="221"/>
      <c r="U137" s="222"/>
      <c r="V137" s="222"/>
      <c r="W137" s="222"/>
      <c r="X137" s="222"/>
      <c r="Y137" s="222"/>
      <c r="Z137" s="222"/>
      <c r="AA137" s="222"/>
      <c r="AB137" s="222"/>
      <c r="AC137" s="222"/>
      <c r="AD137" s="222"/>
      <c r="AE137" s="222"/>
      <c r="AF137" s="222"/>
      <c r="AG137" s="222"/>
      <c r="AH137" s="222"/>
      <c r="AI137" s="222"/>
      <c r="AJ137" s="222"/>
      <c r="AK137" s="222"/>
      <c r="AL137" s="222"/>
    </row>
    <row r="138" spans="1:38" s="223" customFormat="1" ht="30" customHeight="1">
      <c r="A138" s="217" t="s">
        <v>37</v>
      </c>
      <c r="B138" s="218" t="s">
        <v>216</v>
      </c>
      <c r="C138" s="206" t="s">
        <v>339</v>
      </c>
      <c r="D138" s="220" t="s">
        <v>91</v>
      </c>
      <c r="E138" s="187"/>
      <c r="F138" s="188"/>
      <c r="G138" s="164">
        <f t="shared" si="54"/>
        <v>0</v>
      </c>
      <c r="H138" s="187"/>
      <c r="I138" s="188"/>
      <c r="J138" s="164">
        <f t="shared" si="55"/>
        <v>0</v>
      </c>
      <c r="K138" s="162">
        <v>20</v>
      </c>
      <c r="L138" s="163">
        <v>11.4</v>
      </c>
      <c r="M138" s="164">
        <f t="shared" si="56"/>
        <v>228</v>
      </c>
      <c r="N138" s="187">
        <v>0</v>
      </c>
      <c r="O138" s="188">
        <v>0</v>
      </c>
      <c r="P138" s="164">
        <f t="shared" si="60"/>
        <v>0</v>
      </c>
      <c r="Q138" s="164">
        <f t="shared" si="57"/>
        <v>228</v>
      </c>
      <c r="R138" s="164">
        <f t="shared" si="58"/>
        <v>0</v>
      </c>
      <c r="S138" s="164">
        <f t="shared" si="59"/>
        <v>228</v>
      </c>
      <c r="T138" s="221"/>
      <c r="U138" s="222"/>
      <c r="V138" s="222"/>
      <c r="W138" s="222"/>
      <c r="X138" s="222"/>
      <c r="Y138" s="222"/>
      <c r="Z138" s="222"/>
      <c r="AA138" s="222"/>
      <c r="AB138" s="222"/>
      <c r="AC138" s="222"/>
      <c r="AD138" s="222"/>
      <c r="AE138" s="222"/>
      <c r="AF138" s="222"/>
      <c r="AG138" s="222"/>
      <c r="AH138" s="222"/>
      <c r="AI138" s="222"/>
      <c r="AJ138" s="222"/>
      <c r="AK138" s="222"/>
      <c r="AL138" s="222"/>
    </row>
    <row r="139" spans="1:38" s="223" customFormat="1" ht="30" customHeight="1">
      <c r="A139" s="217" t="s">
        <v>37</v>
      </c>
      <c r="B139" s="218" t="s">
        <v>217</v>
      </c>
      <c r="C139" s="206" t="s">
        <v>340</v>
      </c>
      <c r="D139" s="220" t="s">
        <v>91</v>
      </c>
      <c r="E139" s="187"/>
      <c r="F139" s="188"/>
      <c r="G139" s="164">
        <f t="shared" si="54"/>
        <v>0</v>
      </c>
      <c r="H139" s="187"/>
      <c r="I139" s="188"/>
      <c r="J139" s="164">
        <f t="shared" si="55"/>
        <v>0</v>
      </c>
      <c r="K139" s="162">
        <v>5</v>
      </c>
      <c r="L139" s="163">
        <v>10.5</v>
      </c>
      <c r="M139" s="164">
        <f t="shared" si="56"/>
        <v>52.5</v>
      </c>
      <c r="N139" s="187">
        <v>0</v>
      </c>
      <c r="O139" s="188">
        <v>0</v>
      </c>
      <c r="P139" s="164">
        <f t="shared" si="60"/>
        <v>0</v>
      </c>
      <c r="Q139" s="164">
        <f t="shared" si="57"/>
        <v>52.5</v>
      </c>
      <c r="R139" s="164">
        <f t="shared" si="58"/>
        <v>0</v>
      </c>
      <c r="S139" s="164">
        <f t="shared" si="59"/>
        <v>52.5</v>
      </c>
      <c r="T139" s="221"/>
      <c r="U139" s="222"/>
      <c r="V139" s="222"/>
      <c r="W139" s="222"/>
      <c r="X139" s="222"/>
      <c r="Y139" s="222"/>
      <c r="Z139" s="222"/>
      <c r="AA139" s="222"/>
      <c r="AB139" s="222"/>
      <c r="AC139" s="222"/>
      <c r="AD139" s="222"/>
      <c r="AE139" s="222"/>
      <c r="AF139" s="222"/>
      <c r="AG139" s="222"/>
      <c r="AH139" s="222"/>
      <c r="AI139" s="222"/>
      <c r="AJ139" s="222"/>
      <c r="AK139" s="222"/>
      <c r="AL139" s="222"/>
    </row>
    <row r="140" spans="1:38" s="223" customFormat="1" ht="30" customHeight="1">
      <c r="A140" s="217" t="s">
        <v>37</v>
      </c>
      <c r="B140" s="218" t="s">
        <v>218</v>
      </c>
      <c r="C140" s="206" t="s">
        <v>341</v>
      </c>
      <c r="D140" s="220" t="s">
        <v>91</v>
      </c>
      <c r="E140" s="187"/>
      <c r="F140" s="188"/>
      <c r="G140" s="164">
        <f t="shared" si="54"/>
        <v>0</v>
      </c>
      <c r="H140" s="187"/>
      <c r="I140" s="188"/>
      <c r="J140" s="164">
        <f t="shared" si="55"/>
        <v>0</v>
      </c>
      <c r="K140" s="162">
        <v>5</v>
      </c>
      <c r="L140" s="163">
        <v>10.5</v>
      </c>
      <c r="M140" s="164">
        <f t="shared" si="56"/>
        <v>52.5</v>
      </c>
      <c r="N140" s="187">
        <v>0</v>
      </c>
      <c r="O140" s="188">
        <v>0</v>
      </c>
      <c r="P140" s="164">
        <f t="shared" si="60"/>
        <v>0</v>
      </c>
      <c r="Q140" s="164">
        <f t="shared" si="57"/>
        <v>52.5</v>
      </c>
      <c r="R140" s="164">
        <f t="shared" si="58"/>
        <v>0</v>
      </c>
      <c r="S140" s="164">
        <f t="shared" si="59"/>
        <v>52.5</v>
      </c>
      <c r="T140" s="221"/>
      <c r="U140" s="222"/>
      <c r="V140" s="222"/>
      <c r="W140" s="222"/>
      <c r="X140" s="222"/>
      <c r="Y140" s="222"/>
      <c r="Z140" s="222"/>
      <c r="AA140" s="222"/>
      <c r="AB140" s="222"/>
      <c r="AC140" s="222"/>
      <c r="AD140" s="222"/>
      <c r="AE140" s="222"/>
      <c r="AF140" s="222"/>
      <c r="AG140" s="222"/>
      <c r="AH140" s="222"/>
      <c r="AI140" s="222"/>
      <c r="AJ140" s="222"/>
      <c r="AK140" s="222"/>
      <c r="AL140" s="222"/>
    </row>
    <row r="141" spans="1:38" s="223" customFormat="1" ht="30" customHeight="1">
      <c r="A141" s="217" t="s">
        <v>37</v>
      </c>
      <c r="B141" s="218" t="s">
        <v>219</v>
      </c>
      <c r="C141" s="206" t="s">
        <v>342</v>
      </c>
      <c r="D141" s="220" t="s">
        <v>91</v>
      </c>
      <c r="E141" s="187"/>
      <c r="F141" s="188"/>
      <c r="G141" s="164">
        <f t="shared" si="54"/>
        <v>0</v>
      </c>
      <c r="H141" s="187"/>
      <c r="I141" s="188"/>
      <c r="J141" s="164">
        <f t="shared" si="55"/>
        <v>0</v>
      </c>
      <c r="K141" s="162">
        <v>5</v>
      </c>
      <c r="L141" s="163">
        <v>10.5</v>
      </c>
      <c r="M141" s="164">
        <f t="shared" si="56"/>
        <v>52.5</v>
      </c>
      <c r="N141" s="187">
        <v>0</v>
      </c>
      <c r="O141" s="188">
        <v>0</v>
      </c>
      <c r="P141" s="164">
        <f t="shared" si="60"/>
        <v>0</v>
      </c>
      <c r="Q141" s="164">
        <f t="shared" si="57"/>
        <v>52.5</v>
      </c>
      <c r="R141" s="164">
        <f t="shared" si="58"/>
        <v>0</v>
      </c>
      <c r="S141" s="164">
        <f t="shared" si="59"/>
        <v>52.5</v>
      </c>
      <c r="T141" s="221"/>
      <c r="U141" s="222"/>
      <c r="V141" s="222"/>
      <c r="W141" s="222"/>
      <c r="X141" s="222"/>
      <c r="Y141" s="222"/>
      <c r="Z141" s="222"/>
      <c r="AA141" s="222"/>
      <c r="AB141" s="222"/>
      <c r="AC141" s="222"/>
      <c r="AD141" s="222"/>
      <c r="AE141" s="222"/>
      <c r="AF141" s="222"/>
      <c r="AG141" s="222"/>
      <c r="AH141" s="222"/>
      <c r="AI141" s="222"/>
      <c r="AJ141" s="222"/>
      <c r="AK141" s="222"/>
      <c r="AL141" s="222"/>
    </row>
    <row r="142" spans="1:38" s="223" customFormat="1" ht="30" customHeight="1">
      <c r="A142" s="217" t="s">
        <v>37</v>
      </c>
      <c r="B142" s="218" t="s">
        <v>220</v>
      </c>
      <c r="C142" s="206" t="s">
        <v>343</v>
      </c>
      <c r="D142" s="220" t="s">
        <v>91</v>
      </c>
      <c r="E142" s="187"/>
      <c r="F142" s="188"/>
      <c r="G142" s="164">
        <f t="shared" si="54"/>
        <v>0</v>
      </c>
      <c r="H142" s="187"/>
      <c r="I142" s="188"/>
      <c r="J142" s="164">
        <f t="shared" si="55"/>
        <v>0</v>
      </c>
      <c r="K142" s="162">
        <v>5</v>
      </c>
      <c r="L142" s="163">
        <v>10.52</v>
      </c>
      <c r="M142" s="164">
        <f t="shared" si="56"/>
        <v>52.599999999999994</v>
      </c>
      <c r="N142" s="187">
        <v>0</v>
      </c>
      <c r="O142" s="188">
        <v>0</v>
      </c>
      <c r="P142" s="164">
        <f t="shared" si="60"/>
        <v>0</v>
      </c>
      <c r="Q142" s="164">
        <f t="shared" si="57"/>
        <v>52.599999999999994</v>
      </c>
      <c r="R142" s="164">
        <f t="shared" si="58"/>
        <v>0</v>
      </c>
      <c r="S142" s="164">
        <f t="shared" si="59"/>
        <v>52.599999999999994</v>
      </c>
      <c r="T142" s="221"/>
      <c r="U142" s="222"/>
      <c r="V142" s="222"/>
      <c r="W142" s="222"/>
      <c r="X142" s="222"/>
      <c r="Y142" s="222"/>
      <c r="Z142" s="222"/>
      <c r="AA142" s="222"/>
      <c r="AB142" s="222"/>
      <c r="AC142" s="222"/>
      <c r="AD142" s="222"/>
      <c r="AE142" s="222"/>
      <c r="AF142" s="222"/>
      <c r="AG142" s="222"/>
      <c r="AH142" s="222"/>
      <c r="AI142" s="222"/>
      <c r="AJ142" s="222"/>
      <c r="AK142" s="222"/>
      <c r="AL142" s="222"/>
    </row>
    <row r="143" spans="1:38" s="223" customFormat="1" ht="30" customHeight="1">
      <c r="A143" s="217" t="s">
        <v>37</v>
      </c>
      <c r="B143" s="218" t="s">
        <v>221</v>
      </c>
      <c r="C143" s="206" t="s">
        <v>344</v>
      </c>
      <c r="D143" s="220" t="s">
        <v>91</v>
      </c>
      <c r="E143" s="187"/>
      <c r="F143" s="188"/>
      <c r="G143" s="164">
        <f t="shared" si="54"/>
        <v>0</v>
      </c>
      <c r="H143" s="187"/>
      <c r="I143" s="188"/>
      <c r="J143" s="164">
        <f t="shared" si="55"/>
        <v>0</v>
      </c>
      <c r="K143" s="162">
        <v>5</v>
      </c>
      <c r="L143" s="163">
        <v>10.5</v>
      </c>
      <c r="M143" s="164">
        <f t="shared" si="56"/>
        <v>52.5</v>
      </c>
      <c r="N143" s="187">
        <v>0</v>
      </c>
      <c r="O143" s="188">
        <v>0</v>
      </c>
      <c r="P143" s="164">
        <f t="shared" si="60"/>
        <v>0</v>
      </c>
      <c r="Q143" s="164">
        <f t="shared" si="57"/>
        <v>52.5</v>
      </c>
      <c r="R143" s="164">
        <f t="shared" si="58"/>
        <v>0</v>
      </c>
      <c r="S143" s="164">
        <f t="shared" si="59"/>
        <v>52.5</v>
      </c>
      <c r="T143" s="221"/>
      <c r="U143" s="222"/>
      <c r="V143" s="222"/>
      <c r="W143" s="222"/>
      <c r="X143" s="222"/>
      <c r="Y143" s="222"/>
      <c r="Z143" s="222"/>
      <c r="AA143" s="222"/>
      <c r="AB143" s="222"/>
      <c r="AC143" s="222"/>
      <c r="AD143" s="222"/>
      <c r="AE143" s="222"/>
      <c r="AF143" s="222"/>
      <c r="AG143" s="222"/>
      <c r="AH143" s="222"/>
      <c r="AI143" s="222"/>
      <c r="AJ143" s="222"/>
      <c r="AK143" s="222"/>
      <c r="AL143" s="222"/>
    </row>
    <row r="144" spans="1:38" s="223" customFormat="1" ht="30" customHeight="1">
      <c r="A144" s="217" t="s">
        <v>37</v>
      </c>
      <c r="B144" s="218" t="s">
        <v>222</v>
      </c>
      <c r="C144" s="206" t="s">
        <v>345</v>
      </c>
      <c r="D144" s="220" t="s">
        <v>91</v>
      </c>
      <c r="E144" s="187"/>
      <c r="F144" s="188"/>
      <c r="G144" s="164">
        <f t="shared" si="54"/>
        <v>0</v>
      </c>
      <c r="H144" s="187"/>
      <c r="I144" s="188"/>
      <c r="J144" s="164">
        <f t="shared" si="55"/>
        <v>0</v>
      </c>
      <c r="K144" s="162">
        <v>5</v>
      </c>
      <c r="L144" s="163">
        <v>10.5</v>
      </c>
      <c r="M144" s="164">
        <f t="shared" si="56"/>
        <v>52.5</v>
      </c>
      <c r="N144" s="187">
        <v>0</v>
      </c>
      <c r="O144" s="188">
        <v>0</v>
      </c>
      <c r="P144" s="164">
        <f t="shared" si="60"/>
        <v>0</v>
      </c>
      <c r="Q144" s="164">
        <f t="shared" si="57"/>
        <v>52.5</v>
      </c>
      <c r="R144" s="164">
        <f t="shared" si="58"/>
        <v>0</v>
      </c>
      <c r="S144" s="164">
        <f t="shared" si="59"/>
        <v>52.5</v>
      </c>
      <c r="T144" s="221"/>
      <c r="U144" s="222"/>
      <c r="V144" s="222"/>
      <c r="W144" s="222"/>
      <c r="X144" s="222"/>
      <c r="Y144" s="222"/>
      <c r="Z144" s="222"/>
      <c r="AA144" s="222"/>
      <c r="AB144" s="222"/>
      <c r="AC144" s="222"/>
      <c r="AD144" s="222"/>
      <c r="AE144" s="222"/>
      <c r="AF144" s="222"/>
      <c r="AG144" s="222"/>
      <c r="AH144" s="222"/>
      <c r="AI144" s="222"/>
      <c r="AJ144" s="222"/>
      <c r="AK144" s="222"/>
      <c r="AL144" s="222"/>
    </row>
    <row r="145" spans="1:38" s="223" customFormat="1" ht="30" customHeight="1">
      <c r="A145" s="217" t="s">
        <v>37</v>
      </c>
      <c r="B145" s="218" t="s">
        <v>223</v>
      </c>
      <c r="C145" s="206" t="s">
        <v>346</v>
      </c>
      <c r="D145" s="220" t="s">
        <v>91</v>
      </c>
      <c r="E145" s="187"/>
      <c r="F145" s="188"/>
      <c r="G145" s="164">
        <f t="shared" si="54"/>
        <v>0</v>
      </c>
      <c r="H145" s="187"/>
      <c r="I145" s="188"/>
      <c r="J145" s="164">
        <f t="shared" si="55"/>
        <v>0</v>
      </c>
      <c r="K145" s="162">
        <v>10</v>
      </c>
      <c r="L145" s="163">
        <v>20.100000000000001</v>
      </c>
      <c r="M145" s="164">
        <f t="shared" si="56"/>
        <v>201</v>
      </c>
      <c r="N145" s="187">
        <v>0</v>
      </c>
      <c r="O145" s="188">
        <v>0</v>
      </c>
      <c r="P145" s="164">
        <f t="shared" si="60"/>
        <v>0</v>
      </c>
      <c r="Q145" s="164">
        <f t="shared" si="57"/>
        <v>201</v>
      </c>
      <c r="R145" s="164">
        <f t="shared" si="58"/>
        <v>0</v>
      </c>
      <c r="S145" s="164">
        <f t="shared" si="59"/>
        <v>201</v>
      </c>
      <c r="T145" s="221"/>
      <c r="U145" s="222"/>
      <c r="V145" s="222"/>
      <c r="W145" s="222"/>
      <c r="X145" s="222"/>
      <c r="Y145" s="222"/>
      <c r="Z145" s="222"/>
      <c r="AA145" s="222"/>
      <c r="AB145" s="222"/>
      <c r="AC145" s="222"/>
      <c r="AD145" s="222"/>
      <c r="AE145" s="222"/>
      <c r="AF145" s="222"/>
      <c r="AG145" s="222"/>
      <c r="AH145" s="222"/>
      <c r="AI145" s="222"/>
      <c r="AJ145" s="222"/>
      <c r="AK145" s="222"/>
      <c r="AL145" s="222"/>
    </row>
    <row r="146" spans="1:38" s="223" customFormat="1" ht="30" customHeight="1">
      <c r="A146" s="217" t="s">
        <v>37</v>
      </c>
      <c r="B146" s="218" t="s">
        <v>224</v>
      </c>
      <c r="C146" s="206" t="s">
        <v>347</v>
      </c>
      <c r="D146" s="220" t="s">
        <v>91</v>
      </c>
      <c r="E146" s="187"/>
      <c r="F146" s="188"/>
      <c r="G146" s="164">
        <f t="shared" si="54"/>
        <v>0</v>
      </c>
      <c r="H146" s="187"/>
      <c r="I146" s="188"/>
      <c r="J146" s="164">
        <f t="shared" si="55"/>
        <v>0</v>
      </c>
      <c r="K146" s="162">
        <v>10</v>
      </c>
      <c r="L146" s="163">
        <v>2.1</v>
      </c>
      <c r="M146" s="164">
        <f t="shared" si="56"/>
        <v>21</v>
      </c>
      <c r="N146" s="187">
        <v>0</v>
      </c>
      <c r="O146" s="188">
        <v>0</v>
      </c>
      <c r="P146" s="164">
        <f t="shared" si="60"/>
        <v>0</v>
      </c>
      <c r="Q146" s="164">
        <f t="shared" si="57"/>
        <v>21</v>
      </c>
      <c r="R146" s="164">
        <f t="shared" si="58"/>
        <v>0</v>
      </c>
      <c r="S146" s="164">
        <f t="shared" si="59"/>
        <v>21</v>
      </c>
      <c r="T146" s="221"/>
      <c r="U146" s="222"/>
      <c r="V146" s="222"/>
      <c r="W146" s="222"/>
      <c r="X146" s="222"/>
      <c r="Y146" s="222"/>
      <c r="Z146" s="222"/>
      <c r="AA146" s="222"/>
      <c r="AB146" s="222"/>
      <c r="AC146" s="222"/>
      <c r="AD146" s="222"/>
      <c r="AE146" s="222"/>
      <c r="AF146" s="222"/>
      <c r="AG146" s="222"/>
      <c r="AH146" s="222"/>
      <c r="AI146" s="222"/>
      <c r="AJ146" s="222"/>
      <c r="AK146" s="222"/>
      <c r="AL146" s="222"/>
    </row>
    <row r="147" spans="1:38" s="223" customFormat="1" ht="30" customHeight="1">
      <c r="A147" s="217" t="s">
        <v>37</v>
      </c>
      <c r="B147" s="218" t="s">
        <v>225</v>
      </c>
      <c r="C147" s="206" t="s">
        <v>348</v>
      </c>
      <c r="D147" s="220" t="s">
        <v>91</v>
      </c>
      <c r="E147" s="187"/>
      <c r="F147" s="188"/>
      <c r="G147" s="164">
        <f t="shared" si="54"/>
        <v>0</v>
      </c>
      <c r="H147" s="187"/>
      <c r="I147" s="188"/>
      <c r="J147" s="164">
        <f t="shared" si="55"/>
        <v>0</v>
      </c>
      <c r="K147" s="162">
        <v>10</v>
      </c>
      <c r="L147" s="163">
        <v>10.8</v>
      </c>
      <c r="M147" s="164">
        <f t="shared" si="56"/>
        <v>108</v>
      </c>
      <c r="N147" s="187">
        <v>0</v>
      </c>
      <c r="O147" s="188">
        <v>0</v>
      </c>
      <c r="P147" s="164">
        <f t="shared" si="60"/>
        <v>0</v>
      </c>
      <c r="Q147" s="164">
        <f t="shared" si="57"/>
        <v>108</v>
      </c>
      <c r="R147" s="164">
        <f t="shared" si="58"/>
        <v>0</v>
      </c>
      <c r="S147" s="164">
        <f t="shared" si="59"/>
        <v>108</v>
      </c>
      <c r="T147" s="221"/>
      <c r="U147" s="222"/>
      <c r="V147" s="222"/>
      <c r="W147" s="222"/>
      <c r="X147" s="222"/>
      <c r="Y147" s="222"/>
      <c r="Z147" s="222"/>
      <c r="AA147" s="222"/>
      <c r="AB147" s="222"/>
      <c r="AC147" s="222"/>
      <c r="AD147" s="222"/>
      <c r="AE147" s="222"/>
      <c r="AF147" s="222"/>
      <c r="AG147" s="222"/>
      <c r="AH147" s="222"/>
      <c r="AI147" s="222"/>
      <c r="AJ147" s="222"/>
      <c r="AK147" s="222"/>
      <c r="AL147" s="222"/>
    </row>
    <row r="148" spans="1:38" s="223" customFormat="1" ht="30" customHeight="1">
      <c r="A148" s="217" t="s">
        <v>37</v>
      </c>
      <c r="B148" s="218" t="s">
        <v>226</v>
      </c>
      <c r="C148" s="206" t="s">
        <v>349</v>
      </c>
      <c r="D148" s="220" t="s">
        <v>91</v>
      </c>
      <c r="E148" s="187"/>
      <c r="F148" s="188"/>
      <c r="G148" s="164">
        <f t="shared" si="54"/>
        <v>0</v>
      </c>
      <c r="H148" s="187"/>
      <c r="I148" s="188"/>
      <c r="J148" s="164">
        <f t="shared" si="55"/>
        <v>0</v>
      </c>
      <c r="K148" s="162">
        <v>10</v>
      </c>
      <c r="L148" s="163">
        <v>7.8</v>
      </c>
      <c r="M148" s="164">
        <f t="shared" si="56"/>
        <v>78</v>
      </c>
      <c r="N148" s="187">
        <v>0</v>
      </c>
      <c r="O148" s="188">
        <v>0</v>
      </c>
      <c r="P148" s="164">
        <f t="shared" si="60"/>
        <v>0</v>
      </c>
      <c r="Q148" s="164">
        <f t="shared" si="57"/>
        <v>78</v>
      </c>
      <c r="R148" s="164">
        <f t="shared" si="58"/>
        <v>0</v>
      </c>
      <c r="S148" s="164">
        <f t="shared" si="59"/>
        <v>78</v>
      </c>
      <c r="T148" s="221"/>
      <c r="U148" s="222"/>
      <c r="V148" s="222"/>
      <c r="W148" s="222"/>
      <c r="X148" s="222"/>
      <c r="Y148" s="222"/>
      <c r="Z148" s="222"/>
      <c r="AA148" s="222"/>
      <c r="AB148" s="222"/>
      <c r="AC148" s="222"/>
      <c r="AD148" s="222"/>
      <c r="AE148" s="222"/>
      <c r="AF148" s="222"/>
      <c r="AG148" s="222"/>
      <c r="AH148" s="222"/>
      <c r="AI148" s="222"/>
      <c r="AJ148" s="222"/>
      <c r="AK148" s="222"/>
      <c r="AL148" s="222"/>
    </row>
    <row r="149" spans="1:38" s="223" customFormat="1" ht="30" customHeight="1">
      <c r="A149" s="217" t="s">
        <v>37</v>
      </c>
      <c r="B149" s="218" t="s">
        <v>227</v>
      </c>
      <c r="C149" s="206" t="s">
        <v>350</v>
      </c>
      <c r="D149" s="220" t="s">
        <v>91</v>
      </c>
      <c r="E149" s="187"/>
      <c r="F149" s="188"/>
      <c r="G149" s="164">
        <f t="shared" si="54"/>
        <v>0</v>
      </c>
      <c r="H149" s="187"/>
      <c r="I149" s="188"/>
      <c r="J149" s="164">
        <f t="shared" si="55"/>
        <v>0</v>
      </c>
      <c r="K149" s="162">
        <v>5</v>
      </c>
      <c r="L149" s="163">
        <v>9.3000000000000007</v>
      </c>
      <c r="M149" s="164">
        <f t="shared" si="56"/>
        <v>46.5</v>
      </c>
      <c r="N149" s="187">
        <v>0</v>
      </c>
      <c r="O149" s="188">
        <v>0</v>
      </c>
      <c r="P149" s="164">
        <f t="shared" si="60"/>
        <v>0</v>
      </c>
      <c r="Q149" s="164">
        <f t="shared" si="57"/>
        <v>46.5</v>
      </c>
      <c r="R149" s="164">
        <f t="shared" si="58"/>
        <v>0</v>
      </c>
      <c r="S149" s="164">
        <f t="shared" si="59"/>
        <v>46.5</v>
      </c>
      <c r="T149" s="221"/>
      <c r="U149" s="222"/>
      <c r="V149" s="222"/>
      <c r="W149" s="222"/>
      <c r="X149" s="222"/>
      <c r="Y149" s="222"/>
      <c r="Z149" s="222"/>
      <c r="AA149" s="222"/>
      <c r="AB149" s="222"/>
      <c r="AC149" s="222"/>
      <c r="AD149" s="222"/>
      <c r="AE149" s="222"/>
      <c r="AF149" s="222"/>
      <c r="AG149" s="222"/>
      <c r="AH149" s="222"/>
      <c r="AI149" s="222"/>
      <c r="AJ149" s="222"/>
      <c r="AK149" s="222"/>
      <c r="AL149" s="222"/>
    </row>
    <row r="150" spans="1:38" s="223" customFormat="1" ht="30" customHeight="1">
      <c r="A150" s="217" t="s">
        <v>37</v>
      </c>
      <c r="B150" s="218" t="s">
        <v>228</v>
      </c>
      <c r="C150" s="206" t="s">
        <v>351</v>
      </c>
      <c r="D150" s="220" t="s">
        <v>91</v>
      </c>
      <c r="E150" s="187"/>
      <c r="F150" s="188"/>
      <c r="G150" s="164">
        <f t="shared" si="54"/>
        <v>0</v>
      </c>
      <c r="H150" s="187"/>
      <c r="I150" s="188"/>
      <c r="J150" s="164">
        <f t="shared" si="55"/>
        <v>0</v>
      </c>
      <c r="K150" s="162">
        <v>5</v>
      </c>
      <c r="L150" s="163">
        <v>6.3</v>
      </c>
      <c r="M150" s="164">
        <f t="shared" si="56"/>
        <v>31.5</v>
      </c>
      <c r="N150" s="187">
        <v>0</v>
      </c>
      <c r="O150" s="188">
        <v>0</v>
      </c>
      <c r="P150" s="164">
        <f t="shared" si="60"/>
        <v>0</v>
      </c>
      <c r="Q150" s="164">
        <f t="shared" si="57"/>
        <v>31.5</v>
      </c>
      <c r="R150" s="164">
        <f t="shared" si="58"/>
        <v>0</v>
      </c>
      <c r="S150" s="164">
        <f t="shared" si="59"/>
        <v>31.5</v>
      </c>
      <c r="T150" s="221"/>
      <c r="U150" s="222"/>
      <c r="V150" s="222"/>
      <c r="W150" s="222"/>
      <c r="X150" s="222"/>
      <c r="Y150" s="222"/>
      <c r="Z150" s="222"/>
      <c r="AA150" s="222"/>
      <c r="AB150" s="222"/>
      <c r="AC150" s="222"/>
      <c r="AD150" s="222"/>
      <c r="AE150" s="222"/>
      <c r="AF150" s="222"/>
      <c r="AG150" s="222"/>
      <c r="AH150" s="222"/>
      <c r="AI150" s="222"/>
      <c r="AJ150" s="222"/>
      <c r="AK150" s="222"/>
      <c r="AL150" s="222"/>
    </row>
    <row r="151" spans="1:38" s="223" customFormat="1" ht="30" customHeight="1">
      <c r="A151" s="217" t="s">
        <v>37</v>
      </c>
      <c r="B151" s="218" t="s">
        <v>229</v>
      </c>
      <c r="C151" s="206" t="s">
        <v>352</v>
      </c>
      <c r="D151" s="220" t="s">
        <v>91</v>
      </c>
      <c r="E151" s="187"/>
      <c r="F151" s="188"/>
      <c r="G151" s="164">
        <f t="shared" si="54"/>
        <v>0</v>
      </c>
      <c r="H151" s="187"/>
      <c r="I151" s="188"/>
      <c r="J151" s="164">
        <f t="shared" si="55"/>
        <v>0</v>
      </c>
      <c r="K151" s="162">
        <v>5</v>
      </c>
      <c r="L151" s="163">
        <v>45.6</v>
      </c>
      <c r="M151" s="164">
        <f t="shared" si="56"/>
        <v>228</v>
      </c>
      <c r="N151" s="187">
        <v>0</v>
      </c>
      <c r="O151" s="188">
        <v>0</v>
      </c>
      <c r="P151" s="164">
        <f t="shared" si="60"/>
        <v>0</v>
      </c>
      <c r="Q151" s="164">
        <f t="shared" si="57"/>
        <v>228</v>
      </c>
      <c r="R151" s="164">
        <f t="shared" si="58"/>
        <v>0</v>
      </c>
      <c r="S151" s="164">
        <f t="shared" si="59"/>
        <v>228</v>
      </c>
      <c r="T151" s="221"/>
      <c r="U151" s="222"/>
      <c r="V151" s="222"/>
      <c r="W151" s="222"/>
      <c r="X151" s="222"/>
      <c r="Y151" s="222"/>
      <c r="Z151" s="222"/>
      <c r="AA151" s="222"/>
      <c r="AB151" s="222"/>
      <c r="AC151" s="222"/>
      <c r="AD151" s="222"/>
      <c r="AE151" s="222"/>
      <c r="AF151" s="222"/>
      <c r="AG151" s="222"/>
      <c r="AH151" s="222"/>
      <c r="AI151" s="222"/>
      <c r="AJ151" s="222"/>
      <c r="AK151" s="222"/>
      <c r="AL151" s="222"/>
    </row>
    <row r="152" spans="1:38" s="223" customFormat="1" ht="30" customHeight="1">
      <c r="A152" s="217" t="s">
        <v>37</v>
      </c>
      <c r="B152" s="218" t="s">
        <v>230</v>
      </c>
      <c r="C152" s="206" t="s">
        <v>353</v>
      </c>
      <c r="D152" s="220" t="s">
        <v>91</v>
      </c>
      <c r="E152" s="187"/>
      <c r="F152" s="188"/>
      <c r="G152" s="164">
        <f t="shared" si="54"/>
        <v>0</v>
      </c>
      <c r="H152" s="187"/>
      <c r="I152" s="188"/>
      <c r="J152" s="164">
        <f t="shared" si="55"/>
        <v>0</v>
      </c>
      <c r="K152" s="162">
        <v>10</v>
      </c>
      <c r="L152" s="163">
        <v>16.8</v>
      </c>
      <c r="M152" s="164">
        <f t="shared" si="56"/>
        <v>168</v>
      </c>
      <c r="N152" s="187">
        <v>0</v>
      </c>
      <c r="O152" s="188">
        <v>0</v>
      </c>
      <c r="P152" s="164">
        <f t="shared" si="60"/>
        <v>0</v>
      </c>
      <c r="Q152" s="164">
        <f t="shared" si="57"/>
        <v>168</v>
      </c>
      <c r="R152" s="164">
        <f t="shared" si="58"/>
        <v>0</v>
      </c>
      <c r="S152" s="164">
        <f t="shared" si="59"/>
        <v>168</v>
      </c>
      <c r="T152" s="221"/>
      <c r="U152" s="222"/>
      <c r="V152" s="222"/>
      <c r="W152" s="222"/>
      <c r="X152" s="222"/>
      <c r="Y152" s="222"/>
      <c r="Z152" s="222"/>
      <c r="AA152" s="222"/>
      <c r="AB152" s="222"/>
      <c r="AC152" s="222"/>
      <c r="AD152" s="222"/>
      <c r="AE152" s="222"/>
      <c r="AF152" s="222"/>
      <c r="AG152" s="222"/>
      <c r="AH152" s="222"/>
      <c r="AI152" s="222"/>
      <c r="AJ152" s="222"/>
      <c r="AK152" s="222"/>
      <c r="AL152" s="222"/>
    </row>
    <row r="153" spans="1:38" s="223" customFormat="1" ht="30" customHeight="1">
      <c r="A153" s="217" t="s">
        <v>37</v>
      </c>
      <c r="B153" s="218" t="s">
        <v>231</v>
      </c>
      <c r="C153" s="206" t="s">
        <v>354</v>
      </c>
      <c r="D153" s="220" t="s">
        <v>91</v>
      </c>
      <c r="E153" s="187"/>
      <c r="F153" s="188"/>
      <c r="G153" s="164">
        <f t="shared" si="54"/>
        <v>0</v>
      </c>
      <c r="H153" s="187"/>
      <c r="I153" s="188"/>
      <c r="J153" s="164">
        <f t="shared" si="55"/>
        <v>0</v>
      </c>
      <c r="K153" s="162">
        <v>10</v>
      </c>
      <c r="L153" s="163">
        <v>18.899999999999999</v>
      </c>
      <c r="M153" s="164">
        <f t="shared" si="56"/>
        <v>189</v>
      </c>
      <c r="N153" s="187">
        <v>0</v>
      </c>
      <c r="O153" s="188">
        <v>0</v>
      </c>
      <c r="P153" s="164">
        <f t="shared" si="60"/>
        <v>0</v>
      </c>
      <c r="Q153" s="164">
        <f t="shared" si="57"/>
        <v>189</v>
      </c>
      <c r="R153" s="164">
        <f t="shared" si="58"/>
        <v>0</v>
      </c>
      <c r="S153" s="164">
        <f t="shared" si="59"/>
        <v>189</v>
      </c>
      <c r="T153" s="221"/>
      <c r="U153" s="222"/>
      <c r="V153" s="222"/>
      <c r="W153" s="222"/>
      <c r="X153" s="222"/>
      <c r="Y153" s="222"/>
      <c r="Z153" s="222"/>
      <c r="AA153" s="222"/>
      <c r="AB153" s="222"/>
      <c r="AC153" s="222"/>
      <c r="AD153" s="222"/>
      <c r="AE153" s="222"/>
      <c r="AF153" s="222"/>
      <c r="AG153" s="222"/>
      <c r="AH153" s="222"/>
      <c r="AI153" s="222"/>
      <c r="AJ153" s="222"/>
      <c r="AK153" s="222"/>
      <c r="AL153" s="222"/>
    </row>
    <row r="154" spans="1:38" s="223" customFormat="1" ht="30" customHeight="1">
      <c r="A154" s="217" t="s">
        <v>37</v>
      </c>
      <c r="B154" s="218" t="s">
        <v>232</v>
      </c>
      <c r="C154" s="206" t="s">
        <v>355</v>
      </c>
      <c r="D154" s="220" t="s">
        <v>91</v>
      </c>
      <c r="E154" s="187"/>
      <c r="F154" s="188"/>
      <c r="G154" s="164">
        <f t="shared" si="54"/>
        <v>0</v>
      </c>
      <c r="H154" s="187"/>
      <c r="I154" s="188"/>
      <c r="J154" s="164">
        <f t="shared" si="55"/>
        <v>0</v>
      </c>
      <c r="K154" s="162">
        <v>10</v>
      </c>
      <c r="L154" s="163">
        <v>34.799999999999997</v>
      </c>
      <c r="M154" s="164">
        <f t="shared" si="56"/>
        <v>348</v>
      </c>
      <c r="N154" s="187">
        <v>0</v>
      </c>
      <c r="O154" s="188">
        <v>0</v>
      </c>
      <c r="P154" s="164">
        <f t="shared" si="60"/>
        <v>0</v>
      </c>
      <c r="Q154" s="164">
        <f t="shared" si="57"/>
        <v>348</v>
      </c>
      <c r="R154" s="164">
        <f t="shared" si="58"/>
        <v>0</v>
      </c>
      <c r="S154" s="164">
        <f t="shared" si="59"/>
        <v>348</v>
      </c>
      <c r="T154" s="221"/>
      <c r="U154" s="222"/>
      <c r="V154" s="222"/>
      <c r="W154" s="222"/>
      <c r="X154" s="222"/>
      <c r="Y154" s="222"/>
      <c r="Z154" s="222"/>
      <c r="AA154" s="222"/>
      <c r="AB154" s="222"/>
      <c r="AC154" s="222"/>
      <c r="AD154" s="222"/>
      <c r="AE154" s="222"/>
      <c r="AF154" s="222"/>
      <c r="AG154" s="222"/>
      <c r="AH154" s="222"/>
      <c r="AI154" s="222"/>
      <c r="AJ154" s="222"/>
      <c r="AK154" s="222"/>
      <c r="AL154" s="222"/>
    </row>
    <row r="155" spans="1:38" s="223" customFormat="1" ht="30" customHeight="1">
      <c r="A155" s="217" t="s">
        <v>37</v>
      </c>
      <c r="B155" s="218" t="s">
        <v>233</v>
      </c>
      <c r="C155" s="206" t="s">
        <v>356</v>
      </c>
      <c r="D155" s="220" t="s">
        <v>91</v>
      </c>
      <c r="E155" s="187"/>
      <c r="F155" s="188"/>
      <c r="G155" s="164">
        <f t="shared" si="54"/>
        <v>0</v>
      </c>
      <c r="H155" s="187"/>
      <c r="I155" s="188"/>
      <c r="J155" s="164">
        <f t="shared" si="55"/>
        <v>0</v>
      </c>
      <c r="K155" s="162">
        <v>10</v>
      </c>
      <c r="L155" s="163">
        <v>12</v>
      </c>
      <c r="M155" s="164">
        <f t="shared" si="56"/>
        <v>120</v>
      </c>
      <c r="N155" s="187">
        <v>0</v>
      </c>
      <c r="O155" s="188">
        <v>0</v>
      </c>
      <c r="P155" s="164">
        <f t="shared" si="60"/>
        <v>0</v>
      </c>
      <c r="Q155" s="164">
        <f t="shared" si="57"/>
        <v>120</v>
      </c>
      <c r="R155" s="164">
        <f t="shared" si="58"/>
        <v>0</v>
      </c>
      <c r="S155" s="164">
        <f t="shared" si="59"/>
        <v>120</v>
      </c>
      <c r="T155" s="221"/>
      <c r="U155" s="222"/>
      <c r="V155" s="222"/>
      <c r="W155" s="222"/>
      <c r="X155" s="222"/>
      <c r="Y155" s="222"/>
      <c r="Z155" s="222"/>
      <c r="AA155" s="222"/>
      <c r="AB155" s="222"/>
      <c r="AC155" s="222"/>
      <c r="AD155" s="222"/>
      <c r="AE155" s="222"/>
      <c r="AF155" s="222"/>
      <c r="AG155" s="222"/>
      <c r="AH155" s="222"/>
      <c r="AI155" s="222"/>
      <c r="AJ155" s="222"/>
      <c r="AK155" s="222"/>
      <c r="AL155" s="222"/>
    </row>
    <row r="156" spans="1:38" s="223" customFormat="1" ht="30" customHeight="1">
      <c r="A156" s="217" t="s">
        <v>37</v>
      </c>
      <c r="B156" s="218" t="s">
        <v>234</v>
      </c>
      <c r="C156" s="206" t="s">
        <v>357</v>
      </c>
      <c r="D156" s="220" t="s">
        <v>91</v>
      </c>
      <c r="E156" s="187"/>
      <c r="F156" s="188"/>
      <c r="G156" s="164">
        <f t="shared" si="54"/>
        <v>0</v>
      </c>
      <c r="H156" s="187"/>
      <c r="I156" s="188"/>
      <c r="J156" s="164">
        <f t="shared" si="55"/>
        <v>0</v>
      </c>
      <c r="K156" s="162">
        <v>10</v>
      </c>
      <c r="L156" s="163">
        <v>21</v>
      </c>
      <c r="M156" s="164">
        <f t="shared" si="56"/>
        <v>210</v>
      </c>
      <c r="N156" s="187">
        <v>0</v>
      </c>
      <c r="O156" s="188">
        <v>0</v>
      </c>
      <c r="P156" s="164">
        <f t="shared" si="60"/>
        <v>0</v>
      </c>
      <c r="Q156" s="164">
        <f t="shared" si="57"/>
        <v>210</v>
      </c>
      <c r="R156" s="164">
        <f t="shared" si="58"/>
        <v>0</v>
      </c>
      <c r="S156" s="164">
        <f t="shared" si="59"/>
        <v>210</v>
      </c>
      <c r="T156" s="221"/>
      <c r="U156" s="222"/>
      <c r="V156" s="222"/>
      <c r="W156" s="222"/>
      <c r="X156" s="222"/>
      <c r="Y156" s="222"/>
      <c r="Z156" s="222"/>
      <c r="AA156" s="222"/>
      <c r="AB156" s="222"/>
      <c r="AC156" s="222"/>
      <c r="AD156" s="222"/>
      <c r="AE156" s="222"/>
      <c r="AF156" s="222"/>
      <c r="AG156" s="222"/>
      <c r="AH156" s="222"/>
      <c r="AI156" s="222"/>
      <c r="AJ156" s="222"/>
      <c r="AK156" s="222"/>
      <c r="AL156" s="222"/>
    </row>
    <row r="157" spans="1:38" s="223" customFormat="1" ht="30" customHeight="1">
      <c r="A157" s="217" t="s">
        <v>37</v>
      </c>
      <c r="B157" s="218" t="s">
        <v>235</v>
      </c>
      <c r="C157" s="206" t="s">
        <v>358</v>
      </c>
      <c r="D157" s="220" t="s">
        <v>91</v>
      </c>
      <c r="E157" s="187"/>
      <c r="F157" s="188"/>
      <c r="G157" s="164">
        <f t="shared" si="54"/>
        <v>0</v>
      </c>
      <c r="H157" s="187"/>
      <c r="I157" s="188"/>
      <c r="J157" s="164">
        <f t="shared" si="55"/>
        <v>0</v>
      </c>
      <c r="K157" s="162">
        <v>10</v>
      </c>
      <c r="L157" s="163">
        <v>7.8</v>
      </c>
      <c r="M157" s="164">
        <f t="shared" si="56"/>
        <v>78</v>
      </c>
      <c r="N157" s="187">
        <v>0</v>
      </c>
      <c r="O157" s="188">
        <v>0</v>
      </c>
      <c r="P157" s="164">
        <f t="shared" si="60"/>
        <v>0</v>
      </c>
      <c r="Q157" s="164">
        <f t="shared" si="57"/>
        <v>78</v>
      </c>
      <c r="R157" s="164">
        <f t="shared" si="58"/>
        <v>0</v>
      </c>
      <c r="S157" s="164">
        <f t="shared" si="59"/>
        <v>78</v>
      </c>
      <c r="T157" s="221"/>
      <c r="U157" s="222"/>
      <c r="V157" s="222"/>
      <c r="W157" s="222"/>
      <c r="X157" s="222"/>
      <c r="Y157" s="222"/>
      <c r="Z157" s="222"/>
      <c r="AA157" s="222"/>
      <c r="AB157" s="222"/>
      <c r="AC157" s="222"/>
      <c r="AD157" s="222"/>
      <c r="AE157" s="222"/>
      <c r="AF157" s="222"/>
      <c r="AG157" s="222"/>
      <c r="AH157" s="222"/>
      <c r="AI157" s="222"/>
      <c r="AJ157" s="222"/>
      <c r="AK157" s="222"/>
      <c r="AL157" s="222"/>
    </row>
    <row r="158" spans="1:38" s="223" customFormat="1" ht="30" customHeight="1">
      <c r="A158" s="217" t="s">
        <v>37</v>
      </c>
      <c r="B158" s="218" t="s">
        <v>236</v>
      </c>
      <c r="C158" s="206" t="s">
        <v>359</v>
      </c>
      <c r="D158" s="220" t="s">
        <v>91</v>
      </c>
      <c r="E158" s="187"/>
      <c r="F158" s="188"/>
      <c r="G158" s="164">
        <f t="shared" si="54"/>
        <v>0</v>
      </c>
      <c r="H158" s="187"/>
      <c r="I158" s="188"/>
      <c r="J158" s="164">
        <f t="shared" si="55"/>
        <v>0</v>
      </c>
      <c r="K158" s="162">
        <v>20</v>
      </c>
      <c r="L158" s="163">
        <v>3.6</v>
      </c>
      <c r="M158" s="164">
        <f t="shared" si="56"/>
        <v>72</v>
      </c>
      <c r="N158" s="187">
        <v>0</v>
      </c>
      <c r="O158" s="188">
        <v>0</v>
      </c>
      <c r="P158" s="164">
        <f t="shared" si="60"/>
        <v>0</v>
      </c>
      <c r="Q158" s="164">
        <f t="shared" si="57"/>
        <v>72</v>
      </c>
      <c r="R158" s="164">
        <f t="shared" si="58"/>
        <v>0</v>
      </c>
      <c r="S158" s="164">
        <f t="shared" si="59"/>
        <v>72</v>
      </c>
      <c r="T158" s="221"/>
      <c r="U158" s="222"/>
      <c r="V158" s="222"/>
      <c r="W158" s="222"/>
      <c r="X158" s="222"/>
      <c r="Y158" s="222"/>
      <c r="Z158" s="222"/>
      <c r="AA158" s="222"/>
      <c r="AB158" s="222"/>
      <c r="AC158" s="222"/>
      <c r="AD158" s="222"/>
      <c r="AE158" s="222"/>
      <c r="AF158" s="222"/>
      <c r="AG158" s="222"/>
      <c r="AH158" s="222"/>
      <c r="AI158" s="222"/>
      <c r="AJ158" s="222"/>
      <c r="AK158" s="222"/>
      <c r="AL158" s="222"/>
    </row>
    <row r="159" spans="1:38" s="223" customFormat="1" ht="30" customHeight="1">
      <c r="A159" s="217" t="s">
        <v>37</v>
      </c>
      <c r="B159" s="218" t="s">
        <v>237</v>
      </c>
      <c r="C159" s="206" t="s">
        <v>360</v>
      </c>
      <c r="D159" s="220" t="s">
        <v>91</v>
      </c>
      <c r="E159" s="187"/>
      <c r="F159" s="188"/>
      <c r="G159" s="164">
        <f t="shared" si="54"/>
        <v>0</v>
      </c>
      <c r="H159" s="187"/>
      <c r="I159" s="188"/>
      <c r="J159" s="164">
        <f t="shared" si="55"/>
        <v>0</v>
      </c>
      <c r="K159" s="162">
        <v>10</v>
      </c>
      <c r="L159" s="163">
        <v>2.8</v>
      </c>
      <c r="M159" s="164">
        <f t="shared" si="56"/>
        <v>28</v>
      </c>
      <c r="N159" s="187">
        <v>0</v>
      </c>
      <c r="O159" s="188">
        <v>0</v>
      </c>
      <c r="P159" s="164">
        <f t="shared" si="60"/>
        <v>0</v>
      </c>
      <c r="Q159" s="164">
        <f t="shared" si="57"/>
        <v>28</v>
      </c>
      <c r="R159" s="164">
        <f t="shared" si="58"/>
        <v>0</v>
      </c>
      <c r="S159" s="164">
        <f t="shared" si="59"/>
        <v>28</v>
      </c>
      <c r="T159" s="221"/>
      <c r="U159" s="222"/>
      <c r="V159" s="222"/>
      <c r="W159" s="222"/>
      <c r="X159" s="222"/>
      <c r="Y159" s="222"/>
      <c r="Z159" s="222"/>
      <c r="AA159" s="222"/>
      <c r="AB159" s="222"/>
      <c r="AC159" s="222"/>
      <c r="AD159" s="222"/>
      <c r="AE159" s="222"/>
      <c r="AF159" s="222"/>
      <c r="AG159" s="222"/>
      <c r="AH159" s="222"/>
      <c r="AI159" s="222"/>
      <c r="AJ159" s="222"/>
      <c r="AK159" s="222"/>
      <c r="AL159" s="222"/>
    </row>
    <row r="160" spans="1:38" s="223" customFormat="1" ht="30" customHeight="1">
      <c r="A160" s="217" t="s">
        <v>37</v>
      </c>
      <c r="B160" s="218" t="s">
        <v>238</v>
      </c>
      <c r="C160" s="206" t="s">
        <v>360</v>
      </c>
      <c r="D160" s="220" t="s">
        <v>91</v>
      </c>
      <c r="E160" s="187"/>
      <c r="F160" s="188"/>
      <c r="G160" s="164">
        <f t="shared" si="54"/>
        <v>0</v>
      </c>
      <c r="H160" s="187"/>
      <c r="I160" s="188"/>
      <c r="J160" s="164">
        <f t="shared" si="55"/>
        <v>0</v>
      </c>
      <c r="K160" s="162">
        <v>10</v>
      </c>
      <c r="L160" s="163">
        <v>2.8</v>
      </c>
      <c r="M160" s="164">
        <f t="shared" si="56"/>
        <v>28</v>
      </c>
      <c r="N160" s="187">
        <v>0</v>
      </c>
      <c r="O160" s="188">
        <v>0</v>
      </c>
      <c r="P160" s="164">
        <f t="shared" si="60"/>
        <v>0</v>
      </c>
      <c r="Q160" s="164">
        <f t="shared" si="57"/>
        <v>28</v>
      </c>
      <c r="R160" s="164">
        <f t="shared" si="58"/>
        <v>0</v>
      </c>
      <c r="S160" s="164">
        <f t="shared" si="59"/>
        <v>28</v>
      </c>
      <c r="T160" s="221"/>
      <c r="U160" s="222"/>
      <c r="V160" s="222"/>
      <c r="W160" s="222"/>
      <c r="X160" s="222"/>
      <c r="Y160" s="222"/>
      <c r="Z160" s="222"/>
      <c r="AA160" s="222"/>
      <c r="AB160" s="222"/>
      <c r="AC160" s="222"/>
      <c r="AD160" s="222"/>
      <c r="AE160" s="222"/>
      <c r="AF160" s="222"/>
      <c r="AG160" s="222"/>
      <c r="AH160" s="222"/>
      <c r="AI160" s="222"/>
      <c r="AJ160" s="222"/>
      <c r="AK160" s="222"/>
      <c r="AL160" s="222"/>
    </row>
    <row r="161" spans="1:38" s="223" customFormat="1" ht="30" customHeight="1">
      <c r="A161" s="217" t="s">
        <v>37</v>
      </c>
      <c r="B161" s="218" t="s">
        <v>239</v>
      </c>
      <c r="C161" s="206" t="s">
        <v>361</v>
      </c>
      <c r="D161" s="220" t="s">
        <v>91</v>
      </c>
      <c r="E161" s="187"/>
      <c r="F161" s="188"/>
      <c r="G161" s="164">
        <f t="shared" si="54"/>
        <v>0</v>
      </c>
      <c r="H161" s="187"/>
      <c r="I161" s="188"/>
      <c r="J161" s="164">
        <f t="shared" si="55"/>
        <v>0</v>
      </c>
      <c r="K161" s="162">
        <v>5</v>
      </c>
      <c r="L161" s="163">
        <v>19.2</v>
      </c>
      <c r="M161" s="164">
        <f t="shared" si="56"/>
        <v>96</v>
      </c>
      <c r="N161" s="187">
        <v>0</v>
      </c>
      <c r="O161" s="188">
        <v>0</v>
      </c>
      <c r="P161" s="164">
        <f t="shared" si="60"/>
        <v>0</v>
      </c>
      <c r="Q161" s="164">
        <f t="shared" si="57"/>
        <v>96</v>
      </c>
      <c r="R161" s="164">
        <f t="shared" si="58"/>
        <v>0</v>
      </c>
      <c r="S161" s="164">
        <f t="shared" si="59"/>
        <v>96</v>
      </c>
      <c r="T161" s="221"/>
      <c r="U161" s="222"/>
      <c r="V161" s="222"/>
      <c r="W161" s="222"/>
      <c r="X161" s="222"/>
      <c r="Y161" s="222"/>
      <c r="Z161" s="222"/>
      <c r="AA161" s="222"/>
      <c r="AB161" s="222"/>
      <c r="AC161" s="222"/>
      <c r="AD161" s="222"/>
      <c r="AE161" s="222"/>
      <c r="AF161" s="222"/>
      <c r="AG161" s="222"/>
      <c r="AH161" s="222"/>
      <c r="AI161" s="222"/>
      <c r="AJ161" s="222"/>
      <c r="AK161" s="222"/>
      <c r="AL161" s="222"/>
    </row>
    <row r="162" spans="1:38" s="223" customFormat="1" ht="30" customHeight="1">
      <c r="A162" s="217" t="s">
        <v>37</v>
      </c>
      <c r="B162" s="218" t="s">
        <v>240</v>
      </c>
      <c r="C162" s="206" t="s">
        <v>362</v>
      </c>
      <c r="D162" s="220" t="s">
        <v>91</v>
      </c>
      <c r="E162" s="187"/>
      <c r="F162" s="188"/>
      <c r="G162" s="164">
        <f t="shared" si="54"/>
        <v>0</v>
      </c>
      <c r="H162" s="187"/>
      <c r="I162" s="188"/>
      <c r="J162" s="164">
        <f t="shared" si="55"/>
        <v>0</v>
      </c>
      <c r="K162" s="162">
        <v>5</v>
      </c>
      <c r="L162" s="163">
        <v>18.3</v>
      </c>
      <c r="M162" s="164">
        <f t="shared" si="56"/>
        <v>91.5</v>
      </c>
      <c r="N162" s="187">
        <v>0</v>
      </c>
      <c r="O162" s="188">
        <v>0</v>
      </c>
      <c r="P162" s="164">
        <f t="shared" si="60"/>
        <v>0</v>
      </c>
      <c r="Q162" s="164">
        <f t="shared" si="57"/>
        <v>91.5</v>
      </c>
      <c r="R162" s="164">
        <f t="shared" si="58"/>
        <v>0</v>
      </c>
      <c r="S162" s="164">
        <f t="shared" si="59"/>
        <v>91.5</v>
      </c>
      <c r="T162" s="221"/>
      <c r="U162" s="222"/>
      <c r="V162" s="222"/>
      <c r="W162" s="222"/>
      <c r="X162" s="222"/>
      <c r="Y162" s="222"/>
      <c r="Z162" s="222"/>
      <c r="AA162" s="222"/>
      <c r="AB162" s="222"/>
      <c r="AC162" s="222"/>
      <c r="AD162" s="222"/>
      <c r="AE162" s="222"/>
      <c r="AF162" s="222"/>
      <c r="AG162" s="222"/>
      <c r="AH162" s="222"/>
      <c r="AI162" s="222"/>
      <c r="AJ162" s="222"/>
      <c r="AK162" s="222"/>
      <c r="AL162" s="222"/>
    </row>
    <row r="163" spans="1:38" s="223" customFormat="1" ht="30" customHeight="1">
      <c r="A163" s="217" t="s">
        <v>37</v>
      </c>
      <c r="B163" s="218" t="s">
        <v>241</v>
      </c>
      <c r="C163" s="206" t="s">
        <v>363</v>
      </c>
      <c r="D163" s="220" t="s">
        <v>91</v>
      </c>
      <c r="E163" s="187"/>
      <c r="F163" s="188"/>
      <c r="G163" s="164">
        <f t="shared" si="54"/>
        <v>0</v>
      </c>
      <c r="H163" s="187"/>
      <c r="I163" s="188"/>
      <c r="J163" s="164">
        <f t="shared" si="55"/>
        <v>0</v>
      </c>
      <c r="K163" s="162">
        <v>5</v>
      </c>
      <c r="L163" s="163">
        <v>24</v>
      </c>
      <c r="M163" s="164">
        <f t="shared" si="56"/>
        <v>120</v>
      </c>
      <c r="N163" s="187">
        <v>0</v>
      </c>
      <c r="O163" s="188">
        <v>0</v>
      </c>
      <c r="P163" s="164">
        <f t="shared" si="60"/>
        <v>0</v>
      </c>
      <c r="Q163" s="164">
        <f t="shared" si="57"/>
        <v>120</v>
      </c>
      <c r="R163" s="164">
        <f t="shared" si="58"/>
        <v>0</v>
      </c>
      <c r="S163" s="164">
        <f t="shared" si="59"/>
        <v>120</v>
      </c>
      <c r="T163" s="221"/>
      <c r="U163" s="222"/>
      <c r="V163" s="222"/>
      <c r="W163" s="222"/>
      <c r="X163" s="222"/>
      <c r="Y163" s="222"/>
      <c r="Z163" s="222"/>
      <c r="AA163" s="222"/>
      <c r="AB163" s="222"/>
      <c r="AC163" s="222"/>
      <c r="AD163" s="222"/>
      <c r="AE163" s="222"/>
      <c r="AF163" s="222"/>
      <c r="AG163" s="222"/>
      <c r="AH163" s="222"/>
      <c r="AI163" s="222"/>
      <c r="AJ163" s="222"/>
      <c r="AK163" s="222"/>
      <c r="AL163" s="222"/>
    </row>
    <row r="164" spans="1:38" s="223" customFormat="1" ht="30" customHeight="1">
      <c r="A164" s="217" t="s">
        <v>37</v>
      </c>
      <c r="B164" s="218" t="s">
        <v>242</v>
      </c>
      <c r="C164" s="206" t="s">
        <v>364</v>
      </c>
      <c r="D164" s="220" t="s">
        <v>91</v>
      </c>
      <c r="E164" s="187"/>
      <c r="F164" s="188"/>
      <c r="G164" s="164">
        <f t="shared" si="54"/>
        <v>0</v>
      </c>
      <c r="H164" s="187"/>
      <c r="I164" s="188"/>
      <c r="J164" s="164">
        <f t="shared" si="55"/>
        <v>0</v>
      </c>
      <c r="K164" s="162">
        <v>10</v>
      </c>
      <c r="L164" s="163">
        <v>8.6999999999999993</v>
      </c>
      <c r="M164" s="164">
        <f t="shared" si="56"/>
        <v>87</v>
      </c>
      <c r="N164" s="187">
        <v>0</v>
      </c>
      <c r="O164" s="188">
        <v>0</v>
      </c>
      <c r="P164" s="164">
        <f t="shared" si="60"/>
        <v>0</v>
      </c>
      <c r="Q164" s="164">
        <f t="shared" si="57"/>
        <v>87</v>
      </c>
      <c r="R164" s="164">
        <f t="shared" si="58"/>
        <v>0</v>
      </c>
      <c r="S164" s="164">
        <f t="shared" si="59"/>
        <v>87</v>
      </c>
      <c r="T164" s="221"/>
      <c r="U164" s="222"/>
      <c r="V164" s="222"/>
      <c r="W164" s="222"/>
      <c r="X164" s="222"/>
      <c r="Y164" s="222"/>
      <c r="Z164" s="222"/>
      <c r="AA164" s="222"/>
      <c r="AB164" s="222"/>
      <c r="AC164" s="222"/>
      <c r="AD164" s="222"/>
      <c r="AE164" s="222"/>
      <c r="AF164" s="222"/>
      <c r="AG164" s="222"/>
      <c r="AH164" s="222"/>
      <c r="AI164" s="222"/>
      <c r="AJ164" s="222"/>
      <c r="AK164" s="222"/>
      <c r="AL164" s="222"/>
    </row>
    <row r="165" spans="1:38" s="223" customFormat="1" ht="30" customHeight="1">
      <c r="A165" s="217" t="s">
        <v>37</v>
      </c>
      <c r="B165" s="218" t="s">
        <v>243</v>
      </c>
      <c r="C165" s="206" t="s">
        <v>365</v>
      </c>
      <c r="D165" s="220" t="s">
        <v>91</v>
      </c>
      <c r="E165" s="187"/>
      <c r="F165" s="188"/>
      <c r="G165" s="164">
        <f t="shared" si="54"/>
        <v>0</v>
      </c>
      <c r="H165" s="187"/>
      <c r="I165" s="188"/>
      <c r="J165" s="164">
        <f t="shared" si="55"/>
        <v>0</v>
      </c>
      <c r="K165" s="162">
        <v>10</v>
      </c>
      <c r="L165" s="163">
        <v>21.6</v>
      </c>
      <c r="M165" s="164">
        <f t="shared" si="56"/>
        <v>216</v>
      </c>
      <c r="N165" s="187">
        <v>0</v>
      </c>
      <c r="O165" s="188">
        <v>0</v>
      </c>
      <c r="P165" s="164">
        <f t="shared" si="60"/>
        <v>0</v>
      </c>
      <c r="Q165" s="164">
        <f t="shared" si="57"/>
        <v>216</v>
      </c>
      <c r="R165" s="164">
        <f t="shared" si="58"/>
        <v>0</v>
      </c>
      <c r="S165" s="164">
        <f t="shared" si="59"/>
        <v>216</v>
      </c>
      <c r="T165" s="221"/>
      <c r="U165" s="222"/>
      <c r="V165" s="222"/>
      <c r="W165" s="222"/>
      <c r="X165" s="222"/>
      <c r="Y165" s="222"/>
      <c r="Z165" s="222"/>
      <c r="AA165" s="222"/>
      <c r="AB165" s="222"/>
      <c r="AC165" s="222"/>
      <c r="AD165" s="222"/>
      <c r="AE165" s="222"/>
      <c r="AF165" s="222"/>
      <c r="AG165" s="222"/>
      <c r="AH165" s="222"/>
      <c r="AI165" s="222"/>
      <c r="AJ165" s="222"/>
      <c r="AK165" s="222"/>
      <c r="AL165" s="222"/>
    </row>
    <row r="166" spans="1:38" s="223" customFormat="1" ht="30" customHeight="1">
      <c r="A166" s="217" t="s">
        <v>37</v>
      </c>
      <c r="B166" s="218" t="s">
        <v>244</v>
      </c>
      <c r="C166" s="206" t="s">
        <v>366</v>
      </c>
      <c r="D166" s="220" t="s">
        <v>91</v>
      </c>
      <c r="E166" s="187"/>
      <c r="F166" s="188"/>
      <c r="G166" s="164">
        <f t="shared" si="54"/>
        <v>0</v>
      </c>
      <c r="H166" s="187"/>
      <c r="I166" s="188"/>
      <c r="J166" s="164">
        <f t="shared" si="55"/>
        <v>0</v>
      </c>
      <c r="K166" s="162">
        <v>20</v>
      </c>
      <c r="L166" s="163">
        <v>1.5</v>
      </c>
      <c r="M166" s="164">
        <f t="shared" si="56"/>
        <v>30</v>
      </c>
      <c r="N166" s="187">
        <v>0</v>
      </c>
      <c r="O166" s="188">
        <v>0</v>
      </c>
      <c r="P166" s="164">
        <f t="shared" si="60"/>
        <v>0</v>
      </c>
      <c r="Q166" s="164">
        <f t="shared" si="57"/>
        <v>30</v>
      </c>
      <c r="R166" s="164">
        <f t="shared" si="58"/>
        <v>0</v>
      </c>
      <c r="S166" s="164">
        <f t="shared" si="59"/>
        <v>30</v>
      </c>
      <c r="T166" s="221"/>
      <c r="U166" s="222"/>
      <c r="V166" s="222"/>
      <c r="W166" s="222"/>
      <c r="X166" s="222"/>
      <c r="Y166" s="222"/>
      <c r="Z166" s="222"/>
      <c r="AA166" s="222"/>
      <c r="AB166" s="222"/>
      <c r="AC166" s="222"/>
      <c r="AD166" s="222"/>
      <c r="AE166" s="222"/>
      <c r="AF166" s="222"/>
      <c r="AG166" s="222"/>
      <c r="AH166" s="222"/>
      <c r="AI166" s="222"/>
      <c r="AJ166" s="222"/>
      <c r="AK166" s="222"/>
      <c r="AL166" s="222"/>
    </row>
    <row r="167" spans="1:38" s="223" customFormat="1" ht="30" customHeight="1">
      <c r="A167" s="217" t="s">
        <v>37</v>
      </c>
      <c r="B167" s="218" t="s">
        <v>245</v>
      </c>
      <c r="C167" s="206" t="s">
        <v>367</v>
      </c>
      <c r="D167" s="220" t="s">
        <v>91</v>
      </c>
      <c r="E167" s="187"/>
      <c r="F167" s="188"/>
      <c r="G167" s="164">
        <f t="shared" si="54"/>
        <v>0</v>
      </c>
      <c r="H167" s="187"/>
      <c r="I167" s="188"/>
      <c r="J167" s="164">
        <f t="shared" si="55"/>
        <v>0</v>
      </c>
      <c r="K167" s="162">
        <v>12</v>
      </c>
      <c r="L167" s="163">
        <v>9</v>
      </c>
      <c r="M167" s="164">
        <f t="shared" si="56"/>
        <v>108</v>
      </c>
      <c r="N167" s="187">
        <v>0</v>
      </c>
      <c r="O167" s="188">
        <v>0</v>
      </c>
      <c r="P167" s="164">
        <f t="shared" si="60"/>
        <v>0</v>
      </c>
      <c r="Q167" s="164">
        <f t="shared" si="57"/>
        <v>108</v>
      </c>
      <c r="R167" s="164">
        <f t="shared" si="58"/>
        <v>0</v>
      </c>
      <c r="S167" s="164">
        <f t="shared" si="59"/>
        <v>108</v>
      </c>
      <c r="T167" s="221"/>
      <c r="U167" s="222"/>
      <c r="V167" s="222"/>
      <c r="W167" s="222"/>
      <c r="X167" s="222"/>
      <c r="Y167" s="222"/>
      <c r="Z167" s="222"/>
      <c r="AA167" s="222"/>
      <c r="AB167" s="222"/>
      <c r="AC167" s="222"/>
      <c r="AD167" s="222"/>
      <c r="AE167" s="222"/>
      <c r="AF167" s="222"/>
      <c r="AG167" s="222"/>
      <c r="AH167" s="222"/>
      <c r="AI167" s="222"/>
      <c r="AJ167" s="222"/>
      <c r="AK167" s="222"/>
      <c r="AL167" s="222"/>
    </row>
    <row r="168" spans="1:38" s="223" customFormat="1" ht="30" customHeight="1">
      <c r="A168" s="217" t="s">
        <v>37</v>
      </c>
      <c r="B168" s="218" t="s">
        <v>246</v>
      </c>
      <c r="C168" s="206" t="s">
        <v>368</v>
      </c>
      <c r="D168" s="220" t="s">
        <v>91</v>
      </c>
      <c r="E168" s="187"/>
      <c r="F168" s="188"/>
      <c r="G168" s="164">
        <f t="shared" si="54"/>
        <v>0</v>
      </c>
      <c r="H168" s="187"/>
      <c r="I168" s="188"/>
      <c r="J168" s="164">
        <f t="shared" si="55"/>
        <v>0</v>
      </c>
      <c r="K168" s="162">
        <v>12</v>
      </c>
      <c r="L168" s="163">
        <v>9</v>
      </c>
      <c r="M168" s="164">
        <f t="shared" si="56"/>
        <v>108</v>
      </c>
      <c r="N168" s="187">
        <v>0</v>
      </c>
      <c r="O168" s="188">
        <v>0</v>
      </c>
      <c r="P168" s="164">
        <f t="shared" si="60"/>
        <v>0</v>
      </c>
      <c r="Q168" s="164">
        <f t="shared" si="57"/>
        <v>108</v>
      </c>
      <c r="R168" s="164">
        <f t="shared" si="58"/>
        <v>0</v>
      </c>
      <c r="S168" s="164">
        <f t="shared" si="59"/>
        <v>108</v>
      </c>
      <c r="T168" s="221"/>
      <c r="U168" s="222"/>
      <c r="V168" s="222"/>
      <c r="W168" s="222"/>
      <c r="X168" s="222"/>
      <c r="Y168" s="222"/>
      <c r="Z168" s="222"/>
      <c r="AA168" s="222"/>
      <c r="AB168" s="222"/>
      <c r="AC168" s="222"/>
      <c r="AD168" s="222"/>
      <c r="AE168" s="222"/>
      <c r="AF168" s="222"/>
      <c r="AG168" s="222"/>
      <c r="AH168" s="222"/>
      <c r="AI168" s="222"/>
      <c r="AJ168" s="222"/>
      <c r="AK168" s="222"/>
      <c r="AL168" s="222"/>
    </row>
    <row r="169" spans="1:38" s="223" customFormat="1" ht="30" customHeight="1">
      <c r="A169" s="217" t="s">
        <v>37</v>
      </c>
      <c r="B169" s="218" t="s">
        <v>247</v>
      </c>
      <c r="C169" s="206" t="s">
        <v>369</v>
      </c>
      <c r="D169" s="220" t="s">
        <v>91</v>
      </c>
      <c r="E169" s="187"/>
      <c r="F169" s="188"/>
      <c r="G169" s="164">
        <f t="shared" si="54"/>
        <v>0</v>
      </c>
      <c r="H169" s="187"/>
      <c r="I169" s="188"/>
      <c r="J169" s="164">
        <f t="shared" si="55"/>
        <v>0</v>
      </c>
      <c r="K169" s="162">
        <v>5</v>
      </c>
      <c r="L169" s="163">
        <v>79.5</v>
      </c>
      <c r="M169" s="164">
        <f t="shared" si="56"/>
        <v>397.5</v>
      </c>
      <c r="N169" s="187">
        <v>0</v>
      </c>
      <c r="O169" s="188">
        <v>0</v>
      </c>
      <c r="P169" s="164">
        <f t="shared" si="60"/>
        <v>0</v>
      </c>
      <c r="Q169" s="164">
        <f t="shared" si="57"/>
        <v>397.5</v>
      </c>
      <c r="R169" s="164">
        <f t="shared" si="58"/>
        <v>0</v>
      </c>
      <c r="S169" s="164">
        <f t="shared" si="59"/>
        <v>397.5</v>
      </c>
      <c r="T169" s="221"/>
      <c r="U169" s="222"/>
      <c r="V169" s="222"/>
      <c r="W169" s="222"/>
      <c r="X169" s="222"/>
      <c r="Y169" s="222"/>
      <c r="Z169" s="222"/>
      <c r="AA169" s="222"/>
      <c r="AB169" s="222"/>
      <c r="AC169" s="222"/>
      <c r="AD169" s="222"/>
      <c r="AE169" s="222"/>
      <c r="AF169" s="222"/>
      <c r="AG169" s="222"/>
      <c r="AH169" s="222"/>
      <c r="AI169" s="222"/>
      <c r="AJ169" s="222"/>
      <c r="AK169" s="222"/>
      <c r="AL169" s="222"/>
    </row>
    <row r="170" spans="1:38" s="223" customFormat="1" ht="30" customHeight="1">
      <c r="A170" s="217" t="s">
        <v>37</v>
      </c>
      <c r="B170" s="218" t="s">
        <v>248</v>
      </c>
      <c r="C170" s="206" t="s">
        <v>370</v>
      </c>
      <c r="D170" s="220" t="s">
        <v>91</v>
      </c>
      <c r="E170" s="187"/>
      <c r="F170" s="188"/>
      <c r="G170" s="164">
        <f t="shared" si="54"/>
        <v>0</v>
      </c>
      <c r="H170" s="187"/>
      <c r="I170" s="188"/>
      <c r="J170" s="164">
        <f t="shared" si="55"/>
        <v>0</v>
      </c>
      <c r="K170" s="162">
        <v>5</v>
      </c>
      <c r="L170" s="163">
        <v>90.3</v>
      </c>
      <c r="M170" s="164">
        <f t="shared" si="56"/>
        <v>451.5</v>
      </c>
      <c r="N170" s="187">
        <v>0</v>
      </c>
      <c r="O170" s="188">
        <v>0</v>
      </c>
      <c r="P170" s="164">
        <f t="shared" si="60"/>
        <v>0</v>
      </c>
      <c r="Q170" s="164">
        <f t="shared" si="57"/>
        <v>451.5</v>
      </c>
      <c r="R170" s="164">
        <f t="shared" si="58"/>
        <v>0</v>
      </c>
      <c r="S170" s="164">
        <f t="shared" si="59"/>
        <v>451.5</v>
      </c>
      <c r="T170" s="221"/>
      <c r="U170" s="222"/>
      <c r="V170" s="222"/>
      <c r="W170" s="222"/>
      <c r="X170" s="222"/>
      <c r="Y170" s="222"/>
      <c r="Z170" s="222"/>
      <c r="AA170" s="222"/>
      <c r="AB170" s="222"/>
      <c r="AC170" s="222"/>
      <c r="AD170" s="222"/>
      <c r="AE170" s="222"/>
      <c r="AF170" s="222"/>
      <c r="AG170" s="222"/>
      <c r="AH170" s="222"/>
      <c r="AI170" s="222"/>
      <c r="AJ170" s="222"/>
      <c r="AK170" s="222"/>
      <c r="AL170" s="222"/>
    </row>
    <row r="171" spans="1:38" s="223" customFormat="1" ht="30" customHeight="1">
      <c r="A171" s="217" t="s">
        <v>37</v>
      </c>
      <c r="B171" s="218" t="s">
        <v>249</v>
      </c>
      <c r="C171" s="206" t="s">
        <v>371</v>
      </c>
      <c r="D171" s="220" t="s">
        <v>91</v>
      </c>
      <c r="E171" s="187"/>
      <c r="F171" s="188"/>
      <c r="G171" s="164">
        <f t="shared" si="54"/>
        <v>0</v>
      </c>
      <c r="H171" s="187"/>
      <c r="I171" s="188"/>
      <c r="J171" s="164">
        <f t="shared" si="55"/>
        <v>0</v>
      </c>
      <c r="K171" s="162">
        <v>16</v>
      </c>
      <c r="L171" s="163">
        <v>8.6999999999999993</v>
      </c>
      <c r="M171" s="164">
        <f t="shared" si="56"/>
        <v>139.19999999999999</v>
      </c>
      <c r="N171" s="187">
        <v>0</v>
      </c>
      <c r="O171" s="188">
        <v>0</v>
      </c>
      <c r="P171" s="164">
        <f t="shared" si="60"/>
        <v>0</v>
      </c>
      <c r="Q171" s="164">
        <f t="shared" si="57"/>
        <v>139.19999999999999</v>
      </c>
      <c r="R171" s="164">
        <f t="shared" si="58"/>
        <v>0</v>
      </c>
      <c r="S171" s="164">
        <f t="shared" si="59"/>
        <v>139.19999999999999</v>
      </c>
      <c r="T171" s="221"/>
      <c r="U171" s="222"/>
      <c r="V171" s="222"/>
      <c r="W171" s="222"/>
      <c r="X171" s="222"/>
      <c r="Y171" s="222"/>
      <c r="Z171" s="222"/>
      <c r="AA171" s="222"/>
      <c r="AB171" s="222"/>
      <c r="AC171" s="222"/>
      <c r="AD171" s="222"/>
      <c r="AE171" s="222"/>
      <c r="AF171" s="222"/>
      <c r="AG171" s="222"/>
      <c r="AH171" s="222"/>
      <c r="AI171" s="222"/>
      <c r="AJ171" s="222"/>
      <c r="AK171" s="222"/>
      <c r="AL171" s="222"/>
    </row>
    <row r="172" spans="1:38" s="223" customFormat="1" ht="30" customHeight="1">
      <c r="A172" s="217" t="s">
        <v>37</v>
      </c>
      <c r="B172" s="218" t="s">
        <v>250</v>
      </c>
      <c r="C172" s="206" t="s">
        <v>372</v>
      </c>
      <c r="D172" s="220" t="s">
        <v>91</v>
      </c>
      <c r="E172" s="187"/>
      <c r="F172" s="188"/>
      <c r="G172" s="164">
        <f t="shared" si="54"/>
        <v>0</v>
      </c>
      <c r="H172" s="187"/>
      <c r="I172" s="188"/>
      <c r="J172" s="164">
        <f t="shared" si="55"/>
        <v>0</v>
      </c>
      <c r="K172" s="162">
        <v>18</v>
      </c>
      <c r="L172" s="163">
        <v>8.6999999999999993</v>
      </c>
      <c r="M172" s="164">
        <f t="shared" si="56"/>
        <v>156.6</v>
      </c>
      <c r="N172" s="187">
        <v>0</v>
      </c>
      <c r="O172" s="188">
        <v>0</v>
      </c>
      <c r="P172" s="164">
        <f t="shared" si="60"/>
        <v>0</v>
      </c>
      <c r="Q172" s="164">
        <f t="shared" si="57"/>
        <v>156.6</v>
      </c>
      <c r="R172" s="164">
        <f t="shared" si="58"/>
        <v>0</v>
      </c>
      <c r="S172" s="164">
        <f t="shared" si="59"/>
        <v>156.6</v>
      </c>
      <c r="T172" s="221"/>
      <c r="U172" s="222"/>
      <c r="V172" s="222"/>
      <c r="W172" s="222"/>
      <c r="X172" s="222"/>
      <c r="Y172" s="222"/>
      <c r="Z172" s="222"/>
      <c r="AA172" s="222"/>
      <c r="AB172" s="222"/>
      <c r="AC172" s="222"/>
      <c r="AD172" s="222"/>
      <c r="AE172" s="222"/>
      <c r="AF172" s="222"/>
      <c r="AG172" s="222"/>
      <c r="AH172" s="222"/>
      <c r="AI172" s="222"/>
      <c r="AJ172" s="222"/>
      <c r="AK172" s="222"/>
      <c r="AL172" s="222"/>
    </row>
    <row r="173" spans="1:38" s="223" customFormat="1" ht="30" customHeight="1">
      <c r="A173" s="217" t="s">
        <v>37</v>
      </c>
      <c r="B173" s="218" t="s">
        <v>251</v>
      </c>
      <c r="C173" s="206" t="s">
        <v>373</v>
      </c>
      <c r="D173" s="220" t="s">
        <v>91</v>
      </c>
      <c r="E173" s="187"/>
      <c r="F173" s="188"/>
      <c r="G173" s="164">
        <f t="shared" si="54"/>
        <v>0</v>
      </c>
      <c r="H173" s="187"/>
      <c r="I173" s="188"/>
      <c r="J173" s="164">
        <f t="shared" si="55"/>
        <v>0</v>
      </c>
      <c r="K173" s="162">
        <v>2</v>
      </c>
      <c r="L173" s="163">
        <v>10.8</v>
      </c>
      <c r="M173" s="164">
        <f t="shared" si="56"/>
        <v>21.6</v>
      </c>
      <c r="N173" s="187">
        <v>0</v>
      </c>
      <c r="O173" s="188">
        <v>0</v>
      </c>
      <c r="P173" s="164">
        <f t="shared" si="60"/>
        <v>0</v>
      </c>
      <c r="Q173" s="164">
        <f t="shared" si="57"/>
        <v>21.6</v>
      </c>
      <c r="R173" s="164">
        <f t="shared" si="58"/>
        <v>0</v>
      </c>
      <c r="S173" s="164">
        <f t="shared" si="59"/>
        <v>21.6</v>
      </c>
      <c r="T173" s="221"/>
      <c r="U173" s="222"/>
      <c r="V173" s="222"/>
      <c r="W173" s="222"/>
      <c r="X173" s="222"/>
      <c r="Y173" s="222"/>
      <c r="Z173" s="222"/>
      <c r="AA173" s="222"/>
      <c r="AB173" s="222"/>
      <c r="AC173" s="222"/>
      <c r="AD173" s="222"/>
      <c r="AE173" s="222"/>
      <c r="AF173" s="222"/>
      <c r="AG173" s="222"/>
      <c r="AH173" s="222"/>
      <c r="AI173" s="222"/>
      <c r="AJ173" s="222"/>
      <c r="AK173" s="222"/>
      <c r="AL173" s="222"/>
    </row>
    <row r="174" spans="1:38" s="223" customFormat="1" ht="30" customHeight="1">
      <c r="A174" s="217" t="s">
        <v>37</v>
      </c>
      <c r="B174" s="218" t="s">
        <v>252</v>
      </c>
      <c r="C174" s="206" t="s">
        <v>374</v>
      </c>
      <c r="D174" s="220" t="s">
        <v>91</v>
      </c>
      <c r="E174" s="187"/>
      <c r="F174" s="188"/>
      <c r="G174" s="164">
        <f t="shared" si="54"/>
        <v>0</v>
      </c>
      <c r="H174" s="187"/>
      <c r="I174" s="188"/>
      <c r="J174" s="164">
        <f t="shared" si="55"/>
        <v>0</v>
      </c>
      <c r="K174" s="162">
        <v>2</v>
      </c>
      <c r="L174" s="163">
        <v>10.8</v>
      </c>
      <c r="M174" s="164">
        <f t="shared" si="56"/>
        <v>21.6</v>
      </c>
      <c r="N174" s="187">
        <v>0</v>
      </c>
      <c r="O174" s="188">
        <v>0</v>
      </c>
      <c r="P174" s="164">
        <f t="shared" si="60"/>
        <v>0</v>
      </c>
      <c r="Q174" s="164">
        <f t="shared" si="57"/>
        <v>21.6</v>
      </c>
      <c r="R174" s="164">
        <f t="shared" si="58"/>
        <v>0</v>
      </c>
      <c r="S174" s="164">
        <f t="shared" si="59"/>
        <v>21.6</v>
      </c>
      <c r="T174" s="221"/>
      <c r="U174" s="222"/>
      <c r="V174" s="222"/>
      <c r="W174" s="222"/>
      <c r="X174" s="222"/>
      <c r="Y174" s="222"/>
      <c r="Z174" s="222"/>
      <c r="AA174" s="222"/>
      <c r="AB174" s="222"/>
      <c r="AC174" s="222"/>
      <c r="AD174" s="222"/>
      <c r="AE174" s="222"/>
      <c r="AF174" s="222"/>
      <c r="AG174" s="222"/>
      <c r="AH174" s="222"/>
      <c r="AI174" s="222"/>
      <c r="AJ174" s="222"/>
      <c r="AK174" s="222"/>
      <c r="AL174" s="222"/>
    </row>
    <row r="175" spans="1:38" s="223" customFormat="1" ht="30" customHeight="1">
      <c r="A175" s="217" t="s">
        <v>37</v>
      </c>
      <c r="B175" s="218" t="s">
        <v>253</v>
      </c>
      <c r="C175" s="206" t="s">
        <v>375</v>
      </c>
      <c r="D175" s="220" t="s">
        <v>91</v>
      </c>
      <c r="E175" s="187"/>
      <c r="F175" s="188"/>
      <c r="G175" s="164">
        <f t="shared" si="54"/>
        <v>0</v>
      </c>
      <c r="H175" s="187"/>
      <c r="I175" s="188"/>
      <c r="J175" s="164">
        <f t="shared" si="55"/>
        <v>0</v>
      </c>
      <c r="K175" s="162">
        <v>2</v>
      </c>
      <c r="L175" s="163">
        <v>10.8</v>
      </c>
      <c r="M175" s="164">
        <f t="shared" si="56"/>
        <v>21.6</v>
      </c>
      <c r="N175" s="187">
        <v>0</v>
      </c>
      <c r="O175" s="188">
        <v>0</v>
      </c>
      <c r="P175" s="164">
        <f t="shared" si="60"/>
        <v>0</v>
      </c>
      <c r="Q175" s="164">
        <f t="shared" si="57"/>
        <v>21.6</v>
      </c>
      <c r="R175" s="164">
        <f t="shared" si="58"/>
        <v>0</v>
      </c>
      <c r="S175" s="164">
        <f t="shared" si="59"/>
        <v>21.6</v>
      </c>
      <c r="T175" s="221"/>
      <c r="U175" s="222"/>
      <c r="V175" s="222"/>
      <c r="W175" s="222"/>
      <c r="X175" s="222"/>
      <c r="Y175" s="222"/>
      <c r="Z175" s="222"/>
      <c r="AA175" s="222"/>
      <c r="AB175" s="222"/>
      <c r="AC175" s="222"/>
      <c r="AD175" s="222"/>
      <c r="AE175" s="222"/>
      <c r="AF175" s="222"/>
      <c r="AG175" s="222"/>
      <c r="AH175" s="222"/>
      <c r="AI175" s="222"/>
      <c r="AJ175" s="222"/>
      <c r="AK175" s="222"/>
      <c r="AL175" s="222"/>
    </row>
    <row r="176" spans="1:38" s="223" customFormat="1" ht="30" customHeight="1">
      <c r="A176" s="217" t="s">
        <v>37</v>
      </c>
      <c r="B176" s="218" t="s">
        <v>254</v>
      </c>
      <c r="C176" s="206" t="s">
        <v>376</v>
      </c>
      <c r="D176" s="220" t="s">
        <v>91</v>
      </c>
      <c r="E176" s="187"/>
      <c r="F176" s="188"/>
      <c r="G176" s="164">
        <f t="shared" si="54"/>
        <v>0</v>
      </c>
      <c r="H176" s="187"/>
      <c r="I176" s="188"/>
      <c r="J176" s="164">
        <f t="shared" si="55"/>
        <v>0</v>
      </c>
      <c r="K176" s="162">
        <v>5</v>
      </c>
      <c r="L176" s="163">
        <v>13.44</v>
      </c>
      <c r="M176" s="164">
        <f t="shared" si="56"/>
        <v>67.2</v>
      </c>
      <c r="N176" s="187">
        <v>0</v>
      </c>
      <c r="O176" s="188">
        <v>0</v>
      </c>
      <c r="P176" s="164">
        <f t="shared" si="60"/>
        <v>0</v>
      </c>
      <c r="Q176" s="164">
        <f t="shared" si="57"/>
        <v>67.2</v>
      </c>
      <c r="R176" s="164">
        <f t="shared" si="58"/>
        <v>0</v>
      </c>
      <c r="S176" s="164">
        <f t="shared" si="59"/>
        <v>67.2</v>
      </c>
      <c r="T176" s="221"/>
      <c r="U176" s="222"/>
      <c r="V176" s="222"/>
      <c r="W176" s="222"/>
      <c r="X176" s="222"/>
      <c r="Y176" s="222"/>
      <c r="Z176" s="222"/>
      <c r="AA176" s="222"/>
      <c r="AB176" s="222"/>
      <c r="AC176" s="222"/>
      <c r="AD176" s="222"/>
      <c r="AE176" s="222"/>
      <c r="AF176" s="222"/>
      <c r="AG176" s="222"/>
      <c r="AH176" s="222"/>
      <c r="AI176" s="222"/>
      <c r="AJ176" s="222"/>
      <c r="AK176" s="222"/>
      <c r="AL176" s="222"/>
    </row>
    <row r="177" spans="1:38" s="223" customFormat="1" ht="30" customHeight="1">
      <c r="A177" s="217" t="s">
        <v>37</v>
      </c>
      <c r="B177" s="218" t="s">
        <v>255</v>
      </c>
      <c r="C177" s="206" t="s">
        <v>377</v>
      </c>
      <c r="D177" s="220" t="s">
        <v>91</v>
      </c>
      <c r="E177" s="187"/>
      <c r="F177" s="188"/>
      <c r="G177" s="164">
        <f t="shared" si="54"/>
        <v>0</v>
      </c>
      <c r="H177" s="187"/>
      <c r="I177" s="188"/>
      <c r="J177" s="164">
        <f t="shared" si="55"/>
        <v>0</v>
      </c>
      <c r="K177" s="162">
        <v>2</v>
      </c>
      <c r="L177" s="163">
        <v>46.5</v>
      </c>
      <c r="M177" s="164">
        <f t="shared" si="56"/>
        <v>93</v>
      </c>
      <c r="N177" s="187">
        <v>0</v>
      </c>
      <c r="O177" s="188">
        <v>0</v>
      </c>
      <c r="P177" s="164">
        <f t="shared" si="60"/>
        <v>0</v>
      </c>
      <c r="Q177" s="164">
        <f t="shared" si="57"/>
        <v>93</v>
      </c>
      <c r="R177" s="164">
        <f t="shared" si="58"/>
        <v>0</v>
      </c>
      <c r="S177" s="164">
        <f t="shared" si="59"/>
        <v>93</v>
      </c>
      <c r="T177" s="221"/>
      <c r="U177" s="222"/>
      <c r="V177" s="222"/>
      <c r="W177" s="222"/>
      <c r="X177" s="222"/>
      <c r="Y177" s="222"/>
      <c r="Z177" s="222"/>
      <c r="AA177" s="222"/>
      <c r="AB177" s="222"/>
      <c r="AC177" s="222"/>
      <c r="AD177" s="222"/>
      <c r="AE177" s="222"/>
      <c r="AF177" s="222"/>
      <c r="AG177" s="222"/>
      <c r="AH177" s="222"/>
      <c r="AI177" s="222"/>
      <c r="AJ177" s="222"/>
      <c r="AK177" s="222"/>
      <c r="AL177" s="222"/>
    </row>
    <row r="178" spans="1:38" s="223" customFormat="1" ht="30" customHeight="1">
      <c r="A178" s="217" t="s">
        <v>37</v>
      </c>
      <c r="B178" s="218" t="s">
        <v>256</v>
      </c>
      <c r="C178" s="206" t="s">
        <v>378</v>
      </c>
      <c r="D178" s="220" t="s">
        <v>91</v>
      </c>
      <c r="E178" s="187"/>
      <c r="F178" s="188"/>
      <c r="G178" s="164">
        <f t="shared" si="54"/>
        <v>0</v>
      </c>
      <c r="H178" s="187"/>
      <c r="I178" s="188"/>
      <c r="J178" s="164">
        <f t="shared" si="55"/>
        <v>0</v>
      </c>
      <c r="K178" s="162">
        <v>5</v>
      </c>
      <c r="L178" s="163">
        <v>49.5</v>
      </c>
      <c r="M178" s="164">
        <f t="shared" si="56"/>
        <v>247.5</v>
      </c>
      <c r="N178" s="187">
        <v>0</v>
      </c>
      <c r="O178" s="188">
        <v>0</v>
      </c>
      <c r="P178" s="164">
        <f t="shared" si="60"/>
        <v>0</v>
      </c>
      <c r="Q178" s="164">
        <f t="shared" si="57"/>
        <v>247.5</v>
      </c>
      <c r="R178" s="164">
        <f t="shared" si="58"/>
        <v>0</v>
      </c>
      <c r="S178" s="164">
        <f t="shared" si="59"/>
        <v>247.5</v>
      </c>
      <c r="T178" s="221"/>
      <c r="U178" s="222"/>
      <c r="V178" s="222"/>
      <c r="W178" s="222"/>
      <c r="X178" s="222"/>
      <c r="Y178" s="222"/>
      <c r="Z178" s="222"/>
      <c r="AA178" s="222"/>
      <c r="AB178" s="222"/>
      <c r="AC178" s="222"/>
      <c r="AD178" s="222"/>
      <c r="AE178" s="222"/>
      <c r="AF178" s="222"/>
      <c r="AG178" s="222"/>
      <c r="AH178" s="222"/>
      <c r="AI178" s="222"/>
      <c r="AJ178" s="222"/>
      <c r="AK178" s="222"/>
      <c r="AL178" s="222"/>
    </row>
    <row r="179" spans="1:38" s="223" customFormat="1" ht="30" customHeight="1">
      <c r="A179" s="217" t="s">
        <v>37</v>
      </c>
      <c r="B179" s="218" t="s">
        <v>257</v>
      </c>
      <c r="C179" s="206" t="s">
        <v>379</v>
      </c>
      <c r="D179" s="220" t="s">
        <v>91</v>
      </c>
      <c r="E179" s="187"/>
      <c r="F179" s="188"/>
      <c r="G179" s="164">
        <f t="shared" si="54"/>
        <v>0</v>
      </c>
      <c r="H179" s="187"/>
      <c r="I179" s="188"/>
      <c r="J179" s="164">
        <f t="shared" si="55"/>
        <v>0</v>
      </c>
      <c r="K179" s="162">
        <v>10</v>
      </c>
      <c r="L179" s="163">
        <v>28.8</v>
      </c>
      <c r="M179" s="164">
        <f t="shared" si="56"/>
        <v>288</v>
      </c>
      <c r="N179" s="187">
        <v>0</v>
      </c>
      <c r="O179" s="188">
        <v>0</v>
      </c>
      <c r="P179" s="164">
        <f t="shared" si="60"/>
        <v>0</v>
      </c>
      <c r="Q179" s="164">
        <f t="shared" si="57"/>
        <v>288</v>
      </c>
      <c r="R179" s="164">
        <f t="shared" si="58"/>
        <v>0</v>
      </c>
      <c r="S179" s="164">
        <f t="shared" si="59"/>
        <v>288</v>
      </c>
      <c r="T179" s="221"/>
      <c r="U179" s="222"/>
      <c r="V179" s="222"/>
      <c r="W179" s="222"/>
      <c r="X179" s="222"/>
      <c r="Y179" s="222"/>
      <c r="Z179" s="222"/>
      <c r="AA179" s="222"/>
      <c r="AB179" s="222"/>
      <c r="AC179" s="222"/>
      <c r="AD179" s="222"/>
      <c r="AE179" s="222"/>
      <c r="AF179" s="222"/>
      <c r="AG179" s="222"/>
      <c r="AH179" s="222"/>
      <c r="AI179" s="222"/>
      <c r="AJ179" s="222"/>
      <c r="AK179" s="222"/>
      <c r="AL179" s="222"/>
    </row>
    <row r="180" spans="1:38" s="223" customFormat="1" ht="30" customHeight="1">
      <c r="A180" s="217" t="s">
        <v>37</v>
      </c>
      <c r="B180" s="218" t="s">
        <v>258</v>
      </c>
      <c r="C180" s="206" t="s">
        <v>380</v>
      </c>
      <c r="D180" s="220" t="s">
        <v>91</v>
      </c>
      <c r="E180" s="187"/>
      <c r="F180" s="188"/>
      <c r="G180" s="164">
        <f t="shared" si="54"/>
        <v>0</v>
      </c>
      <c r="H180" s="187"/>
      <c r="I180" s="188"/>
      <c r="J180" s="164">
        <f t="shared" si="55"/>
        <v>0</v>
      </c>
      <c r="K180" s="162">
        <v>100</v>
      </c>
      <c r="L180" s="163">
        <v>2.82</v>
      </c>
      <c r="M180" s="164">
        <f t="shared" si="56"/>
        <v>282</v>
      </c>
      <c r="N180" s="187">
        <v>0</v>
      </c>
      <c r="O180" s="188">
        <v>0</v>
      </c>
      <c r="P180" s="164">
        <f t="shared" si="60"/>
        <v>0</v>
      </c>
      <c r="Q180" s="164">
        <f t="shared" si="57"/>
        <v>282</v>
      </c>
      <c r="R180" s="164">
        <f t="shared" si="58"/>
        <v>0</v>
      </c>
      <c r="S180" s="164">
        <f t="shared" si="59"/>
        <v>282</v>
      </c>
      <c r="T180" s="221"/>
      <c r="U180" s="222"/>
      <c r="V180" s="222"/>
      <c r="W180" s="222"/>
      <c r="X180" s="222"/>
      <c r="Y180" s="222"/>
      <c r="Z180" s="222"/>
      <c r="AA180" s="222"/>
      <c r="AB180" s="222"/>
      <c r="AC180" s="222"/>
      <c r="AD180" s="222"/>
      <c r="AE180" s="222"/>
      <c r="AF180" s="222"/>
      <c r="AG180" s="222"/>
      <c r="AH180" s="222"/>
      <c r="AI180" s="222"/>
      <c r="AJ180" s="222"/>
      <c r="AK180" s="222"/>
      <c r="AL180" s="222"/>
    </row>
    <row r="181" spans="1:38" s="223" customFormat="1" ht="30" customHeight="1">
      <c r="A181" s="217" t="s">
        <v>37</v>
      </c>
      <c r="B181" s="218" t="s">
        <v>259</v>
      </c>
      <c r="C181" s="206" t="s">
        <v>381</v>
      </c>
      <c r="D181" s="220" t="s">
        <v>91</v>
      </c>
      <c r="E181" s="187"/>
      <c r="F181" s="188"/>
      <c r="G181" s="164">
        <f t="shared" si="54"/>
        <v>0</v>
      </c>
      <c r="H181" s="187"/>
      <c r="I181" s="188"/>
      <c r="J181" s="164">
        <f t="shared" si="55"/>
        <v>0</v>
      </c>
      <c r="K181" s="162">
        <v>5</v>
      </c>
      <c r="L181" s="163">
        <v>25.2</v>
      </c>
      <c r="M181" s="164">
        <f t="shared" si="56"/>
        <v>126</v>
      </c>
      <c r="N181" s="187">
        <v>0</v>
      </c>
      <c r="O181" s="188">
        <v>0</v>
      </c>
      <c r="P181" s="164">
        <f t="shared" si="60"/>
        <v>0</v>
      </c>
      <c r="Q181" s="164">
        <f t="shared" si="57"/>
        <v>126</v>
      </c>
      <c r="R181" s="164">
        <f t="shared" si="58"/>
        <v>0</v>
      </c>
      <c r="S181" s="164">
        <f t="shared" si="59"/>
        <v>126</v>
      </c>
      <c r="T181" s="221"/>
      <c r="U181" s="222"/>
      <c r="V181" s="222"/>
      <c r="W181" s="222"/>
      <c r="X181" s="222"/>
      <c r="Y181" s="222"/>
      <c r="Z181" s="222"/>
      <c r="AA181" s="222"/>
      <c r="AB181" s="222"/>
      <c r="AC181" s="222"/>
      <c r="AD181" s="222"/>
      <c r="AE181" s="222"/>
      <c r="AF181" s="222"/>
      <c r="AG181" s="222"/>
      <c r="AH181" s="222"/>
      <c r="AI181" s="222"/>
      <c r="AJ181" s="222"/>
      <c r="AK181" s="222"/>
      <c r="AL181" s="222"/>
    </row>
    <row r="182" spans="1:38" s="223" customFormat="1" ht="30" customHeight="1">
      <c r="A182" s="217" t="s">
        <v>37</v>
      </c>
      <c r="B182" s="218" t="s">
        <v>260</v>
      </c>
      <c r="C182" s="206" t="s">
        <v>382</v>
      </c>
      <c r="D182" s="220" t="s">
        <v>91</v>
      </c>
      <c r="E182" s="187"/>
      <c r="F182" s="188"/>
      <c r="G182" s="164">
        <f t="shared" si="54"/>
        <v>0</v>
      </c>
      <c r="H182" s="187"/>
      <c r="I182" s="188"/>
      <c r="J182" s="164">
        <f t="shared" si="55"/>
        <v>0</v>
      </c>
      <c r="K182" s="162">
        <v>5</v>
      </c>
      <c r="L182" s="163">
        <v>45.6</v>
      </c>
      <c r="M182" s="164">
        <f t="shared" si="56"/>
        <v>228</v>
      </c>
      <c r="N182" s="187">
        <v>0</v>
      </c>
      <c r="O182" s="188">
        <v>0</v>
      </c>
      <c r="P182" s="164">
        <f t="shared" si="60"/>
        <v>0</v>
      </c>
      <c r="Q182" s="164">
        <f t="shared" si="57"/>
        <v>228</v>
      </c>
      <c r="R182" s="164">
        <f t="shared" si="58"/>
        <v>0</v>
      </c>
      <c r="S182" s="164">
        <f t="shared" si="59"/>
        <v>228</v>
      </c>
      <c r="T182" s="221"/>
      <c r="U182" s="222"/>
      <c r="V182" s="222"/>
      <c r="W182" s="222"/>
      <c r="X182" s="222"/>
      <c r="Y182" s="222"/>
      <c r="Z182" s="222"/>
      <c r="AA182" s="222"/>
      <c r="AB182" s="222"/>
      <c r="AC182" s="222"/>
      <c r="AD182" s="222"/>
      <c r="AE182" s="222"/>
      <c r="AF182" s="222"/>
      <c r="AG182" s="222"/>
      <c r="AH182" s="222"/>
      <c r="AI182" s="222"/>
      <c r="AJ182" s="222"/>
      <c r="AK182" s="222"/>
      <c r="AL182" s="222"/>
    </row>
    <row r="183" spans="1:38" s="223" customFormat="1" ht="30" customHeight="1">
      <c r="A183" s="217" t="s">
        <v>37</v>
      </c>
      <c r="B183" s="218" t="s">
        <v>385</v>
      </c>
      <c r="C183" s="206" t="s">
        <v>383</v>
      </c>
      <c r="D183" s="220" t="s">
        <v>316</v>
      </c>
      <c r="E183" s="187"/>
      <c r="F183" s="188"/>
      <c r="G183" s="164">
        <f t="shared" si="54"/>
        <v>0</v>
      </c>
      <c r="H183" s="187"/>
      <c r="I183" s="188"/>
      <c r="J183" s="164">
        <f t="shared" si="55"/>
        <v>0</v>
      </c>
      <c r="K183" s="187">
        <v>0</v>
      </c>
      <c r="L183" s="188">
        <v>0</v>
      </c>
      <c r="M183" s="164">
        <f t="shared" si="56"/>
        <v>0</v>
      </c>
      <c r="N183" s="187">
        <v>10</v>
      </c>
      <c r="O183" s="188">
        <v>179.99</v>
      </c>
      <c r="P183" s="164">
        <f>N183*O183-0.02</f>
        <v>1799.88</v>
      </c>
      <c r="Q183" s="164">
        <f t="shared" si="57"/>
        <v>0</v>
      </c>
      <c r="R183" s="164">
        <f t="shared" si="58"/>
        <v>1799.88</v>
      </c>
      <c r="S183" s="164">
        <f t="shared" si="59"/>
        <v>-1799.88</v>
      </c>
      <c r="T183" s="221"/>
      <c r="U183" s="222"/>
      <c r="V183" s="222"/>
      <c r="W183" s="222"/>
      <c r="X183" s="222"/>
      <c r="Y183" s="222"/>
      <c r="Z183" s="222"/>
      <c r="AA183" s="222"/>
      <c r="AB183" s="222"/>
      <c r="AC183" s="222"/>
      <c r="AD183" s="222"/>
      <c r="AE183" s="222"/>
      <c r="AF183" s="222"/>
      <c r="AG183" s="222"/>
      <c r="AH183" s="222"/>
      <c r="AI183" s="222"/>
      <c r="AJ183" s="222"/>
      <c r="AK183" s="222"/>
      <c r="AL183" s="222"/>
    </row>
    <row r="184" spans="1:38" s="223" customFormat="1" ht="30" customHeight="1">
      <c r="A184" s="217" t="s">
        <v>37</v>
      </c>
      <c r="B184" s="218" t="s">
        <v>386</v>
      </c>
      <c r="C184" s="206" t="s">
        <v>384</v>
      </c>
      <c r="D184" s="220" t="s">
        <v>316</v>
      </c>
      <c r="E184" s="187"/>
      <c r="F184" s="188"/>
      <c r="G184" s="164">
        <f t="shared" si="54"/>
        <v>0</v>
      </c>
      <c r="H184" s="187"/>
      <c r="I184" s="188"/>
      <c r="J184" s="164">
        <f t="shared" si="55"/>
        <v>0</v>
      </c>
      <c r="K184" s="187">
        <v>0</v>
      </c>
      <c r="L184" s="188">
        <v>0</v>
      </c>
      <c r="M184" s="164">
        <f t="shared" si="56"/>
        <v>0</v>
      </c>
      <c r="N184" s="187">
        <v>10</v>
      </c>
      <c r="O184" s="188">
        <v>179.99</v>
      </c>
      <c r="P184" s="164">
        <f>N184*O184-0.02</f>
        <v>1799.88</v>
      </c>
      <c r="Q184" s="164">
        <f t="shared" si="57"/>
        <v>0</v>
      </c>
      <c r="R184" s="164">
        <f t="shared" si="58"/>
        <v>1799.88</v>
      </c>
      <c r="S184" s="164">
        <f t="shared" si="59"/>
        <v>-1799.88</v>
      </c>
      <c r="T184" s="221"/>
      <c r="U184" s="222"/>
      <c r="V184" s="222"/>
      <c r="W184" s="222"/>
      <c r="X184" s="222"/>
      <c r="Y184" s="222"/>
      <c r="Z184" s="222"/>
      <c r="AA184" s="222"/>
      <c r="AB184" s="222"/>
      <c r="AC184" s="222"/>
      <c r="AD184" s="222"/>
      <c r="AE184" s="222"/>
      <c r="AF184" s="222"/>
      <c r="AG184" s="222"/>
      <c r="AH184" s="222"/>
      <c r="AI184" s="222"/>
      <c r="AJ184" s="222"/>
      <c r="AK184" s="222"/>
      <c r="AL184" s="222"/>
    </row>
    <row r="185" spans="1:38" s="223" customFormat="1" ht="30" customHeight="1">
      <c r="A185" s="217" t="s">
        <v>37</v>
      </c>
      <c r="B185" s="218" t="s">
        <v>387</v>
      </c>
      <c r="C185" s="206" t="s">
        <v>416</v>
      </c>
      <c r="D185" s="220" t="s">
        <v>91</v>
      </c>
      <c r="E185" s="187"/>
      <c r="F185" s="188"/>
      <c r="G185" s="164">
        <f t="shared" si="54"/>
        <v>0</v>
      </c>
      <c r="H185" s="187"/>
      <c r="I185" s="188"/>
      <c r="J185" s="164">
        <f t="shared" si="55"/>
        <v>0</v>
      </c>
      <c r="K185" s="187">
        <v>0</v>
      </c>
      <c r="L185" s="188">
        <v>0</v>
      </c>
      <c r="M185" s="164">
        <f t="shared" si="56"/>
        <v>0</v>
      </c>
      <c r="N185" s="187">
        <v>50</v>
      </c>
      <c r="O185" s="188">
        <v>11.52</v>
      </c>
      <c r="P185" s="164">
        <f>N185*O185</f>
        <v>576</v>
      </c>
      <c r="Q185" s="164">
        <f t="shared" si="57"/>
        <v>0</v>
      </c>
      <c r="R185" s="164">
        <f t="shared" si="58"/>
        <v>576</v>
      </c>
      <c r="S185" s="164">
        <f t="shared" si="59"/>
        <v>-576</v>
      </c>
      <c r="T185" s="221"/>
      <c r="U185" s="222"/>
      <c r="V185" s="222"/>
      <c r="W185" s="222"/>
      <c r="X185" s="222"/>
      <c r="Y185" s="222"/>
      <c r="Z185" s="222"/>
      <c r="AA185" s="222"/>
      <c r="AB185" s="222"/>
      <c r="AC185" s="222"/>
      <c r="AD185" s="222"/>
      <c r="AE185" s="222"/>
      <c r="AF185" s="222"/>
      <c r="AG185" s="222"/>
      <c r="AH185" s="222"/>
      <c r="AI185" s="222"/>
      <c r="AJ185" s="222"/>
      <c r="AK185" s="222"/>
      <c r="AL185" s="222"/>
    </row>
    <row r="186" spans="1:38" s="223" customFormat="1" ht="30" customHeight="1">
      <c r="A186" s="217" t="s">
        <v>37</v>
      </c>
      <c r="B186" s="218" t="s">
        <v>388</v>
      </c>
      <c r="C186" s="206" t="s">
        <v>415</v>
      </c>
      <c r="D186" s="220" t="s">
        <v>91</v>
      </c>
      <c r="E186" s="187"/>
      <c r="F186" s="188"/>
      <c r="G186" s="164">
        <f t="shared" si="54"/>
        <v>0</v>
      </c>
      <c r="H186" s="187"/>
      <c r="I186" s="188"/>
      <c r="J186" s="164">
        <f t="shared" si="55"/>
        <v>0</v>
      </c>
      <c r="K186" s="187">
        <v>0</v>
      </c>
      <c r="L186" s="188">
        <v>0</v>
      </c>
      <c r="M186" s="164">
        <f t="shared" si="56"/>
        <v>0</v>
      </c>
      <c r="N186" s="187">
        <v>2</v>
      </c>
      <c r="O186" s="188">
        <v>26.58</v>
      </c>
      <c r="P186" s="164">
        <f t="shared" ref="P186:P249" si="61">N186*O186</f>
        <v>53.16</v>
      </c>
      <c r="Q186" s="164">
        <f t="shared" si="57"/>
        <v>0</v>
      </c>
      <c r="R186" s="164">
        <f t="shared" si="58"/>
        <v>53.16</v>
      </c>
      <c r="S186" s="164">
        <f t="shared" si="59"/>
        <v>-53.16</v>
      </c>
      <c r="T186" s="221"/>
      <c r="U186" s="222"/>
      <c r="V186" s="222"/>
      <c r="W186" s="222"/>
      <c r="X186" s="222"/>
      <c r="Y186" s="222"/>
      <c r="Z186" s="222"/>
      <c r="AA186" s="222"/>
      <c r="AB186" s="222"/>
      <c r="AC186" s="222"/>
      <c r="AD186" s="222"/>
      <c r="AE186" s="222"/>
      <c r="AF186" s="222"/>
      <c r="AG186" s="222"/>
      <c r="AH186" s="222"/>
      <c r="AI186" s="222"/>
      <c r="AJ186" s="222"/>
      <c r="AK186" s="222"/>
      <c r="AL186" s="222"/>
    </row>
    <row r="187" spans="1:38" s="223" customFormat="1" ht="30" customHeight="1">
      <c r="A187" s="217" t="s">
        <v>37</v>
      </c>
      <c r="B187" s="218" t="s">
        <v>389</v>
      </c>
      <c r="C187" s="206" t="s">
        <v>417</v>
      </c>
      <c r="D187" s="220" t="s">
        <v>91</v>
      </c>
      <c r="E187" s="187"/>
      <c r="F187" s="188"/>
      <c r="G187" s="164">
        <f t="shared" si="54"/>
        <v>0</v>
      </c>
      <c r="H187" s="187"/>
      <c r="I187" s="188"/>
      <c r="J187" s="164">
        <f t="shared" si="55"/>
        <v>0</v>
      </c>
      <c r="K187" s="187">
        <v>0</v>
      </c>
      <c r="L187" s="188">
        <v>0</v>
      </c>
      <c r="M187" s="164">
        <f t="shared" si="56"/>
        <v>0</v>
      </c>
      <c r="N187" s="187">
        <v>15</v>
      </c>
      <c r="O187" s="188">
        <v>21.18</v>
      </c>
      <c r="P187" s="164">
        <f t="shared" si="61"/>
        <v>317.7</v>
      </c>
      <c r="Q187" s="164">
        <f t="shared" si="57"/>
        <v>0</v>
      </c>
      <c r="R187" s="164">
        <f t="shared" si="58"/>
        <v>317.7</v>
      </c>
      <c r="S187" s="164">
        <f t="shared" si="59"/>
        <v>-317.7</v>
      </c>
      <c r="T187" s="221"/>
      <c r="U187" s="222"/>
      <c r="V187" s="222"/>
      <c r="W187" s="222"/>
      <c r="X187" s="222"/>
      <c r="Y187" s="222"/>
      <c r="Z187" s="222"/>
      <c r="AA187" s="222"/>
      <c r="AB187" s="222"/>
      <c r="AC187" s="222"/>
      <c r="AD187" s="222"/>
      <c r="AE187" s="222"/>
      <c r="AF187" s="222"/>
      <c r="AG187" s="222"/>
      <c r="AH187" s="222"/>
      <c r="AI187" s="222"/>
      <c r="AJ187" s="222"/>
      <c r="AK187" s="222"/>
      <c r="AL187" s="222"/>
    </row>
    <row r="188" spans="1:38" s="223" customFormat="1" ht="30" customHeight="1">
      <c r="A188" s="217" t="s">
        <v>37</v>
      </c>
      <c r="B188" s="218" t="s">
        <v>390</v>
      </c>
      <c r="C188" s="206" t="s">
        <v>418</v>
      </c>
      <c r="D188" s="220" t="s">
        <v>91</v>
      </c>
      <c r="E188" s="187"/>
      <c r="F188" s="188"/>
      <c r="G188" s="164">
        <f t="shared" si="54"/>
        <v>0</v>
      </c>
      <c r="H188" s="187"/>
      <c r="I188" s="188"/>
      <c r="J188" s="164">
        <f t="shared" si="55"/>
        <v>0</v>
      </c>
      <c r="K188" s="187">
        <v>0</v>
      </c>
      <c r="L188" s="188">
        <v>0</v>
      </c>
      <c r="M188" s="164">
        <f t="shared" si="56"/>
        <v>0</v>
      </c>
      <c r="N188" s="187">
        <v>13</v>
      </c>
      <c r="O188" s="188">
        <v>35.76</v>
      </c>
      <c r="P188" s="164">
        <f t="shared" si="61"/>
        <v>464.88</v>
      </c>
      <c r="Q188" s="164">
        <f t="shared" si="57"/>
        <v>0</v>
      </c>
      <c r="R188" s="164">
        <f t="shared" si="58"/>
        <v>464.88</v>
      </c>
      <c r="S188" s="164">
        <f t="shared" si="59"/>
        <v>-464.88</v>
      </c>
      <c r="T188" s="221"/>
      <c r="U188" s="222"/>
      <c r="V188" s="222"/>
      <c r="W188" s="222"/>
      <c r="X188" s="222"/>
      <c r="Y188" s="222"/>
      <c r="Z188" s="222"/>
      <c r="AA188" s="222"/>
      <c r="AB188" s="222"/>
      <c r="AC188" s="222"/>
      <c r="AD188" s="222"/>
      <c r="AE188" s="222"/>
      <c r="AF188" s="222"/>
      <c r="AG188" s="222"/>
      <c r="AH188" s="222"/>
      <c r="AI188" s="222"/>
      <c r="AJ188" s="222"/>
      <c r="AK188" s="222"/>
      <c r="AL188" s="222"/>
    </row>
    <row r="189" spans="1:38" s="223" customFormat="1" ht="30" customHeight="1">
      <c r="A189" s="217" t="s">
        <v>37</v>
      </c>
      <c r="B189" s="218" t="s">
        <v>391</v>
      </c>
      <c r="C189" s="206" t="s">
        <v>419</v>
      </c>
      <c r="D189" s="220" t="s">
        <v>91</v>
      </c>
      <c r="E189" s="187"/>
      <c r="F189" s="188"/>
      <c r="G189" s="164">
        <f t="shared" si="54"/>
        <v>0</v>
      </c>
      <c r="H189" s="187"/>
      <c r="I189" s="188"/>
      <c r="J189" s="164">
        <f t="shared" si="55"/>
        <v>0</v>
      </c>
      <c r="K189" s="187">
        <v>0</v>
      </c>
      <c r="L189" s="188">
        <v>0</v>
      </c>
      <c r="M189" s="164">
        <f t="shared" si="56"/>
        <v>0</v>
      </c>
      <c r="N189" s="187">
        <v>6</v>
      </c>
      <c r="O189" s="188">
        <v>47.82</v>
      </c>
      <c r="P189" s="164">
        <f t="shared" si="61"/>
        <v>286.92</v>
      </c>
      <c r="Q189" s="164">
        <f t="shared" si="57"/>
        <v>0</v>
      </c>
      <c r="R189" s="164">
        <f t="shared" si="58"/>
        <v>286.92</v>
      </c>
      <c r="S189" s="164">
        <f t="shared" si="59"/>
        <v>-286.92</v>
      </c>
      <c r="T189" s="221"/>
      <c r="U189" s="222"/>
      <c r="V189" s="222"/>
      <c r="W189" s="222"/>
      <c r="X189" s="222"/>
      <c r="Y189" s="222"/>
      <c r="Z189" s="222"/>
      <c r="AA189" s="222"/>
      <c r="AB189" s="222"/>
      <c r="AC189" s="222"/>
      <c r="AD189" s="222"/>
      <c r="AE189" s="222"/>
      <c r="AF189" s="222"/>
      <c r="AG189" s="222"/>
      <c r="AH189" s="222"/>
      <c r="AI189" s="222"/>
      <c r="AJ189" s="222"/>
      <c r="AK189" s="222"/>
      <c r="AL189" s="222"/>
    </row>
    <row r="190" spans="1:38" s="223" customFormat="1" ht="30" customHeight="1">
      <c r="A190" s="217" t="s">
        <v>37</v>
      </c>
      <c r="B190" s="218" t="s">
        <v>392</v>
      </c>
      <c r="C190" s="206" t="s">
        <v>420</v>
      </c>
      <c r="D190" s="220" t="s">
        <v>91</v>
      </c>
      <c r="E190" s="187"/>
      <c r="F190" s="188"/>
      <c r="G190" s="164">
        <f t="shared" si="54"/>
        <v>0</v>
      </c>
      <c r="H190" s="187"/>
      <c r="I190" s="188"/>
      <c r="J190" s="164">
        <f t="shared" si="55"/>
        <v>0</v>
      </c>
      <c r="K190" s="187">
        <v>0</v>
      </c>
      <c r="L190" s="188">
        <v>0</v>
      </c>
      <c r="M190" s="164">
        <f t="shared" si="56"/>
        <v>0</v>
      </c>
      <c r="N190" s="187">
        <v>3</v>
      </c>
      <c r="O190" s="188">
        <v>54.06</v>
      </c>
      <c r="P190" s="164">
        <f t="shared" si="61"/>
        <v>162.18</v>
      </c>
      <c r="Q190" s="164">
        <f t="shared" si="57"/>
        <v>0</v>
      </c>
      <c r="R190" s="164">
        <f t="shared" si="58"/>
        <v>162.18</v>
      </c>
      <c r="S190" s="164">
        <f t="shared" si="59"/>
        <v>-162.18</v>
      </c>
      <c r="T190" s="221"/>
      <c r="U190" s="222"/>
      <c r="V190" s="222"/>
      <c r="W190" s="222"/>
      <c r="X190" s="222"/>
      <c r="Y190" s="222"/>
      <c r="Z190" s="222"/>
      <c r="AA190" s="222"/>
      <c r="AB190" s="222"/>
      <c r="AC190" s="222"/>
      <c r="AD190" s="222"/>
      <c r="AE190" s="222"/>
      <c r="AF190" s="222"/>
      <c r="AG190" s="222"/>
      <c r="AH190" s="222"/>
      <c r="AI190" s="222"/>
      <c r="AJ190" s="222"/>
      <c r="AK190" s="222"/>
      <c r="AL190" s="222"/>
    </row>
    <row r="191" spans="1:38" s="223" customFormat="1" ht="30" customHeight="1">
      <c r="A191" s="217" t="s">
        <v>37</v>
      </c>
      <c r="B191" s="218" t="s">
        <v>393</v>
      </c>
      <c r="C191" s="206" t="s">
        <v>421</v>
      </c>
      <c r="D191" s="220" t="s">
        <v>91</v>
      </c>
      <c r="E191" s="187"/>
      <c r="F191" s="188"/>
      <c r="G191" s="164">
        <f t="shared" si="54"/>
        <v>0</v>
      </c>
      <c r="H191" s="187"/>
      <c r="I191" s="188"/>
      <c r="J191" s="164">
        <f t="shared" si="55"/>
        <v>0</v>
      </c>
      <c r="K191" s="187">
        <v>0</v>
      </c>
      <c r="L191" s="188">
        <v>0</v>
      </c>
      <c r="M191" s="164">
        <f t="shared" si="56"/>
        <v>0</v>
      </c>
      <c r="N191" s="187">
        <v>5</v>
      </c>
      <c r="O191" s="188">
        <v>62.88</v>
      </c>
      <c r="P191" s="164">
        <f t="shared" si="61"/>
        <v>314.40000000000003</v>
      </c>
      <c r="Q191" s="164">
        <f t="shared" si="57"/>
        <v>0</v>
      </c>
      <c r="R191" s="164">
        <f t="shared" si="58"/>
        <v>314.40000000000003</v>
      </c>
      <c r="S191" s="164">
        <f t="shared" si="59"/>
        <v>-314.40000000000003</v>
      </c>
      <c r="T191" s="221"/>
      <c r="U191" s="222"/>
      <c r="V191" s="222"/>
      <c r="W191" s="222"/>
      <c r="X191" s="222"/>
      <c r="Y191" s="222"/>
      <c r="Z191" s="222"/>
      <c r="AA191" s="222"/>
      <c r="AB191" s="222"/>
      <c r="AC191" s="222"/>
      <c r="AD191" s="222"/>
      <c r="AE191" s="222"/>
      <c r="AF191" s="222"/>
      <c r="AG191" s="222"/>
      <c r="AH191" s="222"/>
      <c r="AI191" s="222"/>
      <c r="AJ191" s="222"/>
      <c r="AK191" s="222"/>
      <c r="AL191" s="222"/>
    </row>
    <row r="192" spans="1:38" s="223" customFormat="1" ht="30" customHeight="1">
      <c r="A192" s="217" t="s">
        <v>37</v>
      </c>
      <c r="B192" s="218" t="s">
        <v>394</v>
      </c>
      <c r="C192" s="206" t="s">
        <v>422</v>
      </c>
      <c r="D192" s="220" t="s">
        <v>91</v>
      </c>
      <c r="E192" s="187"/>
      <c r="F192" s="188"/>
      <c r="G192" s="164">
        <f t="shared" si="54"/>
        <v>0</v>
      </c>
      <c r="H192" s="187"/>
      <c r="I192" s="188"/>
      <c r="J192" s="164">
        <f t="shared" si="55"/>
        <v>0</v>
      </c>
      <c r="K192" s="187">
        <v>0</v>
      </c>
      <c r="L192" s="188">
        <v>0</v>
      </c>
      <c r="M192" s="164">
        <f t="shared" si="56"/>
        <v>0</v>
      </c>
      <c r="N192" s="187">
        <v>19</v>
      </c>
      <c r="O192" s="188">
        <v>35.76</v>
      </c>
      <c r="P192" s="164">
        <f t="shared" si="61"/>
        <v>679.43999999999994</v>
      </c>
      <c r="Q192" s="164">
        <f t="shared" si="57"/>
        <v>0</v>
      </c>
      <c r="R192" s="164">
        <f t="shared" si="58"/>
        <v>679.43999999999994</v>
      </c>
      <c r="S192" s="164">
        <f t="shared" si="59"/>
        <v>-679.43999999999994</v>
      </c>
      <c r="T192" s="221"/>
      <c r="U192" s="222"/>
      <c r="V192" s="222"/>
      <c r="W192" s="222"/>
      <c r="X192" s="222"/>
      <c r="Y192" s="222"/>
      <c r="Z192" s="222"/>
      <c r="AA192" s="222"/>
      <c r="AB192" s="222"/>
      <c r="AC192" s="222"/>
      <c r="AD192" s="222"/>
      <c r="AE192" s="222"/>
      <c r="AF192" s="222"/>
      <c r="AG192" s="222"/>
      <c r="AH192" s="222"/>
      <c r="AI192" s="222"/>
      <c r="AJ192" s="222"/>
      <c r="AK192" s="222"/>
      <c r="AL192" s="222"/>
    </row>
    <row r="193" spans="1:38" s="223" customFormat="1" ht="30" customHeight="1">
      <c r="A193" s="217" t="s">
        <v>37</v>
      </c>
      <c r="B193" s="218" t="s">
        <v>395</v>
      </c>
      <c r="C193" s="206" t="s">
        <v>423</v>
      </c>
      <c r="D193" s="220" t="s">
        <v>91</v>
      </c>
      <c r="E193" s="187"/>
      <c r="F193" s="188"/>
      <c r="G193" s="164">
        <f t="shared" si="54"/>
        <v>0</v>
      </c>
      <c r="H193" s="187"/>
      <c r="I193" s="188"/>
      <c r="J193" s="164">
        <f t="shared" si="55"/>
        <v>0</v>
      </c>
      <c r="K193" s="187">
        <v>0</v>
      </c>
      <c r="L193" s="188">
        <v>0</v>
      </c>
      <c r="M193" s="164">
        <f t="shared" si="56"/>
        <v>0</v>
      </c>
      <c r="N193" s="187">
        <v>1</v>
      </c>
      <c r="O193" s="188">
        <v>204.78</v>
      </c>
      <c r="P193" s="164">
        <f t="shared" si="61"/>
        <v>204.78</v>
      </c>
      <c r="Q193" s="164">
        <f t="shared" si="57"/>
        <v>0</v>
      </c>
      <c r="R193" s="164">
        <f t="shared" si="58"/>
        <v>204.78</v>
      </c>
      <c r="S193" s="164">
        <f t="shared" si="59"/>
        <v>-204.78</v>
      </c>
      <c r="T193" s="221"/>
      <c r="U193" s="222"/>
      <c r="V193" s="222"/>
      <c r="W193" s="222"/>
      <c r="X193" s="222"/>
      <c r="Y193" s="222"/>
      <c r="Z193" s="222"/>
      <c r="AA193" s="222"/>
      <c r="AB193" s="222"/>
      <c r="AC193" s="222"/>
      <c r="AD193" s="222"/>
      <c r="AE193" s="222"/>
      <c r="AF193" s="222"/>
      <c r="AG193" s="222"/>
      <c r="AH193" s="222"/>
      <c r="AI193" s="222"/>
      <c r="AJ193" s="222"/>
      <c r="AK193" s="222"/>
      <c r="AL193" s="222"/>
    </row>
    <row r="194" spans="1:38" s="223" customFormat="1" ht="30" customHeight="1">
      <c r="A194" s="217" t="s">
        <v>37</v>
      </c>
      <c r="B194" s="218" t="s">
        <v>396</v>
      </c>
      <c r="C194" s="206" t="s">
        <v>424</v>
      </c>
      <c r="D194" s="220" t="s">
        <v>91</v>
      </c>
      <c r="E194" s="187"/>
      <c r="F194" s="188"/>
      <c r="G194" s="164">
        <f t="shared" si="54"/>
        <v>0</v>
      </c>
      <c r="H194" s="187"/>
      <c r="I194" s="188"/>
      <c r="J194" s="164">
        <f t="shared" si="55"/>
        <v>0</v>
      </c>
      <c r="K194" s="187">
        <v>0</v>
      </c>
      <c r="L194" s="188">
        <v>0</v>
      </c>
      <c r="M194" s="164">
        <f t="shared" si="56"/>
        <v>0</v>
      </c>
      <c r="N194" s="187">
        <v>5</v>
      </c>
      <c r="O194" s="188">
        <v>119.94</v>
      </c>
      <c r="P194" s="164">
        <f t="shared" si="61"/>
        <v>599.70000000000005</v>
      </c>
      <c r="Q194" s="164">
        <f t="shared" si="57"/>
        <v>0</v>
      </c>
      <c r="R194" s="164">
        <f t="shared" si="58"/>
        <v>599.70000000000005</v>
      </c>
      <c r="S194" s="164">
        <f t="shared" si="59"/>
        <v>-599.70000000000005</v>
      </c>
      <c r="T194" s="221"/>
      <c r="U194" s="222"/>
      <c r="V194" s="222"/>
      <c r="W194" s="222"/>
      <c r="X194" s="222"/>
      <c r="Y194" s="222"/>
      <c r="Z194" s="222"/>
      <c r="AA194" s="222"/>
      <c r="AB194" s="222"/>
      <c r="AC194" s="222"/>
      <c r="AD194" s="222"/>
      <c r="AE194" s="222"/>
      <c r="AF194" s="222"/>
      <c r="AG194" s="222"/>
      <c r="AH194" s="222"/>
      <c r="AI194" s="222"/>
      <c r="AJ194" s="222"/>
      <c r="AK194" s="222"/>
      <c r="AL194" s="222"/>
    </row>
    <row r="195" spans="1:38" s="223" customFormat="1" ht="30" customHeight="1">
      <c r="A195" s="217" t="s">
        <v>37</v>
      </c>
      <c r="B195" s="218" t="s">
        <v>397</v>
      </c>
      <c r="C195" s="206" t="s">
        <v>425</v>
      </c>
      <c r="D195" s="220" t="s">
        <v>91</v>
      </c>
      <c r="E195" s="187"/>
      <c r="F195" s="188"/>
      <c r="G195" s="164">
        <f t="shared" si="54"/>
        <v>0</v>
      </c>
      <c r="H195" s="187"/>
      <c r="I195" s="188"/>
      <c r="J195" s="164">
        <f t="shared" si="55"/>
        <v>0</v>
      </c>
      <c r="K195" s="187">
        <v>0</v>
      </c>
      <c r="L195" s="188">
        <v>0</v>
      </c>
      <c r="M195" s="164">
        <f t="shared" si="56"/>
        <v>0</v>
      </c>
      <c r="N195" s="187">
        <v>10</v>
      </c>
      <c r="O195" s="188">
        <v>34.92</v>
      </c>
      <c r="P195" s="164">
        <f t="shared" si="61"/>
        <v>349.20000000000005</v>
      </c>
      <c r="Q195" s="164">
        <f t="shared" si="57"/>
        <v>0</v>
      </c>
      <c r="R195" s="164">
        <f t="shared" si="58"/>
        <v>349.20000000000005</v>
      </c>
      <c r="S195" s="164">
        <f t="shared" si="59"/>
        <v>-349.20000000000005</v>
      </c>
      <c r="T195" s="221"/>
      <c r="U195" s="222"/>
      <c r="V195" s="222"/>
      <c r="W195" s="222"/>
      <c r="X195" s="222"/>
      <c r="Y195" s="222"/>
      <c r="Z195" s="222"/>
      <c r="AA195" s="222"/>
      <c r="AB195" s="222"/>
      <c r="AC195" s="222"/>
      <c r="AD195" s="222"/>
      <c r="AE195" s="222"/>
      <c r="AF195" s="222"/>
      <c r="AG195" s="222"/>
      <c r="AH195" s="222"/>
      <c r="AI195" s="222"/>
      <c r="AJ195" s="222"/>
      <c r="AK195" s="222"/>
      <c r="AL195" s="222"/>
    </row>
    <row r="196" spans="1:38" s="223" customFormat="1" ht="30" customHeight="1">
      <c r="A196" s="217" t="s">
        <v>37</v>
      </c>
      <c r="B196" s="218" t="s">
        <v>398</v>
      </c>
      <c r="C196" s="206" t="s">
        <v>426</v>
      </c>
      <c r="D196" s="220" t="s">
        <v>91</v>
      </c>
      <c r="E196" s="187"/>
      <c r="F196" s="188"/>
      <c r="G196" s="164">
        <f t="shared" si="54"/>
        <v>0</v>
      </c>
      <c r="H196" s="187"/>
      <c r="I196" s="188"/>
      <c r="J196" s="164">
        <f t="shared" si="55"/>
        <v>0</v>
      </c>
      <c r="K196" s="187">
        <v>0</v>
      </c>
      <c r="L196" s="188">
        <v>0</v>
      </c>
      <c r="M196" s="164">
        <f t="shared" si="56"/>
        <v>0</v>
      </c>
      <c r="N196" s="187">
        <v>14</v>
      </c>
      <c r="O196" s="188">
        <v>51.36</v>
      </c>
      <c r="P196" s="164">
        <f t="shared" si="61"/>
        <v>719.04</v>
      </c>
      <c r="Q196" s="164">
        <f t="shared" si="57"/>
        <v>0</v>
      </c>
      <c r="R196" s="164">
        <f t="shared" si="58"/>
        <v>719.04</v>
      </c>
      <c r="S196" s="164">
        <f t="shared" si="59"/>
        <v>-719.04</v>
      </c>
      <c r="T196" s="221"/>
      <c r="U196" s="222"/>
      <c r="V196" s="222"/>
      <c r="W196" s="222"/>
      <c r="X196" s="222"/>
      <c r="Y196" s="222"/>
      <c r="Z196" s="222"/>
      <c r="AA196" s="222"/>
      <c r="AB196" s="222"/>
      <c r="AC196" s="222"/>
      <c r="AD196" s="222"/>
      <c r="AE196" s="222"/>
      <c r="AF196" s="222"/>
      <c r="AG196" s="222"/>
      <c r="AH196" s="222"/>
      <c r="AI196" s="222"/>
      <c r="AJ196" s="222"/>
      <c r="AK196" s="222"/>
      <c r="AL196" s="222"/>
    </row>
    <row r="197" spans="1:38" s="223" customFormat="1" ht="30" customHeight="1">
      <c r="A197" s="217" t="s">
        <v>37</v>
      </c>
      <c r="B197" s="218" t="s">
        <v>399</v>
      </c>
      <c r="C197" s="206" t="s">
        <v>427</v>
      </c>
      <c r="D197" s="220" t="s">
        <v>91</v>
      </c>
      <c r="E197" s="187"/>
      <c r="F197" s="188"/>
      <c r="G197" s="164">
        <f t="shared" si="54"/>
        <v>0</v>
      </c>
      <c r="H197" s="187"/>
      <c r="I197" s="188"/>
      <c r="J197" s="164">
        <f t="shared" si="55"/>
        <v>0</v>
      </c>
      <c r="K197" s="187">
        <v>0</v>
      </c>
      <c r="L197" s="188">
        <v>0</v>
      </c>
      <c r="M197" s="164">
        <f t="shared" si="56"/>
        <v>0</v>
      </c>
      <c r="N197" s="187">
        <v>16</v>
      </c>
      <c r="O197" s="188">
        <v>55.14</v>
      </c>
      <c r="P197" s="164">
        <f>N197*O197+0.01</f>
        <v>882.25</v>
      </c>
      <c r="Q197" s="164">
        <f t="shared" si="57"/>
        <v>0</v>
      </c>
      <c r="R197" s="164">
        <f t="shared" si="58"/>
        <v>882.25</v>
      </c>
      <c r="S197" s="164">
        <f t="shared" si="59"/>
        <v>-882.25</v>
      </c>
      <c r="T197" s="221"/>
      <c r="U197" s="222"/>
      <c r="V197" s="222"/>
      <c r="W197" s="222"/>
      <c r="X197" s="222"/>
      <c r="Y197" s="222"/>
      <c r="Z197" s="222"/>
      <c r="AA197" s="222"/>
      <c r="AB197" s="222"/>
      <c r="AC197" s="222"/>
      <c r="AD197" s="222"/>
      <c r="AE197" s="222"/>
      <c r="AF197" s="222"/>
      <c r="AG197" s="222"/>
      <c r="AH197" s="222"/>
      <c r="AI197" s="222"/>
      <c r="AJ197" s="222"/>
      <c r="AK197" s="222"/>
      <c r="AL197" s="222"/>
    </row>
    <row r="198" spans="1:38" s="223" customFormat="1" ht="30" customHeight="1">
      <c r="A198" s="217" t="s">
        <v>37</v>
      </c>
      <c r="B198" s="218" t="s">
        <v>400</v>
      </c>
      <c r="C198" s="206" t="s">
        <v>429</v>
      </c>
      <c r="D198" s="220" t="s">
        <v>91</v>
      </c>
      <c r="E198" s="187"/>
      <c r="F198" s="188"/>
      <c r="G198" s="164">
        <f t="shared" si="54"/>
        <v>0</v>
      </c>
      <c r="H198" s="187"/>
      <c r="I198" s="188"/>
      <c r="J198" s="164">
        <f t="shared" si="55"/>
        <v>0</v>
      </c>
      <c r="K198" s="187">
        <v>0</v>
      </c>
      <c r="L198" s="188">
        <v>0</v>
      </c>
      <c r="M198" s="164">
        <f t="shared" si="56"/>
        <v>0</v>
      </c>
      <c r="N198" s="187">
        <v>10</v>
      </c>
      <c r="O198" s="188">
        <v>25.74</v>
      </c>
      <c r="P198" s="164">
        <f t="shared" si="61"/>
        <v>257.39999999999998</v>
      </c>
      <c r="Q198" s="164">
        <f t="shared" si="57"/>
        <v>0</v>
      </c>
      <c r="R198" s="164">
        <f t="shared" si="58"/>
        <v>257.39999999999998</v>
      </c>
      <c r="S198" s="164">
        <f t="shared" si="59"/>
        <v>-257.39999999999998</v>
      </c>
      <c r="T198" s="221"/>
      <c r="U198" s="222"/>
      <c r="V198" s="222"/>
      <c r="W198" s="222"/>
      <c r="X198" s="222"/>
      <c r="Y198" s="222"/>
      <c r="Z198" s="222"/>
      <c r="AA198" s="222"/>
      <c r="AB198" s="222"/>
      <c r="AC198" s="222"/>
      <c r="AD198" s="222"/>
      <c r="AE198" s="222"/>
      <c r="AF198" s="222"/>
      <c r="AG198" s="222"/>
      <c r="AH198" s="222"/>
      <c r="AI198" s="222"/>
      <c r="AJ198" s="222"/>
      <c r="AK198" s="222"/>
      <c r="AL198" s="222"/>
    </row>
    <row r="199" spans="1:38" s="223" customFormat="1" ht="30" customHeight="1">
      <c r="A199" s="217" t="s">
        <v>37</v>
      </c>
      <c r="B199" s="218" t="s">
        <v>401</v>
      </c>
      <c r="C199" s="206" t="s">
        <v>428</v>
      </c>
      <c r="D199" s="220" t="s">
        <v>91</v>
      </c>
      <c r="E199" s="187"/>
      <c r="F199" s="188"/>
      <c r="G199" s="164">
        <f t="shared" si="54"/>
        <v>0</v>
      </c>
      <c r="H199" s="187"/>
      <c r="I199" s="188"/>
      <c r="J199" s="164">
        <f t="shared" si="55"/>
        <v>0</v>
      </c>
      <c r="K199" s="187">
        <v>0</v>
      </c>
      <c r="L199" s="188">
        <v>0</v>
      </c>
      <c r="M199" s="164">
        <f t="shared" si="56"/>
        <v>0</v>
      </c>
      <c r="N199" s="187">
        <v>6</v>
      </c>
      <c r="O199" s="188">
        <v>388.98</v>
      </c>
      <c r="P199" s="164">
        <f t="shared" si="61"/>
        <v>2333.88</v>
      </c>
      <c r="Q199" s="164">
        <f t="shared" si="57"/>
        <v>0</v>
      </c>
      <c r="R199" s="164">
        <f t="shared" si="58"/>
        <v>2333.88</v>
      </c>
      <c r="S199" s="164">
        <f t="shared" si="59"/>
        <v>-2333.88</v>
      </c>
      <c r="T199" s="221"/>
      <c r="U199" s="222"/>
      <c r="V199" s="222"/>
      <c r="W199" s="222"/>
      <c r="X199" s="222"/>
      <c r="Y199" s="222"/>
      <c r="Z199" s="222"/>
      <c r="AA199" s="222"/>
      <c r="AB199" s="222"/>
      <c r="AC199" s="222"/>
      <c r="AD199" s="222"/>
      <c r="AE199" s="222"/>
      <c r="AF199" s="222"/>
      <c r="AG199" s="222"/>
      <c r="AH199" s="222"/>
      <c r="AI199" s="222"/>
      <c r="AJ199" s="222"/>
      <c r="AK199" s="222"/>
      <c r="AL199" s="222"/>
    </row>
    <row r="200" spans="1:38" s="223" customFormat="1" ht="30" customHeight="1">
      <c r="A200" s="217" t="s">
        <v>37</v>
      </c>
      <c r="B200" s="218" t="s">
        <v>402</v>
      </c>
      <c r="C200" s="229" t="s">
        <v>503</v>
      </c>
      <c r="D200" s="220" t="s">
        <v>91</v>
      </c>
      <c r="E200" s="187"/>
      <c r="F200" s="188"/>
      <c r="G200" s="164">
        <f t="shared" si="54"/>
        <v>0</v>
      </c>
      <c r="H200" s="187"/>
      <c r="I200" s="188"/>
      <c r="J200" s="164">
        <f t="shared" si="55"/>
        <v>0</v>
      </c>
      <c r="K200" s="187">
        <v>0</v>
      </c>
      <c r="L200" s="188">
        <v>0</v>
      </c>
      <c r="M200" s="164">
        <f t="shared" si="56"/>
        <v>0</v>
      </c>
      <c r="N200" s="230">
        <v>2</v>
      </c>
      <c r="O200" s="231">
        <v>88.38</v>
      </c>
      <c r="P200" s="164">
        <f t="shared" si="61"/>
        <v>176.76</v>
      </c>
      <c r="Q200" s="164">
        <f t="shared" si="57"/>
        <v>0</v>
      </c>
      <c r="R200" s="164">
        <f t="shared" si="58"/>
        <v>176.76</v>
      </c>
      <c r="S200" s="164">
        <f t="shared" si="59"/>
        <v>-176.76</v>
      </c>
      <c r="T200" s="221"/>
      <c r="U200" s="222"/>
      <c r="V200" s="222"/>
      <c r="W200" s="222"/>
      <c r="X200" s="222"/>
      <c r="Y200" s="222"/>
      <c r="Z200" s="222"/>
      <c r="AA200" s="222"/>
      <c r="AB200" s="222"/>
      <c r="AC200" s="222"/>
      <c r="AD200" s="222"/>
      <c r="AE200" s="222"/>
      <c r="AF200" s="222"/>
      <c r="AG200" s="222"/>
      <c r="AH200" s="222"/>
      <c r="AI200" s="222"/>
      <c r="AJ200" s="222"/>
      <c r="AK200" s="222"/>
      <c r="AL200" s="222"/>
    </row>
    <row r="201" spans="1:38" s="223" customFormat="1" ht="39" customHeight="1">
      <c r="A201" s="217" t="s">
        <v>37</v>
      </c>
      <c r="B201" s="218" t="s">
        <v>403</v>
      </c>
      <c r="C201" s="229" t="s">
        <v>504</v>
      </c>
      <c r="D201" s="220" t="s">
        <v>91</v>
      </c>
      <c r="E201" s="187"/>
      <c r="F201" s="188"/>
      <c r="G201" s="164">
        <f t="shared" si="54"/>
        <v>0</v>
      </c>
      <c r="H201" s="187"/>
      <c r="I201" s="188"/>
      <c r="J201" s="164">
        <f t="shared" si="55"/>
        <v>0</v>
      </c>
      <c r="K201" s="187">
        <v>0</v>
      </c>
      <c r="L201" s="188">
        <v>0</v>
      </c>
      <c r="M201" s="164">
        <f t="shared" si="56"/>
        <v>0</v>
      </c>
      <c r="N201" s="230">
        <v>2</v>
      </c>
      <c r="O201" s="231">
        <v>156</v>
      </c>
      <c r="P201" s="164">
        <f t="shared" si="61"/>
        <v>312</v>
      </c>
      <c r="Q201" s="164">
        <f t="shared" si="57"/>
        <v>0</v>
      </c>
      <c r="R201" s="164">
        <f t="shared" si="58"/>
        <v>312</v>
      </c>
      <c r="S201" s="164">
        <f t="shared" si="59"/>
        <v>-312</v>
      </c>
      <c r="T201" s="221"/>
      <c r="U201" s="222"/>
      <c r="V201" s="222"/>
      <c r="W201" s="222"/>
      <c r="X201" s="222"/>
      <c r="Y201" s="222"/>
      <c r="Z201" s="222"/>
      <c r="AA201" s="222"/>
      <c r="AB201" s="222"/>
      <c r="AC201" s="222"/>
      <c r="AD201" s="222"/>
      <c r="AE201" s="222"/>
      <c r="AF201" s="222"/>
      <c r="AG201" s="222"/>
      <c r="AH201" s="222"/>
      <c r="AI201" s="222"/>
      <c r="AJ201" s="222"/>
      <c r="AK201" s="222"/>
      <c r="AL201" s="222"/>
    </row>
    <row r="202" spans="1:38" s="223" customFormat="1" ht="30" customHeight="1">
      <c r="A202" s="217" t="s">
        <v>37</v>
      </c>
      <c r="B202" s="218" t="s">
        <v>404</v>
      </c>
      <c r="C202" s="229" t="s">
        <v>505</v>
      </c>
      <c r="D202" s="220" t="s">
        <v>91</v>
      </c>
      <c r="E202" s="187"/>
      <c r="F202" s="188"/>
      <c r="G202" s="164">
        <f t="shared" si="54"/>
        <v>0</v>
      </c>
      <c r="H202" s="187"/>
      <c r="I202" s="188"/>
      <c r="J202" s="164">
        <f t="shared" si="55"/>
        <v>0</v>
      </c>
      <c r="K202" s="187">
        <v>0</v>
      </c>
      <c r="L202" s="188">
        <v>0</v>
      </c>
      <c r="M202" s="164">
        <f t="shared" si="56"/>
        <v>0</v>
      </c>
      <c r="N202" s="230">
        <v>8</v>
      </c>
      <c r="O202" s="231">
        <v>33.299999999999997</v>
      </c>
      <c r="P202" s="164">
        <f t="shared" si="61"/>
        <v>266.39999999999998</v>
      </c>
      <c r="Q202" s="164">
        <f t="shared" si="57"/>
        <v>0</v>
      </c>
      <c r="R202" s="164">
        <f t="shared" si="58"/>
        <v>266.39999999999998</v>
      </c>
      <c r="S202" s="164">
        <f t="shared" si="59"/>
        <v>-266.39999999999998</v>
      </c>
      <c r="T202" s="221"/>
      <c r="U202" s="222"/>
      <c r="V202" s="222"/>
      <c r="W202" s="222"/>
      <c r="X202" s="222"/>
      <c r="Y202" s="222"/>
      <c r="Z202" s="222"/>
      <c r="AA202" s="222"/>
      <c r="AB202" s="222"/>
      <c r="AC202" s="222"/>
      <c r="AD202" s="222"/>
      <c r="AE202" s="222"/>
      <c r="AF202" s="222"/>
      <c r="AG202" s="222"/>
      <c r="AH202" s="222"/>
      <c r="AI202" s="222"/>
      <c r="AJ202" s="222"/>
      <c r="AK202" s="222"/>
      <c r="AL202" s="222"/>
    </row>
    <row r="203" spans="1:38" s="223" customFormat="1" ht="30" customHeight="1">
      <c r="A203" s="217" t="s">
        <v>37</v>
      </c>
      <c r="B203" s="218" t="s">
        <v>405</v>
      </c>
      <c r="C203" s="229" t="s">
        <v>506</v>
      </c>
      <c r="D203" s="220" t="s">
        <v>91</v>
      </c>
      <c r="E203" s="187"/>
      <c r="F203" s="188"/>
      <c r="G203" s="164">
        <f t="shared" si="54"/>
        <v>0</v>
      </c>
      <c r="H203" s="187"/>
      <c r="I203" s="188"/>
      <c r="J203" s="164">
        <f t="shared" si="55"/>
        <v>0</v>
      </c>
      <c r="K203" s="187">
        <v>0</v>
      </c>
      <c r="L203" s="188">
        <v>0</v>
      </c>
      <c r="M203" s="164">
        <f t="shared" si="56"/>
        <v>0</v>
      </c>
      <c r="N203" s="230">
        <v>3</v>
      </c>
      <c r="O203" s="231">
        <v>29.88</v>
      </c>
      <c r="P203" s="164">
        <f t="shared" si="61"/>
        <v>89.64</v>
      </c>
      <c r="Q203" s="164">
        <f t="shared" si="57"/>
        <v>0</v>
      </c>
      <c r="R203" s="164">
        <f t="shared" si="58"/>
        <v>89.64</v>
      </c>
      <c r="S203" s="164">
        <f t="shared" si="59"/>
        <v>-89.64</v>
      </c>
      <c r="T203" s="221"/>
      <c r="U203" s="222"/>
      <c r="V203" s="222"/>
      <c r="W203" s="222"/>
      <c r="X203" s="222"/>
      <c r="Y203" s="222"/>
      <c r="Z203" s="222"/>
      <c r="AA203" s="222"/>
      <c r="AB203" s="222"/>
      <c r="AC203" s="222"/>
      <c r="AD203" s="222"/>
      <c r="AE203" s="222"/>
      <c r="AF203" s="222"/>
      <c r="AG203" s="222"/>
      <c r="AH203" s="222"/>
      <c r="AI203" s="222"/>
      <c r="AJ203" s="222"/>
      <c r="AK203" s="222"/>
      <c r="AL203" s="222"/>
    </row>
    <row r="204" spans="1:38" s="223" customFormat="1" ht="30" customHeight="1">
      <c r="A204" s="217" t="s">
        <v>37</v>
      </c>
      <c r="B204" s="218" t="s">
        <v>406</v>
      </c>
      <c r="C204" s="229" t="s">
        <v>507</v>
      </c>
      <c r="D204" s="220" t="s">
        <v>91</v>
      </c>
      <c r="E204" s="187"/>
      <c r="F204" s="188"/>
      <c r="G204" s="164">
        <f t="shared" si="54"/>
        <v>0</v>
      </c>
      <c r="H204" s="187"/>
      <c r="I204" s="188"/>
      <c r="J204" s="164">
        <f t="shared" si="55"/>
        <v>0</v>
      </c>
      <c r="K204" s="187">
        <v>0</v>
      </c>
      <c r="L204" s="188">
        <v>0</v>
      </c>
      <c r="M204" s="164">
        <f t="shared" si="56"/>
        <v>0</v>
      </c>
      <c r="N204" s="230">
        <v>3</v>
      </c>
      <c r="O204" s="231">
        <v>24.36</v>
      </c>
      <c r="P204" s="164">
        <f t="shared" si="61"/>
        <v>73.08</v>
      </c>
      <c r="Q204" s="164">
        <f t="shared" si="57"/>
        <v>0</v>
      </c>
      <c r="R204" s="164">
        <f t="shared" si="58"/>
        <v>73.08</v>
      </c>
      <c r="S204" s="164">
        <f t="shared" si="59"/>
        <v>-73.08</v>
      </c>
      <c r="T204" s="221"/>
      <c r="U204" s="222"/>
      <c r="V204" s="222"/>
      <c r="W204" s="222"/>
      <c r="X204" s="222"/>
      <c r="Y204" s="222"/>
      <c r="Z204" s="222"/>
      <c r="AA204" s="222"/>
      <c r="AB204" s="222"/>
      <c r="AC204" s="222"/>
      <c r="AD204" s="222"/>
      <c r="AE204" s="222"/>
      <c r="AF204" s="222"/>
      <c r="AG204" s="222"/>
      <c r="AH204" s="222"/>
      <c r="AI204" s="222"/>
      <c r="AJ204" s="222"/>
      <c r="AK204" s="222"/>
      <c r="AL204" s="222"/>
    </row>
    <row r="205" spans="1:38" s="223" customFormat="1" ht="30" customHeight="1">
      <c r="A205" s="217" t="s">
        <v>37</v>
      </c>
      <c r="B205" s="218" t="s">
        <v>407</v>
      </c>
      <c r="C205" s="229" t="s">
        <v>508</v>
      </c>
      <c r="D205" s="220" t="s">
        <v>91</v>
      </c>
      <c r="E205" s="187"/>
      <c r="F205" s="188"/>
      <c r="G205" s="164">
        <f t="shared" si="54"/>
        <v>0</v>
      </c>
      <c r="H205" s="187"/>
      <c r="I205" s="188"/>
      <c r="J205" s="164">
        <f t="shared" si="55"/>
        <v>0</v>
      </c>
      <c r="K205" s="187">
        <v>0</v>
      </c>
      <c r="L205" s="188">
        <v>0</v>
      </c>
      <c r="M205" s="164">
        <f t="shared" si="56"/>
        <v>0</v>
      </c>
      <c r="N205" s="230">
        <v>3</v>
      </c>
      <c r="O205" s="231">
        <v>33.299999999999997</v>
      </c>
      <c r="P205" s="164">
        <f t="shared" si="61"/>
        <v>99.899999999999991</v>
      </c>
      <c r="Q205" s="164">
        <f t="shared" si="57"/>
        <v>0</v>
      </c>
      <c r="R205" s="164">
        <f t="shared" si="58"/>
        <v>99.899999999999991</v>
      </c>
      <c r="S205" s="164">
        <f t="shared" si="59"/>
        <v>-99.899999999999991</v>
      </c>
      <c r="T205" s="221"/>
      <c r="U205" s="222"/>
      <c r="V205" s="222"/>
      <c r="W205" s="222"/>
      <c r="X205" s="222"/>
      <c r="Y205" s="222"/>
      <c r="Z205" s="222"/>
      <c r="AA205" s="222"/>
      <c r="AB205" s="222"/>
      <c r="AC205" s="222"/>
      <c r="AD205" s="222"/>
      <c r="AE205" s="222"/>
      <c r="AF205" s="222"/>
      <c r="AG205" s="222"/>
      <c r="AH205" s="222"/>
      <c r="AI205" s="222"/>
      <c r="AJ205" s="222"/>
      <c r="AK205" s="222"/>
      <c r="AL205" s="222"/>
    </row>
    <row r="206" spans="1:38" s="223" customFormat="1" ht="30" customHeight="1">
      <c r="A206" s="217" t="s">
        <v>37</v>
      </c>
      <c r="B206" s="218" t="s">
        <v>408</v>
      </c>
      <c r="C206" s="229" t="s">
        <v>509</v>
      </c>
      <c r="D206" s="220" t="s">
        <v>91</v>
      </c>
      <c r="E206" s="187"/>
      <c r="F206" s="188"/>
      <c r="G206" s="164">
        <f t="shared" si="54"/>
        <v>0</v>
      </c>
      <c r="H206" s="187"/>
      <c r="I206" s="188"/>
      <c r="J206" s="164">
        <f t="shared" si="55"/>
        <v>0</v>
      </c>
      <c r="K206" s="187">
        <v>0</v>
      </c>
      <c r="L206" s="188">
        <v>0</v>
      </c>
      <c r="M206" s="164">
        <f t="shared" si="56"/>
        <v>0</v>
      </c>
      <c r="N206" s="230">
        <v>5</v>
      </c>
      <c r="O206" s="231">
        <v>26.1</v>
      </c>
      <c r="P206" s="164">
        <f t="shared" si="61"/>
        <v>130.5</v>
      </c>
      <c r="Q206" s="164">
        <f t="shared" si="57"/>
        <v>0</v>
      </c>
      <c r="R206" s="164">
        <f t="shared" si="58"/>
        <v>130.5</v>
      </c>
      <c r="S206" s="164">
        <f t="shared" si="59"/>
        <v>-130.5</v>
      </c>
      <c r="T206" s="221"/>
      <c r="U206" s="222"/>
      <c r="V206" s="222"/>
      <c r="W206" s="222"/>
      <c r="X206" s="222"/>
      <c r="Y206" s="222"/>
      <c r="Z206" s="222"/>
      <c r="AA206" s="222"/>
      <c r="AB206" s="222"/>
      <c r="AC206" s="222"/>
      <c r="AD206" s="222"/>
      <c r="AE206" s="222"/>
      <c r="AF206" s="222"/>
      <c r="AG206" s="222"/>
      <c r="AH206" s="222"/>
      <c r="AI206" s="222"/>
      <c r="AJ206" s="222"/>
      <c r="AK206" s="222"/>
      <c r="AL206" s="222"/>
    </row>
    <row r="207" spans="1:38" s="223" customFormat="1" ht="30" customHeight="1">
      <c r="A207" s="217" t="s">
        <v>37</v>
      </c>
      <c r="B207" s="218" t="s">
        <v>409</v>
      </c>
      <c r="C207" s="229" t="s">
        <v>510</v>
      </c>
      <c r="D207" s="220" t="s">
        <v>91</v>
      </c>
      <c r="E207" s="187"/>
      <c r="F207" s="188"/>
      <c r="G207" s="164">
        <f t="shared" si="54"/>
        <v>0</v>
      </c>
      <c r="H207" s="187"/>
      <c r="I207" s="188"/>
      <c r="J207" s="164">
        <f t="shared" si="55"/>
        <v>0</v>
      </c>
      <c r="K207" s="187">
        <v>0</v>
      </c>
      <c r="L207" s="188">
        <v>0</v>
      </c>
      <c r="M207" s="164">
        <f t="shared" si="56"/>
        <v>0</v>
      </c>
      <c r="N207" s="230">
        <v>1</v>
      </c>
      <c r="O207" s="231">
        <v>26.1</v>
      </c>
      <c r="P207" s="164">
        <f t="shared" si="61"/>
        <v>26.1</v>
      </c>
      <c r="Q207" s="164">
        <f t="shared" si="57"/>
        <v>0</v>
      </c>
      <c r="R207" s="164">
        <f t="shared" si="58"/>
        <v>26.1</v>
      </c>
      <c r="S207" s="164">
        <f t="shared" si="59"/>
        <v>-26.1</v>
      </c>
      <c r="T207" s="221"/>
      <c r="U207" s="222"/>
      <c r="V207" s="222"/>
      <c r="W207" s="222"/>
      <c r="X207" s="222"/>
      <c r="Y207" s="222"/>
      <c r="Z207" s="222"/>
      <c r="AA207" s="222"/>
      <c r="AB207" s="222"/>
      <c r="AC207" s="222"/>
      <c r="AD207" s="222"/>
      <c r="AE207" s="222"/>
      <c r="AF207" s="222"/>
      <c r="AG207" s="222"/>
      <c r="AH207" s="222"/>
      <c r="AI207" s="222"/>
      <c r="AJ207" s="222"/>
      <c r="AK207" s="222"/>
      <c r="AL207" s="222"/>
    </row>
    <row r="208" spans="1:38" s="223" customFormat="1" ht="30" customHeight="1">
      <c r="A208" s="217" t="s">
        <v>37</v>
      </c>
      <c r="B208" s="218" t="s">
        <v>410</v>
      </c>
      <c r="C208" s="229" t="s">
        <v>511</v>
      </c>
      <c r="D208" s="220" t="s">
        <v>91</v>
      </c>
      <c r="E208" s="187"/>
      <c r="F208" s="188"/>
      <c r="G208" s="164">
        <f t="shared" si="54"/>
        <v>0</v>
      </c>
      <c r="H208" s="187"/>
      <c r="I208" s="188"/>
      <c r="J208" s="164">
        <f t="shared" si="55"/>
        <v>0</v>
      </c>
      <c r="K208" s="187">
        <v>0</v>
      </c>
      <c r="L208" s="188">
        <v>0</v>
      </c>
      <c r="M208" s="164">
        <f t="shared" si="56"/>
        <v>0</v>
      </c>
      <c r="N208" s="230">
        <v>1</v>
      </c>
      <c r="O208" s="231">
        <v>94.87</v>
      </c>
      <c r="P208" s="164">
        <f t="shared" si="61"/>
        <v>94.87</v>
      </c>
      <c r="Q208" s="164">
        <f t="shared" si="57"/>
        <v>0</v>
      </c>
      <c r="R208" s="164">
        <f t="shared" si="58"/>
        <v>94.87</v>
      </c>
      <c r="S208" s="164">
        <f t="shared" si="59"/>
        <v>-94.87</v>
      </c>
      <c r="T208" s="221"/>
      <c r="U208" s="222"/>
      <c r="V208" s="222"/>
      <c r="W208" s="222"/>
      <c r="X208" s="222"/>
      <c r="Y208" s="222"/>
      <c r="Z208" s="222"/>
      <c r="AA208" s="222"/>
      <c r="AB208" s="222"/>
      <c r="AC208" s="222"/>
      <c r="AD208" s="222"/>
      <c r="AE208" s="222"/>
      <c r="AF208" s="222"/>
      <c r="AG208" s="222"/>
      <c r="AH208" s="222"/>
      <c r="AI208" s="222"/>
      <c r="AJ208" s="222"/>
      <c r="AK208" s="222"/>
      <c r="AL208" s="222"/>
    </row>
    <row r="209" spans="1:38" s="223" customFormat="1" ht="30" customHeight="1">
      <c r="A209" s="217" t="s">
        <v>37</v>
      </c>
      <c r="B209" s="218" t="s">
        <v>411</v>
      </c>
      <c r="C209" s="229" t="s">
        <v>512</v>
      </c>
      <c r="D209" s="220" t="s">
        <v>91</v>
      </c>
      <c r="E209" s="187"/>
      <c r="F209" s="188"/>
      <c r="G209" s="164">
        <f t="shared" si="54"/>
        <v>0</v>
      </c>
      <c r="H209" s="187"/>
      <c r="I209" s="188"/>
      <c r="J209" s="164">
        <f t="shared" si="55"/>
        <v>0</v>
      </c>
      <c r="K209" s="187">
        <v>0</v>
      </c>
      <c r="L209" s="188">
        <v>0</v>
      </c>
      <c r="M209" s="164">
        <f t="shared" si="56"/>
        <v>0</v>
      </c>
      <c r="N209" s="230">
        <v>1</v>
      </c>
      <c r="O209" s="231">
        <v>97.98</v>
      </c>
      <c r="P209" s="164">
        <f t="shared" si="61"/>
        <v>97.98</v>
      </c>
      <c r="Q209" s="164">
        <f t="shared" si="57"/>
        <v>0</v>
      </c>
      <c r="R209" s="164">
        <f t="shared" si="58"/>
        <v>97.98</v>
      </c>
      <c r="S209" s="164">
        <f t="shared" si="59"/>
        <v>-97.98</v>
      </c>
      <c r="T209" s="221"/>
      <c r="U209" s="222"/>
      <c r="V209" s="222"/>
      <c r="W209" s="222"/>
      <c r="X209" s="222"/>
      <c r="Y209" s="222"/>
      <c r="Z209" s="222"/>
      <c r="AA209" s="222"/>
      <c r="AB209" s="222"/>
      <c r="AC209" s="222"/>
      <c r="AD209" s="222"/>
      <c r="AE209" s="222"/>
      <c r="AF209" s="222"/>
      <c r="AG209" s="222"/>
      <c r="AH209" s="222"/>
      <c r="AI209" s="222"/>
      <c r="AJ209" s="222"/>
      <c r="AK209" s="222"/>
      <c r="AL209" s="222"/>
    </row>
    <row r="210" spans="1:38" s="223" customFormat="1" ht="30" customHeight="1">
      <c r="A210" s="217" t="s">
        <v>37</v>
      </c>
      <c r="B210" s="218" t="s">
        <v>412</v>
      </c>
      <c r="C210" s="229" t="s">
        <v>513</v>
      </c>
      <c r="D210" s="220" t="s">
        <v>91</v>
      </c>
      <c r="E210" s="187"/>
      <c r="F210" s="188"/>
      <c r="G210" s="164">
        <f t="shared" si="54"/>
        <v>0</v>
      </c>
      <c r="H210" s="187"/>
      <c r="I210" s="188"/>
      <c r="J210" s="164">
        <f t="shared" si="55"/>
        <v>0</v>
      </c>
      <c r="K210" s="187">
        <v>0</v>
      </c>
      <c r="L210" s="188">
        <v>0</v>
      </c>
      <c r="M210" s="164">
        <f t="shared" si="56"/>
        <v>0</v>
      </c>
      <c r="N210" s="230">
        <v>1</v>
      </c>
      <c r="O210" s="231">
        <v>97.98</v>
      </c>
      <c r="P210" s="164">
        <f t="shared" si="61"/>
        <v>97.98</v>
      </c>
      <c r="Q210" s="164">
        <f t="shared" si="57"/>
        <v>0</v>
      </c>
      <c r="R210" s="164">
        <f t="shared" si="58"/>
        <v>97.98</v>
      </c>
      <c r="S210" s="164">
        <f t="shared" si="59"/>
        <v>-97.98</v>
      </c>
      <c r="T210" s="221"/>
      <c r="U210" s="222"/>
      <c r="V210" s="222"/>
      <c r="W210" s="222"/>
      <c r="X210" s="222"/>
      <c r="Y210" s="222"/>
      <c r="Z210" s="222"/>
      <c r="AA210" s="222"/>
      <c r="AB210" s="222"/>
      <c r="AC210" s="222"/>
      <c r="AD210" s="222"/>
      <c r="AE210" s="222"/>
      <c r="AF210" s="222"/>
      <c r="AG210" s="222"/>
      <c r="AH210" s="222"/>
      <c r="AI210" s="222"/>
      <c r="AJ210" s="222"/>
      <c r="AK210" s="222"/>
      <c r="AL210" s="222"/>
    </row>
    <row r="211" spans="1:38" s="223" customFormat="1" ht="30" customHeight="1">
      <c r="A211" s="217" t="s">
        <v>37</v>
      </c>
      <c r="B211" s="218" t="s">
        <v>413</v>
      </c>
      <c r="C211" s="229" t="s">
        <v>514</v>
      </c>
      <c r="D211" s="220" t="s">
        <v>91</v>
      </c>
      <c r="E211" s="187"/>
      <c r="F211" s="188"/>
      <c r="G211" s="164">
        <f t="shared" si="54"/>
        <v>0</v>
      </c>
      <c r="H211" s="187"/>
      <c r="I211" s="188"/>
      <c r="J211" s="164">
        <f t="shared" si="55"/>
        <v>0</v>
      </c>
      <c r="K211" s="187">
        <v>0</v>
      </c>
      <c r="L211" s="188">
        <v>0</v>
      </c>
      <c r="M211" s="164">
        <f t="shared" si="56"/>
        <v>0</v>
      </c>
      <c r="N211" s="230">
        <v>1</v>
      </c>
      <c r="O211" s="231">
        <v>14.1</v>
      </c>
      <c r="P211" s="164">
        <f t="shared" si="61"/>
        <v>14.1</v>
      </c>
      <c r="Q211" s="164">
        <f t="shared" si="57"/>
        <v>0</v>
      </c>
      <c r="R211" s="164">
        <f t="shared" si="58"/>
        <v>14.1</v>
      </c>
      <c r="S211" s="164">
        <f t="shared" si="59"/>
        <v>-14.1</v>
      </c>
      <c r="T211" s="221"/>
      <c r="U211" s="222"/>
      <c r="V211" s="222"/>
      <c r="W211" s="222"/>
      <c r="X211" s="222"/>
      <c r="Y211" s="222"/>
      <c r="Z211" s="222"/>
      <c r="AA211" s="222"/>
      <c r="AB211" s="222"/>
      <c r="AC211" s="222"/>
      <c r="AD211" s="222"/>
      <c r="AE211" s="222"/>
      <c r="AF211" s="222"/>
      <c r="AG211" s="222"/>
      <c r="AH211" s="222"/>
      <c r="AI211" s="222"/>
      <c r="AJ211" s="222"/>
      <c r="AK211" s="222"/>
      <c r="AL211" s="222"/>
    </row>
    <row r="212" spans="1:38" s="223" customFormat="1" ht="30" customHeight="1">
      <c r="A212" s="217" t="s">
        <v>37</v>
      </c>
      <c r="B212" s="218" t="s">
        <v>414</v>
      </c>
      <c r="C212" s="229" t="s">
        <v>515</v>
      </c>
      <c r="D212" s="220" t="s">
        <v>91</v>
      </c>
      <c r="E212" s="187"/>
      <c r="F212" s="188"/>
      <c r="G212" s="164">
        <f t="shared" si="54"/>
        <v>0</v>
      </c>
      <c r="H212" s="187"/>
      <c r="I212" s="188"/>
      <c r="J212" s="164">
        <f t="shared" si="55"/>
        <v>0</v>
      </c>
      <c r="K212" s="187">
        <v>0</v>
      </c>
      <c r="L212" s="188">
        <v>0</v>
      </c>
      <c r="M212" s="164">
        <f t="shared" si="56"/>
        <v>0</v>
      </c>
      <c r="N212" s="230">
        <v>2</v>
      </c>
      <c r="O212" s="231">
        <v>28.8</v>
      </c>
      <c r="P212" s="164">
        <f t="shared" si="61"/>
        <v>57.6</v>
      </c>
      <c r="Q212" s="164">
        <f t="shared" si="57"/>
        <v>0</v>
      </c>
      <c r="R212" s="164">
        <f t="shared" si="58"/>
        <v>57.6</v>
      </c>
      <c r="S212" s="164">
        <f t="shared" si="59"/>
        <v>-57.6</v>
      </c>
      <c r="T212" s="221"/>
      <c r="U212" s="222"/>
      <c r="V212" s="222"/>
      <c r="W212" s="222"/>
      <c r="X212" s="222"/>
      <c r="Y212" s="222"/>
      <c r="Z212" s="222"/>
      <c r="AA212" s="222"/>
      <c r="AB212" s="222"/>
      <c r="AC212" s="222"/>
      <c r="AD212" s="222"/>
      <c r="AE212" s="222"/>
      <c r="AF212" s="222"/>
      <c r="AG212" s="222"/>
      <c r="AH212" s="222"/>
      <c r="AI212" s="222"/>
      <c r="AJ212" s="222"/>
      <c r="AK212" s="222"/>
      <c r="AL212" s="222"/>
    </row>
    <row r="213" spans="1:38" s="223" customFormat="1" ht="30" customHeight="1">
      <c r="A213" s="217" t="s">
        <v>37</v>
      </c>
      <c r="B213" s="218" t="s">
        <v>430</v>
      </c>
      <c r="C213" s="229" t="s">
        <v>516</v>
      </c>
      <c r="D213" s="220" t="s">
        <v>91</v>
      </c>
      <c r="E213" s="187"/>
      <c r="F213" s="188"/>
      <c r="G213" s="164">
        <f t="shared" si="54"/>
        <v>0</v>
      </c>
      <c r="H213" s="187"/>
      <c r="I213" s="188"/>
      <c r="J213" s="164">
        <f t="shared" si="55"/>
        <v>0</v>
      </c>
      <c r="K213" s="187">
        <v>0</v>
      </c>
      <c r="L213" s="188">
        <v>0</v>
      </c>
      <c r="M213" s="164">
        <f t="shared" si="56"/>
        <v>0</v>
      </c>
      <c r="N213" s="230">
        <v>1</v>
      </c>
      <c r="O213" s="231">
        <v>18.239999999999998</v>
      </c>
      <c r="P213" s="164">
        <f t="shared" si="61"/>
        <v>18.239999999999998</v>
      </c>
      <c r="Q213" s="164">
        <f t="shared" si="57"/>
        <v>0</v>
      </c>
      <c r="R213" s="164">
        <f t="shared" si="58"/>
        <v>18.239999999999998</v>
      </c>
      <c r="S213" s="164">
        <f t="shared" si="59"/>
        <v>-18.239999999999998</v>
      </c>
      <c r="T213" s="221"/>
      <c r="U213" s="222"/>
      <c r="V213" s="222"/>
      <c r="W213" s="222"/>
      <c r="X213" s="222"/>
      <c r="Y213" s="222"/>
      <c r="Z213" s="222"/>
      <c r="AA213" s="222"/>
      <c r="AB213" s="222"/>
      <c r="AC213" s="222"/>
      <c r="AD213" s="222"/>
      <c r="AE213" s="222"/>
      <c r="AF213" s="222"/>
      <c r="AG213" s="222"/>
      <c r="AH213" s="222"/>
      <c r="AI213" s="222"/>
      <c r="AJ213" s="222"/>
      <c r="AK213" s="222"/>
      <c r="AL213" s="222"/>
    </row>
    <row r="214" spans="1:38" s="223" customFormat="1" ht="30" customHeight="1">
      <c r="A214" s="217" t="s">
        <v>37</v>
      </c>
      <c r="B214" s="218" t="s">
        <v>431</v>
      </c>
      <c r="C214" s="229" t="s">
        <v>517</v>
      </c>
      <c r="D214" s="220" t="s">
        <v>91</v>
      </c>
      <c r="E214" s="187"/>
      <c r="F214" s="188"/>
      <c r="G214" s="164">
        <f t="shared" si="54"/>
        <v>0</v>
      </c>
      <c r="H214" s="187"/>
      <c r="I214" s="188"/>
      <c r="J214" s="164">
        <f t="shared" si="55"/>
        <v>0</v>
      </c>
      <c r="K214" s="187">
        <v>0</v>
      </c>
      <c r="L214" s="188">
        <v>0</v>
      </c>
      <c r="M214" s="164">
        <f t="shared" si="56"/>
        <v>0</v>
      </c>
      <c r="N214" s="230">
        <v>4</v>
      </c>
      <c r="O214" s="231">
        <v>28.98</v>
      </c>
      <c r="P214" s="164">
        <f t="shared" si="61"/>
        <v>115.92</v>
      </c>
      <c r="Q214" s="164">
        <f t="shared" si="57"/>
        <v>0</v>
      </c>
      <c r="R214" s="164">
        <f t="shared" si="58"/>
        <v>115.92</v>
      </c>
      <c r="S214" s="164">
        <f t="shared" si="59"/>
        <v>-115.92</v>
      </c>
      <c r="T214" s="221"/>
      <c r="U214" s="222"/>
      <c r="V214" s="222"/>
      <c r="W214" s="222"/>
      <c r="X214" s="222"/>
      <c r="Y214" s="222"/>
      <c r="Z214" s="222"/>
      <c r="AA214" s="222"/>
      <c r="AB214" s="222"/>
      <c r="AC214" s="222"/>
      <c r="AD214" s="222"/>
      <c r="AE214" s="222"/>
      <c r="AF214" s="222"/>
      <c r="AG214" s="222"/>
      <c r="AH214" s="222"/>
      <c r="AI214" s="222"/>
      <c r="AJ214" s="222"/>
      <c r="AK214" s="222"/>
      <c r="AL214" s="222"/>
    </row>
    <row r="215" spans="1:38" s="223" customFormat="1" ht="41.25" customHeight="1">
      <c r="A215" s="217" t="s">
        <v>37</v>
      </c>
      <c r="B215" s="218" t="s">
        <v>432</v>
      </c>
      <c r="C215" s="229" t="s">
        <v>518</v>
      </c>
      <c r="D215" s="220" t="s">
        <v>91</v>
      </c>
      <c r="E215" s="187"/>
      <c r="F215" s="188"/>
      <c r="G215" s="164">
        <f t="shared" si="54"/>
        <v>0</v>
      </c>
      <c r="H215" s="187"/>
      <c r="I215" s="188"/>
      <c r="J215" s="164">
        <f t="shared" si="55"/>
        <v>0</v>
      </c>
      <c r="K215" s="187">
        <v>0</v>
      </c>
      <c r="L215" s="188">
        <v>0</v>
      </c>
      <c r="M215" s="164">
        <f t="shared" si="56"/>
        <v>0</v>
      </c>
      <c r="N215" s="230">
        <v>30</v>
      </c>
      <c r="O215" s="231">
        <v>6.36</v>
      </c>
      <c r="P215" s="164">
        <f t="shared" si="61"/>
        <v>190.8</v>
      </c>
      <c r="Q215" s="164">
        <f t="shared" si="57"/>
        <v>0</v>
      </c>
      <c r="R215" s="164">
        <f t="shared" si="58"/>
        <v>190.8</v>
      </c>
      <c r="S215" s="164">
        <f t="shared" si="59"/>
        <v>-190.8</v>
      </c>
      <c r="T215" s="221"/>
      <c r="U215" s="222"/>
      <c r="V215" s="222"/>
      <c r="W215" s="222"/>
      <c r="X215" s="222"/>
      <c r="Y215" s="222"/>
      <c r="Z215" s="222"/>
      <c r="AA215" s="222"/>
      <c r="AB215" s="222"/>
      <c r="AC215" s="222"/>
      <c r="AD215" s="222"/>
      <c r="AE215" s="222"/>
      <c r="AF215" s="222"/>
      <c r="AG215" s="222"/>
      <c r="AH215" s="222"/>
      <c r="AI215" s="222"/>
      <c r="AJ215" s="222"/>
      <c r="AK215" s="222"/>
      <c r="AL215" s="222"/>
    </row>
    <row r="216" spans="1:38" s="223" customFormat="1" ht="30" customHeight="1">
      <c r="A216" s="217" t="s">
        <v>37</v>
      </c>
      <c r="B216" s="218" t="s">
        <v>433</v>
      </c>
      <c r="C216" s="229" t="s">
        <v>519</v>
      </c>
      <c r="D216" s="220" t="s">
        <v>91</v>
      </c>
      <c r="E216" s="187"/>
      <c r="F216" s="188"/>
      <c r="G216" s="164">
        <f t="shared" si="54"/>
        <v>0</v>
      </c>
      <c r="H216" s="187"/>
      <c r="I216" s="188"/>
      <c r="J216" s="164">
        <f t="shared" si="55"/>
        <v>0</v>
      </c>
      <c r="K216" s="187">
        <v>0</v>
      </c>
      <c r="L216" s="188">
        <v>0</v>
      </c>
      <c r="M216" s="164">
        <f t="shared" si="56"/>
        <v>0</v>
      </c>
      <c r="N216" s="230">
        <v>1</v>
      </c>
      <c r="O216" s="231">
        <v>19.8</v>
      </c>
      <c r="P216" s="164">
        <f t="shared" si="61"/>
        <v>19.8</v>
      </c>
      <c r="Q216" s="164">
        <f t="shared" si="57"/>
        <v>0</v>
      </c>
      <c r="R216" s="164">
        <f t="shared" si="58"/>
        <v>19.8</v>
      </c>
      <c r="S216" s="164">
        <f t="shared" si="59"/>
        <v>-19.8</v>
      </c>
      <c r="T216" s="221"/>
      <c r="U216" s="222"/>
      <c r="V216" s="222"/>
      <c r="W216" s="222"/>
      <c r="X216" s="222"/>
      <c r="Y216" s="222"/>
      <c r="Z216" s="222"/>
      <c r="AA216" s="222"/>
      <c r="AB216" s="222"/>
      <c r="AC216" s="222"/>
      <c r="AD216" s="222"/>
      <c r="AE216" s="222"/>
      <c r="AF216" s="222"/>
      <c r="AG216" s="222"/>
      <c r="AH216" s="222"/>
      <c r="AI216" s="222"/>
      <c r="AJ216" s="222"/>
      <c r="AK216" s="222"/>
      <c r="AL216" s="222"/>
    </row>
    <row r="217" spans="1:38" s="223" customFormat="1" ht="30" customHeight="1">
      <c r="A217" s="217" t="s">
        <v>37</v>
      </c>
      <c r="B217" s="218" t="s">
        <v>434</v>
      </c>
      <c r="C217" s="229" t="s">
        <v>520</v>
      </c>
      <c r="D217" s="220" t="s">
        <v>91</v>
      </c>
      <c r="E217" s="187"/>
      <c r="F217" s="188"/>
      <c r="G217" s="164">
        <f t="shared" si="54"/>
        <v>0</v>
      </c>
      <c r="H217" s="187"/>
      <c r="I217" s="188"/>
      <c r="J217" s="164">
        <f t="shared" si="55"/>
        <v>0</v>
      </c>
      <c r="K217" s="187">
        <v>0</v>
      </c>
      <c r="L217" s="188">
        <v>0</v>
      </c>
      <c r="M217" s="164">
        <f t="shared" si="56"/>
        <v>0</v>
      </c>
      <c r="N217" s="230">
        <v>1</v>
      </c>
      <c r="O217" s="231">
        <v>19.8</v>
      </c>
      <c r="P217" s="164">
        <f t="shared" si="61"/>
        <v>19.8</v>
      </c>
      <c r="Q217" s="164">
        <f t="shared" si="57"/>
        <v>0</v>
      </c>
      <c r="R217" s="164">
        <f t="shared" si="58"/>
        <v>19.8</v>
      </c>
      <c r="S217" s="164">
        <f t="shared" si="59"/>
        <v>-19.8</v>
      </c>
      <c r="T217" s="221"/>
      <c r="U217" s="222"/>
      <c r="V217" s="222"/>
      <c r="W217" s="222"/>
      <c r="X217" s="222"/>
      <c r="Y217" s="222"/>
      <c r="Z217" s="222"/>
      <c r="AA217" s="222"/>
      <c r="AB217" s="222"/>
      <c r="AC217" s="222"/>
      <c r="AD217" s="222"/>
      <c r="AE217" s="222"/>
      <c r="AF217" s="222"/>
      <c r="AG217" s="222"/>
      <c r="AH217" s="222"/>
      <c r="AI217" s="222"/>
      <c r="AJ217" s="222"/>
      <c r="AK217" s="222"/>
      <c r="AL217" s="222"/>
    </row>
    <row r="218" spans="1:38" s="157" customFormat="1" ht="42" customHeight="1">
      <c r="A218" s="169" t="s">
        <v>37</v>
      </c>
      <c r="B218" s="190" t="s">
        <v>435</v>
      </c>
      <c r="C218" s="207" t="s">
        <v>521</v>
      </c>
      <c r="D218" s="183" t="s">
        <v>91</v>
      </c>
      <c r="E218" s="82"/>
      <c r="F218" s="83"/>
      <c r="G218" s="84">
        <f t="shared" si="54"/>
        <v>0</v>
      </c>
      <c r="H218" s="82"/>
      <c r="I218" s="83"/>
      <c r="J218" s="84">
        <f t="shared" si="55"/>
        <v>0</v>
      </c>
      <c r="K218" s="187">
        <v>0</v>
      </c>
      <c r="L218" s="188">
        <v>0</v>
      </c>
      <c r="M218" s="84">
        <f t="shared" si="56"/>
        <v>0</v>
      </c>
      <c r="N218" s="209">
        <v>3</v>
      </c>
      <c r="O218" s="208">
        <v>21.36</v>
      </c>
      <c r="P218" s="164">
        <f t="shared" si="61"/>
        <v>64.08</v>
      </c>
      <c r="Q218" s="84">
        <f t="shared" si="57"/>
        <v>0</v>
      </c>
      <c r="R218" s="84">
        <f t="shared" si="58"/>
        <v>64.08</v>
      </c>
      <c r="S218" s="84">
        <f t="shared" si="59"/>
        <v>-64.08</v>
      </c>
      <c r="T218" s="85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</row>
    <row r="219" spans="1:38" s="157" customFormat="1" ht="30" customHeight="1">
      <c r="A219" s="169" t="s">
        <v>37</v>
      </c>
      <c r="B219" s="190" t="s">
        <v>436</v>
      </c>
      <c r="C219" s="207" t="s">
        <v>522</v>
      </c>
      <c r="D219" s="183" t="s">
        <v>91</v>
      </c>
      <c r="E219" s="82"/>
      <c r="F219" s="83"/>
      <c r="G219" s="84">
        <f t="shared" si="54"/>
        <v>0</v>
      </c>
      <c r="H219" s="82"/>
      <c r="I219" s="83"/>
      <c r="J219" s="84">
        <f t="shared" si="55"/>
        <v>0</v>
      </c>
      <c r="K219" s="187">
        <v>0</v>
      </c>
      <c r="L219" s="188">
        <v>0</v>
      </c>
      <c r="M219" s="84">
        <f t="shared" si="56"/>
        <v>0</v>
      </c>
      <c r="N219" s="209">
        <v>1</v>
      </c>
      <c r="O219" s="208">
        <v>81</v>
      </c>
      <c r="P219" s="164">
        <f t="shared" si="61"/>
        <v>81</v>
      </c>
      <c r="Q219" s="84">
        <f t="shared" si="57"/>
        <v>0</v>
      </c>
      <c r="R219" s="84">
        <f t="shared" si="58"/>
        <v>81</v>
      </c>
      <c r="S219" s="84">
        <f t="shared" si="59"/>
        <v>-81</v>
      </c>
      <c r="T219" s="85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</row>
    <row r="220" spans="1:38" s="157" customFormat="1" ht="30" customHeight="1">
      <c r="A220" s="169" t="s">
        <v>37</v>
      </c>
      <c r="B220" s="190" t="s">
        <v>437</v>
      </c>
      <c r="C220" s="207" t="s">
        <v>523</v>
      </c>
      <c r="D220" s="183" t="s">
        <v>91</v>
      </c>
      <c r="E220" s="82"/>
      <c r="F220" s="83"/>
      <c r="G220" s="84">
        <f t="shared" si="54"/>
        <v>0</v>
      </c>
      <c r="H220" s="82"/>
      <c r="I220" s="83"/>
      <c r="J220" s="84">
        <f t="shared" si="55"/>
        <v>0</v>
      </c>
      <c r="K220" s="187">
        <v>0</v>
      </c>
      <c r="L220" s="188">
        <v>0</v>
      </c>
      <c r="M220" s="84">
        <f t="shared" si="56"/>
        <v>0</v>
      </c>
      <c r="N220" s="209">
        <v>2</v>
      </c>
      <c r="O220" s="208">
        <v>57.3</v>
      </c>
      <c r="P220" s="164">
        <f t="shared" si="61"/>
        <v>114.6</v>
      </c>
      <c r="Q220" s="84">
        <f t="shared" si="57"/>
        <v>0</v>
      </c>
      <c r="R220" s="84">
        <f t="shared" si="58"/>
        <v>114.6</v>
      </c>
      <c r="S220" s="84">
        <f t="shared" si="59"/>
        <v>-114.6</v>
      </c>
      <c r="T220" s="85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</row>
    <row r="221" spans="1:38" s="157" customFormat="1" ht="30" customHeight="1">
      <c r="A221" s="169" t="s">
        <v>37</v>
      </c>
      <c r="B221" s="190" t="s">
        <v>438</v>
      </c>
      <c r="C221" s="207" t="s">
        <v>524</v>
      </c>
      <c r="D221" s="183" t="s">
        <v>91</v>
      </c>
      <c r="E221" s="82"/>
      <c r="F221" s="83"/>
      <c r="G221" s="84">
        <f t="shared" si="54"/>
        <v>0</v>
      </c>
      <c r="H221" s="82"/>
      <c r="I221" s="83"/>
      <c r="J221" s="84">
        <f t="shared" si="55"/>
        <v>0</v>
      </c>
      <c r="K221" s="187">
        <v>0</v>
      </c>
      <c r="L221" s="188">
        <v>0</v>
      </c>
      <c r="M221" s="84">
        <f t="shared" si="56"/>
        <v>0</v>
      </c>
      <c r="N221" s="209">
        <v>4</v>
      </c>
      <c r="O221" s="208">
        <v>20.76</v>
      </c>
      <c r="P221" s="164">
        <f t="shared" si="61"/>
        <v>83.04</v>
      </c>
      <c r="Q221" s="84">
        <f t="shared" si="57"/>
        <v>0</v>
      </c>
      <c r="R221" s="84">
        <f t="shared" si="58"/>
        <v>83.04</v>
      </c>
      <c r="S221" s="84">
        <f t="shared" si="59"/>
        <v>-83.04</v>
      </c>
      <c r="T221" s="85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</row>
    <row r="222" spans="1:38" s="157" customFormat="1" ht="30" customHeight="1">
      <c r="A222" s="169" t="s">
        <v>37</v>
      </c>
      <c r="B222" s="190" t="s">
        <v>439</v>
      </c>
      <c r="C222" s="207" t="s">
        <v>525</v>
      </c>
      <c r="D222" s="183" t="s">
        <v>91</v>
      </c>
      <c r="E222" s="82"/>
      <c r="F222" s="83"/>
      <c r="G222" s="84">
        <f t="shared" si="54"/>
        <v>0</v>
      </c>
      <c r="H222" s="82"/>
      <c r="I222" s="83"/>
      <c r="J222" s="84">
        <f t="shared" si="55"/>
        <v>0</v>
      </c>
      <c r="K222" s="187">
        <v>0</v>
      </c>
      <c r="L222" s="188">
        <v>0</v>
      </c>
      <c r="M222" s="84">
        <f t="shared" si="56"/>
        <v>0</v>
      </c>
      <c r="N222" s="209">
        <v>5</v>
      </c>
      <c r="O222" s="208">
        <v>20.76</v>
      </c>
      <c r="P222" s="164">
        <f t="shared" si="61"/>
        <v>103.80000000000001</v>
      </c>
      <c r="Q222" s="84">
        <f t="shared" si="57"/>
        <v>0</v>
      </c>
      <c r="R222" s="84">
        <f t="shared" si="58"/>
        <v>103.80000000000001</v>
      </c>
      <c r="S222" s="84">
        <f t="shared" si="59"/>
        <v>-103.80000000000001</v>
      </c>
      <c r="T222" s="85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</row>
    <row r="223" spans="1:38" s="157" customFormat="1" ht="30" customHeight="1">
      <c r="A223" s="169" t="s">
        <v>37</v>
      </c>
      <c r="B223" s="190" t="s">
        <v>440</v>
      </c>
      <c r="C223" s="207" t="s">
        <v>526</v>
      </c>
      <c r="D223" s="183" t="s">
        <v>91</v>
      </c>
      <c r="E223" s="82"/>
      <c r="F223" s="83"/>
      <c r="G223" s="84">
        <f t="shared" si="54"/>
        <v>0</v>
      </c>
      <c r="H223" s="82"/>
      <c r="I223" s="83"/>
      <c r="J223" s="84">
        <f t="shared" si="55"/>
        <v>0</v>
      </c>
      <c r="K223" s="187">
        <v>0</v>
      </c>
      <c r="L223" s="188">
        <v>0</v>
      </c>
      <c r="M223" s="84">
        <f t="shared" si="56"/>
        <v>0</v>
      </c>
      <c r="N223" s="209">
        <v>4</v>
      </c>
      <c r="O223" s="208">
        <v>30.48</v>
      </c>
      <c r="P223" s="164">
        <f t="shared" si="61"/>
        <v>121.92</v>
      </c>
      <c r="Q223" s="84">
        <f t="shared" si="57"/>
        <v>0</v>
      </c>
      <c r="R223" s="84">
        <f t="shared" si="58"/>
        <v>121.92</v>
      </c>
      <c r="S223" s="84">
        <f t="shared" si="59"/>
        <v>-121.92</v>
      </c>
      <c r="T223" s="85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</row>
    <row r="224" spans="1:38" s="157" customFormat="1" ht="30" customHeight="1">
      <c r="A224" s="169" t="s">
        <v>37</v>
      </c>
      <c r="B224" s="190" t="s">
        <v>441</v>
      </c>
      <c r="C224" s="207" t="s">
        <v>527</v>
      </c>
      <c r="D224" s="183" t="s">
        <v>91</v>
      </c>
      <c r="E224" s="82"/>
      <c r="F224" s="83"/>
      <c r="G224" s="84">
        <f t="shared" si="54"/>
        <v>0</v>
      </c>
      <c r="H224" s="82"/>
      <c r="I224" s="83"/>
      <c r="J224" s="84">
        <f t="shared" si="55"/>
        <v>0</v>
      </c>
      <c r="K224" s="187">
        <v>0</v>
      </c>
      <c r="L224" s="188">
        <v>0</v>
      </c>
      <c r="M224" s="84">
        <f t="shared" si="56"/>
        <v>0</v>
      </c>
      <c r="N224" s="209">
        <v>5</v>
      </c>
      <c r="O224" s="208">
        <v>28.98</v>
      </c>
      <c r="P224" s="164">
        <f t="shared" si="61"/>
        <v>144.9</v>
      </c>
      <c r="Q224" s="84">
        <f t="shared" si="57"/>
        <v>0</v>
      </c>
      <c r="R224" s="84">
        <f t="shared" si="58"/>
        <v>144.9</v>
      </c>
      <c r="S224" s="84">
        <f t="shared" si="59"/>
        <v>-144.9</v>
      </c>
      <c r="T224" s="85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</row>
    <row r="225" spans="1:38" s="157" customFormat="1" ht="30" customHeight="1">
      <c r="A225" s="169" t="s">
        <v>37</v>
      </c>
      <c r="B225" s="190" t="s">
        <v>442</v>
      </c>
      <c r="C225" s="207" t="s">
        <v>528</v>
      </c>
      <c r="D225" s="183" t="s">
        <v>91</v>
      </c>
      <c r="E225" s="82"/>
      <c r="F225" s="83"/>
      <c r="G225" s="84">
        <f t="shared" si="54"/>
        <v>0</v>
      </c>
      <c r="H225" s="82"/>
      <c r="I225" s="83"/>
      <c r="J225" s="84">
        <f t="shared" si="55"/>
        <v>0</v>
      </c>
      <c r="K225" s="187">
        <v>0</v>
      </c>
      <c r="L225" s="188">
        <v>0</v>
      </c>
      <c r="M225" s="84">
        <f t="shared" si="56"/>
        <v>0</v>
      </c>
      <c r="N225" s="209">
        <v>1</v>
      </c>
      <c r="O225" s="208">
        <v>24.18</v>
      </c>
      <c r="P225" s="164">
        <f t="shared" si="61"/>
        <v>24.18</v>
      </c>
      <c r="Q225" s="84">
        <f t="shared" si="57"/>
        <v>0</v>
      </c>
      <c r="R225" s="84">
        <f t="shared" si="58"/>
        <v>24.18</v>
      </c>
      <c r="S225" s="84">
        <f t="shared" si="59"/>
        <v>-24.18</v>
      </c>
      <c r="T225" s="85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</row>
    <row r="226" spans="1:38" s="157" customFormat="1" ht="43.5" customHeight="1">
      <c r="A226" s="169" t="s">
        <v>37</v>
      </c>
      <c r="B226" s="190" t="s">
        <v>443</v>
      </c>
      <c r="C226" s="207" t="s">
        <v>529</v>
      </c>
      <c r="D226" s="183" t="s">
        <v>91</v>
      </c>
      <c r="E226" s="82"/>
      <c r="F226" s="83"/>
      <c r="G226" s="84">
        <f t="shared" si="54"/>
        <v>0</v>
      </c>
      <c r="H226" s="82"/>
      <c r="I226" s="83"/>
      <c r="J226" s="84">
        <f t="shared" si="55"/>
        <v>0</v>
      </c>
      <c r="K226" s="187">
        <v>0</v>
      </c>
      <c r="L226" s="188">
        <v>0</v>
      </c>
      <c r="M226" s="84">
        <f t="shared" si="56"/>
        <v>0</v>
      </c>
      <c r="N226" s="209">
        <v>10</v>
      </c>
      <c r="O226" s="208">
        <v>19.32</v>
      </c>
      <c r="P226" s="164">
        <f t="shared" si="61"/>
        <v>193.2</v>
      </c>
      <c r="Q226" s="84">
        <f t="shared" si="57"/>
        <v>0</v>
      </c>
      <c r="R226" s="84">
        <f t="shared" si="58"/>
        <v>193.2</v>
      </c>
      <c r="S226" s="84">
        <f t="shared" si="59"/>
        <v>-193.2</v>
      </c>
      <c r="T226" s="85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</row>
    <row r="227" spans="1:38" s="157" customFormat="1" ht="30" customHeight="1">
      <c r="A227" s="169" t="s">
        <v>37</v>
      </c>
      <c r="B227" s="190" t="s">
        <v>444</v>
      </c>
      <c r="C227" s="207" t="s">
        <v>530</v>
      </c>
      <c r="D227" s="183" t="s">
        <v>91</v>
      </c>
      <c r="E227" s="82"/>
      <c r="F227" s="83"/>
      <c r="G227" s="84">
        <f t="shared" si="54"/>
        <v>0</v>
      </c>
      <c r="H227" s="82"/>
      <c r="I227" s="83"/>
      <c r="J227" s="84">
        <f t="shared" si="55"/>
        <v>0</v>
      </c>
      <c r="K227" s="187">
        <v>0</v>
      </c>
      <c r="L227" s="188">
        <v>0</v>
      </c>
      <c r="M227" s="84">
        <f t="shared" si="56"/>
        <v>0</v>
      </c>
      <c r="N227" s="209">
        <v>10</v>
      </c>
      <c r="O227" s="208">
        <v>6.78</v>
      </c>
      <c r="P227" s="164">
        <f t="shared" si="61"/>
        <v>67.8</v>
      </c>
      <c r="Q227" s="84">
        <f t="shared" si="57"/>
        <v>0</v>
      </c>
      <c r="R227" s="84">
        <f t="shared" si="58"/>
        <v>67.8</v>
      </c>
      <c r="S227" s="84">
        <f t="shared" si="59"/>
        <v>-67.8</v>
      </c>
      <c r="T227" s="85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</row>
    <row r="228" spans="1:38" s="157" customFormat="1" ht="30" customHeight="1">
      <c r="A228" s="169" t="s">
        <v>37</v>
      </c>
      <c r="B228" s="190" t="s">
        <v>445</v>
      </c>
      <c r="C228" s="207" t="s">
        <v>531</v>
      </c>
      <c r="D228" s="183" t="s">
        <v>91</v>
      </c>
      <c r="E228" s="82"/>
      <c r="F228" s="83"/>
      <c r="G228" s="84">
        <f t="shared" si="54"/>
        <v>0</v>
      </c>
      <c r="H228" s="82"/>
      <c r="I228" s="83"/>
      <c r="J228" s="84">
        <f t="shared" si="55"/>
        <v>0</v>
      </c>
      <c r="K228" s="187">
        <v>0</v>
      </c>
      <c r="L228" s="188">
        <v>0</v>
      </c>
      <c r="M228" s="84">
        <f t="shared" si="56"/>
        <v>0</v>
      </c>
      <c r="N228" s="209">
        <v>109</v>
      </c>
      <c r="O228" s="208">
        <v>10.86</v>
      </c>
      <c r="P228" s="164">
        <f>N228*O228-0.04</f>
        <v>1183.7</v>
      </c>
      <c r="Q228" s="84">
        <f t="shared" si="57"/>
        <v>0</v>
      </c>
      <c r="R228" s="84">
        <f t="shared" si="58"/>
        <v>1183.7</v>
      </c>
      <c r="S228" s="84">
        <f t="shared" si="59"/>
        <v>-1183.7</v>
      </c>
      <c r="T228" s="85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</row>
    <row r="229" spans="1:38" s="157" customFormat="1" ht="30" customHeight="1">
      <c r="A229" s="169" t="s">
        <v>37</v>
      </c>
      <c r="B229" s="190" t="s">
        <v>446</v>
      </c>
      <c r="C229" s="207" t="s">
        <v>532</v>
      </c>
      <c r="D229" s="183" t="s">
        <v>91</v>
      </c>
      <c r="E229" s="82"/>
      <c r="F229" s="83"/>
      <c r="G229" s="84">
        <f t="shared" si="54"/>
        <v>0</v>
      </c>
      <c r="H229" s="82"/>
      <c r="I229" s="83"/>
      <c r="J229" s="84">
        <f t="shared" si="55"/>
        <v>0</v>
      </c>
      <c r="K229" s="187">
        <v>0</v>
      </c>
      <c r="L229" s="188">
        <v>0</v>
      </c>
      <c r="M229" s="84">
        <f t="shared" si="56"/>
        <v>0</v>
      </c>
      <c r="N229" s="209">
        <v>1</v>
      </c>
      <c r="O229" s="208">
        <v>10.68</v>
      </c>
      <c r="P229" s="164">
        <f t="shared" si="61"/>
        <v>10.68</v>
      </c>
      <c r="Q229" s="84">
        <f t="shared" si="57"/>
        <v>0</v>
      </c>
      <c r="R229" s="84">
        <f t="shared" si="58"/>
        <v>10.68</v>
      </c>
      <c r="S229" s="84">
        <f t="shared" si="59"/>
        <v>-10.68</v>
      </c>
      <c r="T229" s="85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</row>
    <row r="230" spans="1:38" s="157" customFormat="1" ht="30" customHeight="1">
      <c r="A230" s="169" t="s">
        <v>37</v>
      </c>
      <c r="B230" s="190" t="s">
        <v>447</v>
      </c>
      <c r="C230" s="207" t="s">
        <v>533</v>
      </c>
      <c r="D230" s="183" t="s">
        <v>91</v>
      </c>
      <c r="E230" s="82"/>
      <c r="F230" s="83"/>
      <c r="G230" s="84">
        <f t="shared" si="54"/>
        <v>0</v>
      </c>
      <c r="H230" s="82"/>
      <c r="I230" s="83"/>
      <c r="J230" s="84">
        <f t="shared" si="55"/>
        <v>0</v>
      </c>
      <c r="K230" s="187">
        <v>0</v>
      </c>
      <c r="L230" s="188">
        <v>0</v>
      </c>
      <c r="M230" s="84">
        <f t="shared" si="56"/>
        <v>0</v>
      </c>
      <c r="N230" s="209">
        <v>3</v>
      </c>
      <c r="O230" s="208">
        <v>18.96</v>
      </c>
      <c r="P230" s="164">
        <f t="shared" si="61"/>
        <v>56.88</v>
      </c>
      <c r="Q230" s="84">
        <f t="shared" si="57"/>
        <v>0</v>
      </c>
      <c r="R230" s="84">
        <f t="shared" si="58"/>
        <v>56.88</v>
      </c>
      <c r="S230" s="84">
        <f t="shared" si="59"/>
        <v>-56.88</v>
      </c>
      <c r="T230" s="85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</row>
    <row r="231" spans="1:38" s="157" customFormat="1" ht="30" customHeight="1">
      <c r="A231" s="169" t="s">
        <v>37</v>
      </c>
      <c r="B231" s="190" t="s">
        <v>448</v>
      </c>
      <c r="C231" s="207" t="s">
        <v>534</v>
      </c>
      <c r="D231" s="183" t="s">
        <v>91</v>
      </c>
      <c r="E231" s="82"/>
      <c r="F231" s="83"/>
      <c r="G231" s="84">
        <f t="shared" si="54"/>
        <v>0</v>
      </c>
      <c r="H231" s="82"/>
      <c r="I231" s="83"/>
      <c r="J231" s="84">
        <f t="shared" si="55"/>
        <v>0</v>
      </c>
      <c r="K231" s="187">
        <v>0</v>
      </c>
      <c r="L231" s="188">
        <v>0</v>
      </c>
      <c r="M231" s="84">
        <f t="shared" si="56"/>
        <v>0</v>
      </c>
      <c r="N231" s="209">
        <v>3</v>
      </c>
      <c r="O231" s="208">
        <v>16.32</v>
      </c>
      <c r="P231" s="164">
        <f t="shared" si="61"/>
        <v>48.96</v>
      </c>
      <c r="Q231" s="84">
        <f t="shared" si="57"/>
        <v>0</v>
      </c>
      <c r="R231" s="84">
        <f t="shared" si="58"/>
        <v>48.96</v>
      </c>
      <c r="S231" s="84">
        <f t="shared" si="59"/>
        <v>-48.96</v>
      </c>
      <c r="T231" s="85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</row>
    <row r="232" spans="1:38" s="157" customFormat="1" ht="30" customHeight="1">
      <c r="A232" s="169" t="s">
        <v>37</v>
      </c>
      <c r="B232" s="190" t="s">
        <v>449</v>
      </c>
      <c r="C232" s="207" t="s">
        <v>535</v>
      </c>
      <c r="D232" s="183" t="s">
        <v>91</v>
      </c>
      <c r="E232" s="82"/>
      <c r="F232" s="83"/>
      <c r="G232" s="84">
        <f t="shared" si="54"/>
        <v>0</v>
      </c>
      <c r="H232" s="82"/>
      <c r="I232" s="83"/>
      <c r="J232" s="84">
        <f t="shared" si="55"/>
        <v>0</v>
      </c>
      <c r="K232" s="187">
        <v>0</v>
      </c>
      <c r="L232" s="188">
        <v>0</v>
      </c>
      <c r="M232" s="84">
        <f t="shared" si="56"/>
        <v>0</v>
      </c>
      <c r="N232" s="209">
        <v>73</v>
      </c>
      <c r="O232" s="208">
        <v>10.86</v>
      </c>
      <c r="P232" s="164">
        <f t="shared" si="61"/>
        <v>792.78</v>
      </c>
      <c r="Q232" s="84">
        <f t="shared" si="57"/>
        <v>0</v>
      </c>
      <c r="R232" s="84">
        <f t="shared" si="58"/>
        <v>792.78</v>
      </c>
      <c r="S232" s="84">
        <f t="shared" si="59"/>
        <v>-792.78</v>
      </c>
      <c r="T232" s="85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</row>
    <row r="233" spans="1:38" s="157" customFormat="1" ht="30" customHeight="1">
      <c r="A233" s="169" t="s">
        <v>37</v>
      </c>
      <c r="B233" s="190" t="s">
        <v>450</v>
      </c>
      <c r="C233" s="207" t="s">
        <v>536</v>
      </c>
      <c r="D233" s="183" t="s">
        <v>91</v>
      </c>
      <c r="E233" s="82"/>
      <c r="F233" s="83"/>
      <c r="G233" s="84">
        <f t="shared" si="54"/>
        <v>0</v>
      </c>
      <c r="H233" s="82"/>
      <c r="I233" s="83"/>
      <c r="J233" s="84">
        <f t="shared" si="55"/>
        <v>0</v>
      </c>
      <c r="K233" s="187">
        <v>0</v>
      </c>
      <c r="L233" s="188">
        <v>0</v>
      </c>
      <c r="M233" s="84">
        <f t="shared" si="56"/>
        <v>0</v>
      </c>
      <c r="N233" s="209">
        <v>2</v>
      </c>
      <c r="O233" s="208">
        <v>54.96</v>
      </c>
      <c r="P233" s="164">
        <f t="shared" si="61"/>
        <v>109.92</v>
      </c>
      <c r="Q233" s="84">
        <f t="shared" si="57"/>
        <v>0</v>
      </c>
      <c r="R233" s="84">
        <f t="shared" si="58"/>
        <v>109.92</v>
      </c>
      <c r="S233" s="84">
        <f t="shared" si="59"/>
        <v>-109.92</v>
      </c>
      <c r="T233" s="85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</row>
    <row r="234" spans="1:38" s="157" customFormat="1" ht="30" customHeight="1">
      <c r="A234" s="169" t="s">
        <v>37</v>
      </c>
      <c r="B234" s="190" t="s">
        <v>451</v>
      </c>
      <c r="C234" s="207" t="s">
        <v>537</v>
      </c>
      <c r="D234" s="183" t="s">
        <v>91</v>
      </c>
      <c r="E234" s="82"/>
      <c r="F234" s="83"/>
      <c r="G234" s="84">
        <f t="shared" si="54"/>
        <v>0</v>
      </c>
      <c r="H234" s="82"/>
      <c r="I234" s="83"/>
      <c r="J234" s="84">
        <f t="shared" si="55"/>
        <v>0</v>
      </c>
      <c r="K234" s="187">
        <v>0</v>
      </c>
      <c r="L234" s="188">
        <v>0</v>
      </c>
      <c r="M234" s="84">
        <f t="shared" si="56"/>
        <v>0</v>
      </c>
      <c r="N234" s="209">
        <v>4</v>
      </c>
      <c r="O234" s="208">
        <v>108.96</v>
      </c>
      <c r="P234" s="164">
        <f t="shared" si="61"/>
        <v>435.84</v>
      </c>
      <c r="Q234" s="84">
        <f t="shared" si="57"/>
        <v>0</v>
      </c>
      <c r="R234" s="84">
        <f t="shared" si="58"/>
        <v>435.84</v>
      </c>
      <c r="S234" s="84">
        <f t="shared" si="59"/>
        <v>-435.84</v>
      </c>
      <c r="T234" s="85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</row>
    <row r="235" spans="1:38" s="157" customFormat="1" ht="38.25" customHeight="1">
      <c r="A235" s="169" t="s">
        <v>37</v>
      </c>
      <c r="B235" s="190" t="s">
        <v>452</v>
      </c>
      <c r="C235" s="207" t="s">
        <v>538</v>
      </c>
      <c r="D235" s="183" t="s">
        <v>91</v>
      </c>
      <c r="E235" s="82"/>
      <c r="F235" s="83"/>
      <c r="G235" s="84">
        <f t="shared" si="54"/>
        <v>0</v>
      </c>
      <c r="H235" s="82"/>
      <c r="I235" s="83"/>
      <c r="J235" s="84">
        <f t="shared" si="55"/>
        <v>0</v>
      </c>
      <c r="K235" s="187">
        <v>0</v>
      </c>
      <c r="L235" s="188">
        <v>0</v>
      </c>
      <c r="M235" s="84">
        <f t="shared" si="56"/>
        <v>0</v>
      </c>
      <c r="N235" s="209">
        <v>4</v>
      </c>
      <c r="O235" s="208">
        <v>88.98</v>
      </c>
      <c r="P235" s="164">
        <f t="shared" si="61"/>
        <v>355.92</v>
      </c>
      <c r="Q235" s="84">
        <f t="shared" si="57"/>
        <v>0</v>
      </c>
      <c r="R235" s="84">
        <f t="shared" si="58"/>
        <v>355.92</v>
      </c>
      <c r="S235" s="84">
        <f t="shared" si="59"/>
        <v>-355.92</v>
      </c>
      <c r="T235" s="85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</row>
    <row r="236" spans="1:38" s="157" customFormat="1" ht="30" customHeight="1">
      <c r="A236" s="169" t="s">
        <v>37</v>
      </c>
      <c r="B236" s="190" t="s">
        <v>453</v>
      </c>
      <c r="C236" s="207" t="s">
        <v>539</v>
      </c>
      <c r="D236" s="183" t="s">
        <v>91</v>
      </c>
      <c r="E236" s="82"/>
      <c r="F236" s="83"/>
      <c r="G236" s="84">
        <f t="shared" si="54"/>
        <v>0</v>
      </c>
      <c r="H236" s="82"/>
      <c r="I236" s="83"/>
      <c r="J236" s="84">
        <f t="shared" si="55"/>
        <v>0</v>
      </c>
      <c r="K236" s="187">
        <v>0</v>
      </c>
      <c r="L236" s="188">
        <v>0</v>
      </c>
      <c r="M236" s="84">
        <f t="shared" si="56"/>
        <v>0</v>
      </c>
      <c r="N236" s="209">
        <v>5</v>
      </c>
      <c r="O236" s="208">
        <v>23.82</v>
      </c>
      <c r="P236" s="164">
        <f t="shared" si="61"/>
        <v>119.1</v>
      </c>
      <c r="Q236" s="84">
        <f t="shared" si="57"/>
        <v>0</v>
      </c>
      <c r="R236" s="84">
        <f t="shared" si="58"/>
        <v>119.1</v>
      </c>
      <c r="S236" s="84">
        <f t="shared" si="59"/>
        <v>-119.1</v>
      </c>
      <c r="T236" s="85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</row>
    <row r="237" spans="1:38" s="157" customFormat="1" ht="30" customHeight="1">
      <c r="A237" s="169" t="s">
        <v>37</v>
      </c>
      <c r="B237" s="190" t="s">
        <v>454</v>
      </c>
      <c r="C237" s="207" t="s">
        <v>540</v>
      </c>
      <c r="D237" s="183" t="s">
        <v>91</v>
      </c>
      <c r="E237" s="82"/>
      <c r="F237" s="83"/>
      <c r="G237" s="84">
        <f t="shared" si="54"/>
        <v>0</v>
      </c>
      <c r="H237" s="82"/>
      <c r="I237" s="83"/>
      <c r="J237" s="84">
        <f t="shared" si="55"/>
        <v>0</v>
      </c>
      <c r="K237" s="187">
        <v>0</v>
      </c>
      <c r="L237" s="188">
        <v>0</v>
      </c>
      <c r="M237" s="84">
        <f t="shared" si="56"/>
        <v>0</v>
      </c>
      <c r="N237" s="209">
        <v>5</v>
      </c>
      <c r="O237" s="208">
        <v>23.82</v>
      </c>
      <c r="P237" s="164">
        <f t="shared" si="61"/>
        <v>119.1</v>
      </c>
      <c r="Q237" s="84">
        <f t="shared" si="57"/>
        <v>0</v>
      </c>
      <c r="R237" s="84">
        <f t="shared" si="58"/>
        <v>119.1</v>
      </c>
      <c r="S237" s="84">
        <f t="shared" si="59"/>
        <v>-119.1</v>
      </c>
      <c r="T237" s="85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</row>
    <row r="238" spans="1:38" s="157" customFormat="1" ht="30" customHeight="1">
      <c r="A238" s="169" t="s">
        <v>37</v>
      </c>
      <c r="B238" s="190" t="s">
        <v>455</v>
      </c>
      <c r="C238" s="207" t="s">
        <v>541</v>
      </c>
      <c r="D238" s="183" t="s">
        <v>91</v>
      </c>
      <c r="E238" s="82"/>
      <c r="F238" s="83"/>
      <c r="G238" s="84">
        <f t="shared" si="54"/>
        <v>0</v>
      </c>
      <c r="H238" s="82"/>
      <c r="I238" s="83"/>
      <c r="J238" s="84">
        <f t="shared" si="55"/>
        <v>0</v>
      </c>
      <c r="K238" s="187">
        <v>0</v>
      </c>
      <c r="L238" s="188">
        <v>0</v>
      </c>
      <c r="M238" s="84">
        <f t="shared" si="56"/>
        <v>0</v>
      </c>
      <c r="N238" s="209">
        <v>100</v>
      </c>
      <c r="O238" s="208">
        <v>31.8</v>
      </c>
      <c r="P238" s="164">
        <f t="shared" si="61"/>
        <v>3180</v>
      </c>
      <c r="Q238" s="84">
        <f t="shared" si="57"/>
        <v>0</v>
      </c>
      <c r="R238" s="84">
        <f t="shared" si="58"/>
        <v>3180</v>
      </c>
      <c r="S238" s="84">
        <f t="shared" si="59"/>
        <v>-3180</v>
      </c>
      <c r="T238" s="85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</row>
    <row r="239" spans="1:38" s="157" customFormat="1" ht="30" customHeight="1">
      <c r="A239" s="169" t="s">
        <v>37</v>
      </c>
      <c r="B239" s="190" t="s">
        <v>456</v>
      </c>
      <c r="C239" s="207" t="s">
        <v>542</v>
      </c>
      <c r="D239" s="183" t="s">
        <v>91</v>
      </c>
      <c r="E239" s="82"/>
      <c r="F239" s="83"/>
      <c r="G239" s="84">
        <f t="shared" si="54"/>
        <v>0</v>
      </c>
      <c r="H239" s="82"/>
      <c r="I239" s="83"/>
      <c r="J239" s="84">
        <f t="shared" si="55"/>
        <v>0</v>
      </c>
      <c r="K239" s="187">
        <v>0</v>
      </c>
      <c r="L239" s="188">
        <v>0</v>
      </c>
      <c r="M239" s="84">
        <f t="shared" si="56"/>
        <v>0</v>
      </c>
      <c r="N239" s="209">
        <v>5</v>
      </c>
      <c r="O239" s="208">
        <v>64.56</v>
      </c>
      <c r="P239" s="164">
        <f t="shared" si="61"/>
        <v>322.8</v>
      </c>
      <c r="Q239" s="84">
        <f t="shared" si="57"/>
        <v>0</v>
      </c>
      <c r="R239" s="84">
        <f t="shared" si="58"/>
        <v>322.8</v>
      </c>
      <c r="S239" s="84">
        <f t="shared" si="59"/>
        <v>-322.8</v>
      </c>
      <c r="T239" s="85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</row>
    <row r="240" spans="1:38" s="157" customFormat="1" ht="41.25" customHeight="1">
      <c r="A240" s="169" t="s">
        <v>37</v>
      </c>
      <c r="B240" s="190" t="s">
        <v>457</v>
      </c>
      <c r="C240" s="207" t="s">
        <v>543</v>
      </c>
      <c r="D240" s="183" t="s">
        <v>91</v>
      </c>
      <c r="E240" s="82"/>
      <c r="F240" s="83"/>
      <c r="G240" s="84">
        <f t="shared" si="54"/>
        <v>0</v>
      </c>
      <c r="H240" s="82"/>
      <c r="I240" s="83"/>
      <c r="J240" s="84">
        <f t="shared" si="55"/>
        <v>0</v>
      </c>
      <c r="K240" s="187">
        <v>0</v>
      </c>
      <c r="L240" s="188">
        <v>0</v>
      </c>
      <c r="M240" s="84">
        <f t="shared" si="56"/>
        <v>0</v>
      </c>
      <c r="N240" s="209">
        <v>5</v>
      </c>
      <c r="O240" s="208">
        <v>64.98</v>
      </c>
      <c r="P240" s="164">
        <f t="shared" si="61"/>
        <v>324.90000000000003</v>
      </c>
      <c r="Q240" s="84">
        <f t="shared" si="57"/>
        <v>0</v>
      </c>
      <c r="R240" s="84">
        <f t="shared" si="58"/>
        <v>324.90000000000003</v>
      </c>
      <c r="S240" s="84">
        <f t="shared" si="59"/>
        <v>-324.90000000000003</v>
      </c>
      <c r="T240" s="85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</row>
    <row r="241" spans="1:38" s="157" customFormat="1" ht="30" customHeight="1">
      <c r="A241" s="169" t="s">
        <v>37</v>
      </c>
      <c r="B241" s="190" t="s">
        <v>458</v>
      </c>
      <c r="C241" s="207" t="s">
        <v>544</v>
      </c>
      <c r="D241" s="183" t="s">
        <v>91</v>
      </c>
      <c r="E241" s="82"/>
      <c r="F241" s="83"/>
      <c r="G241" s="84">
        <f t="shared" si="54"/>
        <v>0</v>
      </c>
      <c r="H241" s="82"/>
      <c r="I241" s="83"/>
      <c r="J241" s="84">
        <f t="shared" si="55"/>
        <v>0</v>
      </c>
      <c r="K241" s="187">
        <v>0</v>
      </c>
      <c r="L241" s="188">
        <v>0</v>
      </c>
      <c r="M241" s="84">
        <f t="shared" si="56"/>
        <v>0</v>
      </c>
      <c r="N241" s="209">
        <v>3</v>
      </c>
      <c r="O241" s="208">
        <v>54.96</v>
      </c>
      <c r="P241" s="164">
        <f t="shared" si="61"/>
        <v>164.88</v>
      </c>
      <c r="Q241" s="84">
        <f t="shared" si="57"/>
        <v>0</v>
      </c>
      <c r="R241" s="84">
        <f t="shared" si="58"/>
        <v>164.88</v>
      </c>
      <c r="S241" s="84">
        <f t="shared" si="59"/>
        <v>-164.88</v>
      </c>
      <c r="T241" s="85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</row>
    <row r="242" spans="1:38" s="157" customFormat="1" ht="30" customHeight="1">
      <c r="A242" s="169" t="s">
        <v>37</v>
      </c>
      <c r="B242" s="190" t="s">
        <v>459</v>
      </c>
      <c r="C242" s="207" t="s">
        <v>545</v>
      </c>
      <c r="D242" s="183" t="s">
        <v>91</v>
      </c>
      <c r="E242" s="82"/>
      <c r="F242" s="83"/>
      <c r="G242" s="84">
        <f t="shared" si="54"/>
        <v>0</v>
      </c>
      <c r="H242" s="82"/>
      <c r="I242" s="83"/>
      <c r="J242" s="84">
        <f t="shared" si="55"/>
        <v>0</v>
      </c>
      <c r="K242" s="187">
        <v>0</v>
      </c>
      <c r="L242" s="188">
        <v>0</v>
      </c>
      <c r="M242" s="84">
        <f t="shared" si="56"/>
        <v>0</v>
      </c>
      <c r="N242" s="209">
        <v>2</v>
      </c>
      <c r="O242" s="208">
        <v>54.96</v>
      </c>
      <c r="P242" s="164">
        <f t="shared" si="61"/>
        <v>109.92</v>
      </c>
      <c r="Q242" s="84">
        <f t="shared" si="57"/>
        <v>0</v>
      </c>
      <c r="R242" s="84">
        <f t="shared" si="58"/>
        <v>109.92</v>
      </c>
      <c r="S242" s="84">
        <f t="shared" si="59"/>
        <v>-109.92</v>
      </c>
      <c r="T242" s="85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</row>
    <row r="243" spans="1:38" s="157" customFormat="1" ht="30" customHeight="1">
      <c r="A243" s="169" t="s">
        <v>37</v>
      </c>
      <c r="B243" s="190" t="s">
        <v>460</v>
      </c>
      <c r="C243" s="207" t="s">
        <v>546</v>
      </c>
      <c r="D243" s="183" t="s">
        <v>91</v>
      </c>
      <c r="E243" s="82"/>
      <c r="F243" s="83"/>
      <c r="G243" s="84">
        <f t="shared" si="54"/>
        <v>0</v>
      </c>
      <c r="H243" s="82"/>
      <c r="I243" s="83"/>
      <c r="J243" s="84">
        <f t="shared" si="55"/>
        <v>0</v>
      </c>
      <c r="K243" s="187">
        <v>0</v>
      </c>
      <c r="L243" s="188">
        <v>0</v>
      </c>
      <c r="M243" s="84">
        <f t="shared" si="56"/>
        <v>0</v>
      </c>
      <c r="N243" s="209">
        <v>1</v>
      </c>
      <c r="O243" s="208">
        <v>29.88</v>
      </c>
      <c r="P243" s="164">
        <f t="shared" si="61"/>
        <v>29.88</v>
      </c>
      <c r="Q243" s="84">
        <f t="shared" si="57"/>
        <v>0</v>
      </c>
      <c r="R243" s="84">
        <f t="shared" si="58"/>
        <v>29.88</v>
      </c>
      <c r="S243" s="84">
        <f t="shared" si="59"/>
        <v>-29.88</v>
      </c>
      <c r="T243" s="85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</row>
    <row r="244" spans="1:38" s="157" customFormat="1" ht="30" customHeight="1">
      <c r="A244" s="169" t="s">
        <v>37</v>
      </c>
      <c r="B244" s="190" t="s">
        <v>461</v>
      </c>
      <c r="C244" s="207" t="s">
        <v>547</v>
      </c>
      <c r="D244" s="183" t="s">
        <v>91</v>
      </c>
      <c r="E244" s="82"/>
      <c r="F244" s="83"/>
      <c r="G244" s="84">
        <f t="shared" si="54"/>
        <v>0</v>
      </c>
      <c r="H244" s="82"/>
      <c r="I244" s="83"/>
      <c r="J244" s="84">
        <f t="shared" si="55"/>
        <v>0</v>
      </c>
      <c r="K244" s="187">
        <v>0</v>
      </c>
      <c r="L244" s="188">
        <v>0</v>
      </c>
      <c r="M244" s="84">
        <f t="shared" si="56"/>
        <v>0</v>
      </c>
      <c r="N244" s="209">
        <v>5</v>
      </c>
      <c r="O244" s="208">
        <v>19.38</v>
      </c>
      <c r="P244" s="164">
        <f t="shared" si="61"/>
        <v>96.899999999999991</v>
      </c>
      <c r="Q244" s="84">
        <f t="shared" si="57"/>
        <v>0</v>
      </c>
      <c r="R244" s="84">
        <f t="shared" si="58"/>
        <v>96.899999999999991</v>
      </c>
      <c r="S244" s="84">
        <f t="shared" si="59"/>
        <v>-96.899999999999991</v>
      </c>
      <c r="T244" s="85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</row>
    <row r="245" spans="1:38" s="157" customFormat="1" ht="30" customHeight="1">
      <c r="A245" s="169" t="s">
        <v>37</v>
      </c>
      <c r="B245" s="190" t="s">
        <v>462</v>
      </c>
      <c r="C245" s="207" t="s">
        <v>548</v>
      </c>
      <c r="D245" s="183" t="s">
        <v>91</v>
      </c>
      <c r="E245" s="82"/>
      <c r="F245" s="83"/>
      <c r="G245" s="84">
        <f t="shared" si="54"/>
        <v>0</v>
      </c>
      <c r="H245" s="82"/>
      <c r="I245" s="83"/>
      <c r="J245" s="84">
        <f t="shared" si="55"/>
        <v>0</v>
      </c>
      <c r="K245" s="187">
        <v>0</v>
      </c>
      <c r="L245" s="188">
        <v>0</v>
      </c>
      <c r="M245" s="84">
        <f t="shared" si="56"/>
        <v>0</v>
      </c>
      <c r="N245" s="209">
        <v>6</v>
      </c>
      <c r="O245" s="208">
        <v>19.38</v>
      </c>
      <c r="P245" s="164">
        <f t="shared" si="61"/>
        <v>116.28</v>
      </c>
      <c r="Q245" s="84">
        <f t="shared" si="57"/>
        <v>0</v>
      </c>
      <c r="R245" s="84">
        <f t="shared" si="58"/>
        <v>116.28</v>
      </c>
      <c r="S245" s="84">
        <f t="shared" si="59"/>
        <v>-116.28</v>
      </c>
      <c r="T245" s="85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</row>
    <row r="246" spans="1:38" s="157" customFormat="1" ht="30" customHeight="1">
      <c r="A246" s="169" t="s">
        <v>37</v>
      </c>
      <c r="B246" s="190" t="s">
        <v>463</v>
      </c>
      <c r="C246" s="207" t="s">
        <v>549</v>
      </c>
      <c r="D246" s="183" t="s">
        <v>91</v>
      </c>
      <c r="E246" s="82"/>
      <c r="F246" s="83"/>
      <c r="G246" s="84">
        <f t="shared" si="54"/>
        <v>0</v>
      </c>
      <c r="H246" s="82"/>
      <c r="I246" s="83"/>
      <c r="J246" s="84">
        <f t="shared" si="55"/>
        <v>0</v>
      </c>
      <c r="K246" s="187">
        <v>0</v>
      </c>
      <c r="L246" s="188">
        <v>0</v>
      </c>
      <c r="M246" s="84">
        <f t="shared" si="56"/>
        <v>0</v>
      </c>
      <c r="N246" s="209">
        <v>16</v>
      </c>
      <c r="O246" s="208">
        <v>4.74</v>
      </c>
      <c r="P246" s="164">
        <f t="shared" si="61"/>
        <v>75.84</v>
      </c>
      <c r="Q246" s="84">
        <f t="shared" si="57"/>
        <v>0</v>
      </c>
      <c r="R246" s="84">
        <f t="shared" si="58"/>
        <v>75.84</v>
      </c>
      <c r="S246" s="84">
        <f t="shared" si="59"/>
        <v>-75.84</v>
      </c>
      <c r="T246" s="85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</row>
    <row r="247" spans="1:38" s="157" customFormat="1" ht="30" customHeight="1">
      <c r="A247" s="169" t="s">
        <v>37</v>
      </c>
      <c r="B247" s="190" t="s">
        <v>464</v>
      </c>
      <c r="C247" s="207" t="s">
        <v>550</v>
      </c>
      <c r="D247" s="183" t="s">
        <v>91</v>
      </c>
      <c r="E247" s="82"/>
      <c r="F247" s="83"/>
      <c r="G247" s="84">
        <f t="shared" si="54"/>
        <v>0</v>
      </c>
      <c r="H247" s="82"/>
      <c r="I247" s="83"/>
      <c r="J247" s="84">
        <f t="shared" si="55"/>
        <v>0</v>
      </c>
      <c r="K247" s="187">
        <v>0</v>
      </c>
      <c r="L247" s="188">
        <v>0</v>
      </c>
      <c r="M247" s="84">
        <f t="shared" si="56"/>
        <v>0</v>
      </c>
      <c r="N247" s="209">
        <v>38</v>
      </c>
      <c r="O247" s="208">
        <v>3.06</v>
      </c>
      <c r="P247" s="164">
        <f t="shared" si="61"/>
        <v>116.28</v>
      </c>
      <c r="Q247" s="84">
        <f t="shared" si="57"/>
        <v>0</v>
      </c>
      <c r="R247" s="84">
        <f t="shared" si="58"/>
        <v>116.28</v>
      </c>
      <c r="S247" s="84">
        <f t="shared" si="59"/>
        <v>-116.28</v>
      </c>
      <c r="T247" s="85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</row>
    <row r="248" spans="1:38" s="157" customFormat="1" ht="30" customHeight="1">
      <c r="A248" s="169" t="s">
        <v>37</v>
      </c>
      <c r="B248" s="190" t="s">
        <v>465</v>
      </c>
      <c r="C248" s="207" t="s">
        <v>551</v>
      </c>
      <c r="D248" s="183" t="s">
        <v>91</v>
      </c>
      <c r="E248" s="82"/>
      <c r="F248" s="83"/>
      <c r="G248" s="84">
        <f t="shared" si="54"/>
        <v>0</v>
      </c>
      <c r="H248" s="82"/>
      <c r="I248" s="83"/>
      <c r="J248" s="84">
        <f t="shared" si="55"/>
        <v>0</v>
      </c>
      <c r="K248" s="187">
        <v>0</v>
      </c>
      <c r="L248" s="188">
        <v>0</v>
      </c>
      <c r="M248" s="84">
        <f t="shared" si="56"/>
        <v>0</v>
      </c>
      <c r="N248" s="209">
        <v>6</v>
      </c>
      <c r="O248" s="208">
        <v>25.5</v>
      </c>
      <c r="P248" s="164">
        <f t="shared" si="61"/>
        <v>153</v>
      </c>
      <c r="Q248" s="84">
        <f t="shared" si="57"/>
        <v>0</v>
      </c>
      <c r="R248" s="84">
        <f t="shared" si="58"/>
        <v>153</v>
      </c>
      <c r="S248" s="84">
        <f t="shared" si="59"/>
        <v>-153</v>
      </c>
      <c r="T248" s="85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</row>
    <row r="249" spans="1:38" s="157" customFormat="1" ht="42" customHeight="1">
      <c r="A249" s="169" t="s">
        <v>37</v>
      </c>
      <c r="B249" s="190" t="s">
        <v>466</v>
      </c>
      <c r="C249" s="207" t="s">
        <v>552</v>
      </c>
      <c r="D249" s="183" t="s">
        <v>91</v>
      </c>
      <c r="E249" s="82"/>
      <c r="F249" s="83"/>
      <c r="G249" s="84">
        <f t="shared" si="54"/>
        <v>0</v>
      </c>
      <c r="H249" s="82"/>
      <c r="I249" s="83"/>
      <c r="J249" s="84">
        <f t="shared" si="55"/>
        <v>0</v>
      </c>
      <c r="K249" s="187">
        <v>0</v>
      </c>
      <c r="L249" s="188">
        <v>0</v>
      </c>
      <c r="M249" s="84">
        <f t="shared" si="56"/>
        <v>0</v>
      </c>
      <c r="N249" s="209">
        <v>6</v>
      </c>
      <c r="O249" s="208">
        <v>75</v>
      </c>
      <c r="P249" s="164">
        <f t="shared" si="61"/>
        <v>450</v>
      </c>
      <c r="Q249" s="84">
        <f t="shared" si="57"/>
        <v>0</v>
      </c>
      <c r="R249" s="84">
        <f t="shared" si="58"/>
        <v>450</v>
      </c>
      <c r="S249" s="84">
        <f t="shared" si="59"/>
        <v>-450</v>
      </c>
      <c r="T249" s="85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</row>
    <row r="250" spans="1:38" s="157" customFormat="1" ht="30" customHeight="1">
      <c r="A250" s="169" t="s">
        <v>37</v>
      </c>
      <c r="B250" s="190" t="s">
        <v>467</v>
      </c>
      <c r="C250" s="207" t="s">
        <v>553</v>
      </c>
      <c r="D250" s="183" t="s">
        <v>91</v>
      </c>
      <c r="E250" s="82"/>
      <c r="F250" s="83"/>
      <c r="G250" s="84">
        <f t="shared" si="54"/>
        <v>0</v>
      </c>
      <c r="H250" s="82"/>
      <c r="I250" s="83"/>
      <c r="J250" s="84">
        <f t="shared" si="55"/>
        <v>0</v>
      </c>
      <c r="K250" s="187">
        <v>0</v>
      </c>
      <c r="L250" s="188">
        <v>0</v>
      </c>
      <c r="M250" s="84">
        <f t="shared" si="56"/>
        <v>0</v>
      </c>
      <c r="N250" s="209">
        <v>10</v>
      </c>
      <c r="O250" s="208">
        <v>29.82</v>
      </c>
      <c r="P250" s="164">
        <f t="shared" ref="P250:P285" si="62">N250*O250</f>
        <v>298.2</v>
      </c>
      <c r="Q250" s="84">
        <f t="shared" si="57"/>
        <v>0</v>
      </c>
      <c r="R250" s="84">
        <f t="shared" si="58"/>
        <v>298.2</v>
      </c>
      <c r="S250" s="84">
        <f t="shared" si="59"/>
        <v>-298.2</v>
      </c>
      <c r="T250" s="85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</row>
    <row r="251" spans="1:38" s="157" customFormat="1" ht="30" customHeight="1">
      <c r="A251" s="169" t="s">
        <v>37</v>
      </c>
      <c r="B251" s="190" t="s">
        <v>468</v>
      </c>
      <c r="C251" s="207" t="s">
        <v>554</v>
      </c>
      <c r="D251" s="183" t="s">
        <v>91</v>
      </c>
      <c r="E251" s="82"/>
      <c r="F251" s="83"/>
      <c r="G251" s="84">
        <f t="shared" si="54"/>
        <v>0</v>
      </c>
      <c r="H251" s="82"/>
      <c r="I251" s="83"/>
      <c r="J251" s="84">
        <f t="shared" si="55"/>
        <v>0</v>
      </c>
      <c r="K251" s="187">
        <v>0</v>
      </c>
      <c r="L251" s="188">
        <v>0</v>
      </c>
      <c r="M251" s="84">
        <f t="shared" si="56"/>
        <v>0</v>
      </c>
      <c r="N251" s="209">
        <v>10</v>
      </c>
      <c r="O251" s="208">
        <v>28.14</v>
      </c>
      <c r="P251" s="164">
        <f t="shared" si="62"/>
        <v>281.39999999999998</v>
      </c>
      <c r="Q251" s="84">
        <f t="shared" si="57"/>
        <v>0</v>
      </c>
      <c r="R251" s="84">
        <f t="shared" si="58"/>
        <v>281.39999999999998</v>
      </c>
      <c r="S251" s="84">
        <f t="shared" si="59"/>
        <v>-281.39999999999998</v>
      </c>
      <c r="T251" s="85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</row>
    <row r="252" spans="1:38" s="157" customFormat="1" ht="30" customHeight="1">
      <c r="A252" s="169" t="s">
        <v>37</v>
      </c>
      <c r="B252" s="190" t="s">
        <v>469</v>
      </c>
      <c r="C252" s="207" t="s">
        <v>555</v>
      </c>
      <c r="D252" s="183" t="s">
        <v>91</v>
      </c>
      <c r="E252" s="82"/>
      <c r="F252" s="83"/>
      <c r="G252" s="84">
        <f t="shared" si="54"/>
        <v>0</v>
      </c>
      <c r="H252" s="82"/>
      <c r="I252" s="83"/>
      <c r="J252" s="84">
        <f t="shared" si="55"/>
        <v>0</v>
      </c>
      <c r="K252" s="187">
        <v>0</v>
      </c>
      <c r="L252" s="188">
        <v>0</v>
      </c>
      <c r="M252" s="84">
        <f t="shared" si="56"/>
        <v>0</v>
      </c>
      <c r="N252" s="209">
        <v>2</v>
      </c>
      <c r="O252" s="208">
        <v>76.260000000000005</v>
      </c>
      <c r="P252" s="164">
        <f t="shared" si="62"/>
        <v>152.52000000000001</v>
      </c>
      <c r="Q252" s="84">
        <f t="shared" si="57"/>
        <v>0</v>
      </c>
      <c r="R252" s="84">
        <f t="shared" si="58"/>
        <v>152.52000000000001</v>
      </c>
      <c r="S252" s="84">
        <f t="shared" si="59"/>
        <v>-152.52000000000001</v>
      </c>
      <c r="T252" s="85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</row>
    <row r="253" spans="1:38" s="157" customFormat="1" ht="30" customHeight="1">
      <c r="A253" s="169" t="s">
        <v>37</v>
      </c>
      <c r="B253" s="190" t="s">
        <v>470</v>
      </c>
      <c r="C253" s="207" t="s">
        <v>556</v>
      </c>
      <c r="D253" s="183" t="s">
        <v>91</v>
      </c>
      <c r="E253" s="82"/>
      <c r="F253" s="83"/>
      <c r="G253" s="84">
        <f t="shared" si="54"/>
        <v>0</v>
      </c>
      <c r="H253" s="82"/>
      <c r="I253" s="83"/>
      <c r="J253" s="84">
        <f t="shared" si="55"/>
        <v>0</v>
      </c>
      <c r="K253" s="187">
        <v>0</v>
      </c>
      <c r="L253" s="188">
        <v>0</v>
      </c>
      <c r="M253" s="84">
        <f t="shared" si="56"/>
        <v>0</v>
      </c>
      <c r="N253" s="209">
        <v>5</v>
      </c>
      <c r="O253" s="208">
        <v>24.72</v>
      </c>
      <c r="P253" s="164">
        <f t="shared" si="62"/>
        <v>123.6</v>
      </c>
      <c r="Q253" s="84">
        <f t="shared" si="57"/>
        <v>0</v>
      </c>
      <c r="R253" s="84">
        <f t="shared" si="58"/>
        <v>123.6</v>
      </c>
      <c r="S253" s="84">
        <f t="shared" si="59"/>
        <v>-123.6</v>
      </c>
      <c r="T253" s="85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</row>
    <row r="254" spans="1:38" s="157" customFormat="1" ht="30" customHeight="1">
      <c r="A254" s="169" t="s">
        <v>37</v>
      </c>
      <c r="B254" s="190" t="s">
        <v>471</v>
      </c>
      <c r="C254" s="207" t="s">
        <v>557</v>
      </c>
      <c r="D254" s="183" t="s">
        <v>91</v>
      </c>
      <c r="E254" s="82"/>
      <c r="F254" s="83"/>
      <c r="G254" s="84">
        <f t="shared" si="54"/>
        <v>0</v>
      </c>
      <c r="H254" s="82"/>
      <c r="I254" s="83"/>
      <c r="J254" s="84">
        <f t="shared" si="55"/>
        <v>0</v>
      </c>
      <c r="K254" s="187">
        <v>0</v>
      </c>
      <c r="L254" s="188">
        <v>0</v>
      </c>
      <c r="M254" s="84">
        <f t="shared" si="56"/>
        <v>0</v>
      </c>
      <c r="N254" s="209">
        <v>5</v>
      </c>
      <c r="O254" s="208">
        <v>19.68</v>
      </c>
      <c r="P254" s="164">
        <f t="shared" si="62"/>
        <v>98.4</v>
      </c>
      <c r="Q254" s="84">
        <f t="shared" si="57"/>
        <v>0</v>
      </c>
      <c r="R254" s="84">
        <f t="shared" si="58"/>
        <v>98.4</v>
      </c>
      <c r="S254" s="84">
        <f t="shared" si="59"/>
        <v>-98.4</v>
      </c>
      <c r="T254" s="85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</row>
    <row r="255" spans="1:38" s="157" customFormat="1" ht="30" customHeight="1">
      <c r="A255" s="169" t="s">
        <v>37</v>
      </c>
      <c r="B255" s="190" t="s">
        <v>472</v>
      </c>
      <c r="C255" s="207" t="s">
        <v>558</v>
      </c>
      <c r="D255" s="183" t="s">
        <v>91</v>
      </c>
      <c r="E255" s="82"/>
      <c r="F255" s="83"/>
      <c r="G255" s="84">
        <f t="shared" si="54"/>
        <v>0</v>
      </c>
      <c r="H255" s="82"/>
      <c r="I255" s="83"/>
      <c r="J255" s="84">
        <f t="shared" si="55"/>
        <v>0</v>
      </c>
      <c r="K255" s="187">
        <v>0</v>
      </c>
      <c r="L255" s="188">
        <v>0</v>
      </c>
      <c r="M255" s="84">
        <f t="shared" si="56"/>
        <v>0</v>
      </c>
      <c r="N255" s="209">
        <v>6</v>
      </c>
      <c r="O255" s="208">
        <v>57.36</v>
      </c>
      <c r="P255" s="164">
        <f t="shared" si="62"/>
        <v>344.15999999999997</v>
      </c>
      <c r="Q255" s="84">
        <f t="shared" si="57"/>
        <v>0</v>
      </c>
      <c r="R255" s="84">
        <f t="shared" si="58"/>
        <v>344.15999999999997</v>
      </c>
      <c r="S255" s="84">
        <f t="shared" si="59"/>
        <v>-344.15999999999997</v>
      </c>
      <c r="T255" s="85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</row>
    <row r="256" spans="1:38" s="157" customFormat="1" ht="42" customHeight="1">
      <c r="A256" s="169" t="s">
        <v>37</v>
      </c>
      <c r="B256" s="190" t="s">
        <v>473</v>
      </c>
      <c r="C256" s="207" t="s">
        <v>559</v>
      </c>
      <c r="D256" s="183" t="s">
        <v>91</v>
      </c>
      <c r="E256" s="82"/>
      <c r="F256" s="83"/>
      <c r="G256" s="84">
        <f t="shared" si="54"/>
        <v>0</v>
      </c>
      <c r="H256" s="82"/>
      <c r="I256" s="83"/>
      <c r="J256" s="84">
        <f t="shared" si="55"/>
        <v>0</v>
      </c>
      <c r="K256" s="187">
        <v>0</v>
      </c>
      <c r="L256" s="188">
        <v>0</v>
      </c>
      <c r="M256" s="84">
        <f t="shared" si="56"/>
        <v>0</v>
      </c>
      <c r="N256" s="209">
        <v>5</v>
      </c>
      <c r="O256" s="208">
        <v>13.26</v>
      </c>
      <c r="P256" s="164">
        <f t="shared" si="62"/>
        <v>66.3</v>
      </c>
      <c r="Q256" s="84">
        <f t="shared" si="57"/>
        <v>0</v>
      </c>
      <c r="R256" s="84">
        <f t="shared" si="58"/>
        <v>66.3</v>
      </c>
      <c r="S256" s="84">
        <f t="shared" si="59"/>
        <v>-66.3</v>
      </c>
      <c r="T256" s="85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</row>
    <row r="257" spans="1:38" s="157" customFormat="1" ht="41.25" customHeight="1">
      <c r="A257" s="169" t="s">
        <v>37</v>
      </c>
      <c r="B257" s="190" t="s">
        <v>474</v>
      </c>
      <c r="C257" s="207" t="s">
        <v>560</v>
      </c>
      <c r="D257" s="183" t="s">
        <v>91</v>
      </c>
      <c r="E257" s="82"/>
      <c r="F257" s="83"/>
      <c r="G257" s="84">
        <f t="shared" si="54"/>
        <v>0</v>
      </c>
      <c r="H257" s="82"/>
      <c r="I257" s="83"/>
      <c r="J257" s="84">
        <f t="shared" si="55"/>
        <v>0</v>
      </c>
      <c r="K257" s="187">
        <v>0</v>
      </c>
      <c r="L257" s="188">
        <v>0</v>
      </c>
      <c r="M257" s="84">
        <f t="shared" si="56"/>
        <v>0</v>
      </c>
      <c r="N257" s="209">
        <v>5</v>
      </c>
      <c r="O257" s="208">
        <v>13.26</v>
      </c>
      <c r="P257" s="164">
        <f t="shared" si="62"/>
        <v>66.3</v>
      </c>
      <c r="Q257" s="84">
        <f t="shared" si="57"/>
        <v>0</v>
      </c>
      <c r="R257" s="84">
        <f t="shared" si="58"/>
        <v>66.3</v>
      </c>
      <c r="S257" s="84">
        <f t="shared" si="59"/>
        <v>-66.3</v>
      </c>
      <c r="T257" s="85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</row>
    <row r="258" spans="1:38" s="157" customFormat="1" ht="38.25" customHeight="1">
      <c r="A258" s="169" t="s">
        <v>37</v>
      </c>
      <c r="B258" s="190" t="s">
        <v>475</v>
      </c>
      <c r="C258" s="207" t="s">
        <v>561</v>
      </c>
      <c r="D258" s="183" t="s">
        <v>91</v>
      </c>
      <c r="E258" s="82"/>
      <c r="F258" s="83"/>
      <c r="G258" s="84">
        <f t="shared" si="54"/>
        <v>0</v>
      </c>
      <c r="H258" s="82"/>
      <c r="I258" s="83"/>
      <c r="J258" s="84">
        <f t="shared" si="55"/>
        <v>0</v>
      </c>
      <c r="K258" s="187">
        <v>0</v>
      </c>
      <c r="L258" s="188">
        <v>0</v>
      </c>
      <c r="M258" s="84">
        <f t="shared" si="56"/>
        <v>0</v>
      </c>
      <c r="N258" s="209">
        <v>5</v>
      </c>
      <c r="O258" s="208">
        <v>13.26</v>
      </c>
      <c r="P258" s="164">
        <f t="shared" si="62"/>
        <v>66.3</v>
      </c>
      <c r="Q258" s="84">
        <f t="shared" si="57"/>
        <v>0</v>
      </c>
      <c r="R258" s="84">
        <f t="shared" si="58"/>
        <v>66.3</v>
      </c>
      <c r="S258" s="84">
        <f t="shared" si="59"/>
        <v>-66.3</v>
      </c>
      <c r="T258" s="85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</row>
    <row r="259" spans="1:38" s="157" customFormat="1" ht="30" customHeight="1">
      <c r="A259" s="169" t="s">
        <v>37</v>
      </c>
      <c r="B259" s="190" t="s">
        <v>476</v>
      </c>
      <c r="C259" s="207" t="s">
        <v>562</v>
      </c>
      <c r="D259" s="183" t="s">
        <v>91</v>
      </c>
      <c r="E259" s="82"/>
      <c r="F259" s="83"/>
      <c r="G259" s="84">
        <f t="shared" si="54"/>
        <v>0</v>
      </c>
      <c r="H259" s="82"/>
      <c r="I259" s="83"/>
      <c r="J259" s="84">
        <f t="shared" si="55"/>
        <v>0</v>
      </c>
      <c r="K259" s="187">
        <v>0</v>
      </c>
      <c r="L259" s="188">
        <v>0</v>
      </c>
      <c r="M259" s="84">
        <f t="shared" si="56"/>
        <v>0</v>
      </c>
      <c r="N259" s="209">
        <v>5</v>
      </c>
      <c r="O259" s="208">
        <v>15.3</v>
      </c>
      <c r="P259" s="164">
        <f t="shared" si="62"/>
        <v>76.5</v>
      </c>
      <c r="Q259" s="84">
        <f t="shared" si="57"/>
        <v>0</v>
      </c>
      <c r="R259" s="84">
        <f t="shared" si="58"/>
        <v>76.5</v>
      </c>
      <c r="S259" s="84">
        <f t="shared" si="59"/>
        <v>-76.5</v>
      </c>
      <c r="T259" s="85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</row>
    <row r="260" spans="1:38" s="157" customFormat="1" ht="30" customHeight="1">
      <c r="A260" s="169" t="s">
        <v>37</v>
      </c>
      <c r="B260" s="190" t="s">
        <v>477</v>
      </c>
      <c r="C260" s="207" t="s">
        <v>563</v>
      </c>
      <c r="D260" s="183" t="s">
        <v>91</v>
      </c>
      <c r="E260" s="82"/>
      <c r="F260" s="83"/>
      <c r="G260" s="84">
        <f t="shared" si="54"/>
        <v>0</v>
      </c>
      <c r="H260" s="82"/>
      <c r="I260" s="83"/>
      <c r="J260" s="84">
        <f t="shared" si="55"/>
        <v>0</v>
      </c>
      <c r="K260" s="187">
        <v>0</v>
      </c>
      <c r="L260" s="188">
        <v>0</v>
      </c>
      <c r="M260" s="84">
        <f t="shared" si="56"/>
        <v>0</v>
      </c>
      <c r="N260" s="209">
        <v>19</v>
      </c>
      <c r="O260" s="208">
        <v>17.28</v>
      </c>
      <c r="P260" s="164">
        <f t="shared" si="62"/>
        <v>328.32000000000005</v>
      </c>
      <c r="Q260" s="84">
        <f t="shared" si="57"/>
        <v>0</v>
      </c>
      <c r="R260" s="84">
        <f t="shared" si="58"/>
        <v>328.32000000000005</v>
      </c>
      <c r="S260" s="84">
        <f t="shared" si="59"/>
        <v>-328.32000000000005</v>
      </c>
      <c r="T260" s="85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</row>
    <row r="261" spans="1:38" s="157" customFormat="1" ht="30" customHeight="1">
      <c r="A261" s="169" t="s">
        <v>37</v>
      </c>
      <c r="B261" s="190" t="s">
        <v>478</v>
      </c>
      <c r="C261" s="207" t="s">
        <v>564</v>
      </c>
      <c r="D261" s="183" t="s">
        <v>91</v>
      </c>
      <c r="E261" s="82"/>
      <c r="F261" s="83"/>
      <c r="G261" s="84">
        <f t="shared" si="54"/>
        <v>0</v>
      </c>
      <c r="H261" s="82"/>
      <c r="I261" s="83"/>
      <c r="J261" s="84">
        <f t="shared" si="55"/>
        <v>0</v>
      </c>
      <c r="K261" s="187">
        <v>0</v>
      </c>
      <c r="L261" s="188">
        <v>0</v>
      </c>
      <c r="M261" s="84">
        <f t="shared" si="56"/>
        <v>0</v>
      </c>
      <c r="N261" s="209">
        <v>2</v>
      </c>
      <c r="O261" s="208">
        <v>18.36</v>
      </c>
      <c r="P261" s="164">
        <f t="shared" si="62"/>
        <v>36.72</v>
      </c>
      <c r="Q261" s="84">
        <f t="shared" si="57"/>
        <v>0</v>
      </c>
      <c r="R261" s="84">
        <f t="shared" si="58"/>
        <v>36.72</v>
      </c>
      <c r="S261" s="84">
        <f t="shared" si="59"/>
        <v>-36.72</v>
      </c>
      <c r="T261" s="85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</row>
    <row r="262" spans="1:38" s="157" customFormat="1" ht="30" customHeight="1">
      <c r="A262" s="169" t="s">
        <v>37</v>
      </c>
      <c r="B262" s="190" t="s">
        <v>479</v>
      </c>
      <c r="C262" s="207" t="s">
        <v>565</v>
      </c>
      <c r="D262" s="183" t="s">
        <v>91</v>
      </c>
      <c r="E262" s="82"/>
      <c r="F262" s="83"/>
      <c r="G262" s="84">
        <f t="shared" si="54"/>
        <v>0</v>
      </c>
      <c r="H262" s="82"/>
      <c r="I262" s="83"/>
      <c r="J262" s="84">
        <f t="shared" si="55"/>
        <v>0</v>
      </c>
      <c r="K262" s="187">
        <v>0</v>
      </c>
      <c r="L262" s="188">
        <v>0</v>
      </c>
      <c r="M262" s="84">
        <f t="shared" si="56"/>
        <v>0</v>
      </c>
      <c r="N262" s="209">
        <v>5</v>
      </c>
      <c r="O262" s="208">
        <v>7.56</v>
      </c>
      <c r="P262" s="164">
        <f t="shared" si="62"/>
        <v>37.799999999999997</v>
      </c>
      <c r="Q262" s="84">
        <f t="shared" si="57"/>
        <v>0</v>
      </c>
      <c r="R262" s="84">
        <f t="shared" si="58"/>
        <v>37.799999999999997</v>
      </c>
      <c r="S262" s="84">
        <f t="shared" si="59"/>
        <v>-37.799999999999997</v>
      </c>
      <c r="T262" s="85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</row>
    <row r="263" spans="1:38" s="157" customFormat="1" ht="30" customHeight="1">
      <c r="A263" s="169" t="s">
        <v>37</v>
      </c>
      <c r="B263" s="190" t="s">
        <v>480</v>
      </c>
      <c r="C263" s="207" t="s">
        <v>566</v>
      </c>
      <c r="D263" s="183" t="s">
        <v>91</v>
      </c>
      <c r="E263" s="82"/>
      <c r="F263" s="83"/>
      <c r="G263" s="84">
        <f t="shared" si="54"/>
        <v>0</v>
      </c>
      <c r="H263" s="82"/>
      <c r="I263" s="83"/>
      <c r="J263" s="84">
        <f t="shared" si="55"/>
        <v>0</v>
      </c>
      <c r="K263" s="187">
        <v>0</v>
      </c>
      <c r="L263" s="188">
        <v>0</v>
      </c>
      <c r="M263" s="84">
        <f t="shared" si="56"/>
        <v>0</v>
      </c>
      <c r="N263" s="209">
        <v>5</v>
      </c>
      <c r="O263" s="208">
        <v>26.58</v>
      </c>
      <c r="P263" s="164">
        <f t="shared" si="62"/>
        <v>132.89999999999998</v>
      </c>
      <c r="Q263" s="84">
        <f t="shared" si="57"/>
        <v>0</v>
      </c>
      <c r="R263" s="84">
        <f t="shared" si="58"/>
        <v>132.89999999999998</v>
      </c>
      <c r="S263" s="84">
        <f t="shared" si="59"/>
        <v>-132.89999999999998</v>
      </c>
      <c r="T263" s="85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</row>
    <row r="264" spans="1:38" s="157" customFormat="1" ht="30" customHeight="1">
      <c r="A264" s="169" t="s">
        <v>37</v>
      </c>
      <c r="B264" s="190" t="s">
        <v>481</v>
      </c>
      <c r="C264" s="207" t="s">
        <v>567</v>
      </c>
      <c r="D264" s="183" t="s">
        <v>91</v>
      </c>
      <c r="E264" s="82"/>
      <c r="F264" s="83"/>
      <c r="G264" s="84">
        <f t="shared" si="54"/>
        <v>0</v>
      </c>
      <c r="H264" s="82"/>
      <c r="I264" s="83"/>
      <c r="J264" s="84">
        <f t="shared" si="55"/>
        <v>0</v>
      </c>
      <c r="K264" s="187">
        <v>0</v>
      </c>
      <c r="L264" s="188">
        <v>0</v>
      </c>
      <c r="M264" s="84">
        <f t="shared" si="56"/>
        <v>0</v>
      </c>
      <c r="N264" s="209">
        <v>6</v>
      </c>
      <c r="O264" s="208">
        <v>49.68</v>
      </c>
      <c r="P264" s="164">
        <f t="shared" si="62"/>
        <v>298.08</v>
      </c>
      <c r="Q264" s="84">
        <f t="shared" si="57"/>
        <v>0</v>
      </c>
      <c r="R264" s="84">
        <f t="shared" si="58"/>
        <v>298.08</v>
      </c>
      <c r="S264" s="84">
        <f t="shared" si="59"/>
        <v>-298.08</v>
      </c>
      <c r="T264" s="85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</row>
    <row r="265" spans="1:38" s="157" customFormat="1" ht="30" customHeight="1">
      <c r="A265" s="169" t="s">
        <v>37</v>
      </c>
      <c r="B265" s="190" t="s">
        <v>482</v>
      </c>
      <c r="C265" s="207" t="s">
        <v>568</v>
      </c>
      <c r="D265" s="183" t="s">
        <v>91</v>
      </c>
      <c r="E265" s="82"/>
      <c r="F265" s="83"/>
      <c r="G265" s="84">
        <f t="shared" si="54"/>
        <v>0</v>
      </c>
      <c r="H265" s="82"/>
      <c r="I265" s="83"/>
      <c r="J265" s="84">
        <f t="shared" si="55"/>
        <v>0</v>
      </c>
      <c r="K265" s="187">
        <v>0</v>
      </c>
      <c r="L265" s="188">
        <v>0</v>
      </c>
      <c r="M265" s="84">
        <f t="shared" si="56"/>
        <v>0</v>
      </c>
      <c r="N265" s="209">
        <v>10</v>
      </c>
      <c r="O265" s="208">
        <v>19.079999999999998</v>
      </c>
      <c r="P265" s="164">
        <f t="shared" si="62"/>
        <v>190.79999999999998</v>
      </c>
      <c r="Q265" s="84">
        <f t="shared" si="57"/>
        <v>0</v>
      </c>
      <c r="R265" s="84">
        <f t="shared" si="58"/>
        <v>190.79999999999998</v>
      </c>
      <c r="S265" s="84">
        <f t="shared" si="59"/>
        <v>-190.79999999999998</v>
      </c>
      <c r="T265" s="85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</row>
    <row r="266" spans="1:38" s="157" customFormat="1" ht="30" customHeight="1">
      <c r="A266" s="169" t="s">
        <v>37</v>
      </c>
      <c r="B266" s="190" t="s">
        <v>483</v>
      </c>
      <c r="C266" s="207" t="s">
        <v>569</v>
      </c>
      <c r="D266" s="183" t="s">
        <v>91</v>
      </c>
      <c r="E266" s="82"/>
      <c r="F266" s="83"/>
      <c r="G266" s="84">
        <f t="shared" si="54"/>
        <v>0</v>
      </c>
      <c r="H266" s="82"/>
      <c r="I266" s="83"/>
      <c r="J266" s="84">
        <f t="shared" si="55"/>
        <v>0</v>
      </c>
      <c r="K266" s="187">
        <v>0</v>
      </c>
      <c r="L266" s="188">
        <v>0</v>
      </c>
      <c r="M266" s="84">
        <f t="shared" si="56"/>
        <v>0</v>
      </c>
      <c r="N266" s="209">
        <v>12</v>
      </c>
      <c r="O266" s="208">
        <v>20.46</v>
      </c>
      <c r="P266" s="164">
        <f t="shared" si="62"/>
        <v>245.52</v>
      </c>
      <c r="Q266" s="84">
        <f t="shared" si="57"/>
        <v>0</v>
      </c>
      <c r="R266" s="84">
        <f t="shared" si="58"/>
        <v>245.52</v>
      </c>
      <c r="S266" s="84">
        <f t="shared" si="59"/>
        <v>-245.52</v>
      </c>
      <c r="T266" s="85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</row>
    <row r="267" spans="1:38" s="157" customFormat="1" ht="30" customHeight="1">
      <c r="A267" s="169" t="s">
        <v>37</v>
      </c>
      <c r="B267" s="190" t="s">
        <v>484</v>
      </c>
      <c r="C267" s="207" t="s">
        <v>570</v>
      </c>
      <c r="D267" s="183" t="s">
        <v>91</v>
      </c>
      <c r="E267" s="82"/>
      <c r="F267" s="83"/>
      <c r="G267" s="84">
        <f t="shared" si="54"/>
        <v>0</v>
      </c>
      <c r="H267" s="82"/>
      <c r="I267" s="83"/>
      <c r="J267" s="84">
        <f t="shared" si="55"/>
        <v>0</v>
      </c>
      <c r="K267" s="187">
        <v>0</v>
      </c>
      <c r="L267" s="188">
        <v>0</v>
      </c>
      <c r="M267" s="84">
        <f t="shared" si="56"/>
        <v>0</v>
      </c>
      <c r="N267" s="209">
        <v>2</v>
      </c>
      <c r="O267" s="208">
        <v>45.48</v>
      </c>
      <c r="P267" s="164">
        <f t="shared" si="62"/>
        <v>90.96</v>
      </c>
      <c r="Q267" s="84">
        <f t="shared" si="57"/>
        <v>0</v>
      </c>
      <c r="R267" s="84">
        <f t="shared" si="58"/>
        <v>90.96</v>
      </c>
      <c r="S267" s="84">
        <f t="shared" si="59"/>
        <v>-90.96</v>
      </c>
      <c r="T267" s="85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</row>
    <row r="268" spans="1:38" s="157" customFormat="1" ht="30" customHeight="1">
      <c r="A268" s="169" t="s">
        <v>37</v>
      </c>
      <c r="B268" s="190" t="s">
        <v>485</v>
      </c>
      <c r="C268" s="207" t="s">
        <v>571</v>
      </c>
      <c r="D268" s="183" t="s">
        <v>91</v>
      </c>
      <c r="E268" s="82"/>
      <c r="F268" s="83"/>
      <c r="G268" s="84">
        <f t="shared" si="54"/>
        <v>0</v>
      </c>
      <c r="H268" s="82"/>
      <c r="I268" s="83"/>
      <c r="J268" s="84">
        <f t="shared" si="55"/>
        <v>0</v>
      </c>
      <c r="K268" s="187">
        <v>0</v>
      </c>
      <c r="L268" s="188">
        <v>0</v>
      </c>
      <c r="M268" s="84">
        <f t="shared" si="56"/>
        <v>0</v>
      </c>
      <c r="N268" s="209">
        <v>2</v>
      </c>
      <c r="O268" s="208">
        <v>16.98</v>
      </c>
      <c r="P268" s="164">
        <f t="shared" si="62"/>
        <v>33.96</v>
      </c>
      <c r="Q268" s="84">
        <f t="shared" si="57"/>
        <v>0</v>
      </c>
      <c r="R268" s="84">
        <f t="shared" si="58"/>
        <v>33.96</v>
      </c>
      <c r="S268" s="84">
        <f t="shared" si="59"/>
        <v>-33.96</v>
      </c>
      <c r="T268" s="85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</row>
    <row r="269" spans="1:38" s="157" customFormat="1" ht="30" customHeight="1">
      <c r="A269" s="169" t="s">
        <v>37</v>
      </c>
      <c r="B269" s="190" t="s">
        <v>486</v>
      </c>
      <c r="C269" s="207" t="s">
        <v>572</v>
      </c>
      <c r="D269" s="183" t="s">
        <v>91</v>
      </c>
      <c r="E269" s="82"/>
      <c r="F269" s="83"/>
      <c r="G269" s="84">
        <f t="shared" si="54"/>
        <v>0</v>
      </c>
      <c r="H269" s="82"/>
      <c r="I269" s="83"/>
      <c r="J269" s="84">
        <f t="shared" si="55"/>
        <v>0</v>
      </c>
      <c r="K269" s="187">
        <v>0</v>
      </c>
      <c r="L269" s="188">
        <v>0</v>
      </c>
      <c r="M269" s="84">
        <f t="shared" si="56"/>
        <v>0</v>
      </c>
      <c r="N269" s="209">
        <v>1</v>
      </c>
      <c r="O269" s="208">
        <v>24.9</v>
      </c>
      <c r="P269" s="164">
        <f t="shared" si="62"/>
        <v>24.9</v>
      </c>
      <c r="Q269" s="84">
        <f t="shared" si="57"/>
        <v>0</v>
      </c>
      <c r="R269" s="84">
        <f t="shared" si="58"/>
        <v>24.9</v>
      </c>
      <c r="S269" s="84">
        <f t="shared" si="59"/>
        <v>-24.9</v>
      </c>
      <c r="T269" s="85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</row>
    <row r="270" spans="1:38" s="157" customFormat="1" ht="30" customHeight="1">
      <c r="A270" s="169" t="s">
        <v>37</v>
      </c>
      <c r="B270" s="190" t="s">
        <v>487</v>
      </c>
      <c r="C270" s="207" t="s">
        <v>573</v>
      </c>
      <c r="D270" s="183" t="s">
        <v>91</v>
      </c>
      <c r="E270" s="82"/>
      <c r="F270" s="83"/>
      <c r="G270" s="84">
        <f t="shared" si="54"/>
        <v>0</v>
      </c>
      <c r="H270" s="82"/>
      <c r="I270" s="83"/>
      <c r="J270" s="84">
        <f t="shared" si="55"/>
        <v>0</v>
      </c>
      <c r="K270" s="187">
        <v>0</v>
      </c>
      <c r="L270" s="188">
        <v>0</v>
      </c>
      <c r="M270" s="84">
        <f t="shared" si="56"/>
        <v>0</v>
      </c>
      <c r="N270" s="209">
        <v>1</v>
      </c>
      <c r="O270" s="208">
        <v>61.2</v>
      </c>
      <c r="P270" s="164">
        <f t="shared" si="62"/>
        <v>61.2</v>
      </c>
      <c r="Q270" s="84">
        <f t="shared" si="57"/>
        <v>0</v>
      </c>
      <c r="R270" s="84">
        <f t="shared" si="58"/>
        <v>61.2</v>
      </c>
      <c r="S270" s="84">
        <f t="shared" si="59"/>
        <v>-61.2</v>
      </c>
      <c r="T270" s="85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</row>
    <row r="271" spans="1:38" s="157" customFormat="1" ht="30" customHeight="1">
      <c r="A271" s="169" t="s">
        <v>37</v>
      </c>
      <c r="B271" s="190" t="s">
        <v>488</v>
      </c>
      <c r="C271" s="207" t="s">
        <v>574</v>
      </c>
      <c r="D271" s="183" t="s">
        <v>91</v>
      </c>
      <c r="E271" s="82"/>
      <c r="F271" s="83"/>
      <c r="G271" s="84">
        <f t="shared" si="54"/>
        <v>0</v>
      </c>
      <c r="H271" s="82"/>
      <c r="I271" s="83"/>
      <c r="J271" s="84">
        <f t="shared" si="55"/>
        <v>0</v>
      </c>
      <c r="K271" s="187">
        <v>0</v>
      </c>
      <c r="L271" s="188">
        <v>0</v>
      </c>
      <c r="M271" s="84">
        <f t="shared" si="56"/>
        <v>0</v>
      </c>
      <c r="N271" s="209">
        <v>10</v>
      </c>
      <c r="O271" s="208">
        <v>5.82</v>
      </c>
      <c r="P271" s="164">
        <f t="shared" si="62"/>
        <v>58.2</v>
      </c>
      <c r="Q271" s="84">
        <f t="shared" si="57"/>
        <v>0</v>
      </c>
      <c r="R271" s="84">
        <f t="shared" si="58"/>
        <v>58.2</v>
      </c>
      <c r="S271" s="84">
        <f t="shared" si="59"/>
        <v>-58.2</v>
      </c>
      <c r="T271" s="85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</row>
    <row r="272" spans="1:38" s="157" customFormat="1" ht="30" customHeight="1">
      <c r="A272" s="169" t="s">
        <v>37</v>
      </c>
      <c r="B272" s="190" t="s">
        <v>489</v>
      </c>
      <c r="C272" s="207" t="s">
        <v>575</v>
      </c>
      <c r="D272" s="183" t="s">
        <v>91</v>
      </c>
      <c r="E272" s="82"/>
      <c r="F272" s="83"/>
      <c r="G272" s="84">
        <f t="shared" si="54"/>
        <v>0</v>
      </c>
      <c r="H272" s="82"/>
      <c r="I272" s="83"/>
      <c r="J272" s="84">
        <f t="shared" si="55"/>
        <v>0</v>
      </c>
      <c r="K272" s="187">
        <v>0</v>
      </c>
      <c r="L272" s="188">
        <v>0</v>
      </c>
      <c r="M272" s="84">
        <f t="shared" si="56"/>
        <v>0</v>
      </c>
      <c r="N272" s="209">
        <v>1</v>
      </c>
      <c r="O272" s="208">
        <v>12.78</v>
      </c>
      <c r="P272" s="164">
        <f t="shared" si="62"/>
        <v>12.78</v>
      </c>
      <c r="Q272" s="84">
        <f t="shared" si="57"/>
        <v>0</v>
      </c>
      <c r="R272" s="84">
        <f t="shared" si="58"/>
        <v>12.78</v>
      </c>
      <c r="S272" s="84">
        <f t="shared" si="59"/>
        <v>-12.78</v>
      </c>
      <c r="T272" s="85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</row>
    <row r="273" spans="1:38" s="157" customFormat="1" ht="30" customHeight="1">
      <c r="A273" s="169" t="s">
        <v>37</v>
      </c>
      <c r="B273" s="190" t="s">
        <v>490</v>
      </c>
      <c r="C273" s="207" t="s">
        <v>576</v>
      </c>
      <c r="D273" s="183" t="s">
        <v>91</v>
      </c>
      <c r="E273" s="82"/>
      <c r="F273" s="83"/>
      <c r="G273" s="84">
        <f t="shared" si="54"/>
        <v>0</v>
      </c>
      <c r="H273" s="82"/>
      <c r="I273" s="83"/>
      <c r="J273" s="84">
        <f t="shared" si="55"/>
        <v>0</v>
      </c>
      <c r="K273" s="187">
        <v>0</v>
      </c>
      <c r="L273" s="188">
        <v>0</v>
      </c>
      <c r="M273" s="84">
        <f t="shared" si="56"/>
        <v>0</v>
      </c>
      <c r="N273" s="209">
        <v>1</v>
      </c>
      <c r="O273" s="208">
        <v>12.78</v>
      </c>
      <c r="P273" s="164">
        <f t="shared" si="62"/>
        <v>12.78</v>
      </c>
      <c r="Q273" s="84">
        <f t="shared" si="57"/>
        <v>0</v>
      </c>
      <c r="R273" s="84">
        <f t="shared" si="58"/>
        <v>12.78</v>
      </c>
      <c r="S273" s="84">
        <f t="shared" si="59"/>
        <v>-12.78</v>
      </c>
      <c r="T273" s="85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</row>
    <row r="274" spans="1:38" s="157" customFormat="1" ht="30" customHeight="1">
      <c r="A274" s="169" t="s">
        <v>37</v>
      </c>
      <c r="B274" s="190" t="s">
        <v>491</v>
      </c>
      <c r="C274" s="207" t="s">
        <v>577</v>
      </c>
      <c r="D274" s="183" t="s">
        <v>91</v>
      </c>
      <c r="E274" s="82"/>
      <c r="F274" s="83"/>
      <c r="G274" s="84">
        <f t="shared" si="54"/>
        <v>0</v>
      </c>
      <c r="H274" s="82"/>
      <c r="I274" s="83"/>
      <c r="J274" s="84">
        <f t="shared" si="55"/>
        <v>0</v>
      </c>
      <c r="K274" s="187">
        <v>0</v>
      </c>
      <c r="L274" s="188">
        <v>0</v>
      </c>
      <c r="M274" s="84">
        <f t="shared" si="56"/>
        <v>0</v>
      </c>
      <c r="N274" s="209">
        <v>10</v>
      </c>
      <c r="O274" s="208">
        <v>3.54</v>
      </c>
      <c r="P274" s="164">
        <f t="shared" si="62"/>
        <v>35.4</v>
      </c>
      <c r="Q274" s="84">
        <f t="shared" si="57"/>
        <v>0</v>
      </c>
      <c r="R274" s="84">
        <f t="shared" si="58"/>
        <v>35.4</v>
      </c>
      <c r="S274" s="84">
        <f t="shared" si="59"/>
        <v>-35.4</v>
      </c>
      <c r="T274" s="85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</row>
    <row r="275" spans="1:38" s="157" customFormat="1" ht="30" customHeight="1">
      <c r="A275" s="169" t="s">
        <v>37</v>
      </c>
      <c r="B275" s="190" t="s">
        <v>492</v>
      </c>
      <c r="C275" s="207" t="s">
        <v>578</v>
      </c>
      <c r="D275" s="183" t="s">
        <v>91</v>
      </c>
      <c r="E275" s="82"/>
      <c r="F275" s="83"/>
      <c r="G275" s="84">
        <f t="shared" si="54"/>
        <v>0</v>
      </c>
      <c r="H275" s="82"/>
      <c r="I275" s="83"/>
      <c r="J275" s="84">
        <f t="shared" si="55"/>
        <v>0</v>
      </c>
      <c r="K275" s="187">
        <v>0</v>
      </c>
      <c r="L275" s="188">
        <v>0</v>
      </c>
      <c r="M275" s="84">
        <f t="shared" si="56"/>
        <v>0</v>
      </c>
      <c r="N275" s="209">
        <v>9</v>
      </c>
      <c r="O275" s="208">
        <v>55.62</v>
      </c>
      <c r="P275" s="164">
        <f t="shared" si="62"/>
        <v>500.58</v>
      </c>
      <c r="Q275" s="84">
        <f t="shared" si="57"/>
        <v>0</v>
      </c>
      <c r="R275" s="84">
        <f t="shared" si="58"/>
        <v>500.58</v>
      </c>
      <c r="S275" s="84">
        <f t="shared" si="59"/>
        <v>-500.58</v>
      </c>
      <c r="T275" s="85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</row>
    <row r="276" spans="1:38" s="157" customFormat="1" ht="30" customHeight="1">
      <c r="A276" s="169" t="s">
        <v>37</v>
      </c>
      <c r="B276" s="190" t="s">
        <v>493</v>
      </c>
      <c r="C276" s="207" t="s">
        <v>579</v>
      </c>
      <c r="D276" s="183" t="s">
        <v>91</v>
      </c>
      <c r="E276" s="82"/>
      <c r="F276" s="83"/>
      <c r="G276" s="84">
        <f t="shared" si="54"/>
        <v>0</v>
      </c>
      <c r="H276" s="82"/>
      <c r="I276" s="83"/>
      <c r="J276" s="84">
        <f t="shared" si="55"/>
        <v>0</v>
      </c>
      <c r="K276" s="187">
        <v>0</v>
      </c>
      <c r="L276" s="188">
        <v>0</v>
      </c>
      <c r="M276" s="84">
        <f t="shared" si="56"/>
        <v>0</v>
      </c>
      <c r="N276" s="209">
        <v>19</v>
      </c>
      <c r="O276" s="208">
        <v>8.64</v>
      </c>
      <c r="P276" s="164">
        <f t="shared" si="62"/>
        <v>164.16000000000003</v>
      </c>
      <c r="Q276" s="84">
        <f t="shared" si="57"/>
        <v>0</v>
      </c>
      <c r="R276" s="84">
        <f t="shared" si="58"/>
        <v>164.16000000000003</v>
      </c>
      <c r="S276" s="84">
        <f t="shared" si="59"/>
        <v>-164.16000000000003</v>
      </c>
      <c r="T276" s="85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</row>
    <row r="277" spans="1:38" s="157" customFormat="1" ht="30" customHeight="1">
      <c r="A277" s="169" t="s">
        <v>37</v>
      </c>
      <c r="B277" s="190" t="s">
        <v>494</v>
      </c>
      <c r="C277" s="207" t="s">
        <v>580</v>
      </c>
      <c r="D277" s="183" t="s">
        <v>91</v>
      </c>
      <c r="E277" s="82"/>
      <c r="F277" s="83"/>
      <c r="G277" s="84">
        <f t="shared" si="54"/>
        <v>0</v>
      </c>
      <c r="H277" s="82"/>
      <c r="I277" s="83"/>
      <c r="J277" s="84">
        <f t="shared" si="55"/>
        <v>0</v>
      </c>
      <c r="K277" s="187">
        <v>0</v>
      </c>
      <c r="L277" s="188">
        <v>0</v>
      </c>
      <c r="M277" s="84">
        <f t="shared" si="56"/>
        <v>0</v>
      </c>
      <c r="N277" s="209">
        <v>96</v>
      </c>
      <c r="O277" s="208">
        <v>16.8</v>
      </c>
      <c r="P277" s="164">
        <f t="shared" si="62"/>
        <v>1612.8000000000002</v>
      </c>
      <c r="Q277" s="84">
        <f t="shared" si="57"/>
        <v>0</v>
      </c>
      <c r="R277" s="84">
        <f t="shared" si="58"/>
        <v>1612.8000000000002</v>
      </c>
      <c r="S277" s="84">
        <f t="shared" si="59"/>
        <v>-1612.8000000000002</v>
      </c>
      <c r="T277" s="85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</row>
    <row r="278" spans="1:38" s="157" customFormat="1" ht="30" customHeight="1">
      <c r="A278" s="169" t="s">
        <v>37</v>
      </c>
      <c r="B278" s="190" t="s">
        <v>495</v>
      </c>
      <c r="C278" s="207" t="s">
        <v>581</v>
      </c>
      <c r="D278" s="183" t="s">
        <v>91</v>
      </c>
      <c r="E278" s="82"/>
      <c r="F278" s="83"/>
      <c r="G278" s="84">
        <f t="shared" si="54"/>
        <v>0</v>
      </c>
      <c r="H278" s="82"/>
      <c r="I278" s="83"/>
      <c r="J278" s="84">
        <f t="shared" si="55"/>
        <v>0</v>
      </c>
      <c r="K278" s="187">
        <v>0</v>
      </c>
      <c r="L278" s="188">
        <v>0</v>
      </c>
      <c r="M278" s="84">
        <f t="shared" si="56"/>
        <v>0</v>
      </c>
      <c r="N278" s="209">
        <v>2</v>
      </c>
      <c r="O278" s="208">
        <v>20.16</v>
      </c>
      <c r="P278" s="164">
        <f t="shared" si="62"/>
        <v>40.32</v>
      </c>
      <c r="Q278" s="84">
        <f t="shared" si="57"/>
        <v>0</v>
      </c>
      <c r="R278" s="84">
        <f t="shared" si="58"/>
        <v>40.32</v>
      </c>
      <c r="S278" s="84">
        <f t="shared" si="59"/>
        <v>-40.32</v>
      </c>
      <c r="T278" s="85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</row>
    <row r="279" spans="1:38" s="157" customFormat="1" ht="30" customHeight="1">
      <c r="A279" s="169" t="s">
        <v>37</v>
      </c>
      <c r="B279" s="190" t="s">
        <v>496</v>
      </c>
      <c r="C279" s="207" t="s">
        <v>582</v>
      </c>
      <c r="D279" s="183" t="s">
        <v>91</v>
      </c>
      <c r="E279" s="82"/>
      <c r="F279" s="83"/>
      <c r="G279" s="84">
        <f t="shared" si="54"/>
        <v>0</v>
      </c>
      <c r="H279" s="82"/>
      <c r="I279" s="83"/>
      <c r="J279" s="84">
        <f t="shared" si="55"/>
        <v>0</v>
      </c>
      <c r="K279" s="187">
        <v>0</v>
      </c>
      <c r="L279" s="188">
        <v>0</v>
      </c>
      <c r="M279" s="84">
        <f t="shared" si="56"/>
        <v>0</v>
      </c>
      <c r="N279" s="209">
        <v>157</v>
      </c>
      <c r="O279" s="208">
        <v>81.62</v>
      </c>
      <c r="P279" s="164">
        <f>N279*O279+0.66</f>
        <v>12815</v>
      </c>
      <c r="Q279" s="84">
        <f t="shared" si="57"/>
        <v>0</v>
      </c>
      <c r="R279" s="84">
        <f t="shared" si="58"/>
        <v>12815</v>
      </c>
      <c r="S279" s="84">
        <f t="shared" si="59"/>
        <v>-12815</v>
      </c>
      <c r="T279" s="85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</row>
    <row r="280" spans="1:38" s="157" customFormat="1" ht="30" customHeight="1">
      <c r="A280" s="169" t="s">
        <v>37</v>
      </c>
      <c r="B280" s="190" t="s">
        <v>497</v>
      </c>
      <c r="C280" s="207" t="s">
        <v>583</v>
      </c>
      <c r="D280" s="183" t="s">
        <v>91</v>
      </c>
      <c r="E280" s="82"/>
      <c r="F280" s="83"/>
      <c r="G280" s="84">
        <f t="shared" si="54"/>
        <v>0</v>
      </c>
      <c r="H280" s="82"/>
      <c r="I280" s="83"/>
      <c r="J280" s="84">
        <f t="shared" si="55"/>
        <v>0</v>
      </c>
      <c r="K280" s="187">
        <v>0</v>
      </c>
      <c r="L280" s="188">
        <v>0</v>
      </c>
      <c r="M280" s="84">
        <f t="shared" si="56"/>
        <v>0</v>
      </c>
      <c r="N280" s="209">
        <v>2</v>
      </c>
      <c r="O280" s="208">
        <v>36.9</v>
      </c>
      <c r="P280" s="164">
        <f t="shared" si="62"/>
        <v>73.8</v>
      </c>
      <c r="Q280" s="84">
        <f t="shared" si="57"/>
        <v>0</v>
      </c>
      <c r="R280" s="84">
        <f t="shared" si="58"/>
        <v>73.8</v>
      </c>
      <c r="S280" s="84">
        <f t="shared" si="59"/>
        <v>-73.8</v>
      </c>
      <c r="T280" s="85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</row>
    <row r="281" spans="1:38" s="157" customFormat="1" ht="30" customHeight="1">
      <c r="A281" s="169" t="s">
        <v>37</v>
      </c>
      <c r="B281" s="190" t="s">
        <v>498</v>
      </c>
      <c r="C281" s="207" t="s">
        <v>584</v>
      </c>
      <c r="D281" s="183" t="s">
        <v>91</v>
      </c>
      <c r="E281" s="82"/>
      <c r="F281" s="83"/>
      <c r="G281" s="84">
        <f t="shared" si="54"/>
        <v>0</v>
      </c>
      <c r="H281" s="82"/>
      <c r="I281" s="83"/>
      <c r="J281" s="84">
        <f t="shared" si="55"/>
        <v>0</v>
      </c>
      <c r="K281" s="187">
        <v>0</v>
      </c>
      <c r="L281" s="188">
        <v>0</v>
      </c>
      <c r="M281" s="84">
        <f t="shared" si="56"/>
        <v>0</v>
      </c>
      <c r="N281" s="209">
        <v>11</v>
      </c>
      <c r="O281" s="208">
        <v>3.96</v>
      </c>
      <c r="P281" s="164">
        <f t="shared" si="62"/>
        <v>43.56</v>
      </c>
      <c r="Q281" s="84">
        <f t="shared" si="57"/>
        <v>0</v>
      </c>
      <c r="R281" s="84">
        <f t="shared" si="58"/>
        <v>43.56</v>
      </c>
      <c r="S281" s="84">
        <f t="shared" si="59"/>
        <v>-43.56</v>
      </c>
      <c r="T281" s="85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</row>
    <row r="282" spans="1:38" s="157" customFormat="1" ht="30" customHeight="1">
      <c r="A282" s="169" t="s">
        <v>37</v>
      </c>
      <c r="B282" s="190" t="s">
        <v>499</v>
      </c>
      <c r="C282" s="207" t="s">
        <v>585</v>
      </c>
      <c r="D282" s="183" t="s">
        <v>91</v>
      </c>
      <c r="E282" s="82"/>
      <c r="F282" s="83"/>
      <c r="G282" s="84">
        <f t="shared" si="54"/>
        <v>0</v>
      </c>
      <c r="H282" s="82"/>
      <c r="I282" s="83"/>
      <c r="J282" s="84">
        <f t="shared" si="55"/>
        <v>0</v>
      </c>
      <c r="K282" s="187">
        <v>0</v>
      </c>
      <c r="L282" s="188">
        <v>0</v>
      </c>
      <c r="M282" s="84">
        <f t="shared" si="56"/>
        <v>0</v>
      </c>
      <c r="N282" s="209">
        <v>5</v>
      </c>
      <c r="O282" s="208">
        <v>3.96</v>
      </c>
      <c r="P282" s="164">
        <f t="shared" si="62"/>
        <v>19.8</v>
      </c>
      <c r="Q282" s="84">
        <f t="shared" si="57"/>
        <v>0</v>
      </c>
      <c r="R282" s="84">
        <f t="shared" si="58"/>
        <v>19.8</v>
      </c>
      <c r="S282" s="84">
        <f t="shared" si="59"/>
        <v>-19.8</v>
      </c>
      <c r="T282" s="85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</row>
    <row r="283" spans="1:38" s="157" customFormat="1" ht="30" customHeight="1">
      <c r="A283" s="169" t="s">
        <v>37</v>
      </c>
      <c r="B283" s="190" t="s">
        <v>500</v>
      </c>
      <c r="C283" s="207" t="s">
        <v>586</v>
      </c>
      <c r="D283" s="183" t="s">
        <v>91</v>
      </c>
      <c r="E283" s="82"/>
      <c r="F283" s="83"/>
      <c r="G283" s="84">
        <f t="shared" si="54"/>
        <v>0</v>
      </c>
      <c r="H283" s="82"/>
      <c r="I283" s="83"/>
      <c r="J283" s="84">
        <f t="shared" si="55"/>
        <v>0</v>
      </c>
      <c r="K283" s="187">
        <v>0</v>
      </c>
      <c r="L283" s="188">
        <v>0</v>
      </c>
      <c r="M283" s="84">
        <f t="shared" si="56"/>
        <v>0</v>
      </c>
      <c r="N283" s="209">
        <v>5</v>
      </c>
      <c r="O283" s="208">
        <v>3.96</v>
      </c>
      <c r="P283" s="164">
        <f t="shared" si="62"/>
        <v>19.8</v>
      </c>
      <c r="Q283" s="84">
        <f t="shared" si="57"/>
        <v>0</v>
      </c>
      <c r="R283" s="84">
        <f t="shared" si="58"/>
        <v>19.8</v>
      </c>
      <c r="S283" s="84">
        <f t="shared" si="59"/>
        <v>-19.8</v>
      </c>
      <c r="T283" s="85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</row>
    <row r="284" spans="1:38" s="157" customFormat="1" ht="30" customHeight="1">
      <c r="A284" s="169" t="s">
        <v>37</v>
      </c>
      <c r="B284" s="190" t="s">
        <v>501</v>
      </c>
      <c r="C284" s="207" t="s">
        <v>587</v>
      </c>
      <c r="D284" s="183" t="s">
        <v>91</v>
      </c>
      <c r="E284" s="82"/>
      <c r="F284" s="83"/>
      <c r="G284" s="84">
        <f t="shared" si="54"/>
        <v>0</v>
      </c>
      <c r="H284" s="82"/>
      <c r="I284" s="83"/>
      <c r="J284" s="84">
        <f t="shared" si="55"/>
        <v>0</v>
      </c>
      <c r="K284" s="187">
        <v>0</v>
      </c>
      <c r="L284" s="188">
        <v>0</v>
      </c>
      <c r="M284" s="84">
        <f t="shared" si="56"/>
        <v>0</v>
      </c>
      <c r="N284" s="209">
        <v>5</v>
      </c>
      <c r="O284" s="208">
        <v>17.399999999999999</v>
      </c>
      <c r="P284" s="164">
        <f t="shared" si="62"/>
        <v>87</v>
      </c>
      <c r="Q284" s="84">
        <f t="shared" si="57"/>
        <v>0</v>
      </c>
      <c r="R284" s="84">
        <f t="shared" si="58"/>
        <v>87</v>
      </c>
      <c r="S284" s="84">
        <f t="shared" si="59"/>
        <v>-87</v>
      </c>
      <c r="T284" s="85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</row>
    <row r="285" spans="1:38" s="157" customFormat="1" ht="30" customHeight="1" thickBot="1">
      <c r="A285" s="169" t="s">
        <v>37</v>
      </c>
      <c r="B285" s="190" t="s">
        <v>502</v>
      </c>
      <c r="C285" s="216" t="s">
        <v>588</v>
      </c>
      <c r="D285" s="183" t="s">
        <v>91</v>
      </c>
      <c r="E285" s="82"/>
      <c r="F285" s="83"/>
      <c r="G285" s="84">
        <f t="shared" si="54"/>
        <v>0</v>
      </c>
      <c r="H285" s="82"/>
      <c r="I285" s="83"/>
      <c r="J285" s="84">
        <f t="shared" si="55"/>
        <v>0</v>
      </c>
      <c r="K285" s="82"/>
      <c r="L285" s="188">
        <v>0</v>
      </c>
      <c r="M285" s="84">
        <f t="shared" si="56"/>
        <v>0</v>
      </c>
      <c r="N285" s="209">
        <v>2</v>
      </c>
      <c r="O285" s="208">
        <v>37.799999999999997</v>
      </c>
      <c r="P285" s="164">
        <f t="shared" si="62"/>
        <v>75.599999999999994</v>
      </c>
      <c r="Q285" s="84">
        <f t="shared" si="57"/>
        <v>0</v>
      </c>
      <c r="R285" s="84">
        <f t="shared" si="58"/>
        <v>75.599999999999994</v>
      </c>
      <c r="S285" s="84">
        <f t="shared" si="59"/>
        <v>-75.599999999999994</v>
      </c>
      <c r="T285" s="85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</row>
    <row r="286" spans="1:38" ht="30" customHeight="1" thickBot="1">
      <c r="A286" s="96" t="s">
        <v>94</v>
      </c>
      <c r="B286" s="193"/>
      <c r="C286" s="203"/>
      <c r="D286" s="196"/>
      <c r="E286" s="100"/>
      <c r="F286" s="101"/>
      <c r="G286" s="102">
        <f>SUM(G67:G285)</f>
        <v>0</v>
      </c>
      <c r="H286" s="100"/>
      <c r="I286" s="101"/>
      <c r="J286" s="102">
        <f>SUM(J67:J285)</f>
        <v>0</v>
      </c>
      <c r="K286" s="100"/>
      <c r="L286" s="101"/>
      <c r="M286" s="102">
        <f>SUM(M67:M285)</f>
        <v>81654.999999999985</v>
      </c>
      <c r="N286" s="100"/>
      <c r="O286" s="101"/>
      <c r="P286" s="102">
        <f>SUM(P67:P285)</f>
        <v>81542.550000000017</v>
      </c>
      <c r="Q286" s="102">
        <f>SUM(Q67:Q285)</f>
        <v>81654.999999999985</v>
      </c>
      <c r="R286" s="102">
        <f>SUM(R67:R285)</f>
        <v>81542.550000000017</v>
      </c>
      <c r="S286" s="102">
        <f>SUM(S67:S285)</f>
        <v>112.44999999999837</v>
      </c>
      <c r="T286" s="103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</row>
    <row r="287" spans="1:38" ht="42" customHeight="1" thickBot="1">
      <c r="A287" s="71" t="s">
        <v>26</v>
      </c>
      <c r="B287" s="194" t="s">
        <v>95</v>
      </c>
      <c r="C287" s="201" t="s">
        <v>96</v>
      </c>
      <c r="D287" s="197"/>
      <c r="E287" s="74"/>
      <c r="F287" s="75"/>
      <c r="G287" s="104"/>
      <c r="H287" s="74"/>
      <c r="I287" s="75"/>
      <c r="J287" s="104"/>
      <c r="K287" s="74"/>
      <c r="L287" s="75"/>
      <c r="M287" s="104"/>
      <c r="N287" s="74"/>
      <c r="O287" s="75"/>
      <c r="P287" s="104"/>
      <c r="Q287" s="104"/>
      <c r="R287" s="104"/>
      <c r="S287" s="104"/>
      <c r="T287" s="77"/>
      <c r="U287" s="70"/>
      <c r="V287" s="70"/>
      <c r="W287" s="70"/>
      <c r="X287" s="70"/>
      <c r="Y287" s="70"/>
      <c r="Z287" s="70"/>
      <c r="AA287" s="70"/>
      <c r="AB287" s="70"/>
      <c r="AC287" s="70"/>
      <c r="AD287" s="70"/>
      <c r="AE287" s="70"/>
      <c r="AF287" s="70"/>
      <c r="AG287" s="70"/>
      <c r="AH287" s="70"/>
      <c r="AI287" s="70"/>
      <c r="AJ287" s="70"/>
      <c r="AK287" s="70"/>
      <c r="AL287" s="70"/>
    </row>
    <row r="288" spans="1:38" ht="30" customHeight="1">
      <c r="A288" s="78" t="s">
        <v>37</v>
      </c>
      <c r="B288" s="189" t="s">
        <v>97</v>
      </c>
      <c r="C288" s="198" t="s">
        <v>98</v>
      </c>
      <c r="D288" s="115" t="s">
        <v>40</v>
      </c>
      <c r="E288" s="82"/>
      <c r="F288" s="83"/>
      <c r="G288" s="84">
        <f t="shared" ref="G288:G290" si="63">E288*F288</f>
        <v>0</v>
      </c>
      <c r="H288" s="82"/>
      <c r="I288" s="83"/>
      <c r="J288" s="84">
        <f t="shared" ref="J288:J290" si="64">H288*I288</f>
        <v>0</v>
      </c>
      <c r="K288" s="82"/>
      <c r="L288" s="83"/>
      <c r="M288" s="84">
        <f t="shared" ref="M288:M290" si="65">K288*L288</f>
        <v>0</v>
      </c>
      <c r="N288" s="82"/>
      <c r="O288" s="83"/>
      <c r="P288" s="84">
        <f t="shared" ref="P288:P290" si="66">N288*O288</f>
        <v>0</v>
      </c>
      <c r="Q288" s="84">
        <f t="shared" ref="Q288:Q290" si="67">G288+M288</f>
        <v>0</v>
      </c>
      <c r="R288" s="84">
        <f t="shared" ref="R288:R290" si="68">J288+P288</f>
        <v>0</v>
      </c>
      <c r="S288" s="84">
        <f t="shared" ref="S288:S290" si="69">Q288-R288</f>
        <v>0</v>
      </c>
      <c r="T288" s="85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</row>
    <row r="289" spans="1:38" ht="30" customHeight="1">
      <c r="A289" s="86" t="s">
        <v>37</v>
      </c>
      <c r="B289" s="191" t="s">
        <v>99</v>
      </c>
      <c r="C289" s="198" t="s">
        <v>100</v>
      </c>
      <c r="D289" s="115" t="s">
        <v>40</v>
      </c>
      <c r="E289" s="82"/>
      <c r="F289" s="83"/>
      <c r="G289" s="84">
        <f t="shared" si="63"/>
        <v>0</v>
      </c>
      <c r="H289" s="82"/>
      <c r="I289" s="83"/>
      <c r="J289" s="84">
        <f t="shared" si="64"/>
        <v>0</v>
      </c>
      <c r="K289" s="82">
        <v>2</v>
      </c>
      <c r="L289" s="83">
        <v>480</v>
      </c>
      <c r="M289" s="84">
        <f t="shared" si="65"/>
        <v>960</v>
      </c>
      <c r="N289" s="82">
        <v>2</v>
      </c>
      <c r="O289" s="83">
        <v>480</v>
      </c>
      <c r="P289" s="84">
        <f t="shared" si="66"/>
        <v>960</v>
      </c>
      <c r="Q289" s="84">
        <f t="shared" si="67"/>
        <v>960</v>
      </c>
      <c r="R289" s="84">
        <f t="shared" si="68"/>
        <v>960</v>
      </c>
      <c r="S289" s="84">
        <f t="shared" si="69"/>
        <v>0</v>
      </c>
      <c r="T289" s="85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</row>
    <row r="290" spans="1:38" ht="30" customHeight="1" thickBot="1">
      <c r="A290" s="88" t="s">
        <v>37</v>
      </c>
      <c r="B290" s="192" t="s">
        <v>101</v>
      </c>
      <c r="C290" s="202" t="s">
        <v>102</v>
      </c>
      <c r="D290" s="195" t="s">
        <v>40</v>
      </c>
      <c r="E290" s="92"/>
      <c r="F290" s="93"/>
      <c r="G290" s="94">
        <f t="shared" si="63"/>
        <v>0</v>
      </c>
      <c r="H290" s="92"/>
      <c r="I290" s="93"/>
      <c r="J290" s="94">
        <f t="shared" si="64"/>
        <v>0</v>
      </c>
      <c r="K290" s="92"/>
      <c r="L290" s="93"/>
      <c r="M290" s="94">
        <f t="shared" si="65"/>
        <v>0</v>
      </c>
      <c r="N290" s="92"/>
      <c r="O290" s="93"/>
      <c r="P290" s="94">
        <f t="shared" si="66"/>
        <v>0</v>
      </c>
      <c r="Q290" s="84">
        <f t="shared" si="67"/>
        <v>0</v>
      </c>
      <c r="R290" s="84">
        <f t="shared" si="68"/>
        <v>0</v>
      </c>
      <c r="S290" s="84">
        <f t="shared" si="69"/>
        <v>0</v>
      </c>
      <c r="T290" s="95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</row>
    <row r="291" spans="1:38" ht="30" customHeight="1" thickBot="1">
      <c r="A291" s="96" t="s">
        <v>103</v>
      </c>
      <c r="B291" s="97"/>
      <c r="C291" s="118"/>
      <c r="D291" s="99"/>
      <c r="E291" s="100"/>
      <c r="F291" s="101"/>
      <c r="G291" s="102">
        <f>SUM(G288:G290)</f>
        <v>0</v>
      </c>
      <c r="H291" s="100"/>
      <c r="I291" s="101"/>
      <c r="J291" s="102">
        <f>SUM(J288:J290)</f>
        <v>0</v>
      </c>
      <c r="K291" s="100"/>
      <c r="L291" s="101"/>
      <c r="M291" s="102">
        <f>SUM(M288:M290)</f>
        <v>960</v>
      </c>
      <c r="N291" s="100"/>
      <c r="O291" s="101"/>
      <c r="P291" s="102">
        <f t="shared" ref="P291:S291" si="70">SUM(P288:P290)</f>
        <v>960</v>
      </c>
      <c r="Q291" s="102">
        <f t="shared" si="70"/>
        <v>960</v>
      </c>
      <c r="R291" s="102">
        <f t="shared" si="70"/>
        <v>960</v>
      </c>
      <c r="S291" s="102">
        <f t="shared" si="70"/>
        <v>0</v>
      </c>
      <c r="T291" s="103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</row>
    <row r="292" spans="1:38" ht="30" customHeight="1" thickBot="1">
      <c r="A292" s="71" t="s">
        <v>26</v>
      </c>
      <c r="B292" s="72" t="s">
        <v>104</v>
      </c>
      <c r="C292" s="108" t="s">
        <v>105</v>
      </c>
      <c r="D292" s="73"/>
      <c r="E292" s="74"/>
      <c r="F292" s="75"/>
      <c r="G292" s="104"/>
      <c r="H292" s="74"/>
      <c r="I292" s="75"/>
      <c r="J292" s="104"/>
      <c r="K292" s="74"/>
      <c r="L292" s="75"/>
      <c r="M292" s="104"/>
      <c r="N292" s="74"/>
      <c r="O292" s="75"/>
      <c r="P292" s="104"/>
      <c r="Q292" s="104"/>
      <c r="R292" s="104"/>
      <c r="S292" s="104"/>
      <c r="T292" s="77"/>
      <c r="U292" s="70"/>
      <c r="V292" s="70"/>
      <c r="W292" s="70"/>
      <c r="X292" s="70"/>
      <c r="Y292" s="70"/>
      <c r="Z292" s="70"/>
      <c r="AA292" s="70"/>
      <c r="AB292" s="70"/>
      <c r="AC292" s="70"/>
      <c r="AD292" s="70"/>
      <c r="AE292" s="70"/>
      <c r="AF292" s="70"/>
      <c r="AG292" s="70"/>
      <c r="AH292" s="70"/>
      <c r="AI292" s="70"/>
      <c r="AJ292" s="70"/>
      <c r="AK292" s="70"/>
      <c r="AL292" s="70"/>
    </row>
    <row r="293" spans="1:38" ht="30" customHeight="1">
      <c r="A293" s="78" t="s">
        <v>37</v>
      </c>
      <c r="B293" s="105" t="s">
        <v>106</v>
      </c>
      <c r="C293" s="107" t="s">
        <v>107</v>
      </c>
      <c r="D293" s="81"/>
      <c r="E293" s="82"/>
      <c r="F293" s="83"/>
      <c r="G293" s="84">
        <f t="shared" ref="G293:G295" si="71">E293*F293</f>
        <v>0</v>
      </c>
      <c r="H293" s="82"/>
      <c r="I293" s="83"/>
      <c r="J293" s="84">
        <f t="shared" ref="J293:J295" si="72">H293*I293</f>
        <v>0</v>
      </c>
      <c r="K293" s="82">
        <v>20</v>
      </c>
      <c r="L293" s="83">
        <v>2</v>
      </c>
      <c r="M293" s="84">
        <f t="shared" ref="M293:M295" si="73">K293*L293</f>
        <v>40</v>
      </c>
      <c r="N293" s="187">
        <v>14</v>
      </c>
      <c r="O293" s="188">
        <v>3</v>
      </c>
      <c r="P293" s="84">
        <f t="shared" ref="P293:P295" si="74">N293*O293</f>
        <v>42</v>
      </c>
      <c r="Q293" s="84">
        <f t="shared" ref="Q293:Q295" si="75">G293+M293</f>
        <v>40</v>
      </c>
      <c r="R293" s="84">
        <f t="shared" ref="R293:R295" si="76">J293+P293</f>
        <v>42</v>
      </c>
      <c r="S293" s="84">
        <f t="shared" ref="S293:S295" si="77">Q293-R293</f>
        <v>-2</v>
      </c>
      <c r="T293" s="85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</row>
    <row r="294" spans="1:38" ht="30" customHeight="1">
      <c r="A294" s="78" t="s">
        <v>37</v>
      </c>
      <c r="B294" s="79" t="s">
        <v>108</v>
      </c>
      <c r="C294" s="107" t="s">
        <v>109</v>
      </c>
      <c r="D294" s="81"/>
      <c r="E294" s="82"/>
      <c r="F294" s="83"/>
      <c r="G294" s="84">
        <f t="shared" si="71"/>
        <v>0</v>
      </c>
      <c r="H294" s="82"/>
      <c r="I294" s="83"/>
      <c r="J294" s="84">
        <f t="shared" si="72"/>
        <v>0</v>
      </c>
      <c r="K294" s="82">
        <v>2</v>
      </c>
      <c r="L294" s="83">
        <v>100</v>
      </c>
      <c r="M294" s="84">
        <f t="shared" si="73"/>
        <v>200</v>
      </c>
      <c r="N294" s="187">
        <v>1</v>
      </c>
      <c r="O294" s="188">
        <v>150</v>
      </c>
      <c r="P294" s="84">
        <f t="shared" si="74"/>
        <v>150</v>
      </c>
      <c r="Q294" s="84">
        <f t="shared" si="75"/>
        <v>200</v>
      </c>
      <c r="R294" s="84">
        <f t="shared" si="76"/>
        <v>150</v>
      </c>
      <c r="S294" s="84">
        <f t="shared" si="77"/>
        <v>50</v>
      </c>
      <c r="T294" s="85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</row>
    <row r="295" spans="1:38" ht="30" customHeight="1">
      <c r="A295" s="86" t="s">
        <v>37</v>
      </c>
      <c r="B295" s="87" t="s">
        <v>110</v>
      </c>
      <c r="C295" s="107" t="s">
        <v>111</v>
      </c>
      <c r="D295" s="81"/>
      <c r="E295" s="82"/>
      <c r="F295" s="83"/>
      <c r="G295" s="84">
        <f t="shared" si="71"/>
        <v>0</v>
      </c>
      <c r="H295" s="82"/>
      <c r="I295" s="83"/>
      <c r="J295" s="84">
        <f t="shared" si="72"/>
        <v>0</v>
      </c>
      <c r="K295" s="82"/>
      <c r="L295" s="83"/>
      <c r="M295" s="84">
        <f t="shared" si="73"/>
        <v>0</v>
      </c>
      <c r="N295" s="82"/>
      <c r="O295" s="83"/>
      <c r="P295" s="84">
        <f t="shared" si="74"/>
        <v>0</v>
      </c>
      <c r="Q295" s="84">
        <f t="shared" si="75"/>
        <v>0</v>
      </c>
      <c r="R295" s="84">
        <f t="shared" si="76"/>
        <v>0</v>
      </c>
      <c r="S295" s="84">
        <f t="shared" si="77"/>
        <v>0</v>
      </c>
      <c r="T295" s="85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</row>
    <row r="296" spans="1:38" ht="30" customHeight="1">
      <c r="A296" s="109" t="s">
        <v>112</v>
      </c>
      <c r="B296" s="110"/>
      <c r="C296" s="98"/>
      <c r="D296" s="99"/>
      <c r="E296" s="100"/>
      <c r="F296" s="101"/>
      <c r="G296" s="102">
        <f>SUM(G293:G295)</f>
        <v>0</v>
      </c>
      <c r="H296" s="100"/>
      <c r="I296" s="101"/>
      <c r="J296" s="102">
        <f>SUM(J293:J295)</f>
        <v>0</v>
      </c>
      <c r="K296" s="100"/>
      <c r="L296" s="101"/>
      <c r="M296" s="102">
        <f>SUM(M293:M295)</f>
        <v>240</v>
      </c>
      <c r="N296" s="100"/>
      <c r="O296" s="101"/>
      <c r="P296" s="102">
        <f t="shared" ref="P296:S296" si="78">SUM(P293:P295)</f>
        <v>192</v>
      </c>
      <c r="Q296" s="102">
        <f t="shared" si="78"/>
        <v>240</v>
      </c>
      <c r="R296" s="102">
        <f t="shared" si="78"/>
        <v>192</v>
      </c>
      <c r="S296" s="102">
        <f t="shared" si="78"/>
        <v>48</v>
      </c>
      <c r="T296" s="103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</row>
    <row r="297" spans="1:38" ht="30" customHeight="1">
      <c r="A297" s="71" t="s">
        <v>26</v>
      </c>
      <c r="B297" s="111" t="s">
        <v>113</v>
      </c>
      <c r="C297" s="112" t="s">
        <v>114</v>
      </c>
      <c r="D297" s="73"/>
      <c r="E297" s="74"/>
      <c r="F297" s="75"/>
      <c r="G297" s="104"/>
      <c r="H297" s="74"/>
      <c r="I297" s="75"/>
      <c r="J297" s="104"/>
      <c r="K297" s="74"/>
      <c r="L297" s="75"/>
      <c r="M297" s="104"/>
      <c r="N297" s="74"/>
      <c r="O297" s="75"/>
      <c r="P297" s="104"/>
      <c r="Q297" s="104"/>
      <c r="R297" s="104"/>
      <c r="S297" s="104"/>
      <c r="T297" s="77"/>
      <c r="U297" s="70"/>
      <c r="V297" s="70"/>
      <c r="W297" s="70"/>
      <c r="X297" s="70"/>
      <c r="Y297" s="70"/>
      <c r="Z297" s="70"/>
      <c r="AA297" s="70"/>
      <c r="AB297" s="70"/>
      <c r="AC297" s="70"/>
      <c r="AD297" s="70"/>
      <c r="AE297" s="70"/>
      <c r="AF297" s="70"/>
      <c r="AG297" s="70"/>
      <c r="AH297" s="70"/>
      <c r="AI297" s="70"/>
      <c r="AJ297" s="70"/>
      <c r="AK297" s="70"/>
      <c r="AL297" s="70"/>
    </row>
    <row r="298" spans="1:38" ht="30" customHeight="1">
      <c r="A298" s="78" t="s">
        <v>37</v>
      </c>
      <c r="B298" s="113" t="s">
        <v>115</v>
      </c>
      <c r="C298" s="114" t="s">
        <v>114</v>
      </c>
      <c r="D298" s="115"/>
      <c r="E298" s="262" t="s">
        <v>46</v>
      </c>
      <c r="F298" s="263"/>
      <c r="G298" s="264"/>
      <c r="H298" s="262" t="s">
        <v>46</v>
      </c>
      <c r="I298" s="263"/>
      <c r="J298" s="264"/>
      <c r="K298" s="82">
        <v>1</v>
      </c>
      <c r="L298" s="83">
        <v>11947.6</v>
      </c>
      <c r="M298" s="84">
        <f t="shared" ref="M298:M300" si="79">K298*L298</f>
        <v>11947.6</v>
      </c>
      <c r="N298" s="82">
        <v>1</v>
      </c>
      <c r="O298" s="83">
        <v>11947.6</v>
      </c>
      <c r="P298" s="84">
        <f t="shared" ref="P298:P300" si="80">N298*O298</f>
        <v>11947.6</v>
      </c>
      <c r="Q298" s="84">
        <f t="shared" ref="Q298" si="81">G298+M298</f>
        <v>11947.6</v>
      </c>
      <c r="R298" s="84">
        <f t="shared" ref="R298:R300" si="82">J298+P298</f>
        <v>11947.6</v>
      </c>
      <c r="S298" s="84">
        <f t="shared" ref="S298:S300" si="83">Q298-R298</f>
        <v>0</v>
      </c>
      <c r="T298" s="85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</row>
    <row r="299" spans="1:38" s="157" customFormat="1" ht="30" customHeight="1">
      <c r="A299" s="169" t="s">
        <v>37</v>
      </c>
      <c r="B299" s="170" t="s">
        <v>116</v>
      </c>
      <c r="C299" s="172" t="s">
        <v>114</v>
      </c>
      <c r="D299" s="115"/>
      <c r="E299" s="256"/>
      <c r="F299" s="265"/>
      <c r="G299" s="257"/>
      <c r="H299" s="256"/>
      <c r="I299" s="265"/>
      <c r="J299" s="257"/>
      <c r="K299" s="82">
        <v>1</v>
      </c>
      <c r="L299" s="83">
        <v>8260.2000000000007</v>
      </c>
      <c r="M299" s="84">
        <f t="shared" si="79"/>
        <v>8260.2000000000007</v>
      </c>
      <c r="N299" s="82">
        <v>1</v>
      </c>
      <c r="O299" s="83">
        <v>8260.2000000000007</v>
      </c>
      <c r="P299" s="84">
        <f>N299*O299</f>
        <v>8260.2000000000007</v>
      </c>
      <c r="Q299" s="84">
        <f>G299+M299</f>
        <v>8260.2000000000007</v>
      </c>
      <c r="R299" s="84">
        <f t="shared" si="82"/>
        <v>8260.2000000000007</v>
      </c>
      <c r="S299" s="84">
        <f t="shared" si="83"/>
        <v>0</v>
      </c>
      <c r="T299" s="85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</row>
    <row r="300" spans="1:38" ht="30" customHeight="1">
      <c r="A300" s="86" t="s">
        <v>37</v>
      </c>
      <c r="B300" s="171" t="s">
        <v>147</v>
      </c>
      <c r="C300" s="116" t="s">
        <v>114</v>
      </c>
      <c r="D300" s="115"/>
      <c r="E300" s="266"/>
      <c r="F300" s="267"/>
      <c r="G300" s="268"/>
      <c r="H300" s="266"/>
      <c r="I300" s="267"/>
      <c r="J300" s="268"/>
      <c r="K300" s="82">
        <v>1</v>
      </c>
      <c r="L300" s="83">
        <v>19977.310000000001</v>
      </c>
      <c r="M300" s="84">
        <f t="shared" si="79"/>
        <v>19977.310000000001</v>
      </c>
      <c r="N300" s="92">
        <v>1</v>
      </c>
      <c r="O300" s="174">
        <v>19977.310000000001</v>
      </c>
      <c r="P300" s="94">
        <f t="shared" si="80"/>
        <v>19977.310000000001</v>
      </c>
      <c r="Q300" s="94">
        <f>G300+M300</f>
        <v>19977.310000000001</v>
      </c>
      <c r="R300" s="94">
        <f t="shared" si="82"/>
        <v>19977.310000000001</v>
      </c>
      <c r="S300" s="94">
        <f t="shared" si="83"/>
        <v>0</v>
      </c>
      <c r="T300" s="85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</row>
    <row r="301" spans="1:38" ht="30" customHeight="1" thickBot="1">
      <c r="A301" s="109" t="s">
        <v>117</v>
      </c>
      <c r="B301" s="117"/>
      <c r="C301" s="118"/>
      <c r="D301" s="99"/>
      <c r="E301" s="100"/>
      <c r="F301" s="101"/>
      <c r="G301" s="102">
        <f>SUM(G298:G300)</f>
        <v>0</v>
      </c>
      <c r="H301" s="100"/>
      <c r="I301" s="101"/>
      <c r="J301" s="102">
        <f>SUM(J298:J300)</f>
        <v>0</v>
      </c>
      <c r="K301" s="100"/>
      <c r="L301" s="101"/>
      <c r="M301" s="173">
        <f>SUM(M298:M300)</f>
        <v>40185.11</v>
      </c>
      <c r="N301" s="178"/>
      <c r="O301" s="179"/>
      <c r="P301" s="180">
        <f t="shared" ref="P301:S301" si="84">SUM(P298:P300)</f>
        <v>40185.11</v>
      </c>
      <c r="Q301" s="180">
        <f t="shared" si="84"/>
        <v>40185.11</v>
      </c>
      <c r="R301" s="180">
        <f t="shared" si="84"/>
        <v>40185.11</v>
      </c>
      <c r="S301" s="181">
        <f t="shared" si="84"/>
        <v>0</v>
      </c>
      <c r="T301" s="103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</row>
    <row r="302" spans="1:38" ht="30" customHeight="1" thickBot="1">
      <c r="A302" s="71" t="s">
        <v>26</v>
      </c>
      <c r="B302" s="119" t="s">
        <v>118</v>
      </c>
      <c r="C302" s="112" t="s">
        <v>119</v>
      </c>
      <c r="D302" s="73"/>
      <c r="E302" s="74"/>
      <c r="F302" s="75"/>
      <c r="G302" s="104"/>
      <c r="H302" s="74"/>
      <c r="I302" s="75"/>
      <c r="J302" s="104"/>
      <c r="K302" s="74"/>
      <c r="L302" s="75"/>
      <c r="M302" s="104"/>
      <c r="N302" s="175"/>
      <c r="O302" s="176"/>
      <c r="P302" s="177"/>
      <c r="Q302" s="177"/>
      <c r="R302" s="177"/>
      <c r="S302" s="177"/>
      <c r="T302" s="77"/>
      <c r="U302" s="70"/>
      <c r="V302" s="70"/>
      <c r="W302" s="70"/>
      <c r="X302" s="70"/>
      <c r="Y302" s="70"/>
      <c r="Z302" s="70"/>
      <c r="AA302" s="70"/>
      <c r="AB302" s="70"/>
      <c r="AC302" s="70"/>
      <c r="AD302" s="70"/>
      <c r="AE302" s="70"/>
      <c r="AF302" s="70"/>
      <c r="AG302" s="70"/>
      <c r="AH302" s="70"/>
      <c r="AI302" s="70"/>
      <c r="AJ302" s="70"/>
      <c r="AK302" s="70"/>
      <c r="AL302" s="70"/>
    </row>
    <row r="303" spans="1:38" ht="41.25" customHeight="1" thickBot="1">
      <c r="A303" s="86" t="s">
        <v>37</v>
      </c>
      <c r="B303" s="120" t="s">
        <v>120</v>
      </c>
      <c r="C303" s="121" t="s">
        <v>119</v>
      </c>
      <c r="D303" s="115" t="s">
        <v>121</v>
      </c>
      <c r="E303" s="269" t="s">
        <v>46</v>
      </c>
      <c r="F303" s="267"/>
      <c r="G303" s="268"/>
      <c r="H303" s="269" t="s">
        <v>46</v>
      </c>
      <c r="I303" s="267"/>
      <c r="J303" s="268"/>
      <c r="K303" s="82">
        <v>1</v>
      </c>
      <c r="L303" s="83">
        <v>8631.91</v>
      </c>
      <c r="M303" s="84">
        <f>K303*L303</f>
        <v>8631.91</v>
      </c>
      <c r="N303" s="82">
        <v>1</v>
      </c>
      <c r="O303" s="83">
        <v>8631.9</v>
      </c>
      <c r="P303" s="84">
        <f>N303*O303</f>
        <v>8631.9</v>
      </c>
      <c r="Q303" s="84">
        <f>G303+M303</f>
        <v>8631.91</v>
      </c>
      <c r="R303" s="84">
        <f>J303+P303</f>
        <v>8631.9</v>
      </c>
      <c r="S303" s="84">
        <f>Q303-R303</f>
        <v>1.0000000000218279E-2</v>
      </c>
      <c r="T303" s="85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</row>
    <row r="304" spans="1:38" ht="30" customHeight="1">
      <c r="A304" s="109" t="s">
        <v>122</v>
      </c>
      <c r="B304" s="122"/>
      <c r="C304" s="118"/>
      <c r="D304" s="99"/>
      <c r="E304" s="100"/>
      <c r="F304" s="101"/>
      <c r="G304" s="102">
        <f>SUM(G303)</f>
        <v>0</v>
      </c>
      <c r="H304" s="100"/>
      <c r="I304" s="101"/>
      <c r="J304" s="102">
        <f>SUM(J303)</f>
        <v>0</v>
      </c>
      <c r="K304" s="100"/>
      <c r="L304" s="101"/>
      <c r="M304" s="102">
        <f>SUM(M303)</f>
        <v>8631.91</v>
      </c>
      <c r="N304" s="100"/>
      <c r="O304" s="101"/>
      <c r="P304" s="102">
        <f t="shared" ref="P304:S304" si="85">SUM(P303)</f>
        <v>8631.9</v>
      </c>
      <c r="Q304" s="102">
        <f t="shared" si="85"/>
        <v>8631.91</v>
      </c>
      <c r="R304" s="102">
        <f t="shared" si="85"/>
        <v>8631.9</v>
      </c>
      <c r="S304" s="102">
        <f t="shared" si="85"/>
        <v>1.0000000000218279E-2</v>
      </c>
      <c r="T304" s="103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</row>
    <row r="305" spans="1:38" ht="19.5" customHeight="1">
      <c r="A305" s="123" t="s">
        <v>123</v>
      </c>
      <c r="B305" s="124"/>
      <c r="C305" s="125"/>
      <c r="D305" s="126"/>
      <c r="E305" s="127"/>
      <c r="F305" s="128"/>
      <c r="G305" s="129">
        <f>G40+G44+G49+G55+G65+G286+G291+G296+G301+G304</f>
        <v>0</v>
      </c>
      <c r="H305" s="127"/>
      <c r="I305" s="128"/>
      <c r="J305" s="129">
        <f>J40+J44+J49+J55+J65+J286+J291+J296+J301+J304</f>
        <v>0</v>
      </c>
      <c r="K305" s="127"/>
      <c r="L305" s="128"/>
      <c r="M305" s="129">
        <f>M40+M44+M49+M55+M65+M286+M291+M296+M301+M304</f>
        <v>296362.17999999993</v>
      </c>
      <c r="N305" s="127"/>
      <c r="O305" s="128"/>
      <c r="P305" s="129">
        <f>P40+P44+P49+P55+P65+P286+P291+P296+P301+P304</f>
        <v>296201.72000000003</v>
      </c>
      <c r="Q305" s="129">
        <f>Q40+Q44+Q49+Q55+Q65+Q286+Q291+Q296+Q301+Q304</f>
        <v>296362.17999999993</v>
      </c>
      <c r="R305" s="129">
        <f>R40+R44+R49+R55+R65+R286+R291+R296+R301+R304</f>
        <v>296201.72000000003</v>
      </c>
      <c r="S305" s="129">
        <f>S40+S44+S49+S55+S65+S286+S291+S296+S301+S304</f>
        <v>160.45999999999859</v>
      </c>
      <c r="T305" s="130"/>
      <c r="U305" s="131"/>
      <c r="V305" s="131"/>
      <c r="W305" s="131"/>
      <c r="X305" s="131"/>
      <c r="Y305" s="131"/>
      <c r="Z305" s="131"/>
      <c r="AA305" s="131"/>
      <c r="AB305" s="131"/>
      <c r="AC305" s="131"/>
      <c r="AD305" s="131"/>
      <c r="AE305" s="131"/>
      <c r="AF305" s="131"/>
      <c r="AG305" s="131"/>
      <c r="AH305" s="131"/>
      <c r="AI305" s="131"/>
      <c r="AJ305" s="131"/>
      <c r="AK305" s="131"/>
      <c r="AL305" s="131"/>
    </row>
    <row r="306" spans="1:38" ht="15.75" customHeight="1">
      <c r="A306" s="270"/>
      <c r="B306" s="250"/>
      <c r="C306" s="250"/>
      <c r="D306" s="132"/>
      <c r="E306" s="133"/>
      <c r="F306" s="134"/>
      <c r="G306" s="135"/>
      <c r="H306" s="133"/>
      <c r="I306" s="134"/>
      <c r="J306" s="135"/>
      <c r="K306" s="133"/>
      <c r="L306" s="134"/>
      <c r="M306" s="135"/>
      <c r="N306" s="133"/>
      <c r="O306" s="134"/>
      <c r="P306" s="135"/>
      <c r="Q306" s="135"/>
      <c r="R306" s="135"/>
      <c r="S306" s="135"/>
      <c r="T306" s="136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</row>
    <row r="307" spans="1:38" ht="19.5" customHeight="1">
      <c r="A307" s="249" t="s">
        <v>124</v>
      </c>
      <c r="B307" s="250"/>
      <c r="C307" s="251"/>
      <c r="D307" s="137"/>
      <c r="E307" s="138"/>
      <c r="F307" s="139"/>
      <c r="G307" s="140">
        <f>G22-G305</f>
        <v>0</v>
      </c>
      <c r="H307" s="138"/>
      <c r="I307" s="139"/>
      <c r="J307" s="140">
        <f>J22-J305</f>
        <v>0</v>
      </c>
      <c r="K307" s="141"/>
      <c r="L307" s="139"/>
      <c r="M307" s="142">
        <f>M22-M305</f>
        <v>0</v>
      </c>
      <c r="N307" s="141"/>
      <c r="O307" s="139"/>
      <c r="P307" s="142">
        <f>P22-P305</f>
        <v>0</v>
      </c>
      <c r="Q307" s="143">
        <f>Q22-Q305</f>
        <v>0</v>
      </c>
      <c r="R307" s="143">
        <f>R22-R305</f>
        <v>0</v>
      </c>
      <c r="S307" s="143">
        <f>S22-S305</f>
        <v>2.2367885321727954E-11</v>
      </c>
      <c r="T307" s="144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</row>
    <row r="308" spans="1:38" ht="15.75" customHeight="1">
      <c r="A308" s="145"/>
      <c r="B308" s="146"/>
      <c r="C308" s="145"/>
      <c r="D308" s="145"/>
      <c r="E308" s="51"/>
      <c r="F308" s="145"/>
      <c r="G308" s="145"/>
      <c r="H308" s="51"/>
      <c r="I308" s="145"/>
      <c r="J308" s="145"/>
      <c r="K308" s="51"/>
      <c r="L308" s="145"/>
      <c r="M308" s="145"/>
      <c r="N308" s="51"/>
      <c r="O308" s="145"/>
      <c r="P308" s="145"/>
      <c r="Q308" s="145"/>
      <c r="R308" s="145"/>
      <c r="S308" s="145"/>
      <c r="T308" s="145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</row>
    <row r="309" spans="1:38" ht="15.75" customHeight="1">
      <c r="A309" s="145"/>
      <c r="B309" s="146"/>
      <c r="C309" s="145"/>
      <c r="D309" s="145"/>
      <c r="E309" s="51"/>
      <c r="F309" s="145"/>
      <c r="G309" s="145"/>
      <c r="H309" s="51"/>
      <c r="I309" s="145"/>
      <c r="J309" s="145"/>
      <c r="K309" s="51"/>
      <c r="L309" s="145"/>
      <c r="M309" s="145"/>
      <c r="N309" s="51"/>
      <c r="O309" s="145"/>
      <c r="P309" s="145"/>
      <c r="Q309" s="145"/>
      <c r="R309" s="145"/>
      <c r="S309" s="145"/>
      <c r="T309" s="145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</row>
    <row r="310" spans="1:38" ht="15.75" customHeight="1">
      <c r="A310" s="145" t="s">
        <v>125</v>
      </c>
      <c r="B310" s="146"/>
      <c r="C310" s="147" t="s">
        <v>589</v>
      </c>
      <c r="D310" s="145"/>
      <c r="E310" s="148"/>
      <c r="F310" s="147"/>
      <c r="G310" s="145"/>
      <c r="H310" s="148"/>
      <c r="I310" s="271" t="s">
        <v>590</v>
      </c>
      <c r="J310" s="271"/>
      <c r="K310" s="148"/>
      <c r="L310" s="145"/>
      <c r="M310" s="145"/>
      <c r="N310" s="51"/>
      <c r="O310" s="145"/>
      <c r="P310" s="145"/>
      <c r="Q310" s="145"/>
      <c r="R310" s="145"/>
      <c r="S310" s="145"/>
      <c r="T310" s="145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</row>
    <row r="311" spans="1:38" ht="15.75" customHeight="1">
      <c r="A311" s="1"/>
      <c r="B311" s="1"/>
      <c r="C311" s="149" t="s">
        <v>126</v>
      </c>
      <c r="D311" s="145"/>
      <c r="E311" s="252" t="s">
        <v>127</v>
      </c>
      <c r="F311" s="253"/>
      <c r="G311" s="145"/>
      <c r="H311" s="51"/>
      <c r="I311" s="150" t="s">
        <v>128</v>
      </c>
      <c r="J311" s="145"/>
      <c r="K311" s="51"/>
      <c r="L311" s="150"/>
      <c r="M311" s="145"/>
      <c r="N311" s="51"/>
      <c r="O311" s="150"/>
      <c r="P311" s="145"/>
      <c r="Q311" s="145"/>
      <c r="R311" s="145"/>
      <c r="S311" s="145"/>
      <c r="T311" s="145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</row>
    <row r="312" spans="1:38" ht="15.75" customHeight="1">
      <c r="A312" s="1"/>
      <c r="B312" s="1"/>
      <c r="C312" s="151"/>
      <c r="D312" s="152"/>
      <c r="E312" s="153"/>
      <c r="F312" s="154"/>
      <c r="G312" s="155"/>
      <c r="H312" s="153"/>
      <c r="I312" s="154"/>
      <c r="J312" s="155"/>
      <c r="K312" s="156"/>
      <c r="L312" s="154"/>
      <c r="M312" s="155"/>
      <c r="N312" s="156"/>
      <c r="O312" s="154"/>
      <c r="P312" s="155"/>
      <c r="Q312" s="155"/>
      <c r="R312" s="155"/>
      <c r="S312" s="155"/>
      <c r="T312" s="145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</row>
    <row r="313" spans="1:38" ht="15.75" customHeight="1">
      <c r="A313" s="145"/>
      <c r="B313" s="146"/>
      <c r="C313" s="145"/>
      <c r="D313" s="145"/>
      <c r="E313" s="51"/>
      <c r="F313" s="145"/>
      <c r="G313" s="145"/>
      <c r="H313" s="51"/>
      <c r="I313" s="145"/>
      <c r="J313" s="145"/>
      <c r="K313" s="51"/>
      <c r="L313" s="145"/>
      <c r="M313" s="145"/>
      <c r="N313" s="51"/>
      <c r="O313" s="145"/>
      <c r="P313" s="145"/>
      <c r="Q313" s="145"/>
      <c r="R313" s="145"/>
      <c r="S313" s="145"/>
      <c r="T313" s="145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</row>
    <row r="314" spans="1:38" ht="15.75" customHeight="1">
      <c r="A314" s="145"/>
      <c r="B314" s="146"/>
      <c r="C314" s="145"/>
      <c r="D314" s="145"/>
      <c r="E314" s="51"/>
      <c r="F314" s="145"/>
      <c r="G314" s="145"/>
      <c r="H314" s="51"/>
      <c r="I314" s="145"/>
      <c r="J314" s="145"/>
      <c r="K314" s="51"/>
      <c r="L314" s="145"/>
      <c r="M314" s="145"/>
      <c r="N314" s="51"/>
      <c r="O314" s="145"/>
      <c r="P314" s="145"/>
      <c r="Q314" s="145"/>
      <c r="R314" s="145"/>
      <c r="S314" s="145"/>
      <c r="T314" s="145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</row>
    <row r="315" spans="1:38" ht="15.75" customHeight="1">
      <c r="A315" s="145"/>
      <c r="B315" s="146"/>
      <c r="C315" s="145"/>
      <c r="D315" s="145"/>
      <c r="E315" s="51"/>
      <c r="F315" s="145"/>
      <c r="G315" s="145"/>
      <c r="H315" s="51"/>
      <c r="I315" s="145"/>
      <c r="J315" s="145"/>
      <c r="K315" s="51"/>
      <c r="L315" s="145"/>
      <c r="M315" s="145"/>
      <c r="N315" s="51"/>
      <c r="O315" s="145"/>
      <c r="P315" s="145"/>
      <c r="Q315" s="145"/>
      <c r="R315" s="145"/>
      <c r="S315" s="145"/>
      <c r="T315" s="145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</row>
    <row r="316" spans="1:38" ht="15.75" customHeight="1">
      <c r="A316" s="145"/>
      <c r="B316" s="146"/>
      <c r="C316" s="145"/>
      <c r="D316" s="145"/>
      <c r="E316" s="51"/>
      <c r="F316" s="145"/>
      <c r="G316" s="145"/>
      <c r="H316" s="51"/>
      <c r="I316" s="145"/>
      <c r="J316" s="145"/>
      <c r="K316" s="51"/>
      <c r="L316" s="145"/>
      <c r="M316" s="145"/>
      <c r="N316" s="51"/>
      <c r="O316" s="145"/>
      <c r="P316" s="145"/>
      <c r="Q316" s="145"/>
      <c r="R316" s="145"/>
      <c r="S316" s="145"/>
      <c r="T316" s="145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</row>
    <row r="317" spans="1:38" ht="15.75" customHeight="1">
      <c r="A317" s="145"/>
      <c r="B317" s="146"/>
      <c r="C317" s="145"/>
      <c r="D317" s="145"/>
      <c r="E317" s="51"/>
      <c r="F317" s="145"/>
      <c r="G317" s="145"/>
      <c r="H317" s="51"/>
      <c r="I317" s="145"/>
      <c r="J317" s="145"/>
      <c r="K317" s="51"/>
      <c r="L317" s="145"/>
      <c r="M317" s="145"/>
      <c r="N317" s="51"/>
      <c r="O317" s="145"/>
      <c r="P317" s="145"/>
      <c r="Q317" s="145"/>
      <c r="R317" s="145"/>
      <c r="S317" s="145"/>
      <c r="T317" s="145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</row>
    <row r="318" spans="1:38" ht="15.75" customHeight="1">
      <c r="A318" s="1"/>
      <c r="B318" s="2"/>
      <c r="C318" s="1"/>
      <c r="D318" s="1"/>
      <c r="E318" s="3"/>
      <c r="F318" s="1"/>
      <c r="G318" s="1"/>
      <c r="H318" s="3"/>
      <c r="I318" s="1"/>
      <c r="J318" s="1"/>
      <c r="K318" s="3"/>
      <c r="L318" s="1"/>
      <c r="M318" s="1"/>
      <c r="N318" s="3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</row>
    <row r="319" spans="1:38" ht="15.75" customHeight="1">
      <c r="A319" s="1"/>
      <c r="B319" s="2"/>
      <c r="C319" s="1"/>
      <c r="D319" s="1"/>
      <c r="E319" s="3"/>
      <c r="F319" s="1"/>
      <c r="G319" s="1"/>
      <c r="H319" s="3"/>
      <c r="I319" s="1"/>
      <c r="J319" s="1"/>
      <c r="K319" s="3"/>
      <c r="L319" s="1"/>
      <c r="M319" s="1"/>
      <c r="N319" s="3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</row>
    <row r="320" spans="1:38" ht="15.75" customHeight="1">
      <c r="A320" s="1"/>
      <c r="B320" s="2"/>
      <c r="C320" s="1"/>
      <c r="D320" s="1"/>
      <c r="E320" s="3"/>
      <c r="F320" s="1"/>
      <c r="G320" s="1"/>
      <c r="H320" s="3"/>
      <c r="I320" s="1"/>
      <c r="J320" s="1"/>
      <c r="K320" s="3"/>
      <c r="L320" s="1"/>
      <c r="M320" s="1"/>
      <c r="N320" s="3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</row>
    <row r="321" spans="1:38" ht="15.75" customHeight="1">
      <c r="A321" s="1"/>
      <c r="B321" s="2"/>
      <c r="C321" s="1"/>
      <c r="D321" s="1"/>
      <c r="E321" s="3"/>
      <c r="F321" s="1"/>
      <c r="G321" s="1"/>
      <c r="H321" s="3"/>
      <c r="I321" s="1"/>
      <c r="J321" s="1"/>
      <c r="K321" s="3"/>
      <c r="L321" s="1"/>
      <c r="M321" s="1"/>
      <c r="N321" s="3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</row>
    <row r="322" spans="1:38" ht="15.75" customHeight="1">
      <c r="A322" s="1"/>
      <c r="B322" s="2"/>
      <c r="C322" s="1"/>
      <c r="D322" s="1"/>
      <c r="E322" s="3"/>
      <c r="F322" s="1"/>
      <c r="G322" s="1"/>
      <c r="H322" s="3"/>
      <c r="I322" s="1"/>
      <c r="J322" s="1"/>
      <c r="K322" s="3"/>
      <c r="L322" s="1"/>
      <c r="M322" s="1"/>
      <c r="N322" s="3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</row>
    <row r="323" spans="1:38" ht="15.75" customHeight="1">
      <c r="A323" s="1"/>
      <c r="B323" s="2"/>
      <c r="C323" s="1"/>
      <c r="D323" s="1"/>
      <c r="E323" s="3"/>
      <c r="F323" s="1"/>
      <c r="G323" s="1"/>
      <c r="H323" s="3"/>
      <c r="I323" s="1"/>
      <c r="J323" s="1"/>
      <c r="K323" s="3"/>
      <c r="L323" s="1"/>
      <c r="M323" s="1"/>
      <c r="N323" s="3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</row>
    <row r="324" spans="1:38" ht="15.75" customHeight="1">
      <c r="A324" s="1"/>
      <c r="B324" s="2"/>
      <c r="C324" s="1"/>
      <c r="D324" s="1"/>
      <c r="E324" s="3"/>
      <c r="F324" s="1"/>
      <c r="G324" s="1"/>
      <c r="H324" s="3"/>
      <c r="I324" s="1"/>
      <c r="J324" s="1"/>
      <c r="K324" s="3"/>
      <c r="L324" s="1"/>
      <c r="M324" s="1"/>
      <c r="N324" s="3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</row>
    <row r="325" spans="1:38" ht="15.75" customHeight="1">
      <c r="A325" s="1"/>
      <c r="B325" s="2"/>
      <c r="C325" s="1"/>
      <c r="D325" s="1"/>
      <c r="E325" s="3"/>
      <c r="F325" s="1"/>
      <c r="G325" s="1"/>
      <c r="H325" s="3"/>
      <c r="I325" s="1"/>
      <c r="J325" s="1"/>
      <c r="K325" s="3"/>
      <c r="L325" s="1"/>
      <c r="M325" s="1"/>
      <c r="N325" s="3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</row>
    <row r="326" spans="1:38" ht="15.75" customHeight="1">
      <c r="A326" s="1"/>
      <c r="B326" s="2"/>
      <c r="C326" s="1"/>
      <c r="D326" s="1"/>
      <c r="E326" s="3"/>
      <c r="F326" s="1"/>
      <c r="G326" s="1"/>
      <c r="H326" s="3"/>
      <c r="I326" s="1"/>
      <c r="J326" s="1"/>
      <c r="K326" s="3"/>
      <c r="L326" s="1"/>
      <c r="M326" s="1"/>
      <c r="N326" s="3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</row>
    <row r="327" spans="1:38" ht="15.75" customHeight="1">
      <c r="A327" s="1"/>
      <c r="B327" s="2"/>
      <c r="C327" s="1"/>
      <c r="D327" s="1"/>
      <c r="E327" s="3"/>
      <c r="F327" s="1"/>
      <c r="G327" s="1"/>
      <c r="H327" s="3"/>
      <c r="I327" s="1"/>
      <c r="J327" s="1"/>
      <c r="K327" s="3"/>
      <c r="L327" s="1"/>
      <c r="M327" s="1"/>
      <c r="N327" s="3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</row>
    <row r="328" spans="1:38" ht="15.75" customHeight="1">
      <c r="A328" s="1"/>
      <c r="B328" s="2"/>
      <c r="C328" s="1"/>
      <c r="D328" s="1"/>
      <c r="E328" s="3"/>
      <c r="F328" s="1"/>
      <c r="G328" s="1"/>
      <c r="H328" s="3"/>
      <c r="I328" s="1"/>
      <c r="J328" s="1"/>
      <c r="K328" s="3"/>
      <c r="L328" s="1"/>
      <c r="M328" s="1"/>
      <c r="N328" s="3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</row>
    <row r="329" spans="1:38" ht="15.75" customHeight="1">
      <c r="A329" s="1"/>
      <c r="B329" s="2"/>
      <c r="C329" s="1"/>
      <c r="D329" s="1"/>
      <c r="E329" s="3"/>
      <c r="F329" s="1"/>
      <c r="G329" s="1"/>
      <c r="H329" s="3"/>
      <c r="I329" s="1"/>
      <c r="J329" s="1"/>
      <c r="K329" s="3"/>
      <c r="L329" s="1"/>
      <c r="M329" s="1"/>
      <c r="N329" s="3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</row>
    <row r="330" spans="1:38" ht="15.75" customHeight="1">
      <c r="A330" s="1"/>
      <c r="B330" s="2"/>
      <c r="C330" s="1"/>
      <c r="D330" s="1"/>
      <c r="E330" s="3"/>
      <c r="F330" s="1"/>
      <c r="G330" s="1"/>
      <c r="H330" s="3"/>
      <c r="I330" s="1"/>
      <c r="J330" s="1"/>
      <c r="K330" s="3"/>
      <c r="L330" s="1"/>
      <c r="M330" s="1"/>
      <c r="N330" s="3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</row>
    <row r="331" spans="1:38" ht="15.75" customHeight="1">
      <c r="A331" s="1"/>
      <c r="B331" s="2"/>
      <c r="C331" s="1"/>
      <c r="D331" s="1"/>
      <c r="E331" s="3"/>
      <c r="F331" s="1"/>
      <c r="G331" s="1"/>
      <c r="H331" s="3"/>
      <c r="I331" s="1"/>
      <c r="J331" s="1"/>
      <c r="K331" s="3"/>
      <c r="L331" s="1"/>
      <c r="M331" s="1"/>
      <c r="N331" s="3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</row>
    <row r="332" spans="1:38" ht="15.75" customHeight="1">
      <c r="A332" s="1"/>
      <c r="B332" s="2"/>
      <c r="C332" s="1"/>
      <c r="D332" s="1"/>
      <c r="E332" s="3"/>
      <c r="F332" s="1"/>
      <c r="G332" s="1"/>
      <c r="H332" s="3"/>
      <c r="I332" s="1"/>
      <c r="J332" s="1"/>
      <c r="K332" s="3"/>
      <c r="L332" s="1"/>
      <c r="M332" s="1"/>
      <c r="N332" s="3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</row>
    <row r="333" spans="1:38" ht="15.75" customHeight="1">
      <c r="A333" s="1"/>
      <c r="B333" s="2"/>
      <c r="C333" s="1"/>
      <c r="D333" s="1"/>
      <c r="E333" s="3"/>
      <c r="F333" s="1"/>
      <c r="G333" s="1"/>
      <c r="H333" s="3"/>
      <c r="I333" s="1"/>
      <c r="J333" s="1"/>
      <c r="K333" s="3"/>
      <c r="L333" s="1"/>
      <c r="M333" s="1"/>
      <c r="N333" s="3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</row>
    <row r="334" spans="1:38" ht="15.75" customHeight="1">
      <c r="A334" s="1"/>
      <c r="B334" s="2"/>
      <c r="C334" s="1"/>
      <c r="D334" s="1"/>
      <c r="E334" s="3"/>
      <c r="F334" s="1"/>
      <c r="G334" s="1"/>
      <c r="H334" s="3"/>
      <c r="I334" s="1"/>
      <c r="J334" s="1"/>
      <c r="K334" s="3"/>
      <c r="L334" s="1"/>
      <c r="M334" s="1"/>
      <c r="N334" s="3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</row>
    <row r="335" spans="1:38" ht="15.75" customHeight="1">
      <c r="A335" s="1"/>
      <c r="B335" s="2"/>
      <c r="C335" s="1"/>
      <c r="D335" s="1"/>
      <c r="E335" s="3"/>
      <c r="F335" s="1"/>
      <c r="G335" s="1"/>
      <c r="H335" s="3"/>
      <c r="I335" s="1"/>
      <c r="J335" s="1"/>
      <c r="K335" s="3"/>
      <c r="L335" s="1"/>
      <c r="M335" s="1"/>
      <c r="N335" s="3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</row>
    <row r="336" spans="1:38" ht="15.75" customHeight="1">
      <c r="A336" s="1"/>
      <c r="B336" s="2"/>
      <c r="C336" s="1"/>
      <c r="D336" s="1"/>
      <c r="E336" s="3"/>
      <c r="F336" s="1"/>
      <c r="G336" s="1"/>
      <c r="H336" s="3"/>
      <c r="I336" s="1"/>
      <c r="J336" s="1"/>
      <c r="K336" s="3"/>
      <c r="L336" s="1"/>
      <c r="M336" s="1"/>
      <c r="N336" s="3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</row>
    <row r="337" spans="1:38" ht="15.75" customHeight="1">
      <c r="A337" s="1"/>
      <c r="B337" s="2"/>
      <c r="C337" s="1"/>
      <c r="D337" s="1"/>
      <c r="E337" s="3"/>
      <c r="F337" s="1"/>
      <c r="G337" s="1"/>
      <c r="H337" s="3"/>
      <c r="I337" s="1"/>
      <c r="J337" s="1"/>
      <c r="K337" s="3"/>
      <c r="L337" s="1"/>
      <c r="M337" s="1"/>
      <c r="N337" s="3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</row>
    <row r="338" spans="1:38" ht="15.75" customHeight="1">
      <c r="A338" s="1"/>
      <c r="B338" s="2"/>
      <c r="C338" s="1"/>
      <c r="D338" s="1"/>
      <c r="E338" s="3"/>
      <c r="F338" s="1"/>
      <c r="G338" s="1"/>
      <c r="H338" s="3"/>
      <c r="I338" s="1"/>
      <c r="J338" s="1"/>
      <c r="K338" s="3"/>
      <c r="L338" s="1"/>
      <c r="M338" s="1"/>
      <c r="N338" s="3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</row>
    <row r="339" spans="1:38" ht="15.75" customHeight="1">
      <c r="A339" s="1"/>
      <c r="B339" s="2"/>
      <c r="C339" s="1"/>
      <c r="D339" s="1"/>
      <c r="E339" s="3"/>
      <c r="F339" s="1"/>
      <c r="G339" s="1"/>
      <c r="H339" s="3"/>
      <c r="I339" s="1"/>
      <c r="J339" s="1"/>
      <c r="K339" s="3"/>
      <c r="L339" s="1"/>
      <c r="M339" s="1"/>
      <c r="N339" s="3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</row>
    <row r="340" spans="1:38" ht="15.75" customHeight="1">
      <c r="A340" s="1"/>
      <c r="B340" s="2"/>
      <c r="C340" s="1"/>
      <c r="D340" s="1"/>
      <c r="E340" s="3"/>
      <c r="F340" s="1"/>
      <c r="G340" s="1"/>
      <c r="H340" s="3"/>
      <c r="I340" s="1"/>
      <c r="J340" s="1"/>
      <c r="K340" s="3"/>
      <c r="L340" s="1"/>
      <c r="M340" s="1"/>
      <c r="N340" s="3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</row>
    <row r="341" spans="1:38" ht="15.75" customHeight="1">
      <c r="A341" s="1"/>
      <c r="B341" s="2"/>
      <c r="C341" s="1"/>
      <c r="D341" s="1"/>
      <c r="E341" s="3"/>
      <c r="F341" s="1"/>
      <c r="G341" s="1"/>
      <c r="H341" s="3"/>
      <c r="I341" s="1"/>
      <c r="J341" s="1"/>
      <c r="K341" s="3"/>
      <c r="L341" s="1"/>
      <c r="M341" s="1"/>
      <c r="N341" s="3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</row>
    <row r="342" spans="1:38" ht="15.75" customHeight="1">
      <c r="A342" s="1"/>
      <c r="B342" s="2"/>
      <c r="C342" s="1"/>
      <c r="D342" s="1"/>
      <c r="E342" s="3"/>
      <c r="F342" s="1"/>
      <c r="G342" s="1"/>
      <c r="H342" s="3"/>
      <c r="I342" s="1"/>
      <c r="J342" s="1"/>
      <c r="K342" s="3"/>
      <c r="L342" s="1"/>
      <c r="M342" s="1"/>
      <c r="N342" s="3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</row>
    <row r="343" spans="1:38" ht="15.75" customHeight="1">
      <c r="A343" s="1"/>
      <c r="B343" s="2"/>
      <c r="C343" s="1"/>
      <c r="D343" s="1"/>
      <c r="E343" s="3"/>
      <c r="F343" s="1"/>
      <c r="G343" s="1"/>
      <c r="H343" s="3"/>
      <c r="I343" s="1"/>
      <c r="J343" s="1"/>
      <c r="K343" s="3"/>
      <c r="L343" s="1"/>
      <c r="M343" s="1"/>
      <c r="N343" s="3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</row>
    <row r="344" spans="1:38" ht="15.75" customHeight="1">
      <c r="A344" s="1"/>
      <c r="B344" s="2"/>
      <c r="C344" s="1"/>
      <c r="D344" s="1"/>
      <c r="E344" s="3"/>
      <c r="F344" s="1"/>
      <c r="G344" s="1"/>
      <c r="H344" s="3"/>
      <c r="I344" s="1"/>
      <c r="J344" s="1"/>
      <c r="K344" s="3"/>
      <c r="L344" s="1"/>
      <c r="M344" s="1"/>
      <c r="N344" s="3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</row>
    <row r="345" spans="1:38" ht="15.75" customHeight="1">
      <c r="A345" s="1"/>
      <c r="B345" s="2"/>
      <c r="C345" s="1"/>
      <c r="D345" s="1"/>
      <c r="E345" s="3"/>
      <c r="F345" s="1"/>
      <c r="G345" s="1"/>
      <c r="H345" s="3"/>
      <c r="I345" s="1"/>
      <c r="J345" s="1"/>
      <c r="K345" s="3"/>
      <c r="L345" s="1"/>
      <c r="M345" s="1"/>
      <c r="N345" s="3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</row>
    <row r="346" spans="1:38" ht="15.75" customHeight="1">
      <c r="A346" s="1"/>
      <c r="B346" s="2"/>
      <c r="C346" s="1"/>
      <c r="D346" s="1"/>
      <c r="E346" s="3"/>
      <c r="F346" s="1"/>
      <c r="G346" s="1"/>
      <c r="H346" s="3"/>
      <c r="I346" s="1"/>
      <c r="J346" s="1"/>
      <c r="K346" s="3"/>
      <c r="L346" s="1"/>
      <c r="M346" s="1"/>
      <c r="N346" s="3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</row>
    <row r="347" spans="1:38" ht="15.75" customHeight="1">
      <c r="A347" s="1"/>
      <c r="B347" s="2"/>
      <c r="C347" s="1"/>
      <c r="D347" s="1"/>
      <c r="E347" s="3"/>
      <c r="F347" s="1"/>
      <c r="G347" s="1"/>
      <c r="H347" s="3"/>
      <c r="I347" s="1"/>
      <c r="J347" s="1"/>
      <c r="K347" s="3"/>
      <c r="L347" s="1"/>
      <c r="M347" s="1"/>
      <c r="N347" s="3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</row>
    <row r="348" spans="1:38" ht="15.75" customHeight="1">
      <c r="A348" s="1"/>
      <c r="B348" s="2"/>
      <c r="C348" s="1"/>
      <c r="D348" s="1"/>
      <c r="E348" s="3"/>
      <c r="F348" s="1"/>
      <c r="G348" s="1"/>
      <c r="H348" s="3"/>
      <c r="I348" s="1"/>
      <c r="J348" s="1"/>
      <c r="K348" s="3"/>
      <c r="L348" s="1"/>
      <c r="M348" s="1"/>
      <c r="N348" s="3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</row>
    <row r="349" spans="1:38" ht="15.75" customHeight="1">
      <c r="A349" s="1"/>
      <c r="B349" s="2"/>
      <c r="C349" s="1"/>
      <c r="D349" s="1"/>
      <c r="E349" s="3"/>
      <c r="F349" s="1"/>
      <c r="G349" s="1"/>
      <c r="H349" s="3"/>
      <c r="I349" s="1"/>
      <c r="J349" s="1"/>
      <c r="K349" s="3"/>
      <c r="L349" s="1"/>
      <c r="M349" s="1"/>
      <c r="N349" s="3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</row>
    <row r="350" spans="1:38" ht="15.75" customHeight="1">
      <c r="A350" s="1"/>
      <c r="B350" s="2"/>
      <c r="C350" s="1"/>
      <c r="D350" s="1"/>
      <c r="E350" s="3"/>
      <c r="F350" s="1"/>
      <c r="G350" s="1"/>
      <c r="H350" s="3"/>
      <c r="I350" s="1"/>
      <c r="J350" s="1"/>
      <c r="K350" s="3"/>
      <c r="L350" s="1"/>
      <c r="M350" s="1"/>
      <c r="N350" s="3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</row>
    <row r="351" spans="1:38" ht="15.75" customHeight="1">
      <c r="A351" s="1"/>
      <c r="B351" s="2"/>
      <c r="C351" s="1"/>
      <c r="D351" s="1"/>
      <c r="E351" s="3"/>
      <c r="F351" s="1"/>
      <c r="G351" s="1"/>
      <c r="H351" s="3"/>
      <c r="I351" s="1"/>
      <c r="J351" s="1"/>
      <c r="K351" s="3"/>
      <c r="L351" s="1"/>
      <c r="M351" s="1"/>
      <c r="N351" s="3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</row>
    <row r="352" spans="1:38" ht="15.75" customHeight="1">
      <c r="A352" s="1"/>
      <c r="B352" s="2"/>
      <c r="C352" s="1"/>
      <c r="D352" s="1"/>
      <c r="E352" s="3"/>
      <c r="F352" s="1"/>
      <c r="G352" s="1"/>
      <c r="H352" s="3"/>
      <c r="I352" s="1"/>
      <c r="J352" s="1"/>
      <c r="K352" s="3"/>
      <c r="L352" s="1"/>
      <c r="M352" s="1"/>
      <c r="N352" s="3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</row>
    <row r="353" spans="1:38" ht="15.75" customHeight="1">
      <c r="A353" s="1"/>
      <c r="B353" s="2"/>
      <c r="C353" s="1"/>
      <c r="D353" s="1"/>
      <c r="E353" s="3"/>
      <c r="F353" s="1"/>
      <c r="G353" s="1"/>
      <c r="H353" s="3"/>
      <c r="I353" s="1"/>
      <c r="J353" s="1"/>
      <c r="K353" s="3"/>
      <c r="L353" s="1"/>
      <c r="M353" s="1"/>
      <c r="N353" s="3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</row>
    <row r="354" spans="1:38" ht="15.75" customHeight="1">
      <c r="A354" s="1"/>
      <c r="B354" s="2"/>
      <c r="C354" s="1"/>
      <c r="D354" s="1"/>
      <c r="E354" s="3"/>
      <c r="F354" s="1"/>
      <c r="G354" s="1"/>
      <c r="H354" s="3"/>
      <c r="I354" s="1"/>
      <c r="J354" s="1"/>
      <c r="K354" s="3"/>
      <c r="L354" s="1"/>
      <c r="M354" s="1"/>
      <c r="N354" s="3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</row>
    <row r="355" spans="1:38" ht="15.75" customHeight="1">
      <c r="A355" s="1"/>
      <c r="B355" s="2"/>
      <c r="C355" s="1"/>
      <c r="D355" s="1"/>
      <c r="E355" s="3"/>
      <c r="F355" s="1"/>
      <c r="G355" s="1"/>
      <c r="H355" s="3"/>
      <c r="I355" s="1"/>
      <c r="J355" s="1"/>
      <c r="K355" s="3"/>
      <c r="L355" s="1"/>
      <c r="M355" s="1"/>
      <c r="N355" s="3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</row>
    <row r="356" spans="1:38" ht="15.75" customHeight="1">
      <c r="A356" s="1"/>
      <c r="B356" s="2"/>
      <c r="C356" s="1"/>
      <c r="D356" s="1"/>
      <c r="E356" s="3"/>
      <c r="F356" s="1"/>
      <c r="G356" s="1"/>
      <c r="H356" s="3"/>
      <c r="I356" s="1"/>
      <c r="J356" s="1"/>
      <c r="K356" s="3"/>
      <c r="L356" s="1"/>
      <c r="M356" s="1"/>
      <c r="N356" s="3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</row>
    <row r="357" spans="1:38" ht="15.75" customHeight="1">
      <c r="A357" s="1"/>
      <c r="B357" s="2"/>
      <c r="C357" s="1"/>
      <c r="D357" s="1"/>
      <c r="E357" s="3"/>
      <c r="F357" s="1"/>
      <c r="G357" s="1"/>
      <c r="H357" s="3"/>
      <c r="I357" s="1"/>
      <c r="J357" s="1"/>
      <c r="K357" s="3"/>
      <c r="L357" s="1"/>
      <c r="M357" s="1"/>
      <c r="N357" s="3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</row>
    <row r="358" spans="1:38" ht="15.75" customHeight="1">
      <c r="A358" s="1"/>
      <c r="B358" s="2"/>
      <c r="C358" s="1"/>
      <c r="D358" s="1"/>
      <c r="E358" s="3"/>
      <c r="F358" s="1"/>
      <c r="G358" s="1"/>
      <c r="H358" s="3"/>
      <c r="I358" s="1"/>
      <c r="J358" s="1"/>
      <c r="K358" s="3"/>
      <c r="L358" s="1"/>
      <c r="M358" s="1"/>
      <c r="N358" s="3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</row>
    <row r="359" spans="1:38" ht="15.75" customHeight="1">
      <c r="A359" s="1"/>
      <c r="B359" s="2"/>
      <c r="C359" s="1"/>
      <c r="D359" s="1"/>
      <c r="E359" s="3"/>
      <c r="F359" s="1"/>
      <c r="G359" s="1"/>
      <c r="H359" s="3"/>
      <c r="I359" s="1"/>
      <c r="J359" s="1"/>
      <c r="K359" s="3"/>
      <c r="L359" s="1"/>
      <c r="M359" s="1"/>
      <c r="N359" s="3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</row>
    <row r="360" spans="1:38" ht="15.75" customHeight="1">
      <c r="A360" s="1"/>
      <c r="B360" s="2"/>
      <c r="C360" s="1"/>
      <c r="D360" s="1"/>
      <c r="E360" s="3"/>
      <c r="F360" s="1"/>
      <c r="G360" s="1"/>
      <c r="H360" s="3"/>
      <c r="I360" s="1"/>
      <c r="J360" s="1"/>
      <c r="K360" s="3"/>
      <c r="L360" s="1"/>
      <c r="M360" s="1"/>
      <c r="N360" s="3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</row>
    <row r="361" spans="1:38" ht="15.75" customHeight="1">
      <c r="A361" s="1"/>
      <c r="B361" s="2"/>
      <c r="C361" s="1"/>
      <c r="D361" s="1"/>
      <c r="E361" s="3"/>
      <c r="F361" s="1"/>
      <c r="G361" s="1"/>
      <c r="H361" s="3"/>
      <c r="I361" s="1"/>
      <c r="J361" s="1"/>
      <c r="K361" s="3"/>
      <c r="L361" s="1"/>
      <c r="M361" s="1"/>
      <c r="N361" s="3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</row>
    <row r="362" spans="1:38" ht="15.75" customHeight="1">
      <c r="A362" s="1"/>
      <c r="B362" s="2"/>
      <c r="C362" s="1"/>
      <c r="D362" s="1"/>
      <c r="E362" s="3"/>
      <c r="F362" s="1"/>
      <c r="G362" s="1"/>
      <c r="H362" s="3"/>
      <c r="I362" s="1"/>
      <c r="J362" s="1"/>
      <c r="K362" s="3"/>
      <c r="L362" s="1"/>
      <c r="M362" s="1"/>
      <c r="N362" s="3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</row>
    <row r="363" spans="1:38" ht="15.75" customHeight="1">
      <c r="A363" s="1"/>
      <c r="B363" s="2"/>
      <c r="C363" s="1"/>
      <c r="D363" s="1"/>
      <c r="E363" s="3"/>
      <c r="F363" s="1"/>
      <c r="G363" s="1"/>
      <c r="H363" s="3"/>
      <c r="I363" s="1"/>
      <c r="J363" s="1"/>
      <c r="K363" s="3"/>
      <c r="L363" s="1"/>
      <c r="M363" s="1"/>
      <c r="N363" s="3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</row>
    <row r="364" spans="1:38" ht="15.75" customHeight="1">
      <c r="A364" s="1"/>
      <c r="B364" s="2"/>
      <c r="C364" s="1"/>
      <c r="D364" s="1"/>
      <c r="E364" s="3"/>
      <c r="F364" s="1"/>
      <c r="G364" s="1"/>
      <c r="H364" s="3"/>
      <c r="I364" s="1"/>
      <c r="J364" s="1"/>
      <c r="K364" s="3"/>
      <c r="L364" s="1"/>
      <c r="M364" s="1"/>
      <c r="N364" s="3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</row>
    <row r="365" spans="1:38" ht="15.75" customHeight="1">
      <c r="A365" s="1"/>
      <c r="B365" s="2"/>
      <c r="C365" s="1"/>
      <c r="D365" s="1"/>
      <c r="E365" s="3"/>
      <c r="F365" s="1"/>
      <c r="G365" s="1"/>
      <c r="H365" s="3"/>
      <c r="I365" s="1"/>
      <c r="J365" s="1"/>
      <c r="K365" s="3"/>
      <c r="L365" s="1"/>
      <c r="M365" s="1"/>
      <c r="N365" s="3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</row>
    <row r="366" spans="1:38" ht="15.75" customHeight="1">
      <c r="A366" s="1"/>
      <c r="B366" s="2"/>
      <c r="C366" s="1"/>
      <c r="D366" s="1"/>
      <c r="E366" s="3"/>
      <c r="F366" s="1"/>
      <c r="G366" s="1"/>
      <c r="H366" s="3"/>
      <c r="I366" s="1"/>
      <c r="J366" s="1"/>
      <c r="K366" s="3"/>
      <c r="L366" s="1"/>
      <c r="M366" s="1"/>
      <c r="N366" s="3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</row>
    <row r="367" spans="1:38" ht="15.75" customHeight="1">
      <c r="A367" s="1"/>
      <c r="B367" s="2"/>
      <c r="C367" s="1"/>
      <c r="D367" s="1"/>
      <c r="E367" s="3"/>
      <c r="F367" s="1"/>
      <c r="G367" s="1"/>
      <c r="H367" s="3"/>
      <c r="I367" s="1"/>
      <c r="J367" s="1"/>
      <c r="K367" s="3"/>
      <c r="L367" s="1"/>
      <c r="M367" s="1"/>
      <c r="N367" s="3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</row>
    <row r="368" spans="1:38" ht="15.75" customHeight="1">
      <c r="A368" s="1"/>
      <c r="B368" s="2"/>
      <c r="C368" s="1"/>
      <c r="D368" s="1"/>
      <c r="E368" s="3"/>
      <c r="F368" s="1"/>
      <c r="G368" s="1"/>
      <c r="H368" s="3"/>
      <c r="I368" s="1"/>
      <c r="J368" s="1"/>
      <c r="K368" s="3"/>
      <c r="L368" s="1"/>
      <c r="M368" s="1"/>
      <c r="N368" s="3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</row>
    <row r="369" spans="1:38" ht="15.75" customHeight="1">
      <c r="A369" s="1"/>
      <c r="B369" s="2"/>
      <c r="C369" s="1"/>
      <c r="D369" s="1"/>
      <c r="E369" s="3"/>
      <c r="F369" s="1"/>
      <c r="G369" s="1"/>
      <c r="H369" s="3"/>
      <c r="I369" s="1"/>
      <c r="J369" s="1"/>
      <c r="K369" s="3"/>
      <c r="L369" s="1"/>
      <c r="M369" s="1"/>
      <c r="N369" s="3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</row>
    <row r="370" spans="1:38" ht="15.75" customHeight="1">
      <c r="A370" s="1"/>
      <c r="B370" s="2"/>
      <c r="C370" s="1"/>
      <c r="D370" s="1"/>
      <c r="E370" s="3"/>
      <c r="F370" s="1"/>
      <c r="G370" s="1"/>
      <c r="H370" s="3"/>
      <c r="I370" s="1"/>
      <c r="J370" s="1"/>
      <c r="K370" s="3"/>
      <c r="L370" s="1"/>
      <c r="M370" s="1"/>
      <c r="N370" s="3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</row>
    <row r="371" spans="1:38" ht="15.75" customHeight="1">
      <c r="A371" s="1"/>
      <c r="B371" s="2"/>
      <c r="C371" s="1"/>
      <c r="D371" s="1"/>
      <c r="E371" s="3"/>
      <c r="F371" s="1"/>
      <c r="G371" s="1"/>
      <c r="H371" s="3"/>
      <c r="I371" s="1"/>
      <c r="J371" s="1"/>
      <c r="K371" s="3"/>
      <c r="L371" s="1"/>
      <c r="M371" s="1"/>
      <c r="N371" s="3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</row>
    <row r="372" spans="1:38" ht="15.75" customHeight="1">
      <c r="A372" s="1"/>
      <c r="B372" s="2"/>
      <c r="C372" s="1"/>
      <c r="D372" s="1"/>
      <c r="E372" s="3"/>
      <c r="F372" s="1"/>
      <c r="G372" s="1"/>
      <c r="H372" s="3"/>
      <c r="I372" s="1"/>
      <c r="J372" s="1"/>
      <c r="K372" s="3"/>
      <c r="L372" s="1"/>
      <c r="M372" s="1"/>
      <c r="N372" s="3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</row>
    <row r="373" spans="1:38" ht="15.75" customHeight="1">
      <c r="A373" s="1"/>
      <c r="B373" s="2"/>
      <c r="C373" s="1"/>
      <c r="D373" s="1"/>
      <c r="E373" s="3"/>
      <c r="F373" s="1"/>
      <c r="G373" s="1"/>
      <c r="H373" s="3"/>
      <c r="I373" s="1"/>
      <c r="J373" s="1"/>
      <c r="K373" s="3"/>
      <c r="L373" s="1"/>
      <c r="M373" s="1"/>
      <c r="N373" s="3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</row>
    <row r="374" spans="1:38" ht="15.75" customHeight="1">
      <c r="A374" s="1"/>
      <c r="B374" s="2"/>
      <c r="C374" s="1"/>
      <c r="D374" s="1"/>
      <c r="E374" s="3"/>
      <c r="F374" s="1"/>
      <c r="G374" s="1"/>
      <c r="H374" s="3"/>
      <c r="I374" s="1"/>
      <c r="J374" s="1"/>
      <c r="K374" s="3"/>
      <c r="L374" s="1"/>
      <c r="M374" s="1"/>
      <c r="N374" s="3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</row>
    <row r="375" spans="1:38" ht="15.75" customHeight="1">
      <c r="A375" s="1"/>
      <c r="B375" s="2"/>
      <c r="C375" s="1"/>
      <c r="D375" s="1"/>
      <c r="E375" s="3"/>
      <c r="F375" s="1"/>
      <c r="G375" s="1"/>
      <c r="H375" s="3"/>
      <c r="I375" s="1"/>
      <c r="J375" s="1"/>
      <c r="K375" s="3"/>
      <c r="L375" s="1"/>
      <c r="M375" s="1"/>
      <c r="N375" s="3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</row>
    <row r="376" spans="1:38" ht="15.75" customHeight="1">
      <c r="A376" s="1"/>
      <c r="B376" s="2"/>
      <c r="C376" s="1"/>
      <c r="D376" s="1"/>
      <c r="E376" s="3"/>
      <c r="F376" s="1"/>
      <c r="G376" s="1"/>
      <c r="H376" s="3"/>
      <c r="I376" s="1"/>
      <c r="J376" s="1"/>
      <c r="K376" s="3"/>
      <c r="L376" s="1"/>
      <c r="M376" s="1"/>
      <c r="N376" s="3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</row>
    <row r="377" spans="1:38" ht="15.75" customHeight="1">
      <c r="A377" s="1"/>
      <c r="B377" s="2"/>
      <c r="C377" s="1"/>
      <c r="D377" s="1"/>
      <c r="E377" s="3"/>
      <c r="F377" s="1"/>
      <c r="G377" s="1"/>
      <c r="H377" s="3"/>
      <c r="I377" s="1"/>
      <c r="J377" s="1"/>
      <c r="K377" s="3"/>
      <c r="L377" s="1"/>
      <c r="M377" s="1"/>
      <c r="N377" s="3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</row>
    <row r="378" spans="1:38" ht="15.75" customHeight="1">
      <c r="A378" s="1"/>
      <c r="B378" s="2"/>
      <c r="C378" s="1"/>
      <c r="D378" s="1"/>
      <c r="E378" s="3"/>
      <c r="F378" s="1"/>
      <c r="G378" s="1"/>
      <c r="H378" s="3"/>
      <c r="I378" s="1"/>
      <c r="J378" s="1"/>
      <c r="K378" s="3"/>
      <c r="L378" s="1"/>
      <c r="M378" s="1"/>
      <c r="N378" s="3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</row>
    <row r="379" spans="1:38" ht="15.75" customHeight="1">
      <c r="A379" s="1"/>
      <c r="B379" s="2"/>
      <c r="C379" s="1"/>
      <c r="D379" s="1"/>
      <c r="E379" s="3"/>
      <c r="F379" s="1"/>
      <c r="G379" s="1"/>
      <c r="H379" s="3"/>
      <c r="I379" s="1"/>
      <c r="J379" s="1"/>
      <c r="K379" s="3"/>
      <c r="L379" s="1"/>
      <c r="M379" s="1"/>
      <c r="N379" s="3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</row>
    <row r="380" spans="1:38" ht="15.75" customHeight="1">
      <c r="A380" s="1"/>
      <c r="B380" s="2"/>
      <c r="C380" s="1"/>
      <c r="D380" s="1"/>
      <c r="E380" s="3"/>
      <c r="F380" s="1"/>
      <c r="G380" s="1"/>
      <c r="H380" s="3"/>
      <c r="I380" s="1"/>
      <c r="J380" s="1"/>
      <c r="K380" s="3"/>
      <c r="L380" s="1"/>
      <c r="M380" s="1"/>
      <c r="N380" s="3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</row>
    <row r="381" spans="1:38" ht="15.75" customHeight="1">
      <c r="A381" s="1"/>
      <c r="B381" s="2"/>
      <c r="C381" s="1"/>
      <c r="D381" s="1"/>
      <c r="E381" s="3"/>
      <c r="F381" s="1"/>
      <c r="G381" s="1"/>
      <c r="H381" s="3"/>
      <c r="I381" s="1"/>
      <c r="J381" s="1"/>
      <c r="K381" s="3"/>
      <c r="L381" s="1"/>
      <c r="M381" s="1"/>
      <c r="N381" s="3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</row>
    <row r="382" spans="1:38" ht="15.75" customHeight="1">
      <c r="A382" s="1"/>
      <c r="B382" s="2"/>
      <c r="C382" s="1"/>
      <c r="D382" s="1"/>
      <c r="E382" s="3"/>
      <c r="F382" s="1"/>
      <c r="G382" s="1"/>
      <c r="H382" s="3"/>
      <c r="I382" s="1"/>
      <c r="J382" s="1"/>
      <c r="K382" s="3"/>
      <c r="L382" s="1"/>
      <c r="M382" s="1"/>
      <c r="N382" s="3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</row>
    <row r="383" spans="1:38" ht="15.75" customHeight="1">
      <c r="A383" s="1"/>
      <c r="B383" s="2"/>
      <c r="C383" s="1"/>
      <c r="D383" s="1"/>
      <c r="E383" s="3"/>
      <c r="F383" s="1"/>
      <c r="G383" s="1"/>
      <c r="H383" s="3"/>
      <c r="I383" s="1"/>
      <c r="J383" s="1"/>
      <c r="K383" s="3"/>
      <c r="L383" s="1"/>
      <c r="M383" s="1"/>
      <c r="N383" s="3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</row>
    <row r="384" spans="1:38" ht="15.75" customHeight="1">
      <c r="A384" s="1"/>
      <c r="B384" s="2"/>
      <c r="C384" s="1"/>
      <c r="D384" s="1"/>
      <c r="E384" s="3"/>
      <c r="F384" s="1"/>
      <c r="G384" s="1"/>
      <c r="H384" s="3"/>
      <c r="I384" s="1"/>
      <c r="J384" s="1"/>
      <c r="K384" s="3"/>
      <c r="L384" s="1"/>
      <c r="M384" s="1"/>
      <c r="N384" s="3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</row>
    <row r="385" spans="1:38" ht="15.75" customHeight="1">
      <c r="A385" s="1"/>
      <c r="B385" s="2"/>
      <c r="C385" s="1"/>
      <c r="D385" s="1"/>
      <c r="E385" s="3"/>
      <c r="F385" s="1"/>
      <c r="G385" s="1"/>
      <c r="H385" s="3"/>
      <c r="I385" s="1"/>
      <c r="J385" s="1"/>
      <c r="K385" s="3"/>
      <c r="L385" s="1"/>
      <c r="M385" s="1"/>
      <c r="N385" s="3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</row>
    <row r="386" spans="1:38" ht="15.75" customHeight="1">
      <c r="A386" s="1"/>
      <c r="B386" s="2"/>
      <c r="C386" s="1"/>
      <c r="D386" s="1"/>
      <c r="E386" s="3"/>
      <c r="F386" s="1"/>
      <c r="G386" s="1"/>
      <c r="H386" s="3"/>
      <c r="I386" s="1"/>
      <c r="J386" s="1"/>
      <c r="K386" s="3"/>
      <c r="L386" s="1"/>
      <c r="M386" s="1"/>
      <c r="N386" s="3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</row>
    <row r="387" spans="1:38" ht="15.75" customHeight="1">
      <c r="A387" s="1"/>
      <c r="B387" s="2"/>
      <c r="C387" s="1"/>
      <c r="D387" s="1"/>
      <c r="E387" s="3"/>
      <c r="F387" s="1"/>
      <c r="G387" s="1"/>
      <c r="H387" s="3"/>
      <c r="I387" s="1"/>
      <c r="J387" s="1"/>
      <c r="K387" s="3"/>
      <c r="L387" s="1"/>
      <c r="M387" s="1"/>
      <c r="N387" s="3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</row>
    <row r="388" spans="1:38" ht="15.75" customHeight="1">
      <c r="A388" s="1"/>
      <c r="B388" s="2"/>
      <c r="C388" s="1"/>
      <c r="D388" s="1"/>
      <c r="E388" s="3"/>
      <c r="F388" s="1"/>
      <c r="G388" s="1"/>
      <c r="H388" s="3"/>
      <c r="I388" s="1"/>
      <c r="J388" s="1"/>
      <c r="K388" s="3"/>
      <c r="L388" s="1"/>
      <c r="M388" s="1"/>
      <c r="N388" s="3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</row>
    <row r="389" spans="1:38" ht="15.75" customHeight="1">
      <c r="A389" s="1"/>
      <c r="B389" s="2"/>
      <c r="C389" s="1"/>
      <c r="D389" s="1"/>
      <c r="E389" s="3"/>
      <c r="F389" s="1"/>
      <c r="G389" s="1"/>
      <c r="H389" s="3"/>
      <c r="I389" s="1"/>
      <c r="J389" s="1"/>
      <c r="K389" s="3"/>
      <c r="L389" s="1"/>
      <c r="M389" s="1"/>
      <c r="N389" s="3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</row>
    <row r="390" spans="1:38" ht="15.75" customHeight="1">
      <c r="A390" s="1"/>
      <c r="B390" s="2"/>
      <c r="C390" s="1"/>
      <c r="D390" s="1"/>
      <c r="E390" s="3"/>
      <c r="F390" s="1"/>
      <c r="G390" s="1"/>
      <c r="H390" s="3"/>
      <c r="I390" s="1"/>
      <c r="J390" s="1"/>
      <c r="K390" s="3"/>
      <c r="L390" s="1"/>
      <c r="M390" s="1"/>
      <c r="N390" s="3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</row>
    <row r="391" spans="1:38" ht="15.75" customHeight="1">
      <c r="A391" s="1"/>
      <c r="B391" s="2"/>
      <c r="C391" s="1"/>
      <c r="D391" s="1"/>
      <c r="E391" s="3"/>
      <c r="F391" s="1"/>
      <c r="G391" s="1"/>
      <c r="H391" s="3"/>
      <c r="I391" s="1"/>
      <c r="J391" s="1"/>
      <c r="K391" s="3"/>
      <c r="L391" s="1"/>
      <c r="M391" s="1"/>
      <c r="N391" s="3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</row>
    <row r="392" spans="1:38" ht="15.75" customHeight="1">
      <c r="A392" s="1"/>
      <c r="B392" s="2"/>
      <c r="C392" s="1"/>
      <c r="D392" s="1"/>
      <c r="E392" s="3"/>
      <c r="F392" s="1"/>
      <c r="G392" s="1"/>
      <c r="H392" s="3"/>
      <c r="I392" s="1"/>
      <c r="J392" s="1"/>
      <c r="K392" s="3"/>
      <c r="L392" s="1"/>
      <c r="M392" s="1"/>
      <c r="N392" s="3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</row>
    <row r="393" spans="1:38" ht="15.75" customHeight="1">
      <c r="A393" s="1"/>
      <c r="B393" s="2"/>
      <c r="C393" s="1"/>
      <c r="D393" s="1"/>
      <c r="E393" s="3"/>
      <c r="F393" s="1"/>
      <c r="G393" s="1"/>
      <c r="H393" s="3"/>
      <c r="I393" s="1"/>
      <c r="J393" s="1"/>
      <c r="K393" s="3"/>
      <c r="L393" s="1"/>
      <c r="M393" s="1"/>
      <c r="N393" s="3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</row>
    <row r="394" spans="1:38" ht="15.75" customHeight="1">
      <c r="A394" s="1"/>
      <c r="B394" s="2"/>
      <c r="C394" s="1"/>
      <c r="D394" s="1"/>
      <c r="E394" s="3"/>
      <c r="F394" s="1"/>
      <c r="G394" s="1"/>
      <c r="H394" s="3"/>
      <c r="I394" s="1"/>
      <c r="J394" s="1"/>
      <c r="K394" s="3"/>
      <c r="L394" s="1"/>
      <c r="M394" s="1"/>
      <c r="N394" s="3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</row>
    <row r="395" spans="1:38" ht="15.75" customHeight="1">
      <c r="A395" s="1"/>
      <c r="B395" s="2"/>
      <c r="C395" s="1"/>
      <c r="D395" s="1"/>
      <c r="E395" s="3"/>
      <c r="F395" s="1"/>
      <c r="G395" s="1"/>
      <c r="H395" s="3"/>
      <c r="I395" s="1"/>
      <c r="J395" s="1"/>
      <c r="K395" s="3"/>
      <c r="L395" s="1"/>
      <c r="M395" s="1"/>
      <c r="N395" s="3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</row>
    <row r="396" spans="1:38" ht="15.75" customHeight="1">
      <c r="A396" s="1"/>
      <c r="B396" s="2"/>
      <c r="C396" s="1"/>
      <c r="D396" s="1"/>
      <c r="E396" s="3"/>
      <c r="F396" s="1"/>
      <c r="G396" s="1"/>
      <c r="H396" s="3"/>
      <c r="I396" s="1"/>
      <c r="J396" s="1"/>
      <c r="K396" s="3"/>
      <c r="L396" s="1"/>
      <c r="M396" s="1"/>
      <c r="N396" s="3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</row>
    <row r="397" spans="1:38" ht="15.75" customHeight="1">
      <c r="A397" s="1"/>
      <c r="B397" s="2"/>
      <c r="C397" s="1"/>
      <c r="D397" s="1"/>
      <c r="E397" s="3"/>
      <c r="F397" s="1"/>
      <c r="G397" s="1"/>
      <c r="H397" s="3"/>
      <c r="I397" s="1"/>
      <c r="J397" s="1"/>
      <c r="K397" s="3"/>
      <c r="L397" s="1"/>
      <c r="M397" s="1"/>
      <c r="N397" s="3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</row>
    <row r="398" spans="1:38" ht="15.75" customHeight="1">
      <c r="A398" s="1"/>
      <c r="B398" s="2"/>
      <c r="C398" s="1"/>
      <c r="D398" s="1"/>
      <c r="E398" s="3"/>
      <c r="F398" s="1"/>
      <c r="G398" s="1"/>
      <c r="H398" s="3"/>
      <c r="I398" s="1"/>
      <c r="J398" s="1"/>
      <c r="K398" s="3"/>
      <c r="L398" s="1"/>
      <c r="M398" s="1"/>
      <c r="N398" s="3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</row>
    <row r="399" spans="1:38" ht="15.75" customHeight="1">
      <c r="A399" s="1"/>
      <c r="B399" s="2"/>
      <c r="C399" s="1"/>
      <c r="D399" s="1"/>
      <c r="E399" s="3"/>
      <c r="F399" s="1"/>
      <c r="G399" s="1"/>
      <c r="H399" s="3"/>
      <c r="I399" s="1"/>
      <c r="J399" s="1"/>
      <c r="K399" s="3"/>
      <c r="L399" s="1"/>
      <c r="M399" s="1"/>
      <c r="N399" s="3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</row>
    <row r="400" spans="1:38" ht="15.75" customHeight="1">
      <c r="A400" s="1"/>
      <c r="B400" s="2"/>
      <c r="C400" s="1"/>
      <c r="D400" s="1"/>
      <c r="E400" s="3"/>
      <c r="F400" s="1"/>
      <c r="G400" s="1"/>
      <c r="H400" s="3"/>
      <c r="I400" s="1"/>
      <c r="J400" s="1"/>
      <c r="K400" s="3"/>
      <c r="L400" s="1"/>
      <c r="M400" s="1"/>
      <c r="N400" s="3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</row>
    <row r="401" spans="1:38" ht="15.75" customHeight="1">
      <c r="A401" s="1"/>
      <c r="B401" s="2"/>
      <c r="C401" s="1"/>
      <c r="D401" s="1"/>
      <c r="E401" s="3"/>
      <c r="F401" s="1"/>
      <c r="G401" s="1"/>
      <c r="H401" s="3"/>
      <c r="I401" s="1"/>
      <c r="J401" s="1"/>
      <c r="K401" s="3"/>
      <c r="L401" s="1"/>
      <c r="M401" s="1"/>
      <c r="N401" s="3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</row>
    <row r="402" spans="1:38" ht="15.75" customHeight="1">
      <c r="A402" s="1"/>
      <c r="B402" s="2"/>
      <c r="C402" s="1"/>
      <c r="D402" s="1"/>
      <c r="E402" s="3"/>
      <c r="F402" s="1"/>
      <c r="G402" s="1"/>
      <c r="H402" s="3"/>
      <c r="I402" s="1"/>
      <c r="J402" s="1"/>
      <c r="K402" s="3"/>
      <c r="L402" s="1"/>
      <c r="M402" s="1"/>
      <c r="N402" s="3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</row>
    <row r="403" spans="1:38" ht="15.75" customHeight="1">
      <c r="A403" s="1"/>
      <c r="B403" s="2"/>
      <c r="C403" s="1"/>
      <c r="D403" s="1"/>
      <c r="E403" s="3"/>
      <c r="F403" s="1"/>
      <c r="G403" s="1"/>
      <c r="H403" s="3"/>
      <c r="I403" s="1"/>
      <c r="J403" s="1"/>
      <c r="K403" s="3"/>
      <c r="L403" s="1"/>
      <c r="M403" s="1"/>
      <c r="N403" s="3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</row>
    <row r="404" spans="1:38" ht="15.75" customHeight="1">
      <c r="A404" s="1"/>
      <c r="B404" s="2"/>
      <c r="C404" s="1"/>
      <c r="D404" s="1"/>
      <c r="E404" s="3"/>
      <c r="F404" s="1"/>
      <c r="G404" s="1"/>
      <c r="H404" s="3"/>
      <c r="I404" s="1"/>
      <c r="J404" s="1"/>
      <c r="K404" s="3"/>
      <c r="L404" s="1"/>
      <c r="M404" s="1"/>
      <c r="N404" s="3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</row>
    <row r="405" spans="1:38" ht="15.75" customHeight="1">
      <c r="A405" s="1"/>
      <c r="B405" s="2"/>
      <c r="C405" s="1"/>
      <c r="D405" s="1"/>
      <c r="E405" s="3"/>
      <c r="F405" s="1"/>
      <c r="G405" s="1"/>
      <c r="H405" s="3"/>
      <c r="I405" s="1"/>
      <c r="J405" s="1"/>
      <c r="K405" s="3"/>
      <c r="L405" s="1"/>
      <c r="M405" s="1"/>
      <c r="N405" s="3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</row>
    <row r="406" spans="1:38" ht="15.75" customHeight="1">
      <c r="A406" s="1"/>
      <c r="B406" s="2"/>
      <c r="C406" s="1"/>
      <c r="D406" s="1"/>
      <c r="E406" s="3"/>
      <c r="F406" s="1"/>
      <c r="G406" s="1"/>
      <c r="H406" s="3"/>
      <c r="I406" s="1"/>
      <c r="J406" s="1"/>
      <c r="K406" s="3"/>
      <c r="L406" s="1"/>
      <c r="M406" s="1"/>
      <c r="N406" s="3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</row>
    <row r="407" spans="1:38" ht="15.75" customHeight="1">
      <c r="A407" s="1"/>
      <c r="B407" s="2"/>
      <c r="C407" s="1"/>
      <c r="D407" s="1"/>
      <c r="E407" s="3"/>
      <c r="F407" s="1"/>
      <c r="G407" s="1"/>
      <c r="H407" s="3"/>
      <c r="I407" s="1"/>
      <c r="J407" s="1"/>
      <c r="K407" s="3"/>
      <c r="L407" s="1"/>
      <c r="M407" s="1"/>
      <c r="N407" s="3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</row>
    <row r="408" spans="1:38" ht="15.75" customHeight="1">
      <c r="A408" s="1"/>
      <c r="B408" s="2"/>
      <c r="C408" s="1"/>
      <c r="D408" s="1"/>
      <c r="E408" s="3"/>
      <c r="F408" s="1"/>
      <c r="G408" s="1"/>
      <c r="H408" s="3"/>
      <c r="I408" s="1"/>
      <c r="J408" s="1"/>
      <c r="K408" s="3"/>
      <c r="L408" s="1"/>
      <c r="M408" s="1"/>
      <c r="N408" s="3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</row>
    <row r="409" spans="1:38" ht="15.75" customHeight="1">
      <c r="A409" s="1"/>
      <c r="B409" s="2"/>
      <c r="C409" s="1"/>
      <c r="D409" s="1"/>
      <c r="E409" s="3"/>
      <c r="F409" s="1"/>
      <c r="G409" s="1"/>
      <c r="H409" s="3"/>
      <c r="I409" s="1"/>
      <c r="J409" s="1"/>
      <c r="K409" s="3"/>
      <c r="L409" s="1"/>
      <c r="M409" s="1"/>
      <c r="N409" s="3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</row>
    <row r="410" spans="1:38" ht="15.75" customHeight="1">
      <c r="A410" s="1"/>
      <c r="B410" s="2"/>
      <c r="C410" s="1"/>
      <c r="D410" s="1"/>
      <c r="E410" s="3"/>
      <c r="F410" s="1"/>
      <c r="G410" s="1"/>
      <c r="H410" s="3"/>
      <c r="I410" s="1"/>
      <c r="J410" s="1"/>
      <c r="K410" s="3"/>
      <c r="L410" s="1"/>
      <c r="M410" s="1"/>
      <c r="N410" s="3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</row>
    <row r="411" spans="1:38" ht="15.75" customHeight="1">
      <c r="A411" s="1"/>
      <c r="B411" s="2"/>
      <c r="C411" s="1"/>
      <c r="D411" s="1"/>
      <c r="E411" s="3"/>
      <c r="F411" s="1"/>
      <c r="G411" s="1"/>
      <c r="H411" s="3"/>
      <c r="I411" s="1"/>
      <c r="J411" s="1"/>
      <c r="K411" s="3"/>
      <c r="L411" s="1"/>
      <c r="M411" s="1"/>
      <c r="N411" s="3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</row>
    <row r="412" spans="1:38" ht="15.75" customHeight="1">
      <c r="A412" s="1"/>
      <c r="B412" s="2"/>
      <c r="C412" s="1"/>
      <c r="D412" s="1"/>
      <c r="E412" s="3"/>
      <c r="F412" s="1"/>
      <c r="G412" s="1"/>
      <c r="H412" s="3"/>
      <c r="I412" s="1"/>
      <c r="J412" s="1"/>
      <c r="K412" s="3"/>
      <c r="L412" s="1"/>
      <c r="M412" s="1"/>
      <c r="N412" s="3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</row>
    <row r="413" spans="1:38" ht="15.75" customHeight="1">
      <c r="A413" s="1"/>
      <c r="B413" s="2"/>
      <c r="C413" s="1"/>
      <c r="D413" s="1"/>
      <c r="E413" s="3"/>
      <c r="F413" s="1"/>
      <c r="G413" s="1"/>
      <c r="H413" s="3"/>
      <c r="I413" s="1"/>
      <c r="J413" s="1"/>
      <c r="K413" s="3"/>
      <c r="L413" s="1"/>
      <c r="M413" s="1"/>
      <c r="N413" s="3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</row>
    <row r="414" spans="1:38" ht="15.75" customHeight="1">
      <c r="A414" s="1"/>
      <c r="B414" s="2"/>
      <c r="C414" s="1"/>
      <c r="D414" s="1"/>
      <c r="E414" s="3"/>
      <c r="F414" s="1"/>
      <c r="G414" s="1"/>
      <c r="H414" s="3"/>
      <c r="I414" s="1"/>
      <c r="J414" s="1"/>
      <c r="K414" s="3"/>
      <c r="L414" s="1"/>
      <c r="M414" s="1"/>
      <c r="N414" s="3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</row>
    <row r="415" spans="1:38" ht="15.75" customHeight="1">
      <c r="A415" s="1"/>
      <c r="B415" s="2"/>
      <c r="C415" s="1"/>
      <c r="D415" s="1"/>
      <c r="E415" s="3"/>
      <c r="F415" s="1"/>
      <c r="G415" s="1"/>
      <c r="H415" s="3"/>
      <c r="I415" s="1"/>
      <c r="J415" s="1"/>
      <c r="K415" s="3"/>
      <c r="L415" s="1"/>
      <c r="M415" s="1"/>
      <c r="N415" s="3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</row>
    <row r="416" spans="1:38" ht="15.75" customHeight="1">
      <c r="A416" s="1"/>
      <c r="B416" s="2"/>
      <c r="C416" s="1"/>
      <c r="D416" s="1"/>
      <c r="E416" s="3"/>
      <c r="F416" s="1"/>
      <c r="G416" s="1"/>
      <c r="H416" s="3"/>
      <c r="I416" s="1"/>
      <c r="J416" s="1"/>
      <c r="K416" s="3"/>
      <c r="L416" s="1"/>
      <c r="M416" s="1"/>
      <c r="N416" s="3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</row>
    <row r="417" spans="1:38" ht="15.75" customHeight="1">
      <c r="A417" s="1"/>
      <c r="B417" s="2"/>
      <c r="C417" s="1"/>
      <c r="D417" s="1"/>
      <c r="E417" s="3"/>
      <c r="F417" s="1"/>
      <c r="G417" s="1"/>
      <c r="H417" s="3"/>
      <c r="I417" s="1"/>
      <c r="J417" s="1"/>
      <c r="K417" s="3"/>
      <c r="L417" s="1"/>
      <c r="M417" s="1"/>
      <c r="N417" s="3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</row>
    <row r="418" spans="1:38" ht="15.75" customHeight="1">
      <c r="A418" s="1"/>
      <c r="B418" s="2"/>
      <c r="C418" s="1"/>
      <c r="D418" s="1"/>
      <c r="E418" s="3"/>
      <c r="F418" s="1"/>
      <c r="G418" s="1"/>
      <c r="H418" s="3"/>
      <c r="I418" s="1"/>
      <c r="J418" s="1"/>
      <c r="K418" s="3"/>
      <c r="L418" s="1"/>
      <c r="M418" s="1"/>
      <c r="N418" s="3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</row>
    <row r="419" spans="1:38" ht="15.75" customHeight="1">
      <c r="A419" s="1"/>
      <c r="B419" s="2"/>
      <c r="C419" s="1"/>
      <c r="D419" s="1"/>
      <c r="E419" s="3"/>
      <c r="F419" s="1"/>
      <c r="G419" s="1"/>
      <c r="H419" s="3"/>
      <c r="I419" s="1"/>
      <c r="J419" s="1"/>
      <c r="K419" s="3"/>
      <c r="L419" s="1"/>
      <c r="M419" s="1"/>
      <c r="N419" s="3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</row>
    <row r="420" spans="1:38" ht="15.75" customHeight="1">
      <c r="A420" s="1"/>
      <c r="B420" s="2"/>
      <c r="C420" s="1"/>
      <c r="D420" s="1"/>
      <c r="E420" s="3"/>
      <c r="F420" s="1"/>
      <c r="G420" s="1"/>
      <c r="H420" s="3"/>
      <c r="I420" s="1"/>
      <c r="J420" s="1"/>
      <c r="K420" s="3"/>
      <c r="L420" s="1"/>
      <c r="M420" s="1"/>
      <c r="N420" s="3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</row>
    <row r="421" spans="1:38" ht="15.75" customHeight="1">
      <c r="A421" s="1"/>
      <c r="B421" s="2"/>
      <c r="C421" s="1"/>
      <c r="D421" s="1"/>
      <c r="E421" s="3"/>
      <c r="F421" s="1"/>
      <c r="G421" s="1"/>
      <c r="H421" s="3"/>
      <c r="I421" s="1"/>
      <c r="J421" s="1"/>
      <c r="K421" s="3"/>
      <c r="L421" s="1"/>
      <c r="M421" s="1"/>
      <c r="N421" s="3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</row>
    <row r="422" spans="1:38" ht="15.75" customHeight="1">
      <c r="A422" s="1"/>
      <c r="B422" s="2"/>
      <c r="C422" s="1"/>
      <c r="D422" s="1"/>
      <c r="E422" s="3"/>
      <c r="F422" s="1"/>
      <c r="G422" s="1"/>
      <c r="H422" s="3"/>
      <c r="I422" s="1"/>
      <c r="J422" s="1"/>
      <c r="K422" s="3"/>
      <c r="L422" s="1"/>
      <c r="M422" s="1"/>
      <c r="N422" s="3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</row>
    <row r="423" spans="1:38" ht="15.75" customHeight="1">
      <c r="A423" s="1"/>
      <c r="B423" s="2"/>
      <c r="C423" s="1"/>
      <c r="D423" s="1"/>
      <c r="E423" s="3"/>
      <c r="F423" s="1"/>
      <c r="G423" s="1"/>
      <c r="H423" s="3"/>
      <c r="I423" s="1"/>
      <c r="J423" s="1"/>
      <c r="K423" s="3"/>
      <c r="L423" s="1"/>
      <c r="M423" s="1"/>
      <c r="N423" s="3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</row>
    <row r="424" spans="1:38" ht="15.75" customHeight="1">
      <c r="A424" s="1"/>
      <c r="B424" s="2"/>
      <c r="C424" s="1"/>
      <c r="D424" s="1"/>
      <c r="E424" s="3"/>
      <c r="F424" s="1"/>
      <c r="G424" s="1"/>
      <c r="H424" s="3"/>
      <c r="I424" s="1"/>
      <c r="J424" s="1"/>
      <c r="K424" s="3"/>
      <c r="L424" s="1"/>
      <c r="M424" s="1"/>
      <c r="N424" s="3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</row>
    <row r="425" spans="1:38" ht="15.75" customHeight="1">
      <c r="A425" s="1"/>
      <c r="B425" s="2"/>
      <c r="C425" s="1"/>
      <c r="D425" s="1"/>
      <c r="E425" s="3"/>
      <c r="F425" s="1"/>
      <c r="G425" s="1"/>
      <c r="H425" s="3"/>
      <c r="I425" s="1"/>
      <c r="J425" s="1"/>
      <c r="K425" s="3"/>
      <c r="L425" s="1"/>
      <c r="M425" s="1"/>
      <c r="N425" s="3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</row>
    <row r="426" spans="1:38" ht="15.75" customHeight="1">
      <c r="A426" s="1"/>
      <c r="B426" s="2"/>
      <c r="C426" s="1"/>
      <c r="D426" s="1"/>
      <c r="E426" s="3"/>
      <c r="F426" s="1"/>
      <c r="G426" s="1"/>
      <c r="H426" s="3"/>
      <c r="I426" s="1"/>
      <c r="J426" s="1"/>
      <c r="K426" s="3"/>
      <c r="L426" s="1"/>
      <c r="M426" s="1"/>
      <c r="N426" s="3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</row>
    <row r="427" spans="1:38" ht="15.75" customHeight="1">
      <c r="A427" s="1"/>
      <c r="B427" s="2"/>
      <c r="C427" s="1"/>
      <c r="D427" s="1"/>
      <c r="E427" s="3"/>
      <c r="F427" s="1"/>
      <c r="G427" s="1"/>
      <c r="H427" s="3"/>
      <c r="I427" s="1"/>
      <c r="J427" s="1"/>
      <c r="K427" s="3"/>
      <c r="L427" s="1"/>
      <c r="M427" s="1"/>
      <c r="N427" s="3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</row>
    <row r="428" spans="1:38" ht="15.75" customHeight="1">
      <c r="A428" s="1"/>
      <c r="B428" s="2"/>
      <c r="C428" s="1"/>
      <c r="D428" s="1"/>
      <c r="E428" s="3"/>
      <c r="F428" s="1"/>
      <c r="G428" s="1"/>
      <c r="H428" s="3"/>
      <c r="I428" s="1"/>
      <c r="J428" s="1"/>
      <c r="K428" s="3"/>
      <c r="L428" s="1"/>
      <c r="M428" s="1"/>
      <c r="N428" s="3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</row>
    <row r="429" spans="1:38" ht="15.75" customHeight="1">
      <c r="A429" s="1"/>
      <c r="B429" s="2"/>
      <c r="C429" s="1"/>
      <c r="D429" s="1"/>
      <c r="E429" s="3"/>
      <c r="F429" s="1"/>
      <c r="G429" s="1"/>
      <c r="H429" s="3"/>
      <c r="I429" s="1"/>
      <c r="J429" s="1"/>
      <c r="K429" s="3"/>
      <c r="L429" s="1"/>
      <c r="M429" s="1"/>
      <c r="N429" s="3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</row>
    <row r="430" spans="1:38" ht="15.75" customHeight="1">
      <c r="A430" s="1"/>
      <c r="B430" s="2"/>
      <c r="C430" s="1"/>
      <c r="D430" s="1"/>
      <c r="E430" s="3"/>
      <c r="F430" s="1"/>
      <c r="G430" s="1"/>
      <c r="H430" s="3"/>
      <c r="I430" s="1"/>
      <c r="J430" s="1"/>
      <c r="K430" s="3"/>
      <c r="L430" s="1"/>
      <c r="M430" s="1"/>
      <c r="N430" s="3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</row>
    <row r="431" spans="1:38" ht="15.75" customHeight="1">
      <c r="A431" s="1"/>
      <c r="B431" s="2"/>
      <c r="C431" s="1"/>
      <c r="D431" s="1"/>
      <c r="E431" s="3"/>
      <c r="F431" s="1"/>
      <c r="G431" s="1"/>
      <c r="H431" s="3"/>
      <c r="I431" s="1"/>
      <c r="J431" s="1"/>
      <c r="K431" s="3"/>
      <c r="L431" s="1"/>
      <c r="M431" s="1"/>
      <c r="N431" s="3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</row>
    <row r="432" spans="1:38" ht="15.75" customHeight="1">
      <c r="A432" s="1"/>
      <c r="B432" s="2"/>
      <c r="C432" s="1"/>
      <c r="D432" s="1"/>
      <c r="E432" s="3"/>
      <c r="F432" s="1"/>
      <c r="G432" s="1"/>
      <c r="H432" s="3"/>
      <c r="I432" s="1"/>
      <c r="J432" s="1"/>
      <c r="K432" s="3"/>
      <c r="L432" s="1"/>
      <c r="M432" s="1"/>
      <c r="N432" s="3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</row>
    <row r="433" spans="1:38" ht="15.75" customHeight="1">
      <c r="A433" s="1"/>
      <c r="B433" s="2"/>
      <c r="C433" s="1"/>
      <c r="D433" s="1"/>
      <c r="E433" s="3"/>
      <c r="F433" s="1"/>
      <c r="G433" s="1"/>
      <c r="H433" s="3"/>
      <c r="I433" s="1"/>
      <c r="J433" s="1"/>
      <c r="K433" s="3"/>
      <c r="L433" s="1"/>
      <c r="M433" s="1"/>
      <c r="N433" s="3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</row>
    <row r="434" spans="1:38" ht="15.75" customHeight="1">
      <c r="A434" s="1"/>
      <c r="B434" s="2"/>
      <c r="C434" s="1"/>
      <c r="D434" s="1"/>
      <c r="E434" s="3"/>
      <c r="F434" s="1"/>
      <c r="G434" s="1"/>
      <c r="H434" s="3"/>
      <c r="I434" s="1"/>
      <c r="J434" s="1"/>
      <c r="K434" s="3"/>
      <c r="L434" s="1"/>
      <c r="M434" s="1"/>
      <c r="N434" s="3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</row>
    <row r="435" spans="1:38" ht="15.75" customHeight="1">
      <c r="A435" s="1"/>
      <c r="B435" s="2"/>
      <c r="C435" s="1"/>
      <c r="D435" s="1"/>
      <c r="E435" s="3"/>
      <c r="F435" s="1"/>
      <c r="G435" s="1"/>
      <c r="H435" s="3"/>
      <c r="I435" s="1"/>
      <c r="J435" s="1"/>
      <c r="K435" s="3"/>
      <c r="L435" s="1"/>
      <c r="M435" s="1"/>
      <c r="N435" s="3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</row>
    <row r="436" spans="1:38" ht="15.75" customHeight="1">
      <c r="A436" s="1"/>
      <c r="B436" s="2"/>
      <c r="C436" s="1"/>
      <c r="D436" s="1"/>
      <c r="E436" s="3"/>
      <c r="F436" s="1"/>
      <c r="G436" s="1"/>
      <c r="H436" s="3"/>
      <c r="I436" s="1"/>
      <c r="J436" s="1"/>
      <c r="K436" s="3"/>
      <c r="L436" s="1"/>
      <c r="M436" s="1"/>
      <c r="N436" s="3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</row>
    <row r="437" spans="1:38" ht="15.75" customHeight="1">
      <c r="A437" s="1"/>
      <c r="B437" s="2"/>
      <c r="C437" s="1"/>
      <c r="D437" s="1"/>
      <c r="E437" s="3"/>
      <c r="F437" s="1"/>
      <c r="G437" s="1"/>
      <c r="H437" s="3"/>
      <c r="I437" s="1"/>
      <c r="J437" s="1"/>
      <c r="K437" s="3"/>
      <c r="L437" s="1"/>
      <c r="M437" s="1"/>
      <c r="N437" s="3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</row>
    <row r="438" spans="1:38" ht="15.75" customHeight="1">
      <c r="A438" s="1"/>
      <c r="B438" s="2"/>
      <c r="C438" s="1"/>
      <c r="D438" s="1"/>
      <c r="E438" s="3"/>
      <c r="F438" s="1"/>
      <c r="G438" s="1"/>
      <c r="H438" s="3"/>
      <c r="I438" s="1"/>
      <c r="J438" s="1"/>
      <c r="K438" s="3"/>
      <c r="L438" s="1"/>
      <c r="M438" s="1"/>
      <c r="N438" s="3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</row>
    <row r="439" spans="1:38" ht="15.75" customHeight="1">
      <c r="A439" s="1"/>
      <c r="B439" s="2"/>
      <c r="C439" s="1"/>
      <c r="D439" s="1"/>
      <c r="E439" s="3"/>
      <c r="F439" s="1"/>
      <c r="G439" s="1"/>
      <c r="H439" s="3"/>
      <c r="I439" s="1"/>
      <c r="J439" s="1"/>
      <c r="K439" s="3"/>
      <c r="L439" s="1"/>
      <c r="M439" s="1"/>
      <c r="N439" s="3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</row>
    <row r="440" spans="1:38" ht="15.75" customHeight="1">
      <c r="A440" s="1"/>
      <c r="B440" s="2"/>
      <c r="C440" s="1"/>
      <c r="D440" s="1"/>
      <c r="E440" s="3"/>
      <c r="F440" s="1"/>
      <c r="G440" s="1"/>
      <c r="H440" s="3"/>
      <c r="I440" s="1"/>
      <c r="J440" s="1"/>
      <c r="K440" s="3"/>
      <c r="L440" s="1"/>
      <c r="M440" s="1"/>
      <c r="N440" s="3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</row>
    <row r="441" spans="1:38" ht="15.75" customHeight="1">
      <c r="A441" s="1"/>
      <c r="B441" s="2"/>
      <c r="C441" s="1"/>
      <c r="D441" s="1"/>
      <c r="E441" s="3"/>
      <c r="F441" s="1"/>
      <c r="G441" s="1"/>
      <c r="H441" s="3"/>
      <c r="I441" s="1"/>
      <c r="J441" s="1"/>
      <c r="K441" s="3"/>
      <c r="L441" s="1"/>
      <c r="M441" s="1"/>
      <c r="N441" s="3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</row>
    <row r="442" spans="1:38" ht="15.75" customHeight="1">
      <c r="A442" s="1"/>
      <c r="B442" s="2"/>
      <c r="C442" s="1"/>
      <c r="D442" s="1"/>
      <c r="E442" s="3"/>
      <c r="F442" s="1"/>
      <c r="G442" s="1"/>
      <c r="H442" s="3"/>
      <c r="I442" s="1"/>
      <c r="J442" s="1"/>
      <c r="K442" s="3"/>
      <c r="L442" s="1"/>
      <c r="M442" s="1"/>
      <c r="N442" s="3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</row>
    <row r="443" spans="1:38" ht="15.75" customHeight="1">
      <c r="A443" s="1"/>
      <c r="B443" s="2"/>
      <c r="C443" s="1"/>
      <c r="D443" s="1"/>
      <c r="E443" s="3"/>
      <c r="F443" s="1"/>
      <c r="G443" s="1"/>
      <c r="H443" s="3"/>
      <c r="I443" s="1"/>
      <c r="J443" s="1"/>
      <c r="K443" s="3"/>
      <c r="L443" s="1"/>
      <c r="M443" s="1"/>
      <c r="N443" s="3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</row>
    <row r="444" spans="1:38" ht="15.75" customHeight="1">
      <c r="A444" s="1"/>
      <c r="B444" s="2"/>
      <c r="C444" s="1"/>
      <c r="D444" s="1"/>
      <c r="E444" s="3"/>
      <c r="F444" s="1"/>
      <c r="G444" s="1"/>
      <c r="H444" s="3"/>
      <c r="I444" s="1"/>
      <c r="J444" s="1"/>
      <c r="K444" s="3"/>
      <c r="L444" s="1"/>
      <c r="M444" s="1"/>
      <c r="N444" s="3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</row>
    <row r="445" spans="1:38" ht="15.75" customHeight="1">
      <c r="A445" s="1"/>
      <c r="B445" s="2"/>
      <c r="C445" s="1"/>
      <c r="D445" s="1"/>
      <c r="E445" s="3"/>
      <c r="F445" s="1"/>
      <c r="G445" s="1"/>
      <c r="H445" s="3"/>
      <c r="I445" s="1"/>
      <c r="J445" s="1"/>
      <c r="K445" s="3"/>
      <c r="L445" s="1"/>
      <c r="M445" s="1"/>
      <c r="N445" s="3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</row>
    <row r="446" spans="1:38" ht="15.75" customHeight="1">
      <c r="A446" s="1"/>
      <c r="B446" s="2"/>
      <c r="C446" s="1"/>
      <c r="D446" s="1"/>
      <c r="E446" s="3"/>
      <c r="F446" s="1"/>
      <c r="G446" s="1"/>
      <c r="H446" s="3"/>
      <c r="I446" s="1"/>
      <c r="J446" s="1"/>
      <c r="K446" s="3"/>
      <c r="L446" s="1"/>
      <c r="M446" s="1"/>
      <c r="N446" s="3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</row>
    <row r="447" spans="1:38" ht="15.75" customHeight="1">
      <c r="A447" s="1"/>
      <c r="B447" s="2"/>
      <c r="C447" s="1"/>
      <c r="D447" s="1"/>
      <c r="E447" s="3"/>
      <c r="F447" s="1"/>
      <c r="G447" s="1"/>
      <c r="H447" s="3"/>
      <c r="I447" s="1"/>
      <c r="J447" s="1"/>
      <c r="K447" s="3"/>
      <c r="L447" s="1"/>
      <c r="M447" s="1"/>
      <c r="N447" s="3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</row>
    <row r="448" spans="1:38" ht="15.75" customHeight="1">
      <c r="A448" s="1"/>
      <c r="B448" s="2"/>
      <c r="C448" s="1"/>
      <c r="D448" s="1"/>
      <c r="E448" s="3"/>
      <c r="F448" s="1"/>
      <c r="G448" s="1"/>
      <c r="H448" s="3"/>
      <c r="I448" s="1"/>
      <c r="J448" s="1"/>
      <c r="K448" s="3"/>
      <c r="L448" s="1"/>
      <c r="M448" s="1"/>
      <c r="N448" s="3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</row>
    <row r="449" spans="1:38" ht="15.75" customHeight="1">
      <c r="A449" s="1"/>
      <c r="B449" s="2"/>
      <c r="C449" s="1"/>
      <c r="D449" s="1"/>
      <c r="E449" s="3"/>
      <c r="F449" s="1"/>
      <c r="G449" s="1"/>
      <c r="H449" s="3"/>
      <c r="I449" s="1"/>
      <c r="J449" s="1"/>
      <c r="K449" s="3"/>
      <c r="L449" s="1"/>
      <c r="M449" s="1"/>
      <c r="N449" s="3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</row>
    <row r="450" spans="1:38" ht="15.75" customHeight="1">
      <c r="A450" s="1"/>
      <c r="B450" s="2"/>
      <c r="C450" s="1"/>
      <c r="D450" s="1"/>
      <c r="E450" s="3"/>
      <c r="F450" s="1"/>
      <c r="G450" s="1"/>
      <c r="H450" s="3"/>
      <c r="I450" s="1"/>
      <c r="J450" s="1"/>
      <c r="K450" s="3"/>
      <c r="L450" s="1"/>
      <c r="M450" s="1"/>
      <c r="N450" s="3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</row>
    <row r="451" spans="1:38" ht="15.75" customHeight="1">
      <c r="A451" s="1"/>
      <c r="B451" s="2"/>
      <c r="C451" s="1"/>
      <c r="D451" s="1"/>
      <c r="E451" s="3"/>
      <c r="F451" s="1"/>
      <c r="G451" s="1"/>
      <c r="H451" s="3"/>
      <c r="I451" s="1"/>
      <c r="J451" s="1"/>
      <c r="K451" s="3"/>
      <c r="L451" s="1"/>
      <c r="M451" s="1"/>
      <c r="N451" s="3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</row>
    <row r="452" spans="1:38" ht="15.75" customHeight="1">
      <c r="A452" s="1"/>
      <c r="B452" s="2"/>
      <c r="C452" s="1"/>
      <c r="D452" s="1"/>
      <c r="E452" s="3"/>
      <c r="F452" s="1"/>
      <c r="G452" s="1"/>
      <c r="H452" s="3"/>
      <c r="I452" s="1"/>
      <c r="J452" s="1"/>
      <c r="K452" s="3"/>
      <c r="L452" s="1"/>
      <c r="M452" s="1"/>
      <c r="N452" s="3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</row>
    <row r="453" spans="1:38" ht="15.75" customHeight="1">
      <c r="A453" s="1"/>
      <c r="B453" s="2"/>
      <c r="C453" s="1"/>
      <c r="D453" s="1"/>
      <c r="E453" s="3"/>
      <c r="F453" s="1"/>
      <c r="G453" s="1"/>
      <c r="H453" s="3"/>
      <c r="I453" s="1"/>
      <c r="J453" s="1"/>
      <c r="K453" s="3"/>
      <c r="L453" s="1"/>
      <c r="M453" s="1"/>
      <c r="N453" s="3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</row>
    <row r="454" spans="1:38" ht="15.75" customHeight="1">
      <c r="A454" s="1"/>
      <c r="B454" s="2"/>
      <c r="C454" s="1"/>
      <c r="D454" s="1"/>
      <c r="E454" s="3"/>
      <c r="F454" s="1"/>
      <c r="G454" s="1"/>
      <c r="H454" s="3"/>
      <c r="I454" s="1"/>
      <c r="J454" s="1"/>
      <c r="K454" s="3"/>
      <c r="L454" s="1"/>
      <c r="M454" s="1"/>
      <c r="N454" s="3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</row>
    <row r="455" spans="1:38" ht="15.75" customHeight="1">
      <c r="A455" s="1"/>
      <c r="B455" s="2"/>
      <c r="C455" s="1"/>
      <c r="D455" s="1"/>
      <c r="E455" s="3"/>
      <c r="F455" s="1"/>
      <c r="G455" s="1"/>
      <c r="H455" s="3"/>
      <c r="I455" s="1"/>
      <c r="J455" s="1"/>
      <c r="K455" s="3"/>
      <c r="L455" s="1"/>
      <c r="M455" s="1"/>
      <c r="N455" s="3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</row>
    <row r="456" spans="1:38" ht="15.75" customHeight="1">
      <c r="A456" s="1"/>
      <c r="B456" s="2"/>
      <c r="C456" s="1"/>
      <c r="D456" s="1"/>
      <c r="E456" s="3"/>
      <c r="F456" s="1"/>
      <c r="G456" s="1"/>
      <c r="H456" s="3"/>
      <c r="I456" s="1"/>
      <c r="J456" s="1"/>
      <c r="K456" s="3"/>
      <c r="L456" s="1"/>
      <c r="M456" s="1"/>
      <c r="N456" s="3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</row>
    <row r="457" spans="1:38" ht="15.75" customHeight="1">
      <c r="A457" s="1"/>
      <c r="B457" s="2"/>
      <c r="C457" s="1"/>
      <c r="D457" s="1"/>
      <c r="E457" s="3"/>
      <c r="F457" s="1"/>
      <c r="G457" s="1"/>
      <c r="H457" s="3"/>
      <c r="I457" s="1"/>
      <c r="J457" s="1"/>
      <c r="K457" s="3"/>
      <c r="L457" s="1"/>
      <c r="M457" s="1"/>
      <c r="N457" s="3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</row>
    <row r="458" spans="1:38" ht="15.75" customHeight="1">
      <c r="A458" s="1"/>
      <c r="B458" s="2"/>
      <c r="C458" s="1"/>
      <c r="D458" s="1"/>
      <c r="E458" s="3"/>
      <c r="F458" s="1"/>
      <c r="G458" s="1"/>
      <c r="H458" s="3"/>
      <c r="I458" s="1"/>
      <c r="J458" s="1"/>
      <c r="K458" s="3"/>
      <c r="L458" s="1"/>
      <c r="M458" s="1"/>
      <c r="N458" s="3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</row>
    <row r="459" spans="1:38" ht="15.75" customHeight="1">
      <c r="A459" s="1"/>
      <c r="B459" s="2"/>
      <c r="C459" s="1"/>
      <c r="D459" s="1"/>
      <c r="E459" s="3"/>
      <c r="F459" s="1"/>
      <c r="G459" s="1"/>
      <c r="H459" s="3"/>
      <c r="I459" s="1"/>
      <c r="J459" s="1"/>
      <c r="K459" s="3"/>
      <c r="L459" s="1"/>
      <c r="M459" s="1"/>
      <c r="N459" s="3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</row>
    <row r="460" spans="1:38" ht="15.75" customHeight="1">
      <c r="A460" s="1"/>
      <c r="B460" s="2"/>
      <c r="C460" s="1"/>
      <c r="D460" s="1"/>
      <c r="E460" s="3"/>
      <c r="F460" s="1"/>
      <c r="G460" s="1"/>
      <c r="H460" s="3"/>
      <c r="I460" s="1"/>
      <c r="J460" s="1"/>
      <c r="K460" s="3"/>
      <c r="L460" s="1"/>
      <c r="M460" s="1"/>
      <c r="N460" s="3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</row>
    <row r="461" spans="1:38" ht="15.75" customHeight="1">
      <c r="A461" s="1"/>
      <c r="B461" s="2"/>
      <c r="C461" s="1"/>
      <c r="D461" s="1"/>
      <c r="E461" s="3"/>
      <c r="F461" s="1"/>
      <c r="G461" s="1"/>
      <c r="H461" s="3"/>
      <c r="I461" s="1"/>
      <c r="J461" s="1"/>
      <c r="K461" s="3"/>
      <c r="L461" s="1"/>
      <c r="M461" s="1"/>
      <c r="N461" s="3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</row>
    <row r="462" spans="1:38" ht="15.75" customHeight="1">
      <c r="A462" s="1"/>
      <c r="B462" s="2"/>
      <c r="C462" s="1"/>
      <c r="D462" s="1"/>
      <c r="E462" s="3"/>
      <c r="F462" s="1"/>
      <c r="G462" s="1"/>
      <c r="H462" s="3"/>
      <c r="I462" s="1"/>
      <c r="J462" s="1"/>
      <c r="K462" s="3"/>
      <c r="L462" s="1"/>
      <c r="M462" s="1"/>
      <c r="N462" s="3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</row>
    <row r="463" spans="1:38" ht="15.75" customHeight="1">
      <c r="A463" s="1"/>
      <c r="B463" s="2"/>
      <c r="C463" s="1"/>
      <c r="D463" s="1"/>
      <c r="E463" s="3"/>
      <c r="F463" s="1"/>
      <c r="G463" s="1"/>
      <c r="H463" s="3"/>
      <c r="I463" s="1"/>
      <c r="J463" s="1"/>
      <c r="K463" s="3"/>
      <c r="L463" s="1"/>
      <c r="M463" s="1"/>
      <c r="N463" s="3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</row>
    <row r="464" spans="1:38" ht="15.75" customHeight="1">
      <c r="A464" s="1"/>
      <c r="B464" s="2"/>
      <c r="C464" s="1"/>
      <c r="D464" s="1"/>
      <c r="E464" s="3"/>
      <c r="F464" s="1"/>
      <c r="G464" s="1"/>
      <c r="H464" s="3"/>
      <c r="I464" s="1"/>
      <c r="J464" s="1"/>
      <c r="K464" s="3"/>
      <c r="L464" s="1"/>
      <c r="M464" s="1"/>
      <c r="N464" s="3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</row>
    <row r="465" spans="1:38" ht="15.75" customHeight="1">
      <c r="A465" s="1"/>
      <c r="B465" s="2"/>
      <c r="C465" s="1"/>
      <c r="D465" s="1"/>
      <c r="E465" s="3"/>
      <c r="F465" s="1"/>
      <c r="G465" s="1"/>
      <c r="H465" s="3"/>
      <c r="I465" s="1"/>
      <c r="J465" s="1"/>
      <c r="K465" s="3"/>
      <c r="L465" s="1"/>
      <c r="M465" s="1"/>
      <c r="N465" s="3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</row>
    <row r="466" spans="1:38" ht="15.75" customHeight="1">
      <c r="A466" s="1"/>
      <c r="B466" s="2"/>
      <c r="C466" s="1"/>
      <c r="D466" s="1"/>
      <c r="E466" s="3"/>
      <c r="F466" s="1"/>
      <c r="G466" s="1"/>
      <c r="H466" s="3"/>
      <c r="I466" s="1"/>
      <c r="J466" s="1"/>
      <c r="K466" s="3"/>
      <c r="L466" s="1"/>
      <c r="M466" s="1"/>
      <c r="N466" s="3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</row>
    <row r="467" spans="1:38" ht="15.75" customHeight="1">
      <c r="A467" s="1"/>
      <c r="B467" s="2"/>
      <c r="C467" s="1"/>
      <c r="D467" s="1"/>
      <c r="E467" s="3"/>
      <c r="F467" s="1"/>
      <c r="G467" s="1"/>
      <c r="H467" s="3"/>
      <c r="I467" s="1"/>
      <c r="J467" s="1"/>
      <c r="K467" s="3"/>
      <c r="L467" s="1"/>
      <c r="M467" s="1"/>
      <c r="N467" s="3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</row>
    <row r="468" spans="1:38" ht="15.75" customHeight="1">
      <c r="A468" s="1"/>
      <c r="B468" s="2"/>
      <c r="C468" s="1"/>
      <c r="D468" s="1"/>
      <c r="E468" s="3"/>
      <c r="F468" s="1"/>
      <c r="G468" s="1"/>
      <c r="H468" s="3"/>
      <c r="I468" s="1"/>
      <c r="J468" s="1"/>
      <c r="K468" s="3"/>
      <c r="L468" s="1"/>
      <c r="M468" s="1"/>
      <c r="N468" s="3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</row>
    <row r="469" spans="1:38" ht="15.75" customHeight="1">
      <c r="A469" s="1"/>
      <c r="B469" s="2"/>
      <c r="C469" s="1"/>
      <c r="D469" s="1"/>
      <c r="E469" s="3"/>
      <c r="F469" s="1"/>
      <c r="G469" s="1"/>
      <c r="H469" s="3"/>
      <c r="I469" s="1"/>
      <c r="J469" s="1"/>
      <c r="K469" s="3"/>
      <c r="L469" s="1"/>
      <c r="M469" s="1"/>
      <c r="N469" s="3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</row>
    <row r="470" spans="1:38" ht="15.75" customHeight="1">
      <c r="A470" s="1"/>
      <c r="B470" s="2"/>
      <c r="C470" s="1"/>
      <c r="D470" s="1"/>
      <c r="E470" s="3"/>
      <c r="F470" s="1"/>
      <c r="G470" s="1"/>
      <c r="H470" s="3"/>
      <c r="I470" s="1"/>
      <c r="J470" s="1"/>
      <c r="K470" s="3"/>
      <c r="L470" s="1"/>
      <c r="M470" s="1"/>
      <c r="N470" s="3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</row>
    <row r="471" spans="1:38" ht="15.75" customHeight="1">
      <c r="A471" s="1"/>
      <c r="B471" s="2"/>
      <c r="C471" s="1"/>
      <c r="D471" s="1"/>
      <c r="E471" s="3"/>
      <c r="F471" s="1"/>
      <c r="G471" s="1"/>
      <c r="H471" s="3"/>
      <c r="I471" s="1"/>
      <c r="J471" s="1"/>
      <c r="K471" s="3"/>
      <c r="L471" s="1"/>
      <c r="M471" s="1"/>
      <c r="N471" s="3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</row>
    <row r="472" spans="1:38" ht="15.75" customHeight="1">
      <c r="A472" s="1"/>
      <c r="B472" s="2"/>
      <c r="C472" s="1"/>
      <c r="D472" s="1"/>
      <c r="E472" s="3"/>
      <c r="F472" s="1"/>
      <c r="G472" s="1"/>
      <c r="H472" s="3"/>
      <c r="I472" s="1"/>
      <c r="J472" s="1"/>
      <c r="K472" s="3"/>
      <c r="L472" s="1"/>
      <c r="M472" s="1"/>
      <c r="N472" s="3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</row>
    <row r="473" spans="1:38" ht="15.75" customHeight="1">
      <c r="A473" s="1"/>
      <c r="B473" s="2"/>
      <c r="C473" s="1"/>
      <c r="D473" s="1"/>
      <c r="E473" s="3"/>
      <c r="F473" s="1"/>
      <c r="G473" s="1"/>
      <c r="H473" s="3"/>
      <c r="I473" s="1"/>
      <c r="J473" s="1"/>
      <c r="K473" s="3"/>
      <c r="L473" s="1"/>
      <c r="M473" s="1"/>
      <c r="N473" s="3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</row>
    <row r="474" spans="1:38" ht="15.75" customHeight="1">
      <c r="A474" s="1"/>
      <c r="B474" s="2"/>
      <c r="C474" s="1"/>
      <c r="D474" s="1"/>
      <c r="E474" s="3"/>
      <c r="F474" s="1"/>
      <c r="G474" s="1"/>
      <c r="H474" s="3"/>
      <c r="I474" s="1"/>
      <c r="J474" s="1"/>
      <c r="K474" s="3"/>
      <c r="L474" s="1"/>
      <c r="M474" s="1"/>
      <c r="N474" s="3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</row>
    <row r="475" spans="1:38" ht="15.75" customHeight="1">
      <c r="A475" s="1"/>
      <c r="B475" s="2"/>
      <c r="C475" s="1"/>
      <c r="D475" s="1"/>
      <c r="E475" s="3"/>
      <c r="F475" s="1"/>
      <c r="G475" s="1"/>
      <c r="H475" s="3"/>
      <c r="I475" s="1"/>
      <c r="J475" s="1"/>
      <c r="K475" s="3"/>
      <c r="L475" s="1"/>
      <c r="M475" s="1"/>
      <c r="N475" s="3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</row>
    <row r="476" spans="1:38" ht="15.75" customHeight="1">
      <c r="A476" s="1"/>
      <c r="B476" s="2"/>
      <c r="C476" s="1"/>
      <c r="D476" s="1"/>
      <c r="E476" s="3"/>
      <c r="F476" s="1"/>
      <c r="G476" s="1"/>
      <c r="H476" s="3"/>
      <c r="I476" s="1"/>
      <c r="J476" s="1"/>
      <c r="K476" s="3"/>
      <c r="L476" s="1"/>
      <c r="M476" s="1"/>
      <c r="N476" s="3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</row>
    <row r="477" spans="1:38" ht="15.75" customHeight="1">
      <c r="A477" s="1"/>
      <c r="B477" s="2"/>
      <c r="C477" s="1"/>
      <c r="D477" s="1"/>
      <c r="E477" s="3"/>
      <c r="F477" s="1"/>
      <c r="G477" s="1"/>
      <c r="H477" s="3"/>
      <c r="I477" s="1"/>
      <c r="J477" s="1"/>
      <c r="K477" s="3"/>
      <c r="L477" s="1"/>
      <c r="M477" s="1"/>
      <c r="N477" s="3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</row>
    <row r="478" spans="1:38" ht="15.75" customHeight="1">
      <c r="A478" s="1"/>
      <c r="B478" s="2"/>
      <c r="C478" s="1"/>
      <c r="D478" s="1"/>
      <c r="E478" s="3"/>
      <c r="F478" s="1"/>
      <c r="G478" s="1"/>
      <c r="H478" s="3"/>
      <c r="I478" s="1"/>
      <c r="J478" s="1"/>
      <c r="K478" s="3"/>
      <c r="L478" s="1"/>
      <c r="M478" s="1"/>
      <c r="N478" s="3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</row>
    <row r="479" spans="1:38" ht="15.75" customHeight="1">
      <c r="A479" s="1"/>
      <c r="B479" s="2"/>
      <c r="C479" s="1"/>
      <c r="D479" s="1"/>
      <c r="E479" s="3"/>
      <c r="F479" s="1"/>
      <c r="G479" s="1"/>
      <c r="H479" s="3"/>
      <c r="I479" s="1"/>
      <c r="J479" s="1"/>
      <c r="K479" s="3"/>
      <c r="L479" s="1"/>
      <c r="M479" s="1"/>
      <c r="N479" s="3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</row>
    <row r="480" spans="1:38" ht="15.75" customHeight="1">
      <c r="A480" s="1"/>
      <c r="B480" s="2"/>
      <c r="C480" s="1"/>
      <c r="D480" s="1"/>
      <c r="E480" s="3"/>
      <c r="F480" s="1"/>
      <c r="G480" s="1"/>
      <c r="H480" s="3"/>
      <c r="I480" s="1"/>
      <c r="J480" s="1"/>
      <c r="K480" s="3"/>
      <c r="L480" s="1"/>
      <c r="M480" s="1"/>
      <c r="N480" s="3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</row>
    <row r="481" spans="1:38" ht="15.75" customHeight="1">
      <c r="A481" s="1"/>
      <c r="B481" s="2"/>
      <c r="C481" s="1"/>
      <c r="D481" s="1"/>
      <c r="E481" s="3"/>
      <c r="F481" s="1"/>
      <c r="G481" s="1"/>
      <c r="H481" s="3"/>
      <c r="I481" s="1"/>
      <c r="J481" s="1"/>
      <c r="K481" s="3"/>
      <c r="L481" s="1"/>
      <c r="M481" s="1"/>
      <c r="N481" s="3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</row>
    <row r="482" spans="1:38" ht="15.75" customHeight="1">
      <c r="A482" s="1"/>
      <c r="B482" s="2"/>
      <c r="C482" s="1"/>
      <c r="D482" s="1"/>
      <c r="E482" s="3"/>
      <c r="F482" s="1"/>
      <c r="G482" s="1"/>
      <c r="H482" s="3"/>
      <c r="I482" s="1"/>
      <c r="J482" s="1"/>
      <c r="K482" s="3"/>
      <c r="L482" s="1"/>
      <c r="M482" s="1"/>
      <c r="N482" s="3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</row>
    <row r="483" spans="1:38" ht="15.75" customHeight="1">
      <c r="A483" s="1"/>
      <c r="B483" s="2"/>
      <c r="C483" s="1"/>
      <c r="D483" s="1"/>
      <c r="E483" s="3"/>
      <c r="F483" s="1"/>
      <c r="G483" s="1"/>
      <c r="H483" s="3"/>
      <c r="I483" s="1"/>
      <c r="J483" s="1"/>
      <c r="K483" s="3"/>
      <c r="L483" s="1"/>
      <c r="M483" s="1"/>
      <c r="N483" s="3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</row>
    <row r="484" spans="1:38" ht="15.75" customHeight="1">
      <c r="A484" s="1"/>
      <c r="B484" s="2"/>
      <c r="C484" s="1"/>
      <c r="D484" s="1"/>
      <c r="E484" s="3"/>
      <c r="F484" s="1"/>
      <c r="G484" s="1"/>
      <c r="H484" s="3"/>
      <c r="I484" s="1"/>
      <c r="J484" s="1"/>
      <c r="K484" s="3"/>
      <c r="L484" s="1"/>
      <c r="M484" s="1"/>
      <c r="N484" s="3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</row>
    <row r="485" spans="1:38" ht="15.75" customHeight="1">
      <c r="A485" s="1"/>
      <c r="B485" s="2"/>
      <c r="C485" s="1"/>
      <c r="D485" s="1"/>
      <c r="E485" s="3"/>
      <c r="F485" s="1"/>
      <c r="G485" s="1"/>
      <c r="H485" s="3"/>
      <c r="I485" s="1"/>
      <c r="J485" s="1"/>
      <c r="K485" s="3"/>
      <c r="L485" s="1"/>
      <c r="M485" s="1"/>
      <c r="N485" s="3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</row>
    <row r="486" spans="1:38" ht="15.75" customHeight="1">
      <c r="A486" s="1"/>
      <c r="B486" s="2"/>
      <c r="C486" s="1"/>
      <c r="D486" s="1"/>
      <c r="E486" s="3"/>
      <c r="F486" s="1"/>
      <c r="G486" s="1"/>
      <c r="H486" s="3"/>
      <c r="I486" s="1"/>
      <c r="J486" s="1"/>
      <c r="K486" s="3"/>
      <c r="L486" s="1"/>
      <c r="M486" s="1"/>
      <c r="N486" s="3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</row>
    <row r="487" spans="1:38" ht="15.75" customHeight="1">
      <c r="A487" s="1"/>
      <c r="B487" s="2"/>
      <c r="C487" s="1"/>
      <c r="D487" s="1"/>
      <c r="E487" s="3"/>
      <c r="F487" s="1"/>
      <c r="G487" s="1"/>
      <c r="H487" s="3"/>
      <c r="I487" s="1"/>
      <c r="J487" s="1"/>
      <c r="K487" s="3"/>
      <c r="L487" s="1"/>
      <c r="M487" s="1"/>
      <c r="N487" s="3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</row>
    <row r="488" spans="1:38" ht="15.75" customHeight="1">
      <c r="A488" s="1"/>
      <c r="B488" s="2"/>
      <c r="C488" s="1"/>
      <c r="D488" s="1"/>
      <c r="E488" s="3"/>
      <c r="F488" s="1"/>
      <c r="G488" s="1"/>
      <c r="H488" s="3"/>
      <c r="I488" s="1"/>
      <c r="J488" s="1"/>
      <c r="K488" s="3"/>
      <c r="L488" s="1"/>
      <c r="M488" s="1"/>
      <c r="N488" s="3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</row>
    <row r="489" spans="1:38" ht="15.75" customHeight="1">
      <c r="A489" s="1"/>
      <c r="B489" s="2"/>
      <c r="C489" s="1"/>
      <c r="D489" s="1"/>
      <c r="E489" s="3"/>
      <c r="F489" s="1"/>
      <c r="G489" s="1"/>
      <c r="H489" s="3"/>
      <c r="I489" s="1"/>
      <c r="J489" s="1"/>
      <c r="K489" s="3"/>
      <c r="L489" s="1"/>
      <c r="M489" s="1"/>
      <c r="N489" s="3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</row>
    <row r="490" spans="1:38" ht="15.75" customHeight="1">
      <c r="A490" s="1"/>
      <c r="B490" s="2"/>
      <c r="C490" s="1"/>
      <c r="D490" s="1"/>
      <c r="E490" s="3"/>
      <c r="F490" s="1"/>
      <c r="G490" s="1"/>
      <c r="H490" s="3"/>
      <c r="I490" s="1"/>
      <c r="J490" s="1"/>
      <c r="K490" s="3"/>
      <c r="L490" s="1"/>
      <c r="M490" s="1"/>
      <c r="N490" s="3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</row>
    <row r="491" spans="1:38" ht="15.75" customHeight="1">
      <c r="A491" s="1"/>
      <c r="B491" s="2"/>
      <c r="C491" s="1"/>
      <c r="D491" s="1"/>
      <c r="E491" s="3"/>
      <c r="F491" s="1"/>
      <c r="G491" s="1"/>
      <c r="H491" s="3"/>
      <c r="I491" s="1"/>
      <c r="J491" s="1"/>
      <c r="K491" s="3"/>
      <c r="L491" s="1"/>
      <c r="M491" s="1"/>
      <c r="N491" s="3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</row>
    <row r="492" spans="1:38" ht="15.75" customHeight="1">
      <c r="A492" s="1"/>
      <c r="B492" s="2"/>
      <c r="C492" s="1"/>
      <c r="D492" s="1"/>
      <c r="E492" s="3"/>
      <c r="F492" s="1"/>
      <c r="G492" s="1"/>
      <c r="H492" s="3"/>
      <c r="I492" s="1"/>
      <c r="J492" s="1"/>
      <c r="K492" s="3"/>
      <c r="L492" s="1"/>
      <c r="M492" s="1"/>
      <c r="N492" s="3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</row>
    <row r="493" spans="1:38" ht="15.75" customHeight="1">
      <c r="A493" s="1"/>
      <c r="B493" s="2"/>
      <c r="C493" s="1"/>
      <c r="D493" s="1"/>
      <c r="E493" s="3"/>
      <c r="F493" s="1"/>
      <c r="G493" s="1"/>
      <c r="H493" s="3"/>
      <c r="I493" s="1"/>
      <c r="J493" s="1"/>
      <c r="K493" s="3"/>
      <c r="L493" s="1"/>
      <c r="M493" s="1"/>
      <c r="N493" s="3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</row>
    <row r="494" spans="1:38" ht="15.75" customHeight="1">
      <c r="A494" s="1"/>
      <c r="B494" s="2"/>
      <c r="C494" s="1"/>
      <c r="D494" s="1"/>
      <c r="E494" s="3"/>
      <c r="F494" s="1"/>
      <c r="G494" s="1"/>
      <c r="H494" s="3"/>
      <c r="I494" s="1"/>
      <c r="J494" s="1"/>
      <c r="K494" s="3"/>
      <c r="L494" s="1"/>
      <c r="M494" s="1"/>
      <c r="N494" s="3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</row>
    <row r="495" spans="1:38" ht="15.75" customHeight="1">
      <c r="A495" s="1"/>
      <c r="B495" s="2"/>
      <c r="C495" s="1"/>
      <c r="D495" s="1"/>
      <c r="E495" s="3"/>
      <c r="F495" s="1"/>
      <c r="G495" s="1"/>
      <c r="H495" s="3"/>
      <c r="I495" s="1"/>
      <c r="J495" s="1"/>
      <c r="K495" s="3"/>
      <c r="L495" s="1"/>
      <c r="M495" s="1"/>
      <c r="N495" s="3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</row>
    <row r="496" spans="1:38" ht="15.75" customHeight="1">
      <c r="A496" s="1"/>
      <c r="B496" s="2"/>
      <c r="C496" s="1"/>
      <c r="D496" s="1"/>
      <c r="E496" s="3"/>
      <c r="F496" s="1"/>
      <c r="G496" s="1"/>
      <c r="H496" s="3"/>
      <c r="I496" s="1"/>
      <c r="J496" s="1"/>
      <c r="K496" s="3"/>
      <c r="L496" s="1"/>
      <c r="M496" s="1"/>
      <c r="N496" s="3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</row>
    <row r="497" spans="1:38" ht="15.75" customHeight="1">
      <c r="A497" s="1"/>
      <c r="B497" s="2"/>
      <c r="C497" s="1"/>
      <c r="D497" s="1"/>
      <c r="E497" s="3"/>
      <c r="F497" s="1"/>
      <c r="G497" s="1"/>
      <c r="H497" s="3"/>
      <c r="I497" s="1"/>
      <c r="J497" s="1"/>
      <c r="K497" s="3"/>
      <c r="L497" s="1"/>
      <c r="M497" s="1"/>
      <c r="N497" s="3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</row>
    <row r="498" spans="1:38" ht="15.75" customHeight="1">
      <c r="A498" s="1"/>
      <c r="B498" s="2"/>
      <c r="C498" s="1"/>
      <c r="D498" s="1"/>
      <c r="E498" s="3"/>
      <c r="F498" s="1"/>
      <c r="G498" s="1"/>
      <c r="H498" s="3"/>
      <c r="I498" s="1"/>
      <c r="J498" s="1"/>
      <c r="K498" s="3"/>
      <c r="L498" s="1"/>
      <c r="M498" s="1"/>
      <c r="N498" s="3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</row>
    <row r="499" spans="1:38" ht="15.75" customHeight="1">
      <c r="A499" s="1"/>
      <c r="B499" s="2"/>
      <c r="C499" s="1"/>
      <c r="D499" s="1"/>
      <c r="E499" s="3"/>
      <c r="F499" s="1"/>
      <c r="G499" s="1"/>
      <c r="H499" s="3"/>
      <c r="I499" s="1"/>
      <c r="J499" s="1"/>
      <c r="K499" s="3"/>
      <c r="L499" s="1"/>
      <c r="M499" s="1"/>
      <c r="N499" s="3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</row>
    <row r="500" spans="1:38" ht="15.75" customHeight="1">
      <c r="A500" s="1"/>
      <c r="B500" s="2"/>
      <c r="C500" s="1"/>
      <c r="D500" s="1"/>
      <c r="E500" s="3"/>
      <c r="F500" s="1"/>
      <c r="G500" s="1"/>
      <c r="H500" s="3"/>
      <c r="I500" s="1"/>
      <c r="J500" s="1"/>
      <c r="K500" s="3"/>
      <c r="L500" s="1"/>
      <c r="M500" s="1"/>
      <c r="N500" s="3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</row>
    <row r="501" spans="1:38" ht="15.75" customHeight="1">
      <c r="A501" s="1"/>
      <c r="B501" s="2"/>
      <c r="C501" s="1"/>
      <c r="D501" s="1"/>
      <c r="E501" s="3"/>
      <c r="F501" s="1"/>
      <c r="G501" s="1"/>
      <c r="H501" s="3"/>
      <c r="I501" s="1"/>
      <c r="J501" s="1"/>
      <c r="K501" s="3"/>
      <c r="L501" s="1"/>
      <c r="M501" s="1"/>
      <c r="N501" s="3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</row>
    <row r="502" spans="1:38" ht="15.75" customHeight="1">
      <c r="A502" s="1"/>
      <c r="B502" s="2"/>
      <c r="C502" s="1"/>
      <c r="D502" s="1"/>
      <c r="E502" s="3"/>
      <c r="F502" s="1"/>
      <c r="G502" s="1"/>
      <c r="H502" s="3"/>
      <c r="I502" s="1"/>
      <c r="J502" s="1"/>
      <c r="K502" s="3"/>
      <c r="L502" s="1"/>
      <c r="M502" s="1"/>
      <c r="N502" s="3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</row>
    <row r="503" spans="1:38" ht="15.75" customHeight="1">
      <c r="A503" s="1"/>
      <c r="B503" s="2"/>
      <c r="C503" s="1"/>
      <c r="D503" s="1"/>
      <c r="E503" s="3"/>
      <c r="F503" s="1"/>
      <c r="G503" s="1"/>
      <c r="H503" s="3"/>
      <c r="I503" s="1"/>
      <c r="J503" s="1"/>
      <c r="K503" s="3"/>
      <c r="L503" s="1"/>
      <c r="M503" s="1"/>
      <c r="N503" s="3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</row>
    <row r="504" spans="1:38" ht="15.75" customHeight="1">
      <c r="A504" s="1"/>
      <c r="B504" s="2"/>
      <c r="C504" s="1"/>
      <c r="D504" s="1"/>
      <c r="E504" s="3"/>
      <c r="F504" s="1"/>
      <c r="G504" s="1"/>
      <c r="H504" s="3"/>
      <c r="I504" s="1"/>
      <c r="J504" s="1"/>
      <c r="K504" s="3"/>
      <c r="L504" s="1"/>
      <c r="M504" s="1"/>
      <c r="N504" s="3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</row>
    <row r="505" spans="1:38" ht="15.75" customHeight="1">
      <c r="A505" s="1"/>
      <c r="B505" s="2"/>
      <c r="C505" s="1"/>
      <c r="D505" s="1"/>
      <c r="E505" s="3"/>
      <c r="F505" s="1"/>
      <c r="G505" s="1"/>
      <c r="H505" s="3"/>
      <c r="I505" s="1"/>
      <c r="J505" s="1"/>
      <c r="K505" s="3"/>
      <c r="L505" s="1"/>
      <c r="M505" s="1"/>
      <c r="N505" s="3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</row>
    <row r="506" spans="1:38" ht="15.75" customHeight="1">
      <c r="A506" s="1"/>
      <c r="B506" s="2"/>
      <c r="C506" s="1"/>
      <c r="D506" s="1"/>
      <c r="E506" s="3"/>
      <c r="F506" s="1"/>
      <c r="G506" s="1"/>
      <c r="H506" s="3"/>
      <c r="I506" s="1"/>
      <c r="J506" s="1"/>
      <c r="K506" s="3"/>
      <c r="L506" s="1"/>
      <c r="M506" s="1"/>
      <c r="N506" s="3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</row>
    <row r="507" spans="1:38" ht="15.75" customHeight="1">
      <c r="A507" s="1"/>
      <c r="B507" s="2"/>
      <c r="C507" s="1"/>
      <c r="D507" s="1"/>
      <c r="E507" s="3"/>
      <c r="F507" s="1"/>
      <c r="G507" s="1"/>
      <c r="H507" s="3"/>
      <c r="I507" s="1"/>
      <c r="J507" s="1"/>
      <c r="K507" s="3"/>
      <c r="L507" s="1"/>
      <c r="M507" s="1"/>
      <c r="N507" s="3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</row>
    <row r="508" spans="1:38" ht="15.75" customHeight="1">
      <c r="A508" s="1"/>
      <c r="B508" s="2"/>
      <c r="C508" s="1"/>
      <c r="D508" s="1"/>
      <c r="E508" s="3"/>
      <c r="F508" s="1"/>
      <c r="G508" s="1"/>
      <c r="H508" s="3"/>
      <c r="I508" s="1"/>
      <c r="J508" s="1"/>
      <c r="K508" s="3"/>
      <c r="L508" s="1"/>
      <c r="M508" s="1"/>
      <c r="N508" s="3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</row>
    <row r="509" spans="1:38" ht="15.75" customHeight="1">
      <c r="A509" s="1"/>
      <c r="B509" s="2"/>
      <c r="C509" s="1"/>
      <c r="D509" s="1"/>
      <c r="E509" s="3"/>
      <c r="F509" s="1"/>
      <c r="G509" s="1"/>
      <c r="H509" s="3"/>
      <c r="I509" s="1"/>
      <c r="J509" s="1"/>
      <c r="K509" s="3"/>
      <c r="L509" s="1"/>
      <c r="M509" s="1"/>
      <c r="N509" s="3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</row>
    <row r="510" spans="1:38" ht="15.75" customHeight="1">
      <c r="A510" s="1"/>
      <c r="B510" s="2"/>
      <c r="C510" s="1"/>
      <c r="D510" s="1"/>
      <c r="E510" s="3"/>
      <c r="F510" s="1"/>
      <c r="G510" s="1"/>
      <c r="H510" s="3"/>
      <c r="I510" s="1"/>
      <c r="J510" s="1"/>
      <c r="K510" s="3"/>
      <c r="L510" s="1"/>
      <c r="M510" s="1"/>
      <c r="N510" s="3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</row>
    <row r="511" spans="1:38" ht="15.75" customHeight="1">
      <c r="A511" s="1"/>
      <c r="B511" s="2"/>
      <c r="C511" s="1"/>
      <c r="D511" s="1"/>
      <c r="E511" s="3"/>
      <c r="F511" s="1"/>
      <c r="G511" s="1"/>
      <c r="H511" s="3"/>
      <c r="I511" s="1"/>
      <c r="J511" s="1"/>
      <c r="K511" s="3"/>
      <c r="L511" s="1"/>
      <c r="M511" s="1"/>
      <c r="N511" s="3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</row>
    <row r="512" spans="1:38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15.7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  <row r="1119" ht="15.75" customHeight="1"/>
    <row r="1120" ht="15.75" customHeight="1"/>
    <row r="1121" ht="15.75" customHeight="1"/>
    <row r="1122" ht="15.75" customHeight="1"/>
    <row r="1123" ht="15.75" customHeight="1"/>
    <row r="1124" ht="15.75" customHeight="1"/>
    <row r="1125" ht="15.75" customHeight="1"/>
    <row r="1126" ht="15.75" customHeight="1"/>
    <row r="1127" ht="15.75" customHeight="1"/>
    <row r="1128" ht="15.75" customHeight="1"/>
    <row r="1129" ht="15.75" customHeight="1"/>
    <row r="1130" ht="15.75" customHeight="1"/>
    <row r="1131" ht="15.75" customHeight="1"/>
    <row r="1132" ht="15.75" customHeight="1"/>
    <row r="1133" ht="15.75" customHeight="1"/>
    <row r="1134" ht="15.75" customHeight="1"/>
    <row r="1135" ht="15.75" customHeight="1"/>
    <row r="1136" ht="15.75" customHeight="1"/>
    <row r="1137" ht="15.75" customHeight="1"/>
    <row r="1138" ht="15.75" customHeight="1"/>
    <row r="1139" ht="15.75" customHeight="1"/>
    <row r="1140" ht="15.75" customHeight="1"/>
    <row r="1141" ht="15.75" customHeight="1"/>
    <row r="1142" ht="15.75" customHeight="1"/>
    <row r="1143" ht="15.75" customHeight="1"/>
    <row r="1144" ht="15.75" customHeight="1"/>
    <row r="1145" ht="15.75" customHeight="1"/>
    <row r="1146" ht="15.75" customHeight="1"/>
    <row r="1147" ht="15.75" customHeight="1"/>
    <row r="1148" ht="15.75" customHeight="1"/>
    <row r="1149" ht="15.75" customHeight="1"/>
    <row r="1150" ht="15.75" customHeight="1"/>
    <row r="1151" ht="15.75" customHeight="1"/>
    <row r="1152" ht="15.75" customHeight="1"/>
    <row r="1153" ht="15.75" customHeight="1"/>
    <row r="1154" ht="15.75" customHeight="1"/>
    <row r="1155" ht="15.75" customHeight="1"/>
    <row r="1156" ht="15.75" customHeight="1"/>
    <row r="1157" ht="15.75" customHeight="1"/>
    <row r="1158" ht="15.75" customHeight="1"/>
    <row r="1159" ht="15.75" customHeight="1"/>
    <row r="1160" ht="15.75" customHeight="1"/>
    <row r="1161" ht="15.75" customHeight="1"/>
    <row r="1162" ht="15.75" customHeight="1"/>
    <row r="1163" ht="15.75" customHeight="1"/>
    <row r="1164" ht="15.75" customHeight="1"/>
    <row r="1165" ht="15.75" customHeight="1"/>
    <row r="1166" ht="15.75" customHeight="1"/>
    <row r="1167" ht="15.75" customHeight="1"/>
    <row r="1168" ht="15.75" customHeight="1"/>
    <row r="1169" ht="15.75" customHeight="1"/>
    <row r="1170" ht="15.75" customHeight="1"/>
    <row r="1171" ht="15.75" customHeight="1"/>
    <row r="1172" ht="15.75" customHeight="1"/>
    <row r="1173" ht="15.75" customHeight="1"/>
    <row r="1174" ht="15.75" customHeight="1"/>
    <row r="1175" ht="15.75" customHeight="1"/>
    <row r="1176" ht="15.75" customHeight="1"/>
    <row r="1177" ht="15.75" customHeight="1"/>
    <row r="1178" ht="15.75" customHeight="1"/>
    <row r="1179" ht="15.75" customHeight="1"/>
    <row r="1180" ht="15.75" customHeight="1"/>
    <row r="1181" ht="15.75" customHeight="1"/>
    <row r="1182" ht="15.75" customHeight="1"/>
    <row r="1183" ht="15.75" customHeight="1"/>
    <row r="1184" ht="15.75" customHeight="1"/>
    <row r="1185" ht="15.75" customHeight="1"/>
    <row r="1186" ht="15.75" customHeight="1"/>
    <row r="1187" ht="15.75" customHeight="1"/>
    <row r="1188" ht="15.75" customHeight="1"/>
    <row r="1189" ht="15.75" customHeight="1"/>
    <row r="1190" ht="15.75" customHeight="1"/>
    <row r="1191" ht="15.75" customHeight="1"/>
    <row r="1192" ht="15.75" customHeight="1"/>
    <row r="1193" ht="15.75" customHeight="1"/>
    <row r="1194" ht="15.75" customHeight="1"/>
    <row r="1195" ht="15.75" customHeight="1"/>
    <row r="1196" ht="15.75" customHeight="1"/>
    <row r="1197" ht="15.75" customHeight="1"/>
    <row r="1198" ht="15.75" customHeight="1"/>
    <row r="1199" ht="15.75" customHeight="1"/>
    <row r="1200" ht="15.75" customHeight="1"/>
    <row r="1201" ht="15.75" customHeight="1"/>
    <row r="1202" ht="15.75" customHeight="1"/>
    <row r="1203" ht="15.75" customHeight="1"/>
    <row r="1204" ht="15.75" customHeight="1"/>
    <row r="1205" ht="15.75" customHeight="1"/>
    <row r="1206" ht="15.75" customHeight="1"/>
    <row r="1207" ht="15.75" customHeight="1"/>
    <row r="1208" ht="15.75" customHeight="1"/>
    <row r="1209" ht="15.75" customHeight="1"/>
    <row r="1210" ht="15.75" customHeight="1"/>
    <row r="1211" ht="15.75" customHeight="1"/>
    <row r="1212" ht="15.75" customHeight="1"/>
    <row r="1213" ht="15.75" customHeight="1"/>
    <row r="1214" ht="15.75" customHeight="1"/>
    <row r="1215" ht="15.75" customHeight="1"/>
    <row r="1216" ht="15.75" customHeight="1"/>
    <row r="1217" ht="15.75" customHeight="1"/>
    <row r="1218" ht="15.75" customHeight="1"/>
    <row r="1219" ht="15.75" customHeight="1"/>
    <row r="1220" ht="15.75" customHeight="1"/>
    <row r="1221" ht="15.75" customHeight="1"/>
    <row r="1222" ht="15.75" customHeight="1"/>
    <row r="1223" ht="15.75" customHeight="1"/>
    <row r="1224" ht="15.75" customHeight="1"/>
  </sheetData>
  <autoFilter ref="A19:T19"/>
  <mergeCells count="26">
    <mergeCell ref="A307:C307"/>
    <mergeCell ref="E311:F311"/>
    <mergeCell ref="E17:G17"/>
    <mergeCell ref="H17:J17"/>
    <mergeCell ref="A23:C23"/>
    <mergeCell ref="E33:G35"/>
    <mergeCell ref="H33:J35"/>
    <mergeCell ref="E37:G39"/>
    <mergeCell ref="H37:J39"/>
    <mergeCell ref="E298:G300"/>
    <mergeCell ref="H298:J300"/>
    <mergeCell ref="E303:G303"/>
    <mergeCell ref="H303:J303"/>
    <mergeCell ref="A306:C306"/>
    <mergeCell ref="I310:J310"/>
    <mergeCell ref="A12:T12"/>
    <mergeCell ref="A13:T13"/>
    <mergeCell ref="A15:T15"/>
    <mergeCell ref="A17:A18"/>
    <mergeCell ref="B17:B18"/>
    <mergeCell ref="C17:C18"/>
    <mergeCell ref="D17:D18"/>
    <mergeCell ref="K17:M17"/>
    <mergeCell ref="N17:P17"/>
    <mergeCell ref="Q17:S17"/>
    <mergeCell ref="T17:T18"/>
  </mergeCells>
  <printOptions horizontalCentered="1"/>
  <pageMargins left="0" right="0" top="0" bottom="0" header="0" footer="0"/>
  <pageSetup paperSize="9" scale="4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Звіт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2021-01-03T09:53:40Z</cp:lastPrinted>
  <dcterms:modified xsi:type="dcterms:W3CDTF">2021-02-05T08:22:36Z</dcterms:modified>
</cp:coreProperties>
</file>