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віт" sheetId="1" r:id="rId1"/>
    <sheet name="Реєстр" sheetId="2" r:id="rId2"/>
  </sheets>
  <definedNames>
    <definedName name="_FilterDatabase_0" localSheetId="0">'Звіт'!$A$19:$T$19</definedName>
    <definedName name="_FilterDatabase_0_0" localSheetId="0">'Звіт'!$A$19:$T$19</definedName>
    <definedName name="_FilterDatabase_0_0_0" localSheetId="0">'Звіт'!$A$19:$T$19</definedName>
    <definedName name="_FilterDatabase_0_0_0_0" localSheetId="0">'Звіт'!$A$19:$T$19</definedName>
  </definedNames>
  <calcPr fullCalcOnLoad="1" refMode="R1C1"/>
</workbook>
</file>

<file path=xl/sharedStrings.xml><?xml version="1.0" encoding="utf-8"?>
<sst xmlns="http://schemas.openxmlformats.org/spreadsheetml/2006/main" count="629" uniqueCount="405">
  <si>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</si>
  <si>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</si>
  <si>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</si>
  <si>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Повна назва організації Грантоотримувача: КЗК ЛОР КМЦ “Львівський палац мистецтв”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</si>
  <si>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</si>
  <si>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</si>
  <si>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</si>
  <si>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</si>
  <si>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</si>
  <si>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</si>
  <si>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</si>
  <si>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</si>
  <si>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</si>
  <si>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</si>
  <si>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</si>
  <si>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</si>
  <si>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</si>
  <si>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</si>
  <si>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</si>
  <si>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</si>
  <si>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</si>
  <si>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</si>
  <si>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</si>
  <si>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</si>
  <si>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</si>
  <si>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</si>
  <si>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</si>
  <si>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</si>
  <si>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</si>
  <si>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</si>
  <si>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</si>
  <si>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</si>
  <si>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</si>
  <si>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</si>
  <si>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Оплата праці</t>
  </si>
  <si>
    <t>Підстаття:</t>
  </si>
  <si>
    <t>1.1</t>
  </si>
  <si>
    <t>Штатних працівників</t>
  </si>
  <si>
    <t>Пункт</t>
  </si>
  <si>
    <t>1.1.1</t>
  </si>
  <si>
    <t>Луковська Ольга Ігорівна</t>
  </si>
  <si>
    <t>місяців</t>
  </si>
  <si>
    <t>1.1.2</t>
  </si>
  <si>
    <t>Кнехт Олена Василівна</t>
  </si>
  <si>
    <t>1.1.3</t>
  </si>
  <si>
    <t>Дичківська Марія Олексіївна</t>
  </si>
  <si>
    <t>1.1.4</t>
  </si>
  <si>
    <t>Стирна Іван Володимирович</t>
  </si>
  <si>
    <t>пункт</t>
  </si>
  <si>
    <t>1.1.5</t>
  </si>
  <si>
    <t>Тверда Ольга Михайлівна</t>
  </si>
  <si>
    <t>Вареницька Оксана Ярославівна</t>
  </si>
  <si>
    <t>1.2</t>
  </si>
  <si>
    <t>За договорами ЦПХ</t>
  </si>
  <si>
    <t>Клапко Микола</t>
  </si>
  <si>
    <t>1.2.2</t>
  </si>
  <si>
    <t>Повне ПІБ, посада</t>
  </si>
  <si>
    <t>1.2.3</t>
  </si>
  <si>
    <t>1.3</t>
  </si>
  <si>
    <t>За договорами з ФОП</t>
  </si>
  <si>
    <t>1.3.1</t>
  </si>
  <si>
    <t>Іваник Зеновій Васильович</t>
  </si>
  <si>
    <t>год</t>
  </si>
  <si>
    <t>Заміненено мережевий кабель,підключено системні блоки і монітори до мережі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</si>
  <si>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</si>
  <si>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</si>
  <si>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</si>
  <si>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</si>
  <si>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</si>
  <si>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</si>
  <si>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</si>
  <si>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</si>
  <si>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</si>
  <si>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</si>
  <si>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</si>
  <si>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</si>
  <si>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</si>
  <si>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</si>
  <si>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</si>
  <si>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</si>
  <si>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</si>
  <si>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</si>
  <si>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</si>
  <si>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</si>
  <si>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</si>
  <si>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Водовідведення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</si>
  <si>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</si>
  <si>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</si>
  <si>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</si>
  <si>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</si>
  <si>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</si>
  <si>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</si>
  <si>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</si>
  <si>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</si>
  <si>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</si>
  <si>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</si>
  <si>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</si>
  <si>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</si>
  <si>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</si>
  <si>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</si>
  <si>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</si>
  <si>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</si>
  <si>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</si>
  <si>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</si>
  <si>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Фарба</t>
  </si>
  <si>
    <t>шт</t>
  </si>
  <si>
    <t>6.2</t>
  </si>
  <si>
    <t>Грунтівка</t>
  </si>
  <si>
    <t>6.3</t>
  </si>
  <si>
    <t>шпаклівка</t>
  </si>
  <si>
    <t>6.4</t>
  </si>
  <si>
    <t>принтерCanonPIXMAG3411</t>
  </si>
  <si>
    <t>6.5</t>
  </si>
  <si>
    <t>ксерокс</t>
  </si>
  <si>
    <t>6.6</t>
  </si>
  <si>
    <t>Набір блогера</t>
  </si>
  <si>
    <t>6.7</t>
  </si>
  <si>
    <t>лампи для залів</t>
  </si>
  <si>
    <t>Для заміни енергозберігаючих ламп взято більшу кількість</t>
  </si>
  <si>
    <t>6.8</t>
  </si>
  <si>
    <t>Монітор</t>
  </si>
  <si>
    <t>6.9</t>
  </si>
  <si>
    <t>фотофон</t>
  </si>
  <si>
    <t>6.10</t>
  </si>
  <si>
    <t>Акустична системаJBLCHARGE</t>
  </si>
  <si>
    <t>6.11</t>
  </si>
  <si>
    <t>Навушники накладні комбіновані з мікрофоном</t>
  </si>
  <si>
    <t>6.12</t>
  </si>
  <si>
    <t>Універсальна мобільна батарея</t>
  </si>
  <si>
    <t>6.13</t>
  </si>
  <si>
    <t>Картридж</t>
  </si>
  <si>
    <t>6.14</t>
  </si>
  <si>
    <t>паспарту 70х100см.</t>
  </si>
  <si>
    <t>шт.</t>
  </si>
  <si>
    <t>Зростання ціни</t>
  </si>
  <si>
    <t>Шнур 5мм</t>
  </si>
  <si>
    <t>метри</t>
  </si>
  <si>
    <t>6.16</t>
  </si>
  <si>
    <t>Антирама6х100см.</t>
  </si>
  <si>
    <t>вибір ком. Пропозиції</t>
  </si>
  <si>
    <t>6.17</t>
  </si>
  <si>
    <t>навушниеи 2Е Rain Grops</t>
  </si>
  <si>
    <t>Проектор мультимедійний</t>
  </si>
  <si>
    <t>відсутність у продавців в зв№</t>
  </si>
  <si>
    <t>6.18</t>
  </si>
  <si>
    <t>Системний блок</t>
  </si>
  <si>
    <t>звязку із запізненням фінансування.</t>
  </si>
  <si>
    <t>6.19</t>
  </si>
  <si>
    <t>Безперебійний блок живлення</t>
  </si>
  <si>
    <t>Матеріали до відеокамер</t>
  </si>
  <si>
    <t>6.21</t>
  </si>
  <si>
    <t>Відеокамери</t>
  </si>
  <si>
    <t>економія в ціні</t>
  </si>
  <si>
    <t>колонки для системи оповіщення</t>
  </si>
  <si>
    <t>відсутність товару у продавців</t>
  </si>
  <si>
    <t>вогнегасники</t>
  </si>
  <si>
    <t>пожежні рукави</t>
  </si>
  <si>
    <t>6.25</t>
  </si>
  <si>
    <t>Електрорівень електронний 61см</t>
  </si>
  <si>
    <t>6.26</t>
  </si>
  <si>
    <t>Петличний мікрофон</t>
  </si>
  <si>
    <t>6.27</t>
  </si>
  <si>
    <t>плакатики для вогнгасників і інструкціят</t>
  </si>
  <si>
    <t>перезарядка вогнегасників</t>
  </si>
  <si>
    <t>послуга</t>
  </si>
  <si>
    <t>Всього по статті 6 "Матеріальні витрати (за винятком капітальних видатків)"</t>
  </si>
  <si>
    <t>7</t>
  </si>
  <si>
    <t>Витрати на послуги зв'язку, інтернет, обслуговування сайтів та програмного забезпечення;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</si>
  <si>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</si>
  <si>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</si>
  <si>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</si>
  <si>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</si>
  <si>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</si>
  <si>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</si>
  <si>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</si>
  <si>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</si>
  <si>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</si>
  <si>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</si>
  <si>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</si>
  <si>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</si>
  <si>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</si>
  <si>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</si>
  <si>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</si>
  <si>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</si>
  <si>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</si>
  <si>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</si>
  <si>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</si>
  <si>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Послуги з друкування каталогу виставки</t>
  </si>
  <si>
    <t>9.2</t>
  </si>
  <si>
    <t>Дизайнерські послуги з підготовки каталогу виставу</t>
  </si>
  <si>
    <t>9.3</t>
  </si>
  <si>
    <t>Юридичні послуги</t>
  </si>
  <si>
    <t>9.4</t>
  </si>
  <si>
    <t>послуги  ребрендингу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</si>
  <si>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</si>
  <si>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</si>
  <si>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</si>
  <si>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</si>
  <si>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Всього по розділу ІІ "Витрати":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</si>
  <si>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</si>
  <si>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</si>
  <si>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</si>
  <si>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</si>
  <si>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</si>
  <si>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Вього залишок невикористаних коштів-</t>
  </si>
  <si>
    <t>Додаток №1</t>
  </si>
  <si>
    <t>до Звіту незалежного аудитора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</si>
  <si>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</si>
  <si>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</si>
  <si>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</si>
  <si>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</si>
  <si>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</si>
  <si>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</si>
  <si>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</si>
  <si>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</si>
  <si>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</si>
  <si>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</si>
  <si>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</si>
  <si>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</si>
  <si>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</si>
  <si>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6.15</t>
  </si>
  <si>
    <t>6.20</t>
  </si>
  <si>
    <t>6.22</t>
  </si>
  <si>
    <t>6.23</t>
  </si>
  <si>
    <t>6.24</t>
  </si>
  <si>
    <t>6.28</t>
  </si>
  <si>
    <t>6.29</t>
  </si>
  <si>
    <t>6.30</t>
  </si>
  <si>
    <t>6.31</t>
  </si>
  <si>
    <t>6.32</t>
  </si>
  <si>
    <t>6.33</t>
  </si>
  <si>
    <t>6.34</t>
  </si>
  <si>
    <t>Мікрофон Speedlink</t>
  </si>
  <si>
    <t>Батарея універсальна</t>
  </si>
  <si>
    <t>6.35</t>
  </si>
  <si>
    <t>6.36</t>
  </si>
  <si>
    <t>6.37</t>
  </si>
  <si>
    <t>6.38</t>
  </si>
  <si>
    <t>6.39</t>
  </si>
  <si>
    <t>6.40</t>
  </si>
  <si>
    <t>6.41</t>
  </si>
  <si>
    <t>6.42</t>
  </si>
  <si>
    <t>Фотофон</t>
  </si>
  <si>
    <t>Блок безперебійного живлення</t>
  </si>
  <si>
    <t>Транспортування товару Епіцентр</t>
  </si>
  <si>
    <t>поточний ремонт виставкових Залів 3 поверху</t>
  </si>
  <si>
    <t>залишок коштів використано до 23.01.2021р.</t>
  </si>
  <si>
    <t>Палацом мистецтв було проведено тендер на пот .рем. Залів. Процедура закупівлі не відбулась із -за відсутності учаснтків  Поторно закупвлю оголошквати по терміну не вкладались у строки. Тому проведено тільки побілку стін у  першому залі  третього поверху.</t>
  </si>
  <si>
    <t>за проектом інситуційної підтримки Грантоотримувач: КЗК ЛОР КМЦ “Львівський палац мистецтв”</t>
  </si>
  <si>
    <t>у період з 01.12.2020 року по 31.12.2020 року</t>
  </si>
  <si>
    <t>Всього по статті 10 "Аудиторські послуги"</t>
  </si>
  <si>
    <t xml:space="preserve">відомість нарахування зарплати </t>
  </si>
  <si>
    <t>Наказ</t>
  </si>
  <si>
    <t>Табель облку використання робочого часу</t>
  </si>
  <si>
    <t>Штатний розпис</t>
  </si>
  <si>
    <t>Відомість на виплату готівки</t>
  </si>
  <si>
    <t>№12-07/2 від 07.12.2020</t>
  </si>
  <si>
    <t>№12-07/10 від 07.12.2020</t>
  </si>
  <si>
    <t>Звіт про суми нарахованої заробітної плати застрахованих осіб та суми нарахованого єдиного внеску на загальнообв’язкове державне страхування</t>
  </si>
  <si>
    <t>Грудень 2020</t>
  </si>
  <si>
    <t>Акт виконаних робіт №17 від 29.12.20</t>
  </si>
  <si>
    <t>Акт виконаних робіт №18 від 29.12.20</t>
  </si>
  <si>
    <t>Договір № 1029993 від 14.12.2020.,                 додаток № 1 від 14.12.2020</t>
  </si>
  <si>
    <t>Водопостачання та водовідведення</t>
  </si>
  <si>
    <t xml:space="preserve"> Договір ЦПХ № 1/12/2 від 01.12.20</t>
  </si>
  <si>
    <t>Луковська Ольга Ігорівна 2704801983</t>
  </si>
  <si>
    <t>Кнехт Олена Василівна 2494106449</t>
  </si>
  <si>
    <t>Дичківська Марія Олексіївна 2176702526</t>
  </si>
  <si>
    <t>Стирна Іван Володимирович 2158712917</t>
  </si>
  <si>
    <t>Тверда Ольга Михайлівна 2308211408</t>
  </si>
  <si>
    <t>Вареницька Оксана Ярославівна 2453506300</t>
  </si>
  <si>
    <t>Клапко Микола 3666305730</t>
  </si>
  <si>
    <t>Іваник Зеновій Васильович 2359910632</t>
  </si>
  <si>
    <t>ЛМКП "Львівводоканал" 03348471</t>
  </si>
  <si>
    <t xml:space="preserve">Договір № 61119/2020 від 26.05.2020, Додаток №1, Додаток №2 о Договору, Додаткова угода №1 від 26.05.2020р. </t>
  </si>
  <si>
    <t>Рахунок-акт № 102993 від 31.10.2020</t>
  </si>
  <si>
    <t>Рахунок-акт № 102993 від 30.11.2020</t>
  </si>
  <si>
    <t>Рахунок-акт № 102993 від 31.12.2020</t>
  </si>
  <si>
    <t>Акт про прийняття-передавання товарної продукції від 31.10.2020</t>
  </si>
  <si>
    <t>Акт про прийняття-передавання товарної продукції № 10/20 від 31.10.2020</t>
  </si>
  <si>
    <t>Акт про прийняття-передавання товарної продукції № 11/20 від 30.11.2020</t>
  </si>
  <si>
    <t>Акт про прийняття-передавання товарної продукції від 30.11.2020</t>
  </si>
  <si>
    <t>Акт про прийняття-передавання товарної продукції від 31.12.2020</t>
  </si>
  <si>
    <t>ОКП ЛОР "Профілактична дезінфекція" , 20762278</t>
  </si>
  <si>
    <t>Акт приймання -передачі наданих послуг № 10 від 16.10.2020р.</t>
  </si>
  <si>
    <t>Акт приймання -передачі наданих послуг № 11 від 16.11.2020р.</t>
  </si>
  <si>
    <t>Акт приймання -передачі наданих послуг № 12 від 15.12.2020р.</t>
  </si>
  <si>
    <t>"_25_" січня 2021 року</t>
  </si>
  <si>
    <t>ТзОВ "Ековей Вейст Менеджмент" , 33951598</t>
  </si>
  <si>
    <t>Договір № 976_ТПВ від 01.10.2020р.</t>
  </si>
  <si>
    <t>Акт наданих послуг № 1615 від 30.11.2020р.</t>
  </si>
  <si>
    <t>Акт наданих послуг № 1618 від 31.12.2020р.</t>
  </si>
  <si>
    <t>ТзОВ "Захід-Комплекс-Безпека"</t>
  </si>
  <si>
    <t>Договір № 10-02/01/20-ТО від 02.01.2020р.</t>
  </si>
  <si>
    <t>Акт  № ОПС-181 від 31.10.2020р.</t>
  </si>
  <si>
    <t>Акт  № ОПС-201 від 30.11.2020р.</t>
  </si>
  <si>
    <t>Акт  № ОПС-222 від 31.12.2020р.</t>
  </si>
  <si>
    <t>Договір № 241 від 02.01.2020р., Протокол погодження договірної ціни</t>
  </si>
  <si>
    <t>ТзОВ "Будкомплект"Ф, 38543152</t>
  </si>
  <si>
    <t>Договір поставки № 22112019/01 від 22.11.2019р.</t>
  </si>
  <si>
    <t>ТзОВ "Нео -ІТ", 38502019</t>
  </si>
  <si>
    <t>Договір купівлі-продажу від 02.12.2020р.</t>
  </si>
  <si>
    <t>Видаткова накладна № 17630 від 28.12.2020р.</t>
  </si>
  <si>
    <t xml:space="preserve">Видаткова накладна № ІТ291в0001 від 29.12.2020р. </t>
  </si>
  <si>
    <t>ТзОВ "Епіцентр К", 32490244</t>
  </si>
  <si>
    <t>-</t>
  </si>
  <si>
    <t>Видаткова накладна № 381 від 19.01.2021р.</t>
  </si>
  <si>
    <t>Видаткова накладна № 383 від 19.01.2021р.</t>
  </si>
  <si>
    <t>ФОП Безкоровайний Ю.П., 3172705278</t>
  </si>
  <si>
    <t>Угода Ф№ 28/12-5 від 28.12.2020р.</t>
  </si>
  <si>
    <t>Видаткова накладна № Б42 від 30.12.2020р.</t>
  </si>
  <si>
    <t xml:space="preserve"> ФОП Галах А.Б., 3505805610</t>
  </si>
  <si>
    <t>Угода № 29/12-1 від 29.12.2020р.</t>
  </si>
  <si>
    <t>Видаткова накладна № Г8 від 29.12.2020р.</t>
  </si>
  <si>
    <t>Угода № 29/20-1 від 29.12.2020р.</t>
  </si>
  <si>
    <t>Видаткова накладна № Г11 від 29.12.2020р.</t>
  </si>
  <si>
    <t>ФОП Кушнірук А.О., 3093321813</t>
  </si>
  <si>
    <t>Договір купівлі-продажу № 0312-07 від 03.12.2020, Специфінація до договору</t>
  </si>
  <si>
    <t>Накладна № 143005 від 31.12.2020р.</t>
  </si>
  <si>
    <t>Договір купівлі-продажу № 0312-06 від 03.12.2020, Специфінація до договору</t>
  </si>
  <si>
    <t>Накладна № 143001 від 30.12.2020р.</t>
  </si>
  <si>
    <t>ПП "Промком", 32262061</t>
  </si>
  <si>
    <t>Договір № 2012-08 від 29.12.2020р.</t>
  </si>
  <si>
    <t>Видаткова накладна № 291 від 29.12.2020р.</t>
  </si>
  <si>
    <t>ТзОВ "Тандем Ріел", 40988684</t>
  </si>
  <si>
    <t>Договір №11-21/1 від 07.12.2020р.</t>
  </si>
  <si>
    <t>Акт форми КБ3, КБ2в,Договірна ціна,Пояснювальна записка,Розрахунки витрат,Підсумкова відомість ресурсів, Локальний кошторис, Дефектний акт</t>
  </si>
  <si>
    <t>Договір № 8/6-21 від 01.12.2020р.</t>
  </si>
  <si>
    <t>Акт здавання-приймання наданих послуг від 30.12.2020р.</t>
  </si>
  <si>
    <t>ФОП Котляров О.А., 2590807018</t>
  </si>
  <si>
    <t>ТзОВ "Клейнод", 23883835</t>
  </si>
  <si>
    <t>Договір № 07/12-1 від 07.12.2020р.</t>
  </si>
  <si>
    <t>Видаткова накладна № 42 від 30.12.2020</t>
  </si>
  <si>
    <t>Договір № 07/12-2 від 07.12.2020р.</t>
  </si>
  <si>
    <t>Видаткова накладна № 43 від 30.12.2020</t>
  </si>
  <si>
    <t>ФОП Тополевська Л.І., 2708009464</t>
  </si>
  <si>
    <t>Договір про надання послуг № 26/10-1 від 01.12.2020р.</t>
  </si>
  <si>
    <t>Акт здавання-приймання наданих послуг №1 від 29.12.2020р.</t>
  </si>
  <si>
    <t>ТзОВ "Майстер-книг", 37201663</t>
  </si>
  <si>
    <t>Договір поставки та надання послуг № 2412-1/20 від 24.12.2020р.</t>
  </si>
  <si>
    <t>Видаткова накладна № 118 від 30.12.2020р.</t>
  </si>
  <si>
    <t>ЛОСРБП протипожежних робіт ДПТ України, 00182952</t>
  </si>
  <si>
    <t>Договір поставки № 148 від 28.12.2020р.</t>
  </si>
  <si>
    <t>Видаткова накладна№ 388 від 28.12.2020р.</t>
  </si>
  <si>
    <t>Договір поставки № 149 від 28.12.2020р.</t>
  </si>
  <si>
    <t>Акт № 226 від 28.12.2020р.</t>
  </si>
  <si>
    <t xml:space="preserve">ФОП Борисенко </t>
  </si>
  <si>
    <t>ТзОВ "Львівенергозбут", 42092130</t>
  </si>
  <si>
    <t>ВАТ "Укртелеком", 01186030</t>
  </si>
  <si>
    <t>Рахунок-акт № 4600000000008140.10.2020 від 31.10.2020</t>
  </si>
  <si>
    <t>Рахунок-акт № 46000000000140104.11.2020 від 30.11.2020</t>
  </si>
  <si>
    <t>Видаткова накладна № 55 від 04.01.2021р.</t>
  </si>
  <si>
    <t>Договір № ЛВ 0104 про надання послуг бізнес-мережі від 13.12.07р., Додаткова угода № 2 від 05.01.2009р., Договір про надання послуг № 8140 від 07.02.2000р.</t>
  </si>
  <si>
    <t>говір про надання послу № 10 від 07.12.2020р.</t>
  </si>
  <si>
    <t>ТзОВ "ТМГ Інтегріті Аудит", 43871032</t>
  </si>
  <si>
    <t>Договір № 01-28/12-2020 від 28.12.2020р.</t>
  </si>
  <si>
    <t xml:space="preserve">Акт виконаних робіт №2 від 25.01.2021р. </t>
  </si>
  <si>
    <t>Рахунок-акт № 46000000000140104.10.2020 від 31.10.2020</t>
  </si>
  <si>
    <t>Рахунок-акт № 4600000000008140.11.2020 від 30.11.2020</t>
  </si>
  <si>
    <t xml:space="preserve">Виписка банку </t>
  </si>
  <si>
    <t>№1340 від 28/12/20</t>
  </si>
  <si>
    <t>№ 1329 від 28.12.2020</t>
  </si>
  <si>
    <t>№ 16330 від 28.12.2020</t>
  </si>
  <si>
    <t>№ 1328 від 28.12.2020</t>
  </si>
  <si>
    <t>№ 1327 від 28.12.2020</t>
  </si>
  <si>
    <t>№ 1331 від 25.12.2020</t>
  </si>
  <si>
    <t>№ 1332 від 25.12.2020</t>
  </si>
  <si>
    <t>№ 1334 від 28.12.2020</t>
  </si>
  <si>
    <t>№ 1333 від 28.12.2020</t>
  </si>
  <si>
    <t>№1339 від 28/12/20</t>
  </si>
  <si>
    <t>№ 1336 від 28/12/20</t>
  </si>
  <si>
    <t>№ 1341 вд 28/12/20</t>
  </si>
  <si>
    <t>№1344 від 28/12/20</t>
  </si>
  <si>
    <t>№ 1345 від 28/12/20</t>
  </si>
  <si>
    <t>№1346 від 28/12/20</t>
  </si>
  <si>
    <t>№ 1351 від 29/12/20</t>
  </si>
  <si>
    <t>№ 1350 від 29/12/20</t>
  </si>
  <si>
    <t>№ 1349 від 29/12/20</t>
  </si>
  <si>
    <t>№ 1352 від 29/12/20</t>
  </si>
  <si>
    <t>№ 1353 від 29/12/20</t>
  </si>
  <si>
    <t>№ 1348 від 29/12/20</t>
  </si>
  <si>
    <t>№ 1357 від 29/12/20</t>
  </si>
  <si>
    <t>№ 1358 від 29/12/20</t>
  </si>
  <si>
    <t>№ 1360 від 29/12/20</t>
  </si>
  <si>
    <t>№ 1359 від 29/12/20</t>
  </si>
  <si>
    <t>№ 1361 від 29/12/20</t>
  </si>
  <si>
    <t>№1362 від 29/12/20</t>
  </si>
  <si>
    <t>№ 3224501 від 29/12/20</t>
  </si>
  <si>
    <t>№1363 від 29/12/20</t>
  </si>
  <si>
    <t>№ 1368 від 30/12/20</t>
  </si>
  <si>
    <t>№ 1367 від 30/12/20</t>
  </si>
  <si>
    <t>№ 2120007414 від 29/12/20, № 3224501 від 29/12/20, № 3664030714 від 04/01/21</t>
  </si>
  <si>
    <t>№ 1370 від 04/01/21</t>
  </si>
  <si>
    <t>№ 1372 від 04/01/21</t>
  </si>
  <si>
    <t>№ 1369 від 04/01/21</t>
  </si>
  <si>
    <t>№ 1375 від 04/01/21</t>
  </si>
  <si>
    <t>№ 1374 від 04/01/21</t>
  </si>
  <si>
    <t>№1384 від 15/01/21</t>
  </si>
  <si>
    <t>№1397 від 22.01.2021</t>
  </si>
  <si>
    <t>№1396 від 22.01.21</t>
  </si>
  <si>
    <t>№1353 від 29/12/20</t>
  </si>
  <si>
    <t>№1398 від 22.01.21</t>
  </si>
  <si>
    <t>№1400 від 22.01.2021</t>
  </si>
  <si>
    <t>Додаток №4</t>
  </si>
  <si>
    <t>№ 3ORG21-26642 від "04" грудня 2020 року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</si>
</sst>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\$#,##0"/>
    <numFmt numFmtId="173" formatCode="#,##0.00_ ;[Red]\-#,##0.00,"/>
    <numFmt numFmtId="174" formatCode="_-* #,##0.00,_₴_-;\-* #,##0.00,_₴_-;_-* \-??\ _₴_-;_-@"/>
    <numFmt numFmtId="175" formatCode="_-* #,##0.00_-;\-* #,##0.00_-;_-* \-??_-;_-@"/>
    <numFmt numFmtId="176" formatCode="[$-422]d\ mmmm\ yyyy&quot; р.&quot;"/>
    <numFmt numFmtId="177" formatCode="dd\.mm\.yyyy;@"/>
  </numFmts>
  <fonts count="53">
    <font>
      <sz val="11"/>
      <color indexed="63"/>
      <name val="Arial"/>
      <family val="2"/>
    </font>
    <font>
      <sz val="10"/>
      <name val="Arial"/>
      <family val="0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2"/>
      <color indexed="63"/>
      <name val="Arial"/>
      <family val="2"/>
    </font>
    <font>
      <sz val="12"/>
      <color indexed="63"/>
      <name val="Calibri"/>
      <family val="2"/>
    </font>
    <font>
      <b/>
      <i/>
      <sz val="12"/>
      <color indexed="63"/>
      <name val="Arial"/>
      <family val="2"/>
    </font>
    <font>
      <sz val="10"/>
      <color indexed="53"/>
      <name val="Arial"/>
      <family val="2"/>
    </font>
    <font>
      <b/>
      <sz val="11"/>
      <color indexed="63"/>
      <name val="Arial"/>
      <family val="2"/>
    </font>
    <font>
      <i/>
      <sz val="11"/>
      <color indexed="63"/>
      <name val="Calibri"/>
      <family val="2"/>
    </font>
    <font>
      <b/>
      <sz val="14"/>
      <color indexed="63"/>
      <name val="Calibri"/>
      <family val="2"/>
    </font>
    <font>
      <vertAlign val="superscript"/>
      <sz val="14"/>
      <color indexed="63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44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horizontal="center" vertical="center" wrapText="1"/>
    </xf>
    <xf numFmtId="3" fontId="5" fillId="34" borderId="15" xfId="0" applyNumberFormat="1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center" vertical="center" wrapText="1"/>
    </xf>
    <xf numFmtId="3" fontId="5" fillId="34" borderId="14" xfId="0" applyNumberFormat="1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vertical="top" wrapText="1"/>
    </xf>
    <xf numFmtId="0" fontId="4" fillId="35" borderId="17" xfId="0" applyFont="1" applyFill="1" applyBorder="1" applyAlignment="1">
      <alignment horizontal="center" vertical="top" wrapText="1"/>
    </xf>
    <xf numFmtId="0" fontId="4" fillId="35" borderId="18" xfId="0" applyFont="1" applyFill="1" applyBorder="1" applyAlignment="1">
      <alignment vertical="top" wrapText="1"/>
    </xf>
    <xf numFmtId="173" fontId="7" fillId="35" borderId="19" xfId="0" applyNumberFormat="1" applyFont="1" applyFill="1" applyBorder="1" applyAlignment="1">
      <alignment vertical="top" wrapText="1"/>
    </xf>
    <xf numFmtId="3" fontId="7" fillId="35" borderId="16" xfId="0" applyNumberFormat="1" applyFont="1" applyFill="1" applyBorder="1" applyAlignment="1">
      <alignment vertical="top" wrapText="1"/>
    </xf>
    <xf numFmtId="4" fontId="7" fillId="35" borderId="17" xfId="0" applyNumberFormat="1" applyFont="1" applyFill="1" applyBorder="1" applyAlignment="1">
      <alignment vertical="top" wrapText="1"/>
    </xf>
    <xf numFmtId="4" fontId="7" fillId="35" borderId="18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vertical="top" wrapText="1"/>
    </xf>
    <xf numFmtId="174" fontId="5" fillId="0" borderId="20" xfId="0" applyNumberFormat="1" applyFont="1" applyBorder="1" applyAlignment="1">
      <alignment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174" fontId="6" fillId="0" borderId="22" xfId="0" applyNumberFormat="1" applyFont="1" applyBorder="1" applyAlignment="1">
      <alignment vertical="center" wrapText="1"/>
    </xf>
    <xf numFmtId="174" fontId="6" fillId="0" borderId="23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175" fontId="9" fillId="35" borderId="24" xfId="0" applyNumberFormat="1" applyFont="1" applyFill="1" applyBorder="1" applyAlignment="1">
      <alignment vertical="top"/>
    </xf>
    <xf numFmtId="175" fontId="4" fillId="35" borderId="25" xfId="0" applyNumberFormat="1" applyFont="1" applyFill="1" applyBorder="1" applyAlignment="1">
      <alignment horizontal="center" vertical="top"/>
    </xf>
    <xf numFmtId="175" fontId="4" fillId="35" borderId="25" xfId="0" applyNumberFormat="1" applyFont="1" applyFill="1" applyBorder="1" applyAlignment="1">
      <alignment vertical="top"/>
    </xf>
    <xf numFmtId="175" fontId="4" fillId="35" borderId="26" xfId="0" applyNumberFormat="1" applyFont="1" applyFill="1" applyBorder="1" applyAlignment="1">
      <alignment vertical="top"/>
    </xf>
    <xf numFmtId="3" fontId="4" fillId="35" borderId="27" xfId="0" applyNumberFormat="1" applyFont="1" applyFill="1" applyBorder="1" applyAlignment="1">
      <alignment vertical="top"/>
    </xf>
    <xf numFmtId="4" fontId="4" fillId="35" borderId="28" xfId="0" applyNumberFormat="1" applyFont="1" applyFill="1" applyBorder="1" applyAlignment="1">
      <alignment vertical="top"/>
    </xf>
    <xf numFmtId="4" fontId="4" fillId="35" borderId="29" xfId="0" applyNumberFormat="1" applyFont="1" applyFill="1" applyBorder="1" applyAlignment="1">
      <alignment horizontal="right" vertical="top"/>
    </xf>
    <xf numFmtId="175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 wrapText="1"/>
    </xf>
    <xf numFmtId="4" fontId="6" fillId="0" borderId="0" xfId="0" applyNumberFormat="1" applyFont="1" applyAlignment="1">
      <alignment wrapText="1"/>
    </xf>
    <xf numFmtId="4" fontId="6" fillId="0" borderId="0" xfId="0" applyNumberFormat="1" applyFont="1" applyAlignment="1">
      <alignment horizontal="right" vertical="top" wrapText="1"/>
    </xf>
    <xf numFmtId="0" fontId="4" fillId="35" borderId="13" xfId="0" applyFont="1" applyFill="1" applyBorder="1" applyAlignment="1">
      <alignment vertical="top" wrapText="1"/>
    </xf>
    <xf numFmtId="0" fontId="4" fillId="35" borderId="14" xfId="0" applyFont="1" applyFill="1" applyBorder="1" applyAlignment="1">
      <alignment horizontal="center" vertical="top" wrapText="1"/>
    </xf>
    <xf numFmtId="0" fontId="4" fillId="35" borderId="15" xfId="0" applyFont="1" applyFill="1" applyBorder="1" applyAlignment="1">
      <alignment vertical="top" wrapText="1"/>
    </xf>
    <xf numFmtId="173" fontId="7" fillId="35" borderId="30" xfId="0" applyNumberFormat="1" applyFont="1" applyFill="1" applyBorder="1" applyAlignment="1">
      <alignment vertical="top" wrapText="1"/>
    </xf>
    <xf numFmtId="3" fontId="7" fillId="35" borderId="13" xfId="0" applyNumberFormat="1" applyFont="1" applyFill="1" applyBorder="1" applyAlignment="1">
      <alignment vertical="top" wrapText="1"/>
    </xf>
    <xf numFmtId="4" fontId="7" fillId="35" borderId="14" xfId="0" applyNumberFormat="1" applyFont="1" applyFill="1" applyBorder="1" applyAlignment="1">
      <alignment vertical="top" wrapText="1"/>
    </xf>
    <xf numFmtId="4" fontId="7" fillId="35" borderId="15" xfId="0" applyNumberFormat="1" applyFont="1" applyFill="1" applyBorder="1" applyAlignment="1">
      <alignment horizontal="right" vertical="top" wrapText="1"/>
    </xf>
    <xf numFmtId="174" fontId="5" fillId="36" borderId="31" xfId="0" applyNumberFormat="1" applyFont="1" applyFill="1" applyBorder="1" applyAlignment="1">
      <alignment vertical="center" wrapText="1"/>
    </xf>
    <xf numFmtId="49" fontId="5" fillId="36" borderId="30" xfId="0" applyNumberFormat="1" applyFont="1" applyFill="1" applyBorder="1" applyAlignment="1">
      <alignment horizontal="center" vertical="center" wrapText="1"/>
    </xf>
    <xf numFmtId="174" fontId="5" fillId="36" borderId="32" xfId="0" applyNumberFormat="1" applyFont="1" applyFill="1" applyBorder="1" applyAlignment="1">
      <alignment horizontal="center" vertical="center" wrapText="1"/>
    </xf>
    <xf numFmtId="3" fontId="5" fillId="36" borderId="32" xfId="0" applyNumberFormat="1" applyFont="1" applyFill="1" applyBorder="1" applyAlignment="1">
      <alignment horizontal="center" vertical="center" wrapText="1"/>
    </xf>
    <xf numFmtId="4" fontId="5" fillId="36" borderId="32" xfId="0" applyNumberFormat="1" applyFont="1" applyFill="1" applyBorder="1" applyAlignment="1">
      <alignment horizontal="center" vertical="center" wrapText="1"/>
    </xf>
    <xf numFmtId="4" fontId="5" fillId="36" borderId="3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174" fontId="5" fillId="36" borderId="24" xfId="0" applyNumberFormat="1" applyFont="1" applyFill="1" applyBorder="1" applyAlignment="1">
      <alignment vertical="center" wrapText="1"/>
    </xf>
    <xf numFmtId="49" fontId="5" fillId="36" borderId="26" xfId="0" applyNumberFormat="1" applyFont="1" applyFill="1" applyBorder="1" applyAlignment="1">
      <alignment horizontal="center" vertical="center" wrapText="1"/>
    </xf>
    <xf numFmtId="174" fontId="5" fillId="36" borderId="25" xfId="0" applyNumberFormat="1" applyFont="1" applyFill="1" applyBorder="1" applyAlignment="1">
      <alignment horizontal="center" vertical="center" wrapText="1"/>
    </xf>
    <xf numFmtId="3" fontId="5" fillId="36" borderId="25" xfId="0" applyNumberFormat="1" applyFont="1" applyFill="1" applyBorder="1" applyAlignment="1">
      <alignment horizontal="center" vertical="center" wrapText="1"/>
    </xf>
    <xf numFmtId="4" fontId="5" fillId="36" borderId="25" xfId="0" applyNumberFormat="1" applyFont="1" applyFill="1" applyBorder="1" applyAlignment="1">
      <alignment horizontal="center" vertical="center" wrapText="1"/>
    </xf>
    <xf numFmtId="4" fontId="5" fillId="36" borderId="33" xfId="0" applyNumberFormat="1" applyFont="1" applyFill="1" applyBorder="1" applyAlignment="1">
      <alignment horizontal="right" vertical="center" wrapText="1"/>
    </xf>
    <xf numFmtId="174" fontId="5" fillId="0" borderId="34" xfId="0" applyNumberFormat="1" applyFont="1" applyBorder="1" applyAlignment="1">
      <alignment vertical="top" wrapText="1"/>
    </xf>
    <xf numFmtId="49" fontId="5" fillId="0" borderId="35" xfId="0" applyNumberFormat="1" applyFont="1" applyBorder="1" applyAlignment="1">
      <alignment horizontal="center" vertical="top" wrapText="1"/>
    </xf>
    <xf numFmtId="174" fontId="6" fillId="0" borderId="36" xfId="0" applyNumberFormat="1" applyFont="1" applyBorder="1" applyAlignment="1">
      <alignment vertical="top" wrapText="1"/>
    </xf>
    <xf numFmtId="174" fontId="6" fillId="0" borderId="35" xfId="0" applyNumberFormat="1" applyFont="1" applyBorder="1" applyAlignment="1">
      <alignment horizontal="center" vertical="top" wrapText="1"/>
    </xf>
    <xf numFmtId="3" fontId="6" fillId="0" borderId="37" xfId="0" applyNumberFormat="1" applyFont="1" applyBorder="1" applyAlignment="1">
      <alignment horizontal="center" vertical="top" wrapText="1"/>
    </xf>
    <xf numFmtId="4" fontId="6" fillId="0" borderId="38" xfId="0" applyNumberFormat="1" applyFont="1" applyBorder="1" applyAlignment="1">
      <alignment horizontal="center" vertical="top" wrapText="1"/>
    </xf>
    <xf numFmtId="4" fontId="6" fillId="0" borderId="39" xfId="0" applyNumberFormat="1" applyFont="1" applyBorder="1" applyAlignment="1">
      <alignment horizontal="right" vertical="top" wrapText="1"/>
    </xf>
    <xf numFmtId="174" fontId="5" fillId="0" borderId="23" xfId="0" applyNumberFormat="1" applyFont="1" applyBorder="1" applyAlignment="1">
      <alignment vertical="top" wrapText="1"/>
    </xf>
    <xf numFmtId="49" fontId="5" fillId="0" borderId="40" xfId="0" applyNumberFormat="1" applyFont="1" applyBorder="1" applyAlignment="1">
      <alignment horizontal="center" vertical="top" wrapText="1"/>
    </xf>
    <xf numFmtId="174" fontId="5" fillId="0" borderId="41" xfId="0" applyNumberFormat="1" applyFont="1" applyBorder="1" applyAlignment="1">
      <alignment vertical="top" wrapText="1"/>
    </xf>
    <xf numFmtId="49" fontId="5" fillId="0" borderId="42" xfId="0" applyNumberFormat="1" applyFont="1" applyBorder="1" applyAlignment="1">
      <alignment horizontal="center" vertical="top" wrapText="1"/>
    </xf>
    <xf numFmtId="174" fontId="6" fillId="0" borderId="43" xfId="0" applyNumberFormat="1" applyFont="1" applyBorder="1" applyAlignment="1">
      <alignment vertical="top" wrapText="1"/>
    </xf>
    <xf numFmtId="174" fontId="6" fillId="0" borderId="44" xfId="0" applyNumberFormat="1" applyFont="1" applyBorder="1" applyAlignment="1">
      <alignment horizontal="center" vertical="top" wrapText="1"/>
    </xf>
    <xf numFmtId="3" fontId="6" fillId="0" borderId="45" xfId="0" applyNumberFormat="1" applyFont="1" applyBorder="1" applyAlignment="1">
      <alignment horizontal="center" vertical="top" wrapText="1"/>
    </xf>
    <xf numFmtId="4" fontId="6" fillId="0" borderId="46" xfId="0" applyNumberFormat="1" applyFont="1" applyBorder="1" applyAlignment="1">
      <alignment horizontal="center" vertical="top" wrapText="1"/>
    </xf>
    <xf numFmtId="4" fontId="6" fillId="0" borderId="47" xfId="0" applyNumberFormat="1" applyFont="1" applyBorder="1" applyAlignment="1">
      <alignment horizontal="right" vertical="top" wrapText="1"/>
    </xf>
    <xf numFmtId="174" fontId="5" fillId="33" borderId="48" xfId="0" applyNumberFormat="1" applyFont="1" applyFill="1" applyBorder="1" applyAlignment="1">
      <alignment vertical="center"/>
    </xf>
    <xf numFmtId="49" fontId="5" fillId="33" borderId="33" xfId="0" applyNumberFormat="1" applyFont="1" applyFill="1" applyBorder="1" applyAlignment="1">
      <alignment horizontal="center" vertical="center"/>
    </xf>
    <xf numFmtId="4" fontId="5" fillId="36" borderId="25" xfId="0" applyNumberFormat="1" applyFont="1" applyFill="1" applyBorder="1" applyAlignment="1">
      <alignment horizontal="right" vertical="center" wrapText="1"/>
    </xf>
    <xf numFmtId="49" fontId="5" fillId="0" borderId="49" xfId="0" applyNumberFormat="1" applyFont="1" applyBorder="1" applyAlignment="1">
      <alignment horizontal="center" vertical="top" wrapText="1"/>
    </xf>
    <xf numFmtId="4" fontId="10" fillId="0" borderId="38" xfId="0" applyNumberFormat="1" applyFont="1" applyBorder="1" applyAlignment="1">
      <alignment horizontal="center" vertical="top" wrapText="1"/>
    </xf>
    <xf numFmtId="175" fontId="6" fillId="0" borderId="50" xfId="0" applyNumberFormat="1" applyFont="1" applyBorder="1" applyAlignment="1">
      <alignment vertical="top" wrapText="1"/>
    </xf>
    <xf numFmtId="175" fontId="6" fillId="0" borderId="21" xfId="0" applyNumberFormat="1" applyFont="1" applyBorder="1" applyAlignment="1">
      <alignment vertical="top" wrapText="1"/>
    </xf>
    <xf numFmtId="175" fontId="6" fillId="0" borderId="51" xfId="0" applyNumberFormat="1" applyFont="1" applyBorder="1" applyAlignment="1">
      <alignment vertical="top" wrapText="1"/>
    </xf>
    <xf numFmtId="175" fontId="6" fillId="0" borderId="50" xfId="0" applyNumberFormat="1" applyFont="1" applyBorder="1" applyAlignment="1">
      <alignment horizontal="left" vertical="top" wrapText="1"/>
    </xf>
    <xf numFmtId="175" fontId="6" fillId="0" borderId="52" xfId="0" applyNumberFormat="1" applyFont="1" applyBorder="1" applyAlignment="1">
      <alignment horizontal="left" vertical="top" wrapText="1"/>
    </xf>
    <xf numFmtId="49" fontId="5" fillId="33" borderId="14" xfId="0" applyNumberFormat="1" applyFont="1" applyFill="1" applyBorder="1" applyAlignment="1">
      <alignment horizontal="center" vertical="center"/>
    </xf>
    <xf numFmtId="49" fontId="11" fillId="36" borderId="26" xfId="0" applyNumberFormat="1" applyFont="1" applyFill="1" applyBorder="1" applyAlignment="1">
      <alignment horizontal="center" wrapText="1"/>
    </xf>
    <xf numFmtId="49" fontId="5" fillId="33" borderId="46" xfId="0" applyNumberFormat="1" applyFont="1" applyFill="1" applyBorder="1" applyAlignment="1">
      <alignment horizontal="center" vertical="center"/>
    </xf>
    <xf numFmtId="49" fontId="11" fillId="36" borderId="30" xfId="0" applyNumberFormat="1" applyFont="1" applyFill="1" applyBorder="1" applyAlignment="1">
      <alignment horizontal="center" wrapText="1"/>
    </xf>
    <xf numFmtId="174" fontId="11" fillId="36" borderId="53" xfId="0" applyNumberFormat="1" applyFont="1" applyFill="1" applyBorder="1" applyAlignment="1">
      <alignment wrapText="1"/>
    </xf>
    <xf numFmtId="49" fontId="11" fillId="0" borderId="26" xfId="0" applyNumberFormat="1" applyFont="1" applyBorder="1" applyAlignment="1">
      <alignment horizontal="center" vertical="top" wrapText="1"/>
    </xf>
    <xf numFmtId="175" fontId="0" fillId="0" borderId="54" xfId="0" applyNumberFormat="1" applyFont="1" applyBorder="1" applyAlignment="1">
      <alignment vertical="top" wrapText="1"/>
    </xf>
    <xf numFmtId="174" fontId="6" fillId="0" borderId="36" xfId="0" applyNumberFormat="1" applyFont="1" applyBorder="1" applyAlignment="1">
      <alignment horizontal="center" vertical="top" wrapText="1"/>
    </xf>
    <xf numFmtId="49" fontId="5" fillId="33" borderId="28" xfId="0" applyNumberFormat="1" applyFont="1" applyFill="1" applyBorder="1" applyAlignment="1">
      <alignment horizontal="center" vertical="center"/>
    </xf>
    <xf numFmtId="174" fontId="9" fillId="35" borderId="48" xfId="0" applyNumberFormat="1" applyFont="1" applyFill="1" applyBorder="1" applyAlignment="1">
      <alignment vertical="top"/>
    </xf>
    <xf numFmtId="174" fontId="4" fillId="35" borderId="33" xfId="0" applyNumberFormat="1" applyFont="1" applyFill="1" applyBorder="1" applyAlignment="1">
      <alignment horizontal="center" vertical="top"/>
    </xf>
    <xf numFmtId="174" fontId="4" fillId="35" borderId="55" xfId="0" applyNumberFormat="1" applyFont="1" applyFill="1" applyBorder="1" applyAlignment="1">
      <alignment vertical="top"/>
    </xf>
    <xf numFmtId="174" fontId="4" fillId="35" borderId="26" xfId="0" applyNumberFormat="1" applyFont="1" applyFill="1" applyBorder="1" applyAlignment="1">
      <alignment vertical="top"/>
    </xf>
    <xf numFmtId="3" fontId="4" fillId="35" borderId="48" xfId="0" applyNumberFormat="1" applyFont="1" applyFill="1" applyBorder="1" applyAlignment="1">
      <alignment vertical="top"/>
    </xf>
    <xf numFmtId="4" fontId="4" fillId="35" borderId="33" xfId="0" applyNumberFormat="1" applyFont="1" applyFill="1" applyBorder="1" applyAlignment="1">
      <alignment vertical="top"/>
    </xf>
    <xf numFmtId="4" fontId="4" fillId="35" borderId="55" xfId="0" applyNumberFormat="1" applyFont="1" applyFill="1" applyBorder="1" applyAlignment="1">
      <alignment horizontal="right" vertical="top"/>
    </xf>
    <xf numFmtId="0" fontId="8" fillId="0" borderId="0" xfId="0" applyFont="1" applyAlignment="1">
      <alignment vertical="top"/>
    </xf>
    <xf numFmtId="174" fontId="6" fillId="0" borderId="25" xfId="0" applyNumberFormat="1" applyFont="1" applyBorder="1" applyAlignment="1">
      <alignment wrapText="1"/>
    </xf>
    <xf numFmtId="3" fontId="6" fillId="0" borderId="25" xfId="0" applyNumberFormat="1" applyFont="1" applyBorder="1" applyAlignment="1">
      <alignment wrapText="1"/>
    </xf>
    <xf numFmtId="4" fontId="6" fillId="0" borderId="25" xfId="0" applyNumberFormat="1" applyFont="1" applyBorder="1" applyAlignment="1">
      <alignment wrapText="1"/>
    </xf>
    <xf numFmtId="4" fontId="6" fillId="0" borderId="25" xfId="0" applyNumberFormat="1" applyFont="1" applyBorder="1" applyAlignment="1">
      <alignment horizontal="right" vertical="top" wrapText="1"/>
    </xf>
    <xf numFmtId="174" fontId="5" fillId="35" borderId="26" xfId="0" applyNumberFormat="1" applyFont="1" applyFill="1" applyBorder="1" applyAlignment="1">
      <alignment wrapText="1"/>
    </xf>
    <xf numFmtId="3" fontId="5" fillId="35" borderId="56" xfId="0" applyNumberFormat="1" applyFont="1" applyFill="1" applyBorder="1" applyAlignment="1">
      <alignment wrapText="1"/>
    </xf>
    <xf numFmtId="4" fontId="5" fillId="35" borderId="33" xfId="0" applyNumberFormat="1" applyFont="1" applyFill="1" applyBorder="1" applyAlignment="1">
      <alignment wrapText="1"/>
    </xf>
    <xf numFmtId="4" fontId="5" fillId="35" borderId="33" xfId="0" applyNumberFormat="1" applyFont="1" applyFill="1" applyBorder="1" applyAlignment="1">
      <alignment horizontal="right" vertical="top" wrapText="1"/>
    </xf>
    <xf numFmtId="3" fontId="5" fillId="35" borderId="33" xfId="0" applyNumberFormat="1" applyFont="1" applyFill="1" applyBorder="1" applyAlignment="1">
      <alignment wrapText="1"/>
    </xf>
    <xf numFmtId="4" fontId="5" fillId="35" borderId="57" xfId="0" applyNumberFormat="1" applyFont="1" applyFill="1" applyBorder="1" applyAlignment="1">
      <alignment horizontal="right" vertical="top" wrapText="1"/>
    </xf>
    <xf numFmtId="4" fontId="5" fillId="35" borderId="26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58" xfId="0" applyFont="1" applyBorder="1" applyAlignment="1">
      <alignment wrapText="1"/>
    </xf>
    <xf numFmtId="3" fontId="6" fillId="0" borderId="58" xfId="0" applyNumberFormat="1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51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3" fontId="6" fillId="0" borderId="61" xfId="0" applyNumberFormat="1" applyFont="1" applyBorder="1" applyAlignment="1">
      <alignment horizontal="center" vertical="top" wrapText="1"/>
    </xf>
    <xf numFmtId="3" fontId="6" fillId="0" borderId="62" xfId="0" applyNumberFormat="1" applyFont="1" applyBorder="1" applyAlignment="1">
      <alignment horizontal="center" vertical="top" wrapText="1"/>
    </xf>
    <xf numFmtId="4" fontId="6" fillId="0" borderId="63" xfId="0" applyNumberFormat="1" applyFont="1" applyBorder="1" applyAlignment="1">
      <alignment horizontal="center" vertical="top" wrapText="1"/>
    </xf>
    <xf numFmtId="4" fontId="6" fillId="0" borderId="63" xfId="0" applyNumberFormat="1" applyFont="1" applyBorder="1" applyAlignment="1">
      <alignment horizontal="right" vertical="top" wrapText="1"/>
    </xf>
    <xf numFmtId="0" fontId="0" fillId="0" borderId="63" xfId="0" applyBorder="1" applyAlignment="1">
      <alignment/>
    </xf>
    <xf numFmtId="3" fontId="6" fillId="0" borderId="64" xfId="0" applyNumberFormat="1" applyFont="1" applyBorder="1" applyAlignment="1">
      <alignment horizontal="center" vertical="top" wrapText="1"/>
    </xf>
    <xf numFmtId="4" fontId="6" fillId="0" borderId="65" xfId="0" applyNumberFormat="1" applyFont="1" applyBorder="1" applyAlignment="1">
      <alignment horizontal="center" vertical="top" wrapText="1"/>
    </xf>
    <xf numFmtId="4" fontId="6" fillId="0" borderId="66" xfId="0" applyNumberFormat="1" applyFont="1" applyBorder="1" applyAlignment="1">
      <alignment horizontal="right" vertical="top" wrapText="1"/>
    </xf>
    <xf numFmtId="3" fontId="6" fillId="0" borderId="67" xfId="0" applyNumberFormat="1" applyFont="1" applyBorder="1" applyAlignment="1">
      <alignment horizontal="center" vertical="top" wrapText="1"/>
    </xf>
    <xf numFmtId="4" fontId="6" fillId="0" borderId="68" xfId="0" applyNumberFormat="1" applyFont="1" applyBorder="1" applyAlignment="1">
      <alignment horizontal="right" vertical="top" wrapText="1"/>
    </xf>
    <xf numFmtId="0" fontId="0" fillId="0" borderId="67" xfId="0" applyBorder="1" applyAlignment="1">
      <alignment/>
    </xf>
    <xf numFmtId="3" fontId="6" fillId="0" borderId="69" xfId="0" applyNumberFormat="1" applyFont="1" applyBorder="1" applyAlignment="1">
      <alignment horizontal="center" vertical="top" wrapText="1"/>
    </xf>
    <xf numFmtId="4" fontId="6" fillId="0" borderId="70" xfId="0" applyNumberFormat="1" applyFont="1" applyBorder="1" applyAlignment="1">
      <alignment horizontal="center" vertical="top" wrapText="1"/>
    </xf>
    <xf numFmtId="4" fontId="6" fillId="0" borderId="71" xfId="0" applyNumberFormat="1" applyFont="1" applyBorder="1" applyAlignment="1">
      <alignment horizontal="right" vertical="top" wrapText="1"/>
    </xf>
    <xf numFmtId="0" fontId="0" fillId="0" borderId="72" xfId="0" applyBorder="1" applyAlignment="1">
      <alignment/>
    </xf>
    <xf numFmtId="3" fontId="5" fillId="36" borderId="73" xfId="0" applyNumberFormat="1" applyFont="1" applyFill="1" applyBorder="1" applyAlignment="1">
      <alignment horizontal="center" vertical="center" wrapText="1"/>
    </xf>
    <xf numFmtId="4" fontId="5" fillId="36" borderId="73" xfId="0" applyNumberFormat="1" applyFont="1" applyFill="1" applyBorder="1" applyAlignment="1">
      <alignment horizontal="center" vertical="center" wrapText="1"/>
    </xf>
    <xf numFmtId="4" fontId="5" fillId="36" borderId="73" xfId="0" applyNumberFormat="1" applyFont="1" applyFill="1" applyBorder="1" applyAlignment="1">
      <alignment horizontal="right" vertical="center" wrapText="1"/>
    </xf>
    <xf numFmtId="174" fontId="5" fillId="33" borderId="74" xfId="0" applyNumberFormat="1" applyFont="1" applyFill="1" applyBorder="1" applyAlignment="1">
      <alignment vertical="center"/>
    </xf>
    <xf numFmtId="49" fontId="5" fillId="33" borderId="75" xfId="0" applyNumberFormat="1" applyFont="1" applyFill="1" applyBorder="1" applyAlignment="1">
      <alignment horizontal="center" vertical="center"/>
    </xf>
    <xf numFmtId="175" fontId="6" fillId="0" borderId="51" xfId="0" applyNumberFormat="1" applyFont="1" applyBorder="1" applyAlignment="1">
      <alignment horizontal="left" vertical="top" wrapText="1"/>
    </xf>
    <xf numFmtId="3" fontId="6" fillId="0" borderId="76" xfId="0" applyNumberFormat="1" applyFont="1" applyBorder="1" applyAlignment="1">
      <alignment horizontal="center" vertical="top" wrapText="1"/>
    </xf>
    <xf numFmtId="4" fontId="6" fillId="0" borderId="77" xfId="0" applyNumberFormat="1" applyFont="1" applyBorder="1" applyAlignment="1">
      <alignment horizontal="center" vertical="top" wrapText="1"/>
    </xf>
    <xf numFmtId="174" fontId="5" fillId="36" borderId="78" xfId="0" applyNumberFormat="1" applyFont="1" applyFill="1" applyBorder="1" applyAlignment="1">
      <alignment vertical="center" wrapText="1"/>
    </xf>
    <xf numFmtId="49" fontId="5" fillId="36" borderId="79" xfId="0" applyNumberFormat="1" applyFont="1" applyFill="1" applyBorder="1" applyAlignment="1">
      <alignment horizontal="center" vertical="center" wrapText="1"/>
    </xf>
    <xf numFmtId="174" fontId="5" fillId="36" borderId="80" xfId="0" applyNumberFormat="1" applyFont="1" applyFill="1" applyBorder="1" applyAlignment="1">
      <alignment vertical="center" wrapText="1"/>
    </xf>
    <xf numFmtId="174" fontId="5" fillId="36" borderId="81" xfId="0" applyNumberFormat="1" applyFont="1" applyFill="1" applyBorder="1" applyAlignment="1">
      <alignment horizontal="center" vertical="center" wrapText="1"/>
    </xf>
    <xf numFmtId="3" fontId="5" fillId="36" borderId="81" xfId="0" applyNumberFormat="1" applyFont="1" applyFill="1" applyBorder="1" applyAlignment="1">
      <alignment horizontal="center" vertical="center" wrapText="1"/>
    </xf>
    <xf numFmtId="4" fontId="5" fillId="36" borderId="81" xfId="0" applyNumberFormat="1" applyFont="1" applyFill="1" applyBorder="1" applyAlignment="1">
      <alignment horizontal="center" vertical="center" wrapText="1"/>
    </xf>
    <xf numFmtId="4" fontId="5" fillId="36" borderId="81" xfId="0" applyNumberFormat="1" applyFont="1" applyFill="1" applyBorder="1" applyAlignment="1">
      <alignment horizontal="right" vertical="center" wrapText="1"/>
    </xf>
    <xf numFmtId="3" fontId="5" fillId="36" borderId="82" xfId="0" applyNumberFormat="1" applyFont="1" applyFill="1" applyBorder="1" applyAlignment="1">
      <alignment horizontal="center" vertical="center" wrapText="1"/>
    </xf>
    <xf numFmtId="4" fontId="5" fillId="36" borderId="83" xfId="0" applyNumberFormat="1" applyFont="1" applyFill="1" applyBorder="1" applyAlignment="1">
      <alignment horizontal="center" vertical="center" wrapText="1"/>
    </xf>
    <xf numFmtId="4" fontId="5" fillId="36" borderId="84" xfId="0" applyNumberFormat="1" applyFont="1" applyFill="1" applyBorder="1" applyAlignment="1">
      <alignment horizontal="right" vertical="center" wrapText="1"/>
    </xf>
    <xf numFmtId="4" fontId="6" fillId="0" borderId="85" xfId="0" applyNumberFormat="1" applyFont="1" applyBorder="1" applyAlignment="1">
      <alignment horizontal="right" vertical="top" wrapText="1"/>
    </xf>
    <xf numFmtId="4" fontId="6" fillId="0" borderId="86" xfId="0" applyNumberFormat="1" applyFont="1" applyBorder="1" applyAlignment="1">
      <alignment horizontal="right" vertical="top" wrapText="1"/>
    </xf>
    <xf numFmtId="174" fontId="5" fillId="33" borderId="55" xfId="0" applyNumberFormat="1" applyFont="1" applyFill="1" applyBorder="1" applyAlignment="1">
      <alignment vertical="center"/>
    </xf>
    <xf numFmtId="174" fontId="5" fillId="33" borderId="26" xfId="0" applyNumberFormat="1" applyFont="1" applyFill="1" applyBorder="1" applyAlignment="1">
      <alignment horizontal="center" vertical="center" wrapText="1"/>
    </xf>
    <xf numFmtId="3" fontId="5" fillId="33" borderId="48" xfId="0" applyNumberFormat="1" applyFont="1" applyFill="1" applyBorder="1" applyAlignment="1">
      <alignment horizontal="center" vertical="center" wrapText="1"/>
    </xf>
    <xf numFmtId="4" fontId="5" fillId="33" borderId="33" xfId="0" applyNumberFormat="1" applyFont="1" applyFill="1" applyBorder="1" applyAlignment="1">
      <alignment horizontal="center" vertical="center" wrapText="1"/>
    </xf>
    <xf numFmtId="4" fontId="5" fillId="33" borderId="55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4" fontId="5" fillId="33" borderId="57" xfId="0" applyNumberFormat="1" applyFont="1" applyFill="1" applyBorder="1" applyAlignment="1">
      <alignment horizontal="center" vertical="center" wrapText="1"/>
    </xf>
    <xf numFmtId="4" fontId="5" fillId="33" borderId="87" xfId="0" applyNumberFormat="1" applyFont="1" applyFill="1" applyBorder="1" applyAlignment="1">
      <alignment horizontal="right" vertical="center" wrapText="1"/>
    </xf>
    <xf numFmtId="3" fontId="5" fillId="33" borderId="88" xfId="0" applyNumberFormat="1" applyFont="1" applyFill="1" applyBorder="1" applyAlignment="1">
      <alignment horizontal="center" vertical="center" wrapText="1"/>
    </xf>
    <xf numFmtId="4" fontId="5" fillId="33" borderId="75" xfId="0" applyNumberFormat="1" applyFont="1" applyFill="1" applyBorder="1" applyAlignment="1">
      <alignment horizontal="center" vertical="center" wrapText="1"/>
    </xf>
    <xf numFmtId="4" fontId="5" fillId="33" borderId="89" xfId="0" applyNumberFormat="1" applyFont="1" applyFill="1" applyBorder="1" applyAlignment="1">
      <alignment horizontal="right" vertical="center" wrapText="1"/>
    </xf>
    <xf numFmtId="4" fontId="5" fillId="33" borderId="90" xfId="0" applyNumberFormat="1" applyFont="1" applyFill="1" applyBorder="1" applyAlignment="1">
      <alignment horizontal="right" vertical="center" wrapText="1"/>
    </xf>
    <xf numFmtId="174" fontId="5" fillId="33" borderId="89" xfId="0" applyNumberFormat="1" applyFont="1" applyFill="1" applyBorder="1" applyAlignment="1">
      <alignment vertical="center"/>
    </xf>
    <xf numFmtId="4" fontId="5" fillId="33" borderId="91" xfId="0" applyNumberFormat="1" applyFont="1" applyFill="1" applyBorder="1" applyAlignment="1">
      <alignment horizontal="right" vertical="center" wrapText="1"/>
    </xf>
    <xf numFmtId="3" fontId="5" fillId="33" borderId="82" xfId="0" applyNumberFormat="1" applyFont="1" applyFill="1" applyBorder="1" applyAlignment="1">
      <alignment horizontal="center" vertical="center" wrapText="1"/>
    </xf>
    <xf numFmtId="4" fontId="5" fillId="33" borderId="83" xfId="0" applyNumberFormat="1" applyFont="1" applyFill="1" applyBorder="1" applyAlignment="1">
      <alignment horizontal="center" vertical="center" wrapText="1"/>
    </xf>
    <xf numFmtId="4" fontId="5" fillId="33" borderId="84" xfId="0" applyNumberFormat="1" applyFont="1" applyFill="1" applyBorder="1" applyAlignment="1">
      <alignment horizontal="right" vertical="center" wrapText="1"/>
    </xf>
    <xf numFmtId="4" fontId="5" fillId="33" borderId="92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3" fontId="5" fillId="33" borderId="93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center" vertical="center" wrapText="1"/>
    </xf>
    <xf numFmtId="174" fontId="5" fillId="33" borderId="29" xfId="0" applyNumberFormat="1" applyFont="1" applyFill="1" applyBorder="1" applyAlignment="1">
      <alignment vertical="center"/>
    </xf>
    <xf numFmtId="174" fontId="5" fillId="33" borderId="13" xfId="0" applyNumberFormat="1" applyFont="1" applyFill="1" applyBorder="1" applyAlignment="1">
      <alignment vertical="center"/>
    </xf>
    <xf numFmtId="174" fontId="5" fillId="33" borderId="15" xfId="0" applyNumberFormat="1" applyFont="1" applyFill="1" applyBorder="1" applyAlignment="1">
      <alignment vertical="center"/>
    </xf>
    <xf numFmtId="174" fontId="5" fillId="33" borderId="30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6" fillId="0" borderId="94" xfId="0" applyNumberFormat="1" applyFont="1" applyBorder="1" applyAlignment="1">
      <alignment horizontal="right" vertical="top" wrapText="1"/>
    </xf>
    <xf numFmtId="4" fontId="6" fillId="0" borderId="77" xfId="0" applyNumberFormat="1" applyFont="1" applyBorder="1" applyAlignment="1">
      <alignment horizontal="right" vertical="top" wrapText="1"/>
    </xf>
    <xf numFmtId="3" fontId="6" fillId="0" borderId="95" xfId="0" applyNumberFormat="1" applyFont="1" applyBorder="1" applyAlignment="1">
      <alignment horizontal="center" vertical="top" wrapText="1"/>
    </xf>
    <xf numFmtId="4" fontId="6" fillId="0" borderId="72" xfId="0" applyNumberFormat="1" applyFont="1" applyBorder="1" applyAlignment="1">
      <alignment horizontal="center" vertical="top" wrapText="1"/>
    </xf>
    <xf numFmtId="4" fontId="6" fillId="0" borderId="72" xfId="0" applyNumberFormat="1" applyFont="1" applyBorder="1" applyAlignment="1">
      <alignment horizontal="right" vertical="top" wrapText="1"/>
    </xf>
    <xf numFmtId="174" fontId="5" fillId="36" borderId="96" xfId="0" applyNumberFormat="1" applyFont="1" applyFill="1" applyBorder="1" applyAlignment="1">
      <alignment vertical="center" wrapText="1"/>
    </xf>
    <xf numFmtId="49" fontId="5" fillId="36" borderId="97" xfId="0" applyNumberFormat="1" applyFont="1" applyFill="1" applyBorder="1" applyAlignment="1">
      <alignment horizontal="center" vertical="center" wrapText="1"/>
    </xf>
    <xf numFmtId="174" fontId="5" fillId="36" borderId="98" xfId="0" applyNumberFormat="1" applyFont="1" applyFill="1" applyBorder="1" applyAlignment="1">
      <alignment vertical="center" wrapText="1"/>
    </xf>
    <xf numFmtId="174" fontId="5" fillId="36" borderId="99" xfId="0" applyNumberFormat="1" applyFont="1" applyFill="1" applyBorder="1" applyAlignment="1">
      <alignment horizontal="center" vertical="center" wrapText="1"/>
    </xf>
    <xf numFmtId="3" fontId="5" fillId="36" borderId="99" xfId="0" applyNumberFormat="1" applyFont="1" applyFill="1" applyBorder="1" applyAlignment="1">
      <alignment horizontal="center" vertical="center" wrapText="1"/>
    </xf>
    <xf numFmtId="4" fontId="5" fillId="36" borderId="99" xfId="0" applyNumberFormat="1" applyFont="1" applyFill="1" applyBorder="1" applyAlignment="1">
      <alignment horizontal="center" vertical="center" wrapText="1"/>
    </xf>
    <xf numFmtId="4" fontId="5" fillId="36" borderId="99" xfId="0" applyNumberFormat="1" applyFont="1" applyFill="1" applyBorder="1" applyAlignment="1">
      <alignment horizontal="right" vertical="center" wrapText="1"/>
    </xf>
    <xf numFmtId="4" fontId="5" fillId="33" borderId="100" xfId="0" applyNumberFormat="1" applyFont="1" applyFill="1" applyBorder="1" applyAlignment="1">
      <alignment horizontal="right" vertical="center" wrapText="1"/>
    </xf>
    <xf numFmtId="3" fontId="5" fillId="33" borderId="101" xfId="0" applyNumberFormat="1" applyFont="1" applyFill="1" applyBorder="1" applyAlignment="1">
      <alignment horizontal="center" vertical="center" wrapText="1"/>
    </xf>
    <xf numFmtId="3" fontId="5" fillId="34" borderId="102" xfId="0" applyNumberFormat="1" applyFont="1" applyFill="1" applyBorder="1" applyAlignment="1">
      <alignment horizontal="center" vertical="center" wrapText="1"/>
    </xf>
    <xf numFmtId="4" fontId="7" fillId="35" borderId="103" xfId="0" applyNumberFormat="1" applyFont="1" applyFill="1" applyBorder="1" applyAlignment="1">
      <alignment horizontal="right" vertical="top" wrapText="1"/>
    </xf>
    <xf numFmtId="4" fontId="7" fillId="35" borderId="102" xfId="0" applyNumberFormat="1" applyFont="1" applyFill="1" applyBorder="1" applyAlignment="1">
      <alignment horizontal="right" vertical="top" wrapText="1"/>
    </xf>
    <xf numFmtId="4" fontId="5" fillId="36" borderId="57" xfId="0" applyNumberFormat="1" applyFont="1" applyFill="1" applyBorder="1" applyAlignment="1">
      <alignment horizontal="right" vertical="center" wrapText="1"/>
    </xf>
    <xf numFmtId="4" fontId="5" fillId="33" borderId="57" xfId="0" applyNumberFormat="1" applyFont="1" applyFill="1" applyBorder="1" applyAlignment="1">
      <alignment horizontal="right" vertical="center" wrapText="1"/>
    </xf>
    <xf numFmtId="4" fontId="5" fillId="33" borderId="102" xfId="0" applyNumberFormat="1" applyFont="1" applyFill="1" applyBorder="1" applyAlignment="1">
      <alignment horizontal="right" vertical="center" wrapText="1"/>
    </xf>
    <xf numFmtId="4" fontId="4" fillId="35" borderId="57" xfId="0" applyNumberFormat="1" applyFont="1" applyFill="1" applyBorder="1" applyAlignment="1">
      <alignment horizontal="right" vertical="top"/>
    </xf>
    <xf numFmtId="4" fontId="5" fillId="35" borderId="24" xfId="0" applyNumberFormat="1" applyFont="1" applyFill="1" applyBorder="1" applyAlignment="1">
      <alignment horizontal="right" vertical="top" wrapText="1"/>
    </xf>
    <xf numFmtId="0" fontId="5" fillId="34" borderId="104" xfId="0" applyFont="1" applyFill="1" applyBorder="1" applyAlignment="1">
      <alignment horizontal="center" vertical="center" wrapText="1"/>
    </xf>
    <xf numFmtId="0" fontId="7" fillId="35" borderId="105" xfId="0" applyFont="1" applyFill="1" applyBorder="1" applyAlignment="1">
      <alignment vertical="top" wrapText="1"/>
    </xf>
    <xf numFmtId="0" fontId="6" fillId="0" borderId="106" xfId="0" applyFont="1" applyBorder="1" applyAlignment="1">
      <alignment vertical="center" wrapText="1"/>
    </xf>
    <xf numFmtId="0" fontId="6" fillId="35" borderId="107" xfId="0" applyFont="1" applyFill="1" applyBorder="1" applyAlignment="1">
      <alignment vertical="top" wrapText="1"/>
    </xf>
    <xf numFmtId="0" fontId="6" fillId="0" borderId="108" xfId="0" applyFont="1" applyBorder="1" applyAlignment="1">
      <alignment vertical="top" wrapText="1"/>
    </xf>
    <xf numFmtId="0" fontId="7" fillId="35" borderId="104" xfId="0" applyFont="1" applyFill="1" applyBorder="1" applyAlignment="1">
      <alignment vertical="top" wrapText="1"/>
    </xf>
    <xf numFmtId="0" fontId="5" fillId="36" borderId="104" xfId="0" applyFont="1" applyFill="1" applyBorder="1" applyAlignment="1">
      <alignment vertical="center" wrapText="1"/>
    </xf>
    <xf numFmtId="0" fontId="5" fillId="36" borderId="109" xfId="0" applyFont="1" applyFill="1" applyBorder="1" applyAlignment="1">
      <alignment vertical="center" wrapText="1"/>
    </xf>
    <xf numFmtId="0" fontId="6" fillId="0" borderId="110" xfId="0" applyFont="1" applyBorder="1" applyAlignment="1">
      <alignment vertical="top" wrapText="1"/>
    </xf>
    <xf numFmtId="0" fontId="5" fillId="33" borderId="109" xfId="0" applyFont="1" applyFill="1" applyBorder="1" applyAlignment="1">
      <alignment vertical="center" wrapText="1"/>
    </xf>
    <xf numFmtId="0" fontId="5" fillId="33" borderId="104" xfId="0" applyFont="1" applyFill="1" applyBorder="1" applyAlignment="1">
      <alignment vertical="center" wrapText="1"/>
    </xf>
    <xf numFmtId="0" fontId="5" fillId="36" borderId="107" xfId="0" applyFont="1" applyFill="1" applyBorder="1" applyAlignment="1">
      <alignment vertical="center" wrapText="1"/>
    </xf>
    <xf numFmtId="0" fontId="4" fillId="35" borderId="109" xfId="0" applyFont="1" applyFill="1" applyBorder="1" applyAlignment="1">
      <alignment vertical="top" wrapText="1"/>
    </xf>
    <xf numFmtId="0" fontId="6" fillId="0" borderId="109" xfId="0" applyFont="1" applyBorder="1" applyAlignment="1">
      <alignment wrapText="1"/>
    </xf>
    <xf numFmtId="0" fontId="5" fillId="35" borderId="111" xfId="0" applyFont="1" applyFill="1" applyBorder="1" applyAlignment="1">
      <alignment wrapText="1"/>
    </xf>
    <xf numFmtId="3" fontId="5" fillId="33" borderId="112" xfId="0" applyNumberFormat="1" applyFont="1" applyFill="1" applyBorder="1" applyAlignment="1">
      <alignment horizontal="center" vertical="center" wrapText="1"/>
    </xf>
    <xf numFmtId="4" fontId="5" fillId="33" borderId="113" xfId="0" applyNumberFormat="1" applyFont="1" applyFill="1" applyBorder="1" applyAlignment="1">
      <alignment horizontal="center" vertical="center" wrapText="1"/>
    </xf>
    <xf numFmtId="3" fontId="5" fillId="33" borderId="74" xfId="0" applyNumberFormat="1" applyFont="1" applyFill="1" applyBorder="1" applyAlignment="1">
      <alignment horizontal="center" vertical="center" wrapText="1"/>
    </xf>
    <xf numFmtId="4" fontId="5" fillId="36" borderId="114" xfId="0" applyNumberFormat="1" applyFont="1" applyFill="1" applyBorder="1" applyAlignment="1">
      <alignment horizontal="right" vertical="center" wrapText="1"/>
    </xf>
    <xf numFmtId="4" fontId="6" fillId="0" borderId="36" xfId="0" applyNumberFormat="1" applyFont="1" applyBorder="1" applyAlignment="1">
      <alignment horizontal="right" vertical="top" wrapText="1"/>
    </xf>
    <xf numFmtId="4" fontId="5" fillId="33" borderId="115" xfId="0" applyNumberFormat="1" applyFont="1" applyFill="1" applyBorder="1" applyAlignment="1">
      <alignment horizontal="right" vertical="center" wrapText="1"/>
    </xf>
    <xf numFmtId="4" fontId="5" fillId="33" borderId="116" xfId="0" applyNumberFormat="1" applyFont="1" applyFill="1" applyBorder="1" applyAlignment="1">
      <alignment horizontal="right" vertical="center" wrapText="1"/>
    </xf>
    <xf numFmtId="4" fontId="5" fillId="33" borderId="54" xfId="0" applyNumberFormat="1" applyFont="1" applyFill="1" applyBorder="1" applyAlignment="1">
      <alignment horizontal="right" vertical="center" wrapText="1"/>
    </xf>
    <xf numFmtId="175" fontId="6" fillId="0" borderId="52" xfId="0" applyNumberFormat="1" applyFont="1" applyBorder="1" applyAlignment="1">
      <alignment vertical="top" wrapText="1"/>
    </xf>
    <xf numFmtId="174" fontId="5" fillId="33" borderId="93" xfId="0" applyNumberFormat="1" applyFont="1" applyFill="1" applyBorder="1" applyAlignment="1">
      <alignment vertical="center"/>
    </xf>
    <xf numFmtId="0" fontId="0" fillId="0" borderId="78" xfId="0" applyBorder="1" applyAlignment="1">
      <alignment/>
    </xf>
    <xf numFmtId="0" fontId="0" fillId="0" borderId="81" xfId="0" applyBorder="1" applyAlignment="1">
      <alignment/>
    </xf>
    <xf numFmtId="0" fontId="0" fillId="0" borderId="117" xfId="0" applyBorder="1" applyAlignment="1">
      <alignment/>
    </xf>
    <xf numFmtId="4" fontId="5" fillId="33" borderId="118" xfId="0" applyNumberFormat="1" applyFont="1" applyFill="1" applyBorder="1" applyAlignment="1">
      <alignment horizontal="right" vertical="center" wrapText="1"/>
    </xf>
    <xf numFmtId="3" fontId="6" fillId="0" borderId="119" xfId="0" applyNumberFormat="1" applyFont="1" applyBorder="1" applyAlignment="1">
      <alignment horizontal="center" vertical="top" wrapText="1"/>
    </xf>
    <xf numFmtId="3" fontId="6" fillId="0" borderId="120" xfId="0" applyNumberFormat="1" applyFont="1" applyBorder="1" applyAlignment="1">
      <alignment horizontal="center" vertical="top" wrapText="1"/>
    </xf>
    <xf numFmtId="0" fontId="0" fillId="0" borderId="121" xfId="0" applyBorder="1" applyAlignment="1">
      <alignment/>
    </xf>
    <xf numFmtId="3" fontId="6" fillId="0" borderId="121" xfId="0" applyNumberFormat="1" applyFont="1" applyBorder="1" applyAlignment="1">
      <alignment horizontal="center" vertical="top" wrapText="1"/>
    </xf>
    <xf numFmtId="174" fontId="5" fillId="36" borderId="122" xfId="0" applyNumberFormat="1" applyFont="1" applyFill="1" applyBorder="1" applyAlignment="1">
      <alignment horizontal="center" vertical="center" wrapText="1"/>
    </xf>
    <xf numFmtId="3" fontId="5" fillId="36" borderId="122" xfId="0" applyNumberFormat="1" applyFont="1" applyFill="1" applyBorder="1" applyAlignment="1">
      <alignment horizontal="center" vertical="center" wrapText="1"/>
    </xf>
    <xf numFmtId="4" fontId="5" fillId="36" borderId="122" xfId="0" applyNumberFormat="1" applyFont="1" applyFill="1" applyBorder="1" applyAlignment="1">
      <alignment horizontal="center" vertical="center" wrapText="1"/>
    </xf>
    <xf numFmtId="4" fontId="5" fillId="36" borderId="122" xfId="0" applyNumberFormat="1" applyFont="1" applyFill="1" applyBorder="1" applyAlignment="1">
      <alignment horizontal="right" vertical="center" wrapText="1"/>
    </xf>
    <xf numFmtId="4" fontId="5" fillId="33" borderId="123" xfId="0" applyNumberFormat="1" applyFont="1" applyFill="1" applyBorder="1" applyAlignment="1">
      <alignment horizontal="right" vertical="center" wrapText="1"/>
    </xf>
    <xf numFmtId="0" fontId="0" fillId="0" borderId="68" xfId="0" applyBorder="1" applyAlignment="1">
      <alignment/>
    </xf>
    <xf numFmtId="3" fontId="6" fillId="0" borderId="124" xfId="0" applyNumberFormat="1" applyFont="1" applyBorder="1" applyAlignment="1">
      <alignment horizontal="center" vertical="top" wrapText="1"/>
    </xf>
    <xf numFmtId="0" fontId="0" fillId="0" borderId="120" xfId="0" applyBorder="1" applyAlignment="1">
      <alignment/>
    </xf>
    <xf numFmtId="3" fontId="6" fillId="0" borderId="125" xfId="0" applyNumberFormat="1" applyFont="1" applyBorder="1" applyAlignment="1">
      <alignment horizontal="center" vertical="top" wrapText="1"/>
    </xf>
    <xf numFmtId="174" fontId="6" fillId="0" borderId="126" xfId="0" applyNumberFormat="1" applyFont="1" applyBorder="1" applyAlignment="1">
      <alignment horizontal="center" vertical="top" wrapText="1"/>
    </xf>
    <xf numFmtId="174" fontId="6" fillId="0" borderId="127" xfId="0" applyNumberFormat="1" applyFont="1" applyBorder="1" applyAlignment="1">
      <alignment horizontal="center" vertical="top" wrapText="1"/>
    </xf>
    <xf numFmtId="0" fontId="0" fillId="0" borderId="127" xfId="0" applyBorder="1" applyAlignment="1">
      <alignment/>
    </xf>
    <xf numFmtId="174" fontId="6" fillId="0" borderId="128" xfId="0" applyNumberFormat="1" applyFont="1" applyBorder="1" applyAlignment="1">
      <alignment horizontal="center" vertical="top" wrapText="1"/>
    </xf>
    <xf numFmtId="174" fontId="5" fillId="33" borderId="98" xfId="0" applyNumberFormat="1" applyFont="1" applyFill="1" applyBorder="1" applyAlignment="1">
      <alignment horizontal="center" vertical="center" wrapText="1"/>
    </xf>
    <xf numFmtId="174" fontId="6" fillId="0" borderId="34" xfId="0" applyNumberFormat="1" applyFont="1" applyBorder="1" applyAlignment="1">
      <alignment horizontal="center" vertical="top" wrapText="1"/>
    </xf>
    <xf numFmtId="174" fontId="6" fillId="0" borderId="129" xfId="0" applyNumberFormat="1" applyFont="1" applyBorder="1" applyAlignment="1">
      <alignment horizontal="center" vertical="top" wrapText="1"/>
    </xf>
    <xf numFmtId="3" fontId="5" fillId="33" borderId="130" xfId="0" applyNumberFormat="1" applyFont="1" applyFill="1" applyBorder="1" applyAlignment="1">
      <alignment horizontal="center" vertical="center" wrapText="1"/>
    </xf>
    <xf numFmtId="3" fontId="5" fillId="36" borderId="96" xfId="0" applyNumberFormat="1" applyFont="1" applyFill="1" applyBorder="1" applyAlignment="1">
      <alignment horizontal="center" vertical="center" wrapText="1"/>
    </xf>
    <xf numFmtId="4" fontId="5" fillId="36" borderId="131" xfId="0" applyNumberFormat="1" applyFont="1" applyFill="1" applyBorder="1" applyAlignment="1">
      <alignment horizontal="right" vertical="center" wrapText="1"/>
    </xf>
    <xf numFmtId="3" fontId="6" fillId="0" borderId="132" xfId="0" applyNumberFormat="1" applyFont="1" applyBorder="1" applyAlignment="1">
      <alignment horizontal="center" vertical="top" wrapText="1"/>
    </xf>
    <xf numFmtId="4" fontId="6" fillId="0" borderId="133" xfId="0" applyNumberFormat="1" applyFont="1" applyBorder="1" applyAlignment="1">
      <alignment horizontal="right" vertical="top" wrapText="1"/>
    </xf>
    <xf numFmtId="3" fontId="6" fillId="0" borderId="112" xfId="0" applyNumberFormat="1" applyFont="1" applyBorder="1" applyAlignment="1">
      <alignment horizontal="center" vertical="top" wrapText="1"/>
    </xf>
    <xf numFmtId="4" fontId="6" fillId="0" borderId="113" xfId="0" applyNumberFormat="1" applyFont="1" applyBorder="1" applyAlignment="1">
      <alignment horizontal="center" vertical="top" wrapText="1"/>
    </xf>
    <xf numFmtId="4" fontId="6" fillId="0" borderId="92" xfId="0" applyNumberFormat="1" applyFont="1" applyBorder="1" applyAlignment="1">
      <alignment horizontal="right" vertical="top" wrapText="1"/>
    </xf>
    <xf numFmtId="49" fontId="5" fillId="36" borderId="24" xfId="0" applyNumberFormat="1" applyFont="1" applyFill="1" applyBorder="1" applyAlignment="1">
      <alignment horizontal="center" vertical="center" wrapText="1"/>
    </xf>
    <xf numFmtId="4" fontId="5" fillId="36" borderId="90" xfId="0" applyNumberFormat="1" applyFont="1" applyFill="1" applyBorder="1" applyAlignment="1">
      <alignment horizontal="right" vertical="center" wrapText="1"/>
    </xf>
    <xf numFmtId="3" fontId="5" fillId="36" borderId="78" xfId="0" applyNumberFormat="1" applyFont="1" applyFill="1" applyBorder="1" applyAlignment="1">
      <alignment horizontal="center" vertical="center" wrapText="1"/>
    </xf>
    <xf numFmtId="0" fontId="0" fillId="0" borderId="108" xfId="0" applyBorder="1" applyAlignment="1">
      <alignment wrapText="1"/>
    </xf>
    <xf numFmtId="0" fontId="0" fillId="0" borderId="0" xfId="0" applyAlignment="1">
      <alignment wrapText="1"/>
    </xf>
    <xf numFmtId="0" fontId="5" fillId="36" borderId="134" xfId="0" applyFont="1" applyFill="1" applyBorder="1" applyAlignment="1">
      <alignment vertical="center" wrapText="1"/>
    </xf>
    <xf numFmtId="0" fontId="5" fillId="33" borderId="135" xfId="0" applyFont="1" applyFill="1" applyBorder="1" applyAlignment="1">
      <alignment vertical="center" wrapText="1"/>
    </xf>
    <xf numFmtId="0" fontId="6" fillId="0" borderId="136" xfId="0" applyFont="1" applyBorder="1" applyAlignment="1">
      <alignment vertical="top" wrapText="1"/>
    </xf>
    <xf numFmtId="0" fontId="6" fillId="0" borderId="137" xfId="0" applyFont="1" applyBorder="1" applyAlignment="1">
      <alignment vertical="top" wrapText="1"/>
    </xf>
    <xf numFmtId="0" fontId="0" fillId="0" borderId="137" xfId="0" applyBorder="1" applyAlignment="1">
      <alignment wrapText="1"/>
    </xf>
    <xf numFmtId="0" fontId="6" fillId="0" borderId="138" xfId="0" applyFont="1" applyBorder="1" applyAlignment="1">
      <alignment vertical="top" wrapText="1"/>
    </xf>
    <xf numFmtId="0" fontId="6" fillId="36" borderId="109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4" fontId="0" fillId="0" borderId="21" xfId="0" applyNumberForma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 wrapText="1"/>
    </xf>
    <xf numFmtId="0" fontId="0" fillId="0" borderId="13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74" fontId="6" fillId="0" borderId="36" xfId="0" applyNumberFormat="1" applyFont="1" applyBorder="1" applyAlignment="1">
      <alignment horizontal="center" vertical="center" wrapText="1"/>
    </xf>
    <xf numFmtId="0" fontId="0" fillId="0" borderId="139" xfId="0" applyFont="1" applyBorder="1" applyAlignment="1">
      <alignment horizontal="center" vertical="center" wrapText="1"/>
    </xf>
    <xf numFmtId="49" fontId="5" fillId="36" borderId="82" xfId="0" applyNumberFormat="1" applyFont="1" applyFill="1" applyBorder="1" applyAlignment="1">
      <alignment horizontal="center" vertical="center" wrapText="1"/>
    </xf>
    <xf numFmtId="0" fontId="0" fillId="37" borderId="83" xfId="0" applyFont="1" applyFill="1" applyBorder="1" applyAlignment="1">
      <alignment horizontal="center" vertical="center" wrapText="1"/>
    </xf>
    <xf numFmtId="49" fontId="5" fillId="36" borderId="82" xfId="0" applyNumberFormat="1" applyFont="1" applyFill="1" applyBorder="1" applyAlignment="1">
      <alignment horizontal="center" vertical="center" wrapText="1"/>
    </xf>
    <xf numFmtId="0" fontId="11" fillId="37" borderId="83" xfId="0" applyFont="1" applyFill="1" applyBorder="1" applyAlignment="1">
      <alignment horizontal="center" vertical="center" wrapText="1"/>
    </xf>
    <xf numFmtId="14" fontId="0" fillId="0" borderId="38" xfId="0" applyNumberFormat="1" applyFont="1" applyBorder="1" applyAlignment="1">
      <alignment horizontal="center" vertical="center" wrapText="1"/>
    </xf>
    <xf numFmtId="14" fontId="0" fillId="0" borderId="139" xfId="0" applyNumberFormat="1" applyFont="1" applyBorder="1" applyAlignment="1">
      <alignment horizontal="center" vertical="center" wrapText="1"/>
    </xf>
    <xf numFmtId="0" fontId="0" fillId="37" borderId="83" xfId="0" applyFill="1" applyBorder="1" applyAlignment="1">
      <alignment horizontal="center" vertical="center"/>
    </xf>
    <xf numFmtId="0" fontId="0" fillId="37" borderId="83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1" fillId="0" borderId="5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" fontId="16" fillId="0" borderId="38" xfId="0" applyNumberFormat="1" applyFont="1" applyBorder="1" applyAlignment="1">
      <alignment horizontal="center" vertical="center"/>
    </xf>
    <xf numFmtId="4" fontId="0" fillId="0" borderId="38" xfId="0" applyNumberFormat="1" applyFont="1" applyBorder="1" applyAlignment="1">
      <alignment horizontal="center" vertical="center"/>
    </xf>
    <xf numFmtId="4" fontId="16" fillId="0" borderId="21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174" fontId="6" fillId="0" borderId="43" xfId="0" applyNumberFormat="1" applyFont="1" applyBorder="1" applyAlignment="1">
      <alignment horizontal="center" vertical="center" wrapText="1"/>
    </xf>
    <xf numFmtId="4" fontId="16" fillId="0" borderId="139" xfId="0" applyNumberFormat="1" applyFont="1" applyBorder="1" applyAlignment="1">
      <alignment horizontal="center" vertical="center"/>
    </xf>
    <xf numFmtId="4" fontId="0" fillId="0" borderId="139" xfId="0" applyNumberFormat="1" applyFont="1" applyBorder="1" applyAlignment="1">
      <alignment horizontal="center" vertical="center"/>
    </xf>
    <xf numFmtId="49" fontId="0" fillId="0" borderId="50" xfId="0" applyNumberFormat="1" applyFont="1" applyBorder="1" applyAlignment="1">
      <alignment horizontal="center" vertical="center" wrapText="1"/>
    </xf>
    <xf numFmtId="174" fontId="5" fillId="36" borderId="83" xfId="0" applyNumberFormat="1" applyFont="1" applyFill="1" applyBorder="1" applyAlignment="1">
      <alignment horizontal="center" vertical="center" wrapText="1"/>
    </xf>
    <xf numFmtId="4" fontId="11" fillId="37" borderId="83" xfId="0" applyNumberFormat="1" applyFont="1" applyFill="1" applyBorder="1" applyAlignment="1">
      <alignment horizontal="center" vertical="center"/>
    </xf>
    <xf numFmtId="4" fontId="18" fillId="37" borderId="83" xfId="0" applyNumberFormat="1" applyFont="1" applyFill="1" applyBorder="1" applyAlignment="1">
      <alignment horizontal="center" vertical="center"/>
    </xf>
    <xf numFmtId="0" fontId="0" fillId="37" borderId="84" xfId="0" applyFont="1" applyFill="1" applyBorder="1" applyAlignment="1">
      <alignment horizontal="center" vertical="center" wrapText="1"/>
    </xf>
    <xf numFmtId="49" fontId="5" fillId="0" borderId="129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Border="1" applyAlignment="1">
      <alignment horizontal="center" vertical="center"/>
    </xf>
    <xf numFmtId="4" fontId="16" fillId="0" borderId="46" xfId="0" applyNumberFormat="1" applyFont="1" applyBorder="1" applyAlignment="1">
      <alignment horizontal="center" vertical="center"/>
    </xf>
    <xf numFmtId="14" fontId="0" fillId="0" borderId="46" xfId="0" applyNumberFormat="1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5" fontId="6" fillId="0" borderId="50" xfId="0" applyNumberFormat="1" applyFont="1" applyBorder="1" applyAlignment="1">
      <alignment horizontal="center" vertical="center" wrapText="1"/>
    </xf>
    <xf numFmtId="174" fontId="5" fillId="36" borderId="83" xfId="0" applyNumberFormat="1" applyFont="1" applyFill="1" applyBorder="1" applyAlignment="1">
      <alignment horizontal="center" vertical="center" wrapText="1"/>
    </xf>
    <xf numFmtId="0" fontId="11" fillId="37" borderId="84" xfId="0" applyFont="1" applyFill="1" applyBorder="1" applyAlignment="1">
      <alignment horizontal="center" vertical="center" wrapText="1"/>
    </xf>
    <xf numFmtId="175" fontId="6" fillId="0" borderId="51" xfId="0" applyNumberFormat="1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0" fillId="0" borderId="50" xfId="0" applyNumberFormat="1" applyFont="1" applyBorder="1" applyAlignment="1">
      <alignment horizontal="center" vertical="center" wrapText="1"/>
    </xf>
    <xf numFmtId="175" fontId="6" fillId="0" borderId="83" xfId="0" applyNumberFormat="1" applyFont="1" applyBorder="1" applyAlignment="1">
      <alignment horizontal="center" vertical="center" wrapText="1"/>
    </xf>
    <xf numFmtId="4" fontId="0" fillId="0" borderId="83" xfId="0" applyNumberFormat="1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 wrapText="1"/>
    </xf>
    <xf numFmtId="4" fontId="16" fillId="0" borderId="83" xfId="0" applyNumberFormat="1" applyFont="1" applyBorder="1" applyAlignment="1">
      <alignment horizontal="center" vertical="center"/>
    </xf>
    <xf numFmtId="0" fontId="0" fillId="0" borderId="83" xfId="0" applyBorder="1" applyAlignment="1">
      <alignment horizontal="center" vertical="center" wrapText="1"/>
    </xf>
    <xf numFmtId="0" fontId="0" fillId="0" borderId="90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4" fontId="3" fillId="0" borderId="75" xfId="0" applyNumberFormat="1" applyFont="1" applyBorder="1" applyAlignment="1">
      <alignment horizontal="center" vertical="center" wrapText="1"/>
    </xf>
    <xf numFmtId="4" fontId="17" fillId="0" borderId="75" xfId="0" applyNumberFormat="1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177" fontId="0" fillId="37" borderId="83" xfId="0" applyNumberFormat="1" applyFont="1" applyFill="1" applyBorder="1" applyAlignment="1">
      <alignment horizontal="center" vertical="center" wrapText="1"/>
    </xf>
    <xf numFmtId="175" fontId="6" fillId="0" borderId="60" xfId="0" applyNumberFormat="1" applyFont="1" applyBorder="1" applyAlignment="1">
      <alignment horizontal="center" vertical="center" wrapText="1"/>
    </xf>
    <xf numFmtId="175" fontId="1" fillId="0" borderId="5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9" fontId="11" fillId="0" borderId="44" xfId="0" applyNumberFormat="1" applyFont="1" applyBorder="1" applyAlignment="1">
      <alignment horizontal="center" vertical="center" wrapText="1"/>
    </xf>
    <xf numFmtId="175" fontId="0" fillId="0" borderId="43" xfId="0" applyNumberFormat="1" applyFont="1" applyBorder="1" applyAlignment="1">
      <alignment horizontal="center" vertical="center" wrapText="1"/>
    </xf>
    <xf numFmtId="49" fontId="11" fillId="36" borderId="82" xfId="0" applyNumberFormat="1" applyFont="1" applyFill="1" applyBorder="1" applyAlignment="1">
      <alignment horizontal="center" vertical="center" wrapText="1"/>
    </xf>
    <xf numFmtId="174" fontId="11" fillId="36" borderId="83" xfId="0" applyNumberFormat="1" applyFont="1" applyFill="1" applyBorder="1" applyAlignment="1">
      <alignment horizontal="center" vertical="center" wrapText="1"/>
    </xf>
    <xf numFmtId="175" fontId="5" fillId="37" borderId="83" xfId="0" applyNumberFormat="1" applyFont="1" applyFill="1" applyBorder="1" applyAlignment="1">
      <alignment horizontal="center" vertical="center" wrapText="1"/>
    </xf>
    <xf numFmtId="49" fontId="1" fillId="0" borderId="82" xfId="0" applyNumberFormat="1" applyFont="1" applyFill="1" applyBorder="1" applyAlignment="1">
      <alignment horizontal="center" vertical="center" wrapText="1"/>
    </xf>
    <xf numFmtId="175" fontId="1" fillId="0" borderId="83" xfId="0" applyNumberFormat="1" applyFont="1" applyFill="1" applyBorder="1" applyAlignment="1">
      <alignment horizontal="center" vertical="center" wrapText="1"/>
    </xf>
    <xf numFmtId="4" fontId="16" fillId="0" borderId="83" xfId="0" applyNumberFormat="1" applyFont="1" applyFill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 wrapText="1"/>
    </xf>
    <xf numFmtId="0" fontId="16" fillId="0" borderId="84" xfId="0" applyFont="1" applyFill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7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7" borderId="82" xfId="0" applyFont="1" applyFill="1" applyBorder="1" applyAlignment="1">
      <alignment horizontal="center" vertical="center" wrapText="1"/>
    </xf>
    <xf numFmtId="0" fontId="4" fillId="37" borderId="83" xfId="0" applyFont="1" applyFill="1" applyBorder="1" applyAlignment="1">
      <alignment horizontal="center" vertical="center" wrapText="1"/>
    </xf>
    <xf numFmtId="4" fontId="4" fillId="37" borderId="83" xfId="0" applyNumberFormat="1" applyFont="1" applyFill="1" applyBorder="1" applyAlignment="1">
      <alignment horizontal="center" vertical="center"/>
    </xf>
    <xf numFmtId="4" fontId="19" fillId="37" borderId="83" xfId="0" applyNumberFormat="1" applyFont="1" applyFill="1" applyBorder="1" applyAlignment="1">
      <alignment horizontal="center" vertical="center" wrapText="1"/>
    </xf>
    <xf numFmtId="0" fontId="4" fillId="37" borderId="8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4" fontId="0" fillId="0" borderId="38" xfId="0" applyNumberForma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33" borderId="48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3" fontId="5" fillId="33" borderId="55" xfId="0" applyNumberFormat="1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172" fontId="5" fillId="33" borderId="140" xfId="0" applyNumberFormat="1" applyFont="1" applyFill="1" applyBorder="1" applyAlignment="1">
      <alignment horizontal="center" vertical="center" wrapText="1"/>
    </xf>
    <xf numFmtId="172" fontId="5" fillId="33" borderId="109" xfId="0" applyNumberFormat="1" applyFont="1" applyFill="1" applyBorder="1" applyAlignment="1">
      <alignment horizontal="center" vertical="center" wrapText="1"/>
    </xf>
    <xf numFmtId="175" fontId="6" fillId="0" borderId="0" xfId="0" applyNumberFormat="1" applyFont="1" applyBorder="1" applyAlignment="1">
      <alignment horizontal="center" wrapText="1"/>
    </xf>
    <xf numFmtId="3" fontId="6" fillId="0" borderId="44" xfId="0" applyNumberFormat="1" applyFont="1" applyBorder="1" applyAlignment="1">
      <alignment horizontal="center" vertical="center" wrapText="1"/>
    </xf>
    <xf numFmtId="3" fontId="6" fillId="0" borderId="141" xfId="0" applyNumberFormat="1" applyFont="1" applyBorder="1" applyAlignment="1">
      <alignment horizontal="center" vertical="center" wrapText="1"/>
    </xf>
    <xf numFmtId="3" fontId="6" fillId="0" borderId="142" xfId="0" applyNumberFormat="1" applyFont="1" applyBorder="1" applyAlignment="1">
      <alignment horizontal="center" wrapText="1"/>
    </xf>
    <xf numFmtId="4" fontId="6" fillId="0" borderId="39" xfId="0" applyNumberFormat="1" applyFont="1" applyBorder="1" applyAlignment="1">
      <alignment horizontal="center" vertical="center" wrapText="1"/>
    </xf>
    <xf numFmtId="174" fontId="6" fillId="0" borderId="24" xfId="0" applyNumberFormat="1" applyFont="1" applyBorder="1" applyAlignment="1">
      <alignment horizontal="center" wrapText="1"/>
    </xf>
    <xf numFmtId="174" fontId="4" fillId="35" borderId="24" xfId="0" applyNumberFormat="1" applyFont="1" applyFill="1" applyBorder="1" applyAlignment="1">
      <alignment horizontal="left" wrapText="1"/>
    </xf>
    <xf numFmtId="49" fontId="5" fillId="0" borderId="143" xfId="0" applyNumberFormat="1" applyFont="1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49" fontId="5" fillId="0" borderId="97" xfId="0" applyNumberFormat="1" applyFont="1" applyBorder="1" applyAlignment="1">
      <alignment horizontal="center" vertical="center" wrapText="1"/>
    </xf>
    <xf numFmtId="49" fontId="11" fillId="0" borderId="143" xfId="0" applyNumberFormat="1" applyFont="1" applyFill="1" applyBorder="1" applyAlignment="1">
      <alignment horizontal="center" vertical="center" wrapText="1"/>
    </xf>
    <xf numFmtId="49" fontId="11" fillId="0" borderId="44" xfId="0" applyNumberFormat="1" applyFont="1" applyFill="1" applyBorder="1" applyAlignment="1">
      <alignment horizontal="center" vertical="center" wrapText="1"/>
    </xf>
    <xf numFmtId="49" fontId="11" fillId="0" borderId="97" xfId="0" applyNumberFormat="1" applyFont="1" applyFill="1" applyBorder="1" applyAlignment="1">
      <alignment horizontal="center" vertical="center" wrapText="1"/>
    </xf>
    <xf numFmtId="4" fontId="0" fillId="0" borderId="144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 horizontal="center" vertical="center"/>
    </xf>
    <xf numFmtId="4" fontId="0" fillId="0" borderId="38" xfId="0" applyNumberFormat="1" applyFont="1" applyBorder="1" applyAlignment="1">
      <alignment horizontal="center" vertical="center"/>
    </xf>
    <xf numFmtId="4" fontId="0" fillId="0" borderId="145" xfId="0" applyNumberFormat="1" applyFont="1" applyBorder="1" applyAlignment="1">
      <alignment horizontal="center" vertical="center"/>
    </xf>
    <xf numFmtId="4" fontId="0" fillId="0" borderId="62" xfId="0" applyNumberFormat="1" applyFont="1" applyBorder="1" applyAlignment="1">
      <alignment horizontal="center" vertical="center"/>
    </xf>
    <xf numFmtId="4" fontId="0" fillId="0" borderId="130" xfId="0" applyNumberFormat="1" applyFont="1" applyBorder="1" applyAlignment="1">
      <alignment horizontal="center" vertical="center"/>
    </xf>
    <xf numFmtId="175" fontId="6" fillId="0" borderId="134" xfId="0" applyNumberFormat="1" applyFont="1" applyBorder="1" applyAlignment="1">
      <alignment horizontal="center" vertical="center" wrapText="1"/>
    </xf>
    <xf numFmtId="175" fontId="6" fillId="0" borderId="108" xfId="0" applyNumberFormat="1" applyFont="1" applyBorder="1" applyAlignment="1">
      <alignment horizontal="center" vertical="center" wrapText="1"/>
    </xf>
    <xf numFmtId="175" fontId="6" fillId="0" borderId="135" xfId="0" applyNumberFormat="1" applyFont="1" applyBorder="1" applyAlignment="1">
      <alignment horizontal="center" vertical="center" wrapText="1"/>
    </xf>
    <xf numFmtId="49" fontId="5" fillId="0" borderId="146" xfId="0" applyNumberFormat="1" applyFont="1" applyBorder="1" applyAlignment="1">
      <alignment horizontal="center" vertical="center" wrapText="1"/>
    </xf>
    <xf numFmtId="49" fontId="5" fillId="0" borderId="147" xfId="0" applyNumberFormat="1" applyFont="1" applyBorder="1" applyAlignment="1">
      <alignment horizontal="center" vertical="center" wrapText="1"/>
    </xf>
    <xf numFmtId="49" fontId="5" fillId="0" borderId="148" xfId="0" applyNumberFormat="1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175" fontId="6" fillId="0" borderId="45" xfId="0" applyNumberFormat="1" applyFont="1" applyBorder="1" applyAlignment="1">
      <alignment horizontal="center" vertical="center" wrapText="1"/>
    </xf>
    <xf numFmtId="175" fontId="6" fillId="0" borderId="37" xfId="0" applyNumberFormat="1" applyFont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175" fontId="6" fillId="0" borderId="149" xfId="0" applyNumberFormat="1" applyFont="1" applyBorder="1" applyAlignment="1">
      <alignment horizontal="center" vertical="center" wrapText="1"/>
    </xf>
    <xf numFmtId="175" fontId="6" fillId="0" borderId="150" xfId="0" applyNumberFormat="1" applyFont="1" applyBorder="1" applyAlignment="1">
      <alignment horizontal="center" vertical="center" wrapText="1"/>
    </xf>
    <xf numFmtId="0" fontId="0" fillId="0" borderId="14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49" fontId="0" fillId="0" borderId="144" xfId="0" applyNumberFormat="1" applyBorder="1" applyAlignment="1">
      <alignment horizontal="center" vertical="center" wrapText="1"/>
    </xf>
    <xf numFmtId="49" fontId="0" fillId="0" borderId="46" xfId="0" applyNumberFormat="1" applyBorder="1" applyAlignment="1">
      <alignment horizontal="center" vertical="center" wrapText="1"/>
    </xf>
    <xf numFmtId="174" fontId="6" fillId="0" borderId="46" xfId="0" applyNumberFormat="1" applyFont="1" applyBorder="1" applyAlignment="1">
      <alignment horizontal="center" vertical="center" wrapText="1"/>
    </xf>
    <xf numFmtId="174" fontId="6" fillId="0" borderId="44" xfId="0" applyNumberFormat="1" applyFont="1" applyBorder="1" applyAlignment="1">
      <alignment horizontal="center" vertical="center" wrapText="1"/>
    </xf>
    <xf numFmtId="4" fontId="0" fillId="0" borderId="45" xfId="0" applyNumberFormat="1" applyFont="1" applyBorder="1" applyAlignment="1">
      <alignment horizontal="center" vertical="center"/>
    </xf>
    <xf numFmtId="174" fontId="6" fillId="0" borderId="143" xfId="0" applyNumberFormat="1" applyFont="1" applyBorder="1" applyAlignment="1">
      <alignment horizontal="center" vertical="center" wrapText="1"/>
    </xf>
    <xf numFmtId="4" fontId="0" fillId="0" borderId="139" xfId="0" applyNumberFormat="1" applyFont="1" applyBorder="1" applyAlignment="1">
      <alignment horizontal="center" vertical="center"/>
    </xf>
    <xf numFmtId="4" fontId="0" fillId="0" borderId="113" xfId="0" applyNumberFormat="1" applyFont="1" applyBorder="1" applyAlignment="1">
      <alignment horizontal="center" vertical="center"/>
    </xf>
    <xf numFmtId="4" fontId="11" fillId="0" borderId="45" xfId="0" applyNumberFormat="1" applyFont="1" applyBorder="1" applyAlignment="1">
      <alignment horizontal="center" vertical="center"/>
    </xf>
    <xf numFmtId="175" fontId="6" fillId="0" borderId="151" xfId="0" applyNumberFormat="1" applyFont="1" applyBorder="1" applyAlignment="1">
      <alignment horizontal="center" vertical="center" wrapText="1"/>
    </xf>
    <xf numFmtId="0" fontId="0" fillId="0" borderId="13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36" borderId="139" xfId="0" applyFont="1" applyFill="1" applyBorder="1" applyAlignment="1">
      <alignment horizontal="center" vertical="center" wrapText="1"/>
    </xf>
    <xf numFmtId="4" fontId="3" fillId="36" borderId="139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EF2CB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E2EFD9"/>
      <rgbColor rgb="00FFFF99"/>
      <rgbColor rgb="0099CCFF"/>
      <rgbColor rgb="00FF99CC"/>
      <rgbColor rgb="00CC99FF"/>
      <rgbColor rgb="00FFCC99"/>
      <rgbColor rgb="004472C4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85725</xdr:rowOff>
    </xdr:from>
    <xdr:to>
      <xdr:col>2</xdr:col>
      <xdr:colOff>2171700</xdr:colOff>
      <xdr:row>9</xdr:row>
      <xdr:rowOff>9525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85725"/>
          <a:ext cx="1990725" cy="1638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L135"/>
  <sheetViews>
    <sheetView showGridLines="0" tabSelected="1" zoomScale="90" zoomScaleNormal="90" zoomScalePageLayoutView="0" workbookViewId="0" topLeftCell="A1">
      <selection activeCell="P5" sqref="P5"/>
    </sheetView>
  </sheetViews>
  <sheetFormatPr defaultColWidth="12.625" defaultRowHeight="14.25"/>
  <cols>
    <col min="1" max="1" width="9.625" style="0" customWidth="1"/>
    <col min="2" max="2" width="6.50390625" style="0" customWidth="1"/>
    <col min="3" max="3" width="29.50390625" style="0" customWidth="1"/>
    <col min="4" max="4" width="9.375" style="0" customWidth="1"/>
    <col min="5" max="5" width="10.625" style="0" customWidth="1"/>
    <col min="6" max="6" width="14.25390625" style="0" customWidth="1"/>
    <col min="7" max="7" width="13.50390625" style="0" customWidth="1"/>
    <col min="8" max="8" width="10.625" style="0" customWidth="1"/>
    <col min="9" max="9" width="14.25390625" style="0" customWidth="1"/>
    <col min="10" max="10" width="13.50390625" style="0" customWidth="1"/>
    <col min="11" max="11" width="10.625" style="0" customWidth="1"/>
    <col min="12" max="12" width="14.25390625" style="0" customWidth="1"/>
    <col min="13" max="13" width="15.25390625" style="0" customWidth="1"/>
    <col min="14" max="14" width="10.625" style="0" customWidth="1"/>
    <col min="15" max="15" width="14.25390625" style="0" customWidth="1"/>
    <col min="16" max="19" width="13.50390625" style="0" customWidth="1"/>
    <col min="20" max="20" width="22.125" style="280" customWidth="1"/>
    <col min="21" max="38" width="5.00390625" style="0" customWidth="1"/>
  </cols>
  <sheetData>
    <row r="1" spans="1:36" ht="1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403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404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ht="1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>
      <c r="A12" s="378" t="s">
        <v>1</v>
      </c>
      <c r="B12" s="378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ht="15.75" customHeight="1">
      <c r="A13" s="378" t="s">
        <v>2</v>
      </c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ht="15.75" customHeight="1">
      <c r="A14" s="7"/>
      <c r="B14" s="7"/>
      <c r="C14" s="7"/>
      <c r="D14" s="7"/>
      <c r="E14" s="8"/>
      <c r="F14" s="7"/>
      <c r="G14" s="7"/>
      <c r="H14" s="8"/>
      <c r="I14" s="7"/>
      <c r="J14" s="7"/>
      <c r="K14" s="8"/>
      <c r="L14" s="7"/>
      <c r="M14" s="7"/>
      <c r="N14" s="8"/>
      <c r="O14" s="7"/>
      <c r="P14" s="7"/>
      <c r="Q14" s="7"/>
      <c r="R14" s="7"/>
      <c r="S14" s="7"/>
      <c r="T14" s="7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ht="15">
      <c r="A15" s="379" t="s">
        <v>3</v>
      </c>
      <c r="B15" s="379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5.75" thickBot="1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thickBot="1">
      <c r="A17" s="380" t="s">
        <v>4</v>
      </c>
      <c r="B17" s="381" t="s">
        <v>5</v>
      </c>
      <c r="C17" s="381" t="s">
        <v>6</v>
      </c>
      <c r="D17" s="382" t="s">
        <v>7</v>
      </c>
      <c r="E17" s="383" t="s">
        <v>8</v>
      </c>
      <c r="F17" s="383"/>
      <c r="G17" s="383"/>
      <c r="H17" s="383" t="s">
        <v>9</v>
      </c>
      <c r="I17" s="383"/>
      <c r="J17" s="383"/>
      <c r="K17" s="383" t="s">
        <v>10</v>
      </c>
      <c r="L17" s="383"/>
      <c r="M17" s="383"/>
      <c r="N17" s="383" t="s">
        <v>11</v>
      </c>
      <c r="O17" s="383"/>
      <c r="P17" s="383"/>
      <c r="Q17" s="383" t="s">
        <v>12</v>
      </c>
      <c r="R17" s="383"/>
      <c r="S17" s="384"/>
      <c r="T17" s="385" t="s">
        <v>13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thickBot="1">
      <c r="A18" s="380"/>
      <c r="B18" s="381"/>
      <c r="C18" s="381"/>
      <c r="D18" s="382"/>
      <c r="E18" s="16" t="s">
        <v>14</v>
      </c>
      <c r="F18" s="17" t="s">
        <v>15</v>
      </c>
      <c r="G18" s="18" t="s">
        <v>16</v>
      </c>
      <c r="H18" s="16" t="s">
        <v>14</v>
      </c>
      <c r="I18" s="17" t="s">
        <v>15</v>
      </c>
      <c r="J18" s="18" t="s">
        <v>17</v>
      </c>
      <c r="K18" s="16" t="s">
        <v>14</v>
      </c>
      <c r="L18" s="17" t="s">
        <v>15</v>
      </c>
      <c r="M18" s="18" t="s">
        <v>18</v>
      </c>
      <c r="N18" s="16" t="s">
        <v>14</v>
      </c>
      <c r="O18" s="17" t="s">
        <v>15</v>
      </c>
      <c r="P18" s="18" t="s">
        <v>19</v>
      </c>
      <c r="Q18" s="18" t="s">
        <v>20</v>
      </c>
      <c r="R18" s="18" t="s">
        <v>21</v>
      </c>
      <c r="S18" s="210" t="s">
        <v>22</v>
      </c>
      <c r="T18" s="386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5">
      <c r="A19" s="19" t="s">
        <v>23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1">
        <v>16</v>
      </c>
      <c r="T19" s="219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>
      <c r="A20" s="24" t="s">
        <v>24</v>
      </c>
      <c r="B20" s="25" t="s">
        <v>25</v>
      </c>
      <c r="C20" s="26" t="s">
        <v>26</v>
      </c>
      <c r="D20" s="27"/>
      <c r="E20" s="28"/>
      <c r="F20" s="29"/>
      <c r="G20" s="30"/>
      <c r="H20" s="28"/>
      <c r="I20" s="29"/>
      <c r="J20" s="30"/>
      <c r="K20" s="28"/>
      <c r="L20" s="29"/>
      <c r="M20" s="30"/>
      <c r="N20" s="28"/>
      <c r="O20" s="29"/>
      <c r="P20" s="30"/>
      <c r="Q20" s="30"/>
      <c r="R20" s="30"/>
      <c r="S20" s="212"/>
      <c r="T20" s="220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</row>
    <row r="21" spans="1:38" ht="30" customHeight="1">
      <c r="A21" s="32" t="s">
        <v>27</v>
      </c>
      <c r="B21" s="33" t="s">
        <v>28</v>
      </c>
      <c r="C21" s="34" t="s">
        <v>29</v>
      </c>
      <c r="D21" s="35" t="s">
        <v>30</v>
      </c>
      <c r="E21" s="36"/>
      <c r="F21" s="37"/>
      <c r="G21" s="38">
        <v>0</v>
      </c>
      <c r="H21" s="36"/>
      <c r="I21" s="37"/>
      <c r="J21" s="38">
        <v>0</v>
      </c>
      <c r="K21" s="36"/>
      <c r="L21" s="37"/>
      <c r="M21" s="38">
        <f>M128</f>
        <v>945995.3</v>
      </c>
      <c r="N21" s="36"/>
      <c r="O21" s="37"/>
      <c r="P21" s="38">
        <f>P128</f>
        <v>783652.4339837</v>
      </c>
      <c r="Q21" s="38">
        <f>Q128</f>
        <v>945995.3</v>
      </c>
      <c r="R21" s="38">
        <f>R128</f>
        <v>783652.4339839</v>
      </c>
      <c r="S21" s="38">
        <f>S128</f>
        <v>162342.86601610002</v>
      </c>
      <c r="T21" s="221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</row>
    <row r="22" spans="1:38" ht="19.5" customHeight="1">
      <c r="A22" s="39" t="s">
        <v>31</v>
      </c>
      <c r="B22" s="40"/>
      <c r="C22" s="41"/>
      <c r="D22" s="42"/>
      <c r="E22" s="43"/>
      <c r="F22" s="44"/>
      <c r="G22" s="45">
        <f>SUM(G21)</f>
        <v>0</v>
      </c>
      <c r="H22" s="43"/>
      <c r="I22" s="44"/>
      <c r="J22" s="45">
        <f>SUM(J21)</f>
        <v>0</v>
      </c>
      <c r="K22" s="43"/>
      <c r="L22" s="44"/>
      <c r="M22" s="45">
        <f>SUM(M21)</f>
        <v>945995.3</v>
      </c>
      <c r="N22" s="43"/>
      <c r="O22" s="44"/>
      <c r="P22" s="45">
        <f>SUM(P21)</f>
        <v>783652.4339837</v>
      </c>
      <c r="Q22" s="45">
        <f>SUM(Q21)</f>
        <v>945995.3</v>
      </c>
      <c r="R22" s="45">
        <f>SUM(R21)</f>
        <v>783652.4339839</v>
      </c>
      <c r="S22" s="45">
        <f>SUM(S21)</f>
        <v>162342.86601610002</v>
      </c>
      <c r="T22" s="222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>
      <c r="A23" s="387"/>
      <c r="B23" s="387"/>
      <c r="C23" s="387"/>
      <c r="D23" s="46"/>
      <c r="E23" s="47"/>
      <c r="F23" s="48"/>
      <c r="G23" s="49"/>
      <c r="H23" s="47"/>
      <c r="I23" s="48"/>
      <c r="J23" s="49"/>
      <c r="K23" s="47"/>
      <c r="L23" s="48"/>
      <c r="M23" s="49"/>
      <c r="N23" s="47"/>
      <c r="O23" s="48"/>
      <c r="P23" s="49"/>
      <c r="Q23" s="49"/>
      <c r="R23" s="49"/>
      <c r="S23" s="49"/>
      <c r="T23" s="22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>
      <c r="A24" s="50" t="s">
        <v>24</v>
      </c>
      <c r="B24" s="51" t="s">
        <v>32</v>
      </c>
      <c r="C24" s="52" t="s">
        <v>33</v>
      </c>
      <c r="D24" s="53"/>
      <c r="E24" s="54"/>
      <c r="F24" s="55"/>
      <c r="G24" s="56"/>
      <c r="H24" s="54"/>
      <c r="I24" s="55"/>
      <c r="J24" s="56"/>
      <c r="K24" s="54"/>
      <c r="L24" s="55"/>
      <c r="M24" s="56"/>
      <c r="N24" s="54"/>
      <c r="O24" s="55"/>
      <c r="P24" s="56"/>
      <c r="Q24" s="56"/>
      <c r="R24" s="56"/>
      <c r="S24" s="213"/>
      <c r="T24" s="224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</row>
    <row r="25" spans="1:38" ht="30" customHeight="1">
      <c r="A25" s="57" t="s">
        <v>27</v>
      </c>
      <c r="B25" s="58" t="s">
        <v>28</v>
      </c>
      <c r="C25" s="57" t="s">
        <v>34</v>
      </c>
      <c r="D25" s="59"/>
      <c r="E25" s="60"/>
      <c r="F25" s="61"/>
      <c r="G25" s="62"/>
      <c r="H25" s="60"/>
      <c r="I25" s="61"/>
      <c r="J25" s="62"/>
      <c r="K25" s="60"/>
      <c r="L25" s="61"/>
      <c r="M25" s="62"/>
      <c r="N25" s="60"/>
      <c r="O25" s="61"/>
      <c r="P25" s="62"/>
      <c r="Q25" s="62"/>
      <c r="R25" s="62"/>
      <c r="S25" s="62"/>
      <c r="T25" s="225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</row>
    <row r="26" spans="1:38" ht="30" customHeight="1">
      <c r="A26" s="64" t="s">
        <v>35</v>
      </c>
      <c r="B26" s="65" t="s">
        <v>36</v>
      </c>
      <c r="C26" s="64" t="s">
        <v>37</v>
      </c>
      <c r="D26" s="66"/>
      <c r="E26" s="67"/>
      <c r="F26" s="68"/>
      <c r="G26" s="69">
        <f>SUM(G27:G32)</f>
        <v>0</v>
      </c>
      <c r="H26" s="67"/>
      <c r="I26" s="68"/>
      <c r="J26" s="69">
        <f>SUM(J27:J32)</f>
        <v>0</v>
      </c>
      <c r="K26" s="67"/>
      <c r="L26" s="68"/>
      <c r="M26" s="69">
        <f>SUM(M27:M32)</f>
        <v>74715</v>
      </c>
      <c r="N26" s="69"/>
      <c r="O26" s="69"/>
      <c r="P26" s="69">
        <f>SUM(P27:P32)</f>
        <v>74715</v>
      </c>
      <c r="Q26" s="69">
        <f>SUM(Q27:Q32)</f>
        <v>74715</v>
      </c>
      <c r="R26" s="69">
        <f>SUM(R27:R32)</f>
        <v>74715</v>
      </c>
      <c r="S26" s="214"/>
      <c r="T26" s="226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</row>
    <row r="27" spans="1:38" ht="30" customHeight="1">
      <c r="A27" s="70" t="s">
        <v>38</v>
      </c>
      <c r="B27" s="71" t="s">
        <v>39</v>
      </c>
      <c r="C27" s="72" t="s">
        <v>40</v>
      </c>
      <c r="D27" s="73" t="s">
        <v>41</v>
      </c>
      <c r="E27" s="74"/>
      <c r="F27" s="75"/>
      <c r="G27" s="76">
        <f aca="true" t="shared" si="0" ref="G27:G32">E27*F27</f>
        <v>0</v>
      </c>
      <c r="H27" s="74"/>
      <c r="I27" s="75"/>
      <c r="J27" s="76">
        <f aca="true" t="shared" si="1" ref="J27:J32">H27*I27</f>
        <v>0</v>
      </c>
      <c r="K27" s="74">
        <v>3</v>
      </c>
      <c r="L27" s="75">
        <v>6013</v>
      </c>
      <c r="M27" s="76">
        <f>K27*L27</f>
        <v>18039</v>
      </c>
      <c r="N27" s="74">
        <v>3</v>
      </c>
      <c r="O27" s="75">
        <v>6013</v>
      </c>
      <c r="P27" s="76">
        <f>N27*O27</f>
        <v>18039</v>
      </c>
      <c r="Q27" s="76">
        <f aca="true" t="shared" si="2" ref="Q27:Q32">M27</f>
        <v>18039</v>
      </c>
      <c r="R27" s="76">
        <f aca="true" t="shared" si="3" ref="R27:R32">P27</f>
        <v>18039</v>
      </c>
      <c r="S27" s="132">
        <f aca="true" t="shared" si="4" ref="S27:S32">Q27-R27</f>
        <v>0</v>
      </c>
      <c r="T27" s="227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>
      <c r="A28" s="77" t="s">
        <v>38</v>
      </c>
      <c r="B28" s="78" t="s">
        <v>42</v>
      </c>
      <c r="C28" s="72" t="s">
        <v>43</v>
      </c>
      <c r="D28" s="73" t="s">
        <v>41</v>
      </c>
      <c r="E28" s="74"/>
      <c r="F28" s="75"/>
      <c r="G28" s="76">
        <f t="shared" si="0"/>
        <v>0</v>
      </c>
      <c r="H28" s="74"/>
      <c r="I28" s="75"/>
      <c r="J28" s="76">
        <f t="shared" si="1"/>
        <v>0</v>
      </c>
      <c r="K28" s="74">
        <v>3</v>
      </c>
      <c r="L28" s="75">
        <v>4723</v>
      </c>
      <c r="M28" s="76">
        <f>K28*L28</f>
        <v>14169</v>
      </c>
      <c r="N28" s="74">
        <v>3</v>
      </c>
      <c r="O28" s="75">
        <v>4723</v>
      </c>
      <c r="P28" s="76">
        <f aca="true" t="shared" si="5" ref="P28:P40">N28*O28</f>
        <v>14169</v>
      </c>
      <c r="Q28" s="76">
        <f t="shared" si="2"/>
        <v>14169</v>
      </c>
      <c r="R28" s="76">
        <f t="shared" si="3"/>
        <v>14169</v>
      </c>
      <c r="S28" s="132">
        <f t="shared" si="4"/>
        <v>0</v>
      </c>
      <c r="T28" s="227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>
      <c r="A29" s="77" t="s">
        <v>38</v>
      </c>
      <c r="B29" s="78" t="s">
        <v>44</v>
      </c>
      <c r="C29" s="72" t="s">
        <v>45</v>
      </c>
      <c r="D29" s="73" t="s">
        <v>41</v>
      </c>
      <c r="E29" s="74"/>
      <c r="F29" s="75"/>
      <c r="G29" s="76">
        <f t="shared" si="0"/>
        <v>0</v>
      </c>
      <c r="H29" s="74"/>
      <c r="I29" s="75"/>
      <c r="J29" s="76">
        <f t="shared" si="1"/>
        <v>0</v>
      </c>
      <c r="K29" s="74">
        <v>3</v>
      </c>
      <c r="L29" s="75">
        <v>4723</v>
      </c>
      <c r="M29" s="76">
        <f>K29*L29</f>
        <v>14169</v>
      </c>
      <c r="N29" s="74">
        <v>3</v>
      </c>
      <c r="O29" s="75">
        <v>4723</v>
      </c>
      <c r="P29" s="76">
        <f t="shared" si="5"/>
        <v>14169</v>
      </c>
      <c r="Q29" s="76">
        <f t="shared" si="2"/>
        <v>14169</v>
      </c>
      <c r="R29" s="76">
        <f t="shared" si="3"/>
        <v>14169</v>
      </c>
      <c r="S29" s="132">
        <f t="shared" si="4"/>
        <v>0</v>
      </c>
      <c r="T29" s="227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>
      <c r="A30" s="77" t="s">
        <v>38</v>
      </c>
      <c r="B30" s="78" t="s">
        <v>46</v>
      </c>
      <c r="C30" s="72" t="s">
        <v>47</v>
      </c>
      <c r="D30" s="73" t="s">
        <v>41</v>
      </c>
      <c r="E30" s="74"/>
      <c r="F30" s="75"/>
      <c r="G30" s="76">
        <f t="shared" si="0"/>
        <v>0</v>
      </c>
      <c r="H30" s="74"/>
      <c r="I30" s="75"/>
      <c r="J30" s="76">
        <f t="shared" si="1"/>
        <v>0</v>
      </c>
      <c r="K30" s="74">
        <v>3</v>
      </c>
      <c r="L30" s="75">
        <v>4723</v>
      </c>
      <c r="M30" s="76">
        <f>K30*L30</f>
        <v>14169</v>
      </c>
      <c r="N30" s="74">
        <v>2</v>
      </c>
      <c r="O30" s="75">
        <v>4723</v>
      </c>
      <c r="P30" s="76">
        <f t="shared" si="5"/>
        <v>9446</v>
      </c>
      <c r="Q30" s="76">
        <f t="shared" si="2"/>
        <v>14169</v>
      </c>
      <c r="R30" s="76">
        <f t="shared" si="3"/>
        <v>9446</v>
      </c>
      <c r="S30" s="132">
        <f t="shared" si="4"/>
        <v>4723</v>
      </c>
      <c r="T30" s="227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ht="30" customHeight="1">
      <c r="A31" s="77" t="s">
        <v>48</v>
      </c>
      <c r="B31" s="78" t="s">
        <v>49</v>
      </c>
      <c r="C31" s="72" t="s">
        <v>50</v>
      </c>
      <c r="D31" s="73" t="s">
        <v>41</v>
      </c>
      <c r="E31" s="74"/>
      <c r="F31" s="75"/>
      <c r="G31" s="76">
        <f t="shared" si="0"/>
        <v>0</v>
      </c>
      <c r="H31" s="74"/>
      <c r="I31" s="75"/>
      <c r="J31" s="76">
        <f t="shared" si="1"/>
        <v>0</v>
      </c>
      <c r="K31" s="74"/>
      <c r="L31" s="75"/>
      <c r="M31" s="76"/>
      <c r="N31" s="74">
        <v>1</v>
      </c>
      <c r="O31" s="75">
        <v>4723</v>
      </c>
      <c r="P31" s="76">
        <f t="shared" si="5"/>
        <v>4723</v>
      </c>
      <c r="Q31" s="76">
        <f t="shared" si="2"/>
        <v>0</v>
      </c>
      <c r="R31" s="76">
        <f t="shared" si="3"/>
        <v>4723</v>
      </c>
      <c r="S31" s="132">
        <f t="shared" si="4"/>
        <v>-4723</v>
      </c>
      <c r="T31" s="227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ht="30" customHeight="1">
      <c r="A32" s="79" t="s">
        <v>38</v>
      </c>
      <c r="B32" s="80" t="s">
        <v>44</v>
      </c>
      <c r="C32" s="81" t="s">
        <v>51</v>
      </c>
      <c r="D32" s="82" t="s">
        <v>41</v>
      </c>
      <c r="E32" s="83"/>
      <c r="F32" s="84"/>
      <c r="G32" s="85">
        <f t="shared" si="0"/>
        <v>0</v>
      </c>
      <c r="H32" s="83"/>
      <c r="I32" s="84"/>
      <c r="J32" s="85">
        <f t="shared" si="1"/>
        <v>0</v>
      </c>
      <c r="K32" s="83">
        <v>3</v>
      </c>
      <c r="L32" s="84">
        <v>4723</v>
      </c>
      <c r="M32" s="76">
        <f>K32*L32</f>
        <v>14169</v>
      </c>
      <c r="N32" s="83">
        <v>3</v>
      </c>
      <c r="O32" s="84">
        <v>4723</v>
      </c>
      <c r="P32" s="76">
        <f t="shared" si="5"/>
        <v>14169</v>
      </c>
      <c r="Q32" s="76">
        <f t="shared" si="2"/>
        <v>14169</v>
      </c>
      <c r="R32" s="76">
        <f t="shared" si="3"/>
        <v>14169</v>
      </c>
      <c r="S32" s="132">
        <f t="shared" si="4"/>
        <v>0</v>
      </c>
      <c r="T32" s="223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ht="30" customHeight="1">
      <c r="A33" s="64" t="s">
        <v>35</v>
      </c>
      <c r="B33" s="276" t="s">
        <v>52</v>
      </c>
      <c r="C33" s="157" t="s">
        <v>53</v>
      </c>
      <c r="D33" s="160"/>
      <c r="E33" s="161"/>
      <c r="F33" s="162"/>
      <c r="G33" s="277"/>
      <c r="H33" s="278"/>
      <c r="I33" s="162"/>
      <c r="J33" s="277"/>
      <c r="K33" s="67"/>
      <c r="L33" s="68"/>
      <c r="M33" s="69">
        <f>SUM(M34:M36)</f>
        <v>24000</v>
      </c>
      <c r="N33" s="67"/>
      <c r="O33" s="68"/>
      <c r="P33" s="69">
        <f>SUM(P34:P36)</f>
        <v>24000</v>
      </c>
      <c r="Q33" s="69">
        <f>SUM(Q34:Q36)</f>
        <v>24000</v>
      </c>
      <c r="R33" s="69">
        <f>SUM(R34:R36)</f>
        <v>24000</v>
      </c>
      <c r="S33" s="214">
        <f>SUM(S34:S36)</f>
        <v>0</v>
      </c>
      <c r="T33" s="22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</row>
    <row r="34" spans="1:38" ht="30" customHeight="1">
      <c r="A34" s="70" t="s">
        <v>38</v>
      </c>
      <c r="C34" s="72" t="s">
        <v>54</v>
      </c>
      <c r="D34" s="73" t="s">
        <v>41</v>
      </c>
      <c r="E34" s="388"/>
      <c r="F34" s="388"/>
      <c r="G34" s="388"/>
      <c r="H34" s="388"/>
      <c r="I34" s="388"/>
      <c r="J34" s="388"/>
      <c r="K34" s="74">
        <v>3</v>
      </c>
      <c r="L34" s="75">
        <v>8000</v>
      </c>
      <c r="M34" s="76">
        <f>K34*L34</f>
        <v>24000</v>
      </c>
      <c r="N34" s="74">
        <v>3</v>
      </c>
      <c r="O34" s="75">
        <v>8000</v>
      </c>
      <c r="P34" s="76">
        <f t="shared" si="5"/>
        <v>24000</v>
      </c>
      <c r="Q34" s="76">
        <f>M34</f>
        <v>24000</v>
      </c>
      <c r="R34" s="76">
        <f>P34</f>
        <v>24000</v>
      </c>
      <c r="S34" s="132">
        <f>Q34-R34</f>
        <v>0</v>
      </c>
      <c r="T34" s="227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</row>
    <row r="35" spans="1:38" ht="30" customHeight="1">
      <c r="A35" s="77" t="s">
        <v>38</v>
      </c>
      <c r="B35" s="78" t="s">
        <v>55</v>
      </c>
      <c r="C35" s="72" t="s">
        <v>56</v>
      </c>
      <c r="D35" s="73"/>
      <c r="E35" s="388"/>
      <c r="F35" s="388"/>
      <c r="G35" s="388"/>
      <c r="H35" s="388"/>
      <c r="I35" s="388"/>
      <c r="J35" s="388"/>
      <c r="K35" s="74"/>
      <c r="L35" s="75"/>
      <c r="M35" s="76">
        <f>K35*L35</f>
        <v>0</v>
      </c>
      <c r="N35" s="74"/>
      <c r="O35" s="75"/>
      <c r="P35" s="76">
        <f t="shared" si="5"/>
        <v>0</v>
      </c>
      <c r="Q35" s="76">
        <f>M35</f>
        <v>0</v>
      </c>
      <c r="R35" s="76">
        <f>P35</f>
        <v>0</v>
      </c>
      <c r="S35" s="132">
        <f>Q35-R35</f>
        <v>0</v>
      </c>
      <c r="T35" s="227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:38" ht="30" customHeight="1">
      <c r="A36" s="79" t="s">
        <v>38</v>
      </c>
      <c r="B36" s="80" t="s">
        <v>57</v>
      </c>
      <c r="C36" s="81" t="s">
        <v>56</v>
      </c>
      <c r="D36" s="82"/>
      <c r="E36" s="388"/>
      <c r="F36" s="388"/>
      <c r="G36" s="388"/>
      <c r="H36" s="388"/>
      <c r="I36" s="388"/>
      <c r="J36" s="388"/>
      <c r="K36" s="83"/>
      <c r="L36" s="84"/>
      <c r="M36" s="85">
        <f>K36*L36</f>
        <v>0</v>
      </c>
      <c r="N36" s="83"/>
      <c r="O36" s="84"/>
      <c r="P36" s="76">
        <f t="shared" si="5"/>
        <v>0</v>
      </c>
      <c r="Q36" s="76">
        <f>M36</f>
        <v>0</v>
      </c>
      <c r="R36" s="76">
        <f>P36</f>
        <v>0</v>
      </c>
      <c r="S36" s="132">
        <f>Q36-R36</f>
        <v>0</v>
      </c>
      <c r="T36" s="223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ht="30" customHeight="1">
      <c r="A37" s="64" t="s">
        <v>35</v>
      </c>
      <c r="B37" s="65" t="s">
        <v>58</v>
      </c>
      <c r="C37" s="64" t="s">
        <v>59</v>
      </c>
      <c r="D37" s="66"/>
      <c r="E37" s="67"/>
      <c r="F37" s="68"/>
      <c r="G37" s="69"/>
      <c r="H37" s="67"/>
      <c r="I37" s="68"/>
      <c r="J37" s="69"/>
      <c r="K37" s="67"/>
      <c r="L37" s="68"/>
      <c r="M37" s="69">
        <f>SUM(M38:M40)</f>
        <v>3000</v>
      </c>
      <c r="N37" s="67"/>
      <c r="O37" s="68"/>
      <c r="P37" s="69">
        <f>SUM(P38:P40)</f>
        <v>7411.5</v>
      </c>
      <c r="Q37" s="69">
        <f>SUM(Q38:Q40)</f>
        <v>3000</v>
      </c>
      <c r="R37" s="69">
        <f>SUM(R38:R40)</f>
        <v>7411.5</v>
      </c>
      <c r="S37" s="214">
        <f>SUM(S38:S40)</f>
        <v>-4411.5</v>
      </c>
      <c r="T37" s="22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:38" ht="42" customHeight="1">
      <c r="A38" s="70" t="s">
        <v>38</v>
      </c>
      <c r="B38" s="71" t="s">
        <v>60</v>
      </c>
      <c r="C38" s="72" t="s">
        <v>61</v>
      </c>
      <c r="D38" s="73" t="s">
        <v>62</v>
      </c>
      <c r="E38" s="389"/>
      <c r="F38" s="389"/>
      <c r="G38" s="389"/>
      <c r="H38" s="389"/>
      <c r="I38" s="389"/>
      <c r="J38" s="389"/>
      <c r="K38" s="74">
        <v>12</v>
      </c>
      <c r="L38" s="75">
        <v>250</v>
      </c>
      <c r="M38" s="76">
        <v>3000</v>
      </c>
      <c r="N38" s="74">
        <v>30</v>
      </c>
      <c r="O38" s="75">
        <v>247.05</v>
      </c>
      <c r="P38" s="76">
        <f t="shared" si="5"/>
        <v>7411.5</v>
      </c>
      <c r="Q38" s="76">
        <f>M38</f>
        <v>3000</v>
      </c>
      <c r="R38" s="76">
        <f>P38</f>
        <v>7411.5</v>
      </c>
      <c r="S38" s="132">
        <f>Q38-R38</f>
        <v>-4411.5</v>
      </c>
      <c r="T38" s="227" t="s">
        <v>63</v>
      </c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ht="30" customHeight="1">
      <c r="A39" s="77" t="s">
        <v>38</v>
      </c>
      <c r="B39" s="78" t="s">
        <v>64</v>
      </c>
      <c r="C39" s="72"/>
      <c r="D39" s="73"/>
      <c r="E39" s="389"/>
      <c r="F39" s="389"/>
      <c r="G39" s="389"/>
      <c r="H39" s="389"/>
      <c r="I39" s="389"/>
      <c r="J39" s="389"/>
      <c r="K39" s="74">
        <v>1</v>
      </c>
      <c r="L39" s="75"/>
      <c r="M39" s="76">
        <f>K39*L39</f>
        <v>0</v>
      </c>
      <c r="N39" s="74"/>
      <c r="O39" s="75"/>
      <c r="P39" s="76">
        <f t="shared" si="5"/>
        <v>0</v>
      </c>
      <c r="Q39" s="76">
        <f>M39</f>
        <v>0</v>
      </c>
      <c r="R39" s="76">
        <f>P39</f>
        <v>0</v>
      </c>
      <c r="S39" s="132">
        <f>Q39-R39</f>
        <v>0</v>
      </c>
      <c r="T39" s="227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:38" ht="30" customHeight="1">
      <c r="A40" s="79" t="s">
        <v>38</v>
      </c>
      <c r="B40" s="80" t="s">
        <v>65</v>
      </c>
      <c r="C40" s="81"/>
      <c r="D40" s="82"/>
      <c r="E40" s="389"/>
      <c r="F40" s="389"/>
      <c r="G40" s="389"/>
      <c r="H40" s="389"/>
      <c r="I40" s="389"/>
      <c r="J40" s="389"/>
      <c r="K40" s="83">
        <v>1</v>
      </c>
      <c r="L40" s="84"/>
      <c r="M40" s="85">
        <f>K40*L40</f>
        <v>0</v>
      </c>
      <c r="N40" s="83"/>
      <c r="O40" s="84"/>
      <c r="P40" s="76">
        <f t="shared" si="5"/>
        <v>0</v>
      </c>
      <c r="Q40" s="76">
        <f>M40</f>
        <v>0</v>
      </c>
      <c r="R40" s="76">
        <f>P40</f>
        <v>0</v>
      </c>
      <c r="S40" s="132">
        <f>Q40-R40</f>
        <v>0</v>
      </c>
      <c r="T40" s="223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8" s="174" customFormat="1" ht="30" customHeight="1">
      <c r="A41" s="86" t="s">
        <v>66</v>
      </c>
      <c r="B41" s="87"/>
      <c r="C41" s="169"/>
      <c r="D41" s="170"/>
      <c r="E41" s="171"/>
      <c r="F41" s="172"/>
      <c r="G41" s="173">
        <f>G26+G33+G37</f>
        <v>0</v>
      </c>
      <c r="H41" s="171"/>
      <c r="I41" s="172"/>
      <c r="J41" s="173">
        <f>J26+J33+J37</f>
        <v>0</v>
      </c>
      <c r="K41" s="171"/>
      <c r="L41" s="172"/>
      <c r="M41" s="173">
        <f>M37+M33+M26</f>
        <v>101715</v>
      </c>
      <c r="N41" s="173"/>
      <c r="O41" s="173"/>
      <c r="P41" s="173">
        <f>P37+P33+P26</f>
        <v>106126.5</v>
      </c>
      <c r="Q41" s="173">
        <f>Q37+Q33+Q26</f>
        <v>101715</v>
      </c>
      <c r="R41" s="173">
        <f>R37+R33+R26</f>
        <v>106126.5</v>
      </c>
      <c r="S41" s="215">
        <f>S37+S33+S26</f>
        <v>-4411.5</v>
      </c>
      <c r="T41" s="228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</row>
    <row r="42" spans="1:38" ht="30" customHeight="1" thickBot="1">
      <c r="A42" s="64" t="s">
        <v>27</v>
      </c>
      <c r="B42" s="65" t="s">
        <v>67</v>
      </c>
      <c r="C42" s="64" t="s">
        <v>68</v>
      </c>
      <c r="D42" s="66"/>
      <c r="E42" s="67"/>
      <c r="F42" s="68"/>
      <c r="G42" s="88"/>
      <c r="H42" s="67"/>
      <c r="I42" s="68"/>
      <c r="J42" s="88"/>
      <c r="K42" s="67"/>
      <c r="L42" s="68"/>
      <c r="M42" s="88"/>
      <c r="N42" s="67"/>
      <c r="O42" s="68"/>
      <c r="P42" s="88"/>
      <c r="Q42" s="88"/>
      <c r="R42" s="88"/>
      <c r="S42" s="88"/>
      <c r="T42" s="226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</row>
    <row r="43" spans="1:38" ht="30" customHeight="1">
      <c r="A43" s="70" t="s">
        <v>38</v>
      </c>
      <c r="B43" s="89" t="s">
        <v>69</v>
      </c>
      <c r="C43" s="72" t="s">
        <v>70</v>
      </c>
      <c r="D43" s="73"/>
      <c r="E43" s="74"/>
      <c r="F43" s="90">
        <v>0.22</v>
      </c>
      <c r="G43" s="76">
        <f>E43*F43</f>
        <v>0</v>
      </c>
      <c r="H43" s="74"/>
      <c r="I43" s="90">
        <v>0.22</v>
      </c>
      <c r="J43" s="76">
        <f>H43*I43</f>
        <v>0</v>
      </c>
      <c r="K43" s="74">
        <f>M26</f>
        <v>74715</v>
      </c>
      <c r="L43" s="90">
        <v>0.22</v>
      </c>
      <c r="M43" s="131">
        <f>K43*L43</f>
        <v>16437.3</v>
      </c>
      <c r="N43" s="74">
        <f>P26</f>
        <v>74715</v>
      </c>
      <c r="O43" s="90">
        <v>0.22</v>
      </c>
      <c r="P43" s="76">
        <v>16437.3</v>
      </c>
      <c r="Q43" s="76">
        <f>M43</f>
        <v>16437.3</v>
      </c>
      <c r="R43" s="76">
        <f>P43</f>
        <v>16437.3</v>
      </c>
      <c r="S43" s="132">
        <f>Q43-R43</f>
        <v>0</v>
      </c>
      <c r="T43" s="227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ht="30" customHeight="1" thickBot="1">
      <c r="A44" s="77" t="s">
        <v>38</v>
      </c>
      <c r="B44" s="78" t="s">
        <v>71</v>
      </c>
      <c r="C44" s="72" t="s">
        <v>53</v>
      </c>
      <c r="D44" s="73"/>
      <c r="E44" s="74"/>
      <c r="F44" s="90">
        <v>0.22</v>
      </c>
      <c r="G44" s="76">
        <f>E44*F44</f>
        <v>0</v>
      </c>
      <c r="H44" s="74"/>
      <c r="I44" s="90">
        <v>0.22</v>
      </c>
      <c r="J44" s="76">
        <f>H44*I44</f>
        <v>0</v>
      </c>
      <c r="K44" s="74">
        <f>M33</f>
        <v>24000</v>
      </c>
      <c r="L44" s="90">
        <v>0.22</v>
      </c>
      <c r="M44" s="76">
        <v>5280</v>
      </c>
      <c r="N44" s="74">
        <f>P33</f>
        <v>24000</v>
      </c>
      <c r="O44" s="90">
        <v>0.22</v>
      </c>
      <c r="P44" s="76">
        <v>5280</v>
      </c>
      <c r="Q44" s="76">
        <f>M44</f>
        <v>5280</v>
      </c>
      <c r="R44" s="76">
        <f>P44</f>
        <v>5280</v>
      </c>
      <c r="S44" s="132">
        <f>Q44-R44</f>
        <v>0</v>
      </c>
      <c r="T44" s="227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s="174" customFormat="1" ht="30" customHeight="1">
      <c r="A45" s="86" t="s">
        <v>72</v>
      </c>
      <c r="B45" s="87"/>
      <c r="C45" s="169"/>
      <c r="D45" s="170"/>
      <c r="E45" s="171"/>
      <c r="F45" s="172"/>
      <c r="G45" s="173">
        <f>SUM(G43:G44)</f>
        <v>0</v>
      </c>
      <c r="H45" s="171"/>
      <c r="I45" s="172"/>
      <c r="J45" s="173">
        <f>SUM(J43:J44)</f>
        <v>0</v>
      </c>
      <c r="K45" s="171"/>
      <c r="L45" s="172"/>
      <c r="M45" s="173">
        <f>SUM(M43:M44)</f>
        <v>21717.3</v>
      </c>
      <c r="N45" s="171"/>
      <c r="O45" s="172"/>
      <c r="P45" s="173">
        <f>SUM(P43:P44)</f>
        <v>21717.3</v>
      </c>
      <c r="Q45" s="173">
        <f>SUM(Q43:Q44)</f>
        <v>21717.3</v>
      </c>
      <c r="R45" s="173">
        <f>SUM(R43:R44)</f>
        <v>21717.3</v>
      </c>
      <c r="S45" s="215">
        <f>SUM(S43:S44)</f>
        <v>0</v>
      </c>
      <c r="T45" s="228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</row>
    <row r="46" spans="1:38" ht="30" customHeight="1">
      <c r="A46" s="64" t="s">
        <v>27</v>
      </c>
      <c r="B46" s="65" t="s">
        <v>73</v>
      </c>
      <c r="C46" s="64" t="s">
        <v>74</v>
      </c>
      <c r="D46" s="66"/>
      <c r="E46" s="67"/>
      <c r="F46" s="68"/>
      <c r="G46" s="88"/>
      <c r="H46" s="67"/>
      <c r="I46" s="68"/>
      <c r="J46" s="88"/>
      <c r="K46" s="67"/>
      <c r="L46" s="68"/>
      <c r="M46" s="88"/>
      <c r="N46" s="67"/>
      <c r="O46" s="68"/>
      <c r="P46" s="88"/>
      <c r="Q46" s="88"/>
      <c r="R46" s="88"/>
      <c r="S46" s="88"/>
      <c r="T46" s="226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</row>
    <row r="47" spans="1:38" ht="30" customHeight="1">
      <c r="A47" s="70" t="s">
        <v>38</v>
      </c>
      <c r="B47" s="89" t="s">
        <v>75</v>
      </c>
      <c r="C47" s="91" t="s">
        <v>76</v>
      </c>
      <c r="D47" s="73" t="s">
        <v>41</v>
      </c>
      <c r="E47" s="74"/>
      <c r="F47" s="75"/>
      <c r="G47" s="76">
        <f>E47*F47</f>
        <v>0</v>
      </c>
      <c r="H47" s="74"/>
      <c r="I47" s="75"/>
      <c r="J47" s="76">
        <f>H47*I47</f>
        <v>0</v>
      </c>
      <c r="K47" s="74"/>
      <c r="L47" s="75"/>
      <c r="M47" s="76">
        <f>K47*L47</f>
        <v>0</v>
      </c>
      <c r="N47" s="74"/>
      <c r="O47" s="75"/>
      <c r="P47" s="76">
        <f>N47*O47</f>
        <v>0</v>
      </c>
      <c r="Q47" s="76">
        <f>G47+M47</f>
        <v>0</v>
      </c>
      <c r="R47" s="76">
        <f>J47+P47</f>
        <v>0</v>
      </c>
      <c r="S47" s="132">
        <f>Q47-R47</f>
        <v>0</v>
      </c>
      <c r="T47" s="227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30" customHeight="1">
      <c r="A48" s="77" t="s">
        <v>38</v>
      </c>
      <c r="B48" s="78" t="s">
        <v>77</v>
      </c>
      <c r="C48" s="91" t="s">
        <v>76</v>
      </c>
      <c r="D48" s="73" t="s">
        <v>41</v>
      </c>
      <c r="E48" s="74"/>
      <c r="F48" s="75"/>
      <c r="G48" s="76">
        <f>E48*F48</f>
        <v>0</v>
      </c>
      <c r="H48" s="74"/>
      <c r="I48" s="75"/>
      <c r="J48" s="76">
        <f>H48*I48</f>
        <v>0</v>
      </c>
      <c r="K48" s="74"/>
      <c r="L48" s="75"/>
      <c r="M48" s="76">
        <f>K48*L48</f>
        <v>0</v>
      </c>
      <c r="N48" s="74"/>
      <c r="O48" s="75"/>
      <c r="P48" s="76">
        <f>N48*O48</f>
        <v>0</v>
      </c>
      <c r="Q48" s="76">
        <f>G48+M48</f>
        <v>0</v>
      </c>
      <c r="R48" s="76">
        <f>J48+P48</f>
        <v>0</v>
      </c>
      <c r="S48" s="132">
        <f>Q48-R48</f>
        <v>0</v>
      </c>
      <c r="T48" s="227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30" customHeight="1">
      <c r="A49" s="79" t="s">
        <v>38</v>
      </c>
      <c r="B49" s="80" t="s">
        <v>78</v>
      </c>
      <c r="C49" s="91" t="s">
        <v>76</v>
      </c>
      <c r="D49" s="82" t="s">
        <v>41</v>
      </c>
      <c r="E49" s="83"/>
      <c r="F49" s="84"/>
      <c r="G49" s="85">
        <f>E49*F49</f>
        <v>0</v>
      </c>
      <c r="H49" s="83"/>
      <c r="I49" s="84"/>
      <c r="J49" s="85">
        <f>H49*I49</f>
        <v>0</v>
      </c>
      <c r="K49" s="83"/>
      <c r="L49" s="84"/>
      <c r="M49" s="85">
        <f>K49*L49</f>
        <v>0</v>
      </c>
      <c r="N49" s="83"/>
      <c r="O49" s="84"/>
      <c r="P49" s="85">
        <f>N49*O49</f>
        <v>0</v>
      </c>
      <c r="Q49" s="76">
        <f>G49+M49</f>
        <v>0</v>
      </c>
      <c r="R49" s="76">
        <f>J49+P49</f>
        <v>0</v>
      </c>
      <c r="S49" s="132">
        <f>Q49-R49</f>
        <v>0</v>
      </c>
      <c r="T49" s="223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s="174" customFormat="1" ht="30" customHeight="1">
      <c r="A50" s="86" t="s">
        <v>79</v>
      </c>
      <c r="B50" s="87"/>
      <c r="C50" s="169"/>
      <c r="D50" s="170"/>
      <c r="E50" s="171"/>
      <c r="F50" s="172"/>
      <c r="G50" s="173">
        <f>SUM(G47:G49)</f>
        <v>0</v>
      </c>
      <c r="H50" s="171"/>
      <c r="I50" s="172"/>
      <c r="J50" s="173">
        <f>SUM(J47:J49)</f>
        <v>0</v>
      </c>
      <c r="K50" s="171"/>
      <c r="L50" s="172"/>
      <c r="M50" s="173">
        <f>SUM(M47:M49)</f>
        <v>0</v>
      </c>
      <c r="N50" s="171"/>
      <c r="O50" s="172"/>
      <c r="P50" s="173">
        <f>SUM(P47:P49)</f>
        <v>0</v>
      </c>
      <c r="Q50" s="173">
        <f>SUM(Q47:Q49)</f>
        <v>0</v>
      </c>
      <c r="R50" s="173">
        <f>SUM(R47:R49)</f>
        <v>0</v>
      </c>
      <c r="S50" s="215">
        <f>SUM(S47:S49)</f>
        <v>0</v>
      </c>
      <c r="T50" s="228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</row>
    <row r="51" spans="1:38" ht="41.25" customHeight="1">
      <c r="A51" s="64" t="s">
        <v>27</v>
      </c>
      <c r="B51" s="65" t="s">
        <v>80</v>
      </c>
      <c r="C51" s="64" t="s">
        <v>81</v>
      </c>
      <c r="D51" s="66"/>
      <c r="E51" s="67"/>
      <c r="F51" s="68"/>
      <c r="G51" s="88"/>
      <c r="H51" s="67"/>
      <c r="I51" s="68"/>
      <c r="J51" s="88"/>
      <c r="K51" s="67"/>
      <c r="L51" s="68"/>
      <c r="M51" s="88"/>
      <c r="N51" s="67"/>
      <c r="O51" s="68"/>
      <c r="P51" s="88"/>
      <c r="Q51" s="88"/>
      <c r="R51" s="88"/>
      <c r="S51" s="88"/>
      <c r="T51" s="226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</row>
    <row r="52" spans="1:38" ht="30" customHeight="1">
      <c r="A52" s="70" t="s">
        <v>38</v>
      </c>
      <c r="B52" s="89" t="s">
        <v>82</v>
      </c>
      <c r="C52" s="91" t="s">
        <v>83</v>
      </c>
      <c r="D52" s="73" t="s">
        <v>41</v>
      </c>
      <c r="E52" s="74"/>
      <c r="F52" s="75"/>
      <c r="G52" s="76">
        <f>E52*F52</f>
        <v>0</v>
      </c>
      <c r="H52" s="74"/>
      <c r="I52" s="75"/>
      <c r="J52" s="76">
        <f>H52*I52</f>
        <v>0</v>
      </c>
      <c r="K52" s="74">
        <v>2</v>
      </c>
      <c r="L52" s="75">
        <v>6252</v>
      </c>
      <c r="M52" s="76">
        <f>K52*L52</f>
        <v>12504</v>
      </c>
      <c r="N52" s="74">
        <v>3</v>
      </c>
      <c r="O52" s="75">
        <v>2055.688</v>
      </c>
      <c r="P52" s="76">
        <f>N52*O52</f>
        <v>6167.064</v>
      </c>
      <c r="Q52" s="76">
        <f>G52+M52</f>
        <v>12504</v>
      </c>
      <c r="R52" s="76">
        <f>J52+P52</f>
        <v>6167.064</v>
      </c>
      <c r="S52" s="132">
        <f>Q52-R52</f>
        <v>6336.936</v>
      </c>
      <c r="T52" s="227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customHeight="1">
      <c r="A53" s="70" t="s">
        <v>38</v>
      </c>
      <c r="B53" s="89" t="s">
        <v>84</v>
      </c>
      <c r="C53" s="91" t="s">
        <v>85</v>
      </c>
      <c r="D53" s="73" t="s">
        <v>41</v>
      </c>
      <c r="E53" s="74"/>
      <c r="F53" s="75"/>
      <c r="G53" s="76"/>
      <c r="H53" s="74"/>
      <c r="I53" s="75"/>
      <c r="J53" s="76"/>
      <c r="K53" s="74"/>
      <c r="L53" s="75"/>
      <c r="M53" s="76"/>
      <c r="N53" s="74">
        <v>3</v>
      </c>
      <c r="O53" s="75">
        <v>2428.49333</v>
      </c>
      <c r="P53" s="76">
        <f>N53*O53</f>
        <v>7285.47999</v>
      </c>
      <c r="Q53" s="76">
        <f>G53+M53</f>
        <v>0</v>
      </c>
      <c r="R53" s="76">
        <f>J53+P53</f>
        <v>7285.47999</v>
      </c>
      <c r="S53" s="132">
        <f>Q53-R53</f>
        <v>-7285.47999</v>
      </c>
      <c r="T53" s="227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30" customHeight="1">
      <c r="A54" s="77" t="s">
        <v>38</v>
      </c>
      <c r="B54" s="80" t="s">
        <v>84</v>
      </c>
      <c r="C54" s="91" t="s">
        <v>86</v>
      </c>
      <c r="D54" s="73" t="s">
        <v>41</v>
      </c>
      <c r="E54" s="74"/>
      <c r="F54" s="75"/>
      <c r="G54" s="76">
        <f>E54*F54</f>
        <v>0</v>
      </c>
      <c r="H54" s="74"/>
      <c r="I54" s="75"/>
      <c r="J54" s="76">
        <f>H54*I54</f>
        <v>0</v>
      </c>
      <c r="K54" s="74">
        <v>2</v>
      </c>
      <c r="L54" s="75">
        <v>70315</v>
      </c>
      <c r="M54" s="76">
        <f>K54*L54</f>
        <v>140630</v>
      </c>
      <c r="N54" s="74">
        <v>3</v>
      </c>
      <c r="O54" s="75">
        <v>46299.83</v>
      </c>
      <c r="P54" s="76">
        <f>N54*O54</f>
        <v>138899.49</v>
      </c>
      <c r="Q54" s="76">
        <f>G54+M54</f>
        <v>140630</v>
      </c>
      <c r="R54" s="76">
        <f>J54+P54</f>
        <v>138899.49</v>
      </c>
      <c r="S54" s="132">
        <f>Q54-R54</f>
        <v>1730.5100000000093</v>
      </c>
      <c r="T54" s="227" t="s">
        <v>246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30" customHeight="1">
      <c r="A55" s="77" t="s">
        <v>38</v>
      </c>
      <c r="B55" s="78" t="s">
        <v>87</v>
      </c>
      <c r="C55" s="92" t="s">
        <v>88</v>
      </c>
      <c r="D55" s="73" t="s">
        <v>41</v>
      </c>
      <c r="E55" s="74"/>
      <c r="F55" s="75"/>
      <c r="G55" s="76">
        <f>E55*F55</f>
        <v>0</v>
      </c>
      <c r="H55" s="74"/>
      <c r="I55" s="75"/>
      <c r="J55" s="76">
        <f>H55*I55</f>
        <v>0</v>
      </c>
      <c r="K55" s="74"/>
      <c r="L55" s="75"/>
      <c r="M55" s="76">
        <f>K55*L55</f>
        <v>0</v>
      </c>
      <c r="N55" s="74"/>
      <c r="O55" s="75"/>
      <c r="P55" s="76">
        <f>N55*O55</f>
        <v>0</v>
      </c>
      <c r="Q55" s="76">
        <f>G55+M55</f>
        <v>0</v>
      </c>
      <c r="R55" s="76">
        <f>J55+P55</f>
        <v>0</v>
      </c>
      <c r="S55" s="132">
        <f>Q55-R55</f>
        <v>0</v>
      </c>
      <c r="T55" s="227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45.75" customHeight="1">
      <c r="A56" s="79" t="s">
        <v>38</v>
      </c>
      <c r="B56" s="78" t="s">
        <v>89</v>
      </c>
      <c r="C56" s="93" t="s">
        <v>90</v>
      </c>
      <c r="D56" s="82" t="s">
        <v>41</v>
      </c>
      <c r="E56" s="83"/>
      <c r="F56" s="84"/>
      <c r="G56" s="85">
        <f>E56*F56</f>
        <v>0</v>
      </c>
      <c r="H56" s="83"/>
      <c r="I56" s="84"/>
      <c r="J56" s="85">
        <f>H56*I56</f>
        <v>0</v>
      </c>
      <c r="K56" s="83">
        <v>3</v>
      </c>
      <c r="L56" s="84">
        <v>4573</v>
      </c>
      <c r="M56" s="85">
        <f>K56*L56</f>
        <v>13719</v>
      </c>
      <c r="N56" s="83">
        <v>3</v>
      </c>
      <c r="O56" s="84">
        <v>4298.31</v>
      </c>
      <c r="P56" s="85">
        <f>N56*O56</f>
        <v>12894.93</v>
      </c>
      <c r="Q56" s="85">
        <f>G56+M56</f>
        <v>13719</v>
      </c>
      <c r="R56" s="85">
        <f>J56+P56</f>
        <v>12894.93</v>
      </c>
      <c r="S56" s="133">
        <f>Q56-R56</f>
        <v>824.0699999999997</v>
      </c>
      <c r="T56" s="223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s="174" customFormat="1" ht="30" customHeight="1" thickBot="1">
      <c r="A57" s="86" t="s">
        <v>91</v>
      </c>
      <c r="B57" s="87"/>
      <c r="C57" s="169"/>
      <c r="D57" s="170"/>
      <c r="E57" s="171"/>
      <c r="F57" s="172"/>
      <c r="G57" s="173">
        <f>SUM(G52:G56)</f>
        <v>0</v>
      </c>
      <c r="H57" s="171"/>
      <c r="I57" s="172"/>
      <c r="J57" s="173">
        <f>SUM(J52:J56)</f>
        <v>0</v>
      </c>
      <c r="K57" s="171"/>
      <c r="L57" s="175"/>
      <c r="M57" s="176">
        <f>SUM(M52:M56)</f>
        <v>166853</v>
      </c>
      <c r="N57" s="177"/>
      <c r="O57" s="178"/>
      <c r="P57" s="179">
        <f>SUM(P52:P56)</f>
        <v>165246.96399</v>
      </c>
      <c r="Q57" s="179">
        <f>SUM(Q52:Q56)</f>
        <v>166853</v>
      </c>
      <c r="R57" s="179">
        <f>SUM(R52:R56)</f>
        <v>165246.96399</v>
      </c>
      <c r="S57" s="182">
        <f>SUM(S52:S56)</f>
        <v>1606.036010000009</v>
      </c>
      <c r="T57" s="228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</row>
    <row r="58" spans="1:38" ht="30" customHeight="1" thickBot="1">
      <c r="A58" s="64" t="s">
        <v>27</v>
      </c>
      <c r="B58" s="65" t="s">
        <v>92</v>
      </c>
      <c r="C58" s="64" t="s">
        <v>93</v>
      </c>
      <c r="D58" s="66"/>
      <c r="E58" s="67"/>
      <c r="F58" s="68"/>
      <c r="G58" s="88"/>
      <c r="H58" s="67"/>
      <c r="I58" s="68"/>
      <c r="J58" s="88"/>
      <c r="K58" s="67"/>
      <c r="L58" s="68"/>
      <c r="M58" s="151"/>
      <c r="N58" s="149"/>
      <c r="O58" s="150"/>
      <c r="P58" s="151"/>
      <c r="Q58" s="151"/>
      <c r="R58" s="151"/>
      <c r="S58" s="151"/>
      <c r="T58" s="226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</row>
    <row r="59" spans="1:38" ht="30" customHeight="1">
      <c r="A59" s="70" t="s">
        <v>38</v>
      </c>
      <c r="B59" s="89" t="s">
        <v>94</v>
      </c>
      <c r="C59" s="94" t="s">
        <v>95</v>
      </c>
      <c r="D59" s="73" t="s">
        <v>41</v>
      </c>
      <c r="E59" s="74"/>
      <c r="F59" s="75"/>
      <c r="G59" s="76">
        <f>E59*F59</f>
        <v>0</v>
      </c>
      <c r="H59" s="74"/>
      <c r="I59" s="75"/>
      <c r="J59" s="76">
        <f>H59*I59</f>
        <v>0</v>
      </c>
      <c r="K59" s="74"/>
      <c r="L59" s="75"/>
      <c r="M59" s="76">
        <f>K59*L59</f>
        <v>0</v>
      </c>
      <c r="N59" s="74"/>
      <c r="O59" s="75"/>
      <c r="P59" s="76">
        <f>N59*O59</f>
        <v>0</v>
      </c>
      <c r="Q59" s="76">
        <f>G59+M59</f>
        <v>0</v>
      </c>
      <c r="R59" s="76">
        <f>J59+P59</f>
        <v>0</v>
      </c>
      <c r="S59" s="132">
        <f>Q59-R59</f>
        <v>0</v>
      </c>
      <c r="T59" s="227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30" customHeight="1">
      <c r="A60" s="77" t="s">
        <v>38</v>
      </c>
      <c r="B60" s="78" t="s">
        <v>96</v>
      </c>
      <c r="C60" s="94" t="s">
        <v>97</v>
      </c>
      <c r="D60" s="73" t="s">
        <v>41</v>
      </c>
      <c r="E60" s="74"/>
      <c r="F60" s="75"/>
      <c r="G60" s="76">
        <f>E60*F60</f>
        <v>0</v>
      </c>
      <c r="H60" s="74"/>
      <c r="I60" s="75"/>
      <c r="J60" s="76">
        <f>H60*I60</f>
        <v>0</v>
      </c>
      <c r="K60" s="74"/>
      <c r="L60" s="75"/>
      <c r="M60" s="76">
        <f>K60*L60</f>
        <v>0</v>
      </c>
      <c r="N60" s="74"/>
      <c r="O60" s="75"/>
      <c r="P60" s="76">
        <f>N60*O60</f>
        <v>0</v>
      </c>
      <c r="Q60" s="76">
        <f>G60+M60</f>
        <v>0</v>
      </c>
      <c r="R60" s="76">
        <f>J60+P60</f>
        <v>0</v>
      </c>
      <c r="S60" s="132">
        <f>Q60-R60</f>
        <v>0</v>
      </c>
      <c r="T60" s="227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 thickBot="1">
      <c r="A61" s="79" t="s">
        <v>38</v>
      </c>
      <c r="B61" s="80" t="s">
        <v>98</v>
      </c>
      <c r="C61" s="95" t="s">
        <v>99</v>
      </c>
      <c r="D61" s="82" t="s">
        <v>41</v>
      </c>
      <c r="E61" s="83"/>
      <c r="F61" s="84"/>
      <c r="G61" s="85">
        <f>E61*F61</f>
        <v>0</v>
      </c>
      <c r="H61" s="83"/>
      <c r="I61" s="84"/>
      <c r="J61" s="85">
        <f>H61*I61</f>
        <v>0</v>
      </c>
      <c r="K61" s="83"/>
      <c r="L61" s="84"/>
      <c r="M61" s="85">
        <f>K61*L61</f>
        <v>0</v>
      </c>
      <c r="N61" s="83"/>
      <c r="O61" s="84"/>
      <c r="P61" s="76">
        <f>N61*O61</f>
        <v>0</v>
      </c>
      <c r="Q61" s="76">
        <f>G61+M61</f>
        <v>0</v>
      </c>
      <c r="R61" s="76">
        <f>J61+P61</f>
        <v>0</v>
      </c>
      <c r="S61" s="132">
        <f>Q61-R61</f>
        <v>0</v>
      </c>
      <c r="T61" s="223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s="174" customFormat="1" ht="30" customHeight="1" thickBot="1">
      <c r="A62" s="191" t="s">
        <v>100</v>
      </c>
      <c r="B62" s="96"/>
      <c r="C62" s="192"/>
      <c r="D62" s="193"/>
      <c r="E62" s="194"/>
      <c r="F62" s="195"/>
      <c r="G62" s="196">
        <f>SUM(G59:G61)</f>
        <v>0</v>
      </c>
      <c r="H62" s="194"/>
      <c r="I62" s="195"/>
      <c r="J62" s="196">
        <f>SUM(J59:J61)</f>
        <v>0</v>
      </c>
      <c r="K62" s="194"/>
      <c r="L62" s="195"/>
      <c r="M62" s="196">
        <f>SUM(M59:M61)</f>
        <v>0</v>
      </c>
      <c r="N62" s="194"/>
      <c r="O62" s="195"/>
      <c r="P62" s="196">
        <f>SUM(P59:P61)</f>
        <v>0</v>
      </c>
      <c r="Q62" s="196">
        <f>SUM(Q59:Q61)</f>
        <v>0</v>
      </c>
      <c r="R62" s="196">
        <f>SUM(R59:R61)</f>
        <v>0</v>
      </c>
      <c r="S62" s="216">
        <f>SUM(S59:S61)</f>
        <v>0</v>
      </c>
      <c r="T62" s="229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</row>
    <row r="63" spans="1:38" ht="30" customHeight="1" thickBot="1">
      <c r="A63" s="157" t="s">
        <v>27</v>
      </c>
      <c r="B63" s="158" t="s">
        <v>101</v>
      </c>
      <c r="C63" s="159" t="s">
        <v>102</v>
      </c>
      <c r="D63" s="252"/>
      <c r="E63" s="253"/>
      <c r="F63" s="254"/>
      <c r="G63" s="255"/>
      <c r="H63" s="253"/>
      <c r="I63" s="254"/>
      <c r="J63" s="255"/>
      <c r="K63" s="161"/>
      <c r="L63" s="162"/>
      <c r="M63" s="163"/>
      <c r="N63" s="161"/>
      <c r="O63" s="162"/>
      <c r="P63" s="163"/>
      <c r="Q63" s="163"/>
      <c r="R63" s="163"/>
      <c r="S63" s="163"/>
      <c r="T63" s="281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</row>
    <row r="64" spans="1:38" ht="30" customHeight="1">
      <c r="A64" s="70" t="s">
        <v>38</v>
      </c>
      <c r="B64" s="71" t="s">
        <v>103</v>
      </c>
      <c r="C64" s="154" t="s">
        <v>104</v>
      </c>
      <c r="D64" s="261" t="s">
        <v>105</v>
      </c>
      <c r="E64" s="139"/>
      <c r="F64" s="140"/>
      <c r="G64" s="141">
        <f>E64*F64</f>
        <v>0</v>
      </c>
      <c r="H64" s="258"/>
      <c r="I64" s="140"/>
      <c r="J64" s="141">
        <f>H64*I64</f>
        <v>0</v>
      </c>
      <c r="K64" s="248">
        <v>40</v>
      </c>
      <c r="L64" s="156">
        <v>599.2</v>
      </c>
      <c r="M64" s="197">
        <f aca="true" t="shared" si="6" ref="M64:M93">K64*L64</f>
        <v>23968</v>
      </c>
      <c r="N64" s="155">
        <v>40</v>
      </c>
      <c r="O64" s="156">
        <v>597.504</v>
      </c>
      <c r="P64" s="198">
        <f aca="true" t="shared" si="7" ref="P64:P92">N64*O64</f>
        <v>23900.16</v>
      </c>
      <c r="Q64" s="76">
        <f aca="true" t="shared" si="8" ref="Q64:Q93">G64+M64</f>
        <v>23968</v>
      </c>
      <c r="R64" s="76">
        <f aca="true" t="shared" si="9" ref="R64:R93">J64+P64</f>
        <v>23900.16</v>
      </c>
      <c r="S64" s="132">
        <f aca="true" t="shared" si="10" ref="S64:S93">Q64-R64</f>
        <v>67.84000000000015</v>
      </c>
      <c r="T64" s="283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30" customHeight="1">
      <c r="A65" s="77" t="s">
        <v>38</v>
      </c>
      <c r="B65" s="78" t="s">
        <v>106</v>
      </c>
      <c r="C65" s="94" t="s">
        <v>107</v>
      </c>
      <c r="D65" s="262" t="s">
        <v>105</v>
      </c>
      <c r="E65" s="142"/>
      <c r="F65" s="136"/>
      <c r="G65" s="143">
        <f>E65*F65</f>
        <v>0</v>
      </c>
      <c r="H65" s="249"/>
      <c r="I65" s="136"/>
      <c r="J65" s="143">
        <f>H65*I65</f>
        <v>0</v>
      </c>
      <c r="K65" s="249">
        <v>20</v>
      </c>
      <c r="L65" s="136">
        <v>105</v>
      </c>
      <c r="M65" s="167">
        <f t="shared" si="6"/>
        <v>2100</v>
      </c>
      <c r="N65" s="142">
        <v>10</v>
      </c>
      <c r="O65" s="136">
        <v>210</v>
      </c>
      <c r="P65" s="137">
        <f t="shared" si="7"/>
        <v>2100</v>
      </c>
      <c r="Q65" s="76">
        <f t="shared" si="8"/>
        <v>2100</v>
      </c>
      <c r="R65" s="76">
        <f t="shared" si="9"/>
        <v>2100</v>
      </c>
      <c r="S65" s="132">
        <f t="shared" si="10"/>
        <v>0</v>
      </c>
      <c r="T65" s="28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0" customHeight="1">
      <c r="A66" s="79" t="s">
        <v>38</v>
      </c>
      <c r="B66" s="80" t="s">
        <v>108</v>
      </c>
      <c r="C66" s="95" t="s">
        <v>109</v>
      </c>
      <c r="D66" s="262" t="s">
        <v>105</v>
      </c>
      <c r="E66" s="142"/>
      <c r="F66" s="136"/>
      <c r="G66" s="143"/>
      <c r="H66" s="249"/>
      <c r="I66" s="136"/>
      <c r="J66" s="143"/>
      <c r="K66" s="249">
        <v>10</v>
      </c>
      <c r="L66" s="136">
        <v>180</v>
      </c>
      <c r="M66" s="167">
        <f t="shared" si="6"/>
        <v>1800</v>
      </c>
      <c r="N66" s="142">
        <v>10</v>
      </c>
      <c r="O66" s="136">
        <v>180</v>
      </c>
      <c r="P66" s="137">
        <f t="shared" si="7"/>
        <v>1800</v>
      </c>
      <c r="Q66" s="76">
        <f t="shared" si="8"/>
        <v>1800</v>
      </c>
      <c r="R66" s="76">
        <f t="shared" si="9"/>
        <v>1800</v>
      </c>
      <c r="S66" s="132">
        <f t="shared" si="10"/>
        <v>0</v>
      </c>
      <c r="T66" s="28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0" customHeight="1">
      <c r="A67" s="79" t="s">
        <v>38</v>
      </c>
      <c r="B67" s="80" t="s">
        <v>110</v>
      </c>
      <c r="C67" s="95" t="s">
        <v>111</v>
      </c>
      <c r="D67" s="262" t="s">
        <v>105</v>
      </c>
      <c r="E67" s="142"/>
      <c r="F67" s="136"/>
      <c r="G67" s="143"/>
      <c r="H67" s="249"/>
      <c r="I67" s="136"/>
      <c r="J67" s="143"/>
      <c r="K67" s="249">
        <v>2</v>
      </c>
      <c r="L67" s="136">
        <v>5899</v>
      </c>
      <c r="M67" s="167">
        <f t="shared" si="6"/>
        <v>11798</v>
      </c>
      <c r="N67" s="142">
        <v>2</v>
      </c>
      <c r="O67" s="136">
        <v>5940</v>
      </c>
      <c r="P67" s="137">
        <f t="shared" si="7"/>
        <v>11880</v>
      </c>
      <c r="Q67" s="76">
        <f t="shared" si="8"/>
        <v>11798</v>
      </c>
      <c r="R67" s="76">
        <f t="shared" si="9"/>
        <v>11880</v>
      </c>
      <c r="S67" s="132">
        <f t="shared" si="10"/>
        <v>-82</v>
      </c>
      <c r="T67" s="28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>
      <c r="A68" s="79" t="s">
        <v>38</v>
      </c>
      <c r="B68" s="80" t="s">
        <v>112</v>
      </c>
      <c r="C68" s="95" t="s">
        <v>113</v>
      </c>
      <c r="D68" s="262" t="s">
        <v>105</v>
      </c>
      <c r="E68" s="142"/>
      <c r="F68" s="136"/>
      <c r="G68" s="143"/>
      <c r="H68" s="249"/>
      <c r="I68" s="136"/>
      <c r="J68" s="143"/>
      <c r="K68" s="249">
        <v>1</v>
      </c>
      <c r="L68" s="136">
        <v>5900</v>
      </c>
      <c r="M68" s="167">
        <f t="shared" si="6"/>
        <v>5900</v>
      </c>
      <c r="N68" s="142">
        <v>1</v>
      </c>
      <c r="O68" s="136">
        <v>5988</v>
      </c>
      <c r="P68" s="137">
        <f t="shared" si="7"/>
        <v>5988</v>
      </c>
      <c r="Q68" s="76">
        <f t="shared" si="8"/>
        <v>5900</v>
      </c>
      <c r="R68" s="76">
        <f t="shared" si="9"/>
        <v>5988</v>
      </c>
      <c r="S68" s="132">
        <f t="shared" si="10"/>
        <v>-88</v>
      </c>
      <c r="T68" s="28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30" customHeight="1">
      <c r="A69" s="79" t="s">
        <v>38</v>
      </c>
      <c r="B69" s="80" t="s">
        <v>114</v>
      </c>
      <c r="C69" s="95" t="s">
        <v>115</v>
      </c>
      <c r="D69" s="262" t="s">
        <v>105</v>
      </c>
      <c r="E69" s="142"/>
      <c r="F69" s="136"/>
      <c r="G69" s="143"/>
      <c r="H69" s="249"/>
      <c r="I69" s="136"/>
      <c r="J69" s="143"/>
      <c r="K69" s="249">
        <v>1</v>
      </c>
      <c r="L69" s="136">
        <v>2200</v>
      </c>
      <c r="M69" s="167">
        <f t="shared" si="6"/>
        <v>2200</v>
      </c>
      <c r="N69" s="142">
        <v>2</v>
      </c>
      <c r="O69" s="136">
        <v>850</v>
      </c>
      <c r="P69" s="137">
        <f t="shared" si="7"/>
        <v>1700</v>
      </c>
      <c r="Q69" s="76">
        <f t="shared" si="8"/>
        <v>2200</v>
      </c>
      <c r="R69" s="76">
        <f t="shared" si="9"/>
        <v>1700</v>
      </c>
      <c r="S69" s="132">
        <f t="shared" si="10"/>
        <v>500</v>
      </c>
      <c r="T69" s="28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45" customHeight="1">
      <c r="A70" s="79" t="s">
        <v>38</v>
      </c>
      <c r="B70" s="80" t="s">
        <v>116</v>
      </c>
      <c r="C70" s="95" t="s">
        <v>117</v>
      </c>
      <c r="D70" s="262" t="s">
        <v>105</v>
      </c>
      <c r="E70" s="142"/>
      <c r="F70" s="136"/>
      <c r="G70" s="143"/>
      <c r="H70" s="249"/>
      <c r="I70" s="136"/>
      <c r="J70" s="143"/>
      <c r="K70" s="249">
        <v>72</v>
      </c>
      <c r="L70" s="136">
        <v>91</v>
      </c>
      <c r="M70" s="167">
        <f t="shared" si="6"/>
        <v>6552</v>
      </c>
      <c r="N70" s="142">
        <v>154</v>
      </c>
      <c r="O70" s="136">
        <v>64.86</v>
      </c>
      <c r="P70" s="137">
        <f t="shared" si="7"/>
        <v>9988.44</v>
      </c>
      <c r="Q70" s="76">
        <f t="shared" si="8"/>
        <v>6552</v>
      </c>
      <c r="R70" s="76">
        <f t="shared" si="9"/>
        <v>9988.44</v>
      </c>
      <c r="S70" s="132">
        <f t="shared" si="10"/>
        <v>-3436.4400000000005</v>
      </c>
      <c r="T70" s="284" t="s">
        <v>118</v>
      </c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>
      <c r="A71" s="79" t="s">
        <v>38</v>
      </c>
      <c r="B71" s="80" t="s">
        <v>119</v>
      </c>
      <c r="C71" s="95" t="s">
        <v>120</v>
      </c>
      <c r="D71" s="262" t="s">
        <v>105</v>
      </c>
      <c r="E71" s="142"/>
      <c r="F71" s="136"/>
      <c r="G71" s="143"/>
      <c r="H71" s="249"/>
      <c r="I71" s="136"/>
      <c r="J71" s="143"/>
      <c r="K71" s="249">
        <v>3</v>
      </c>
      <c r="L71" s="136">
        <v>4900</v>
      </c>
      <c r="M71" s="167">
        <f t="shared" si="6"/>
        <v>14700</v>
      </c>
      <c r="N71" s="142">
        <v>3</v>
      </c>
      <c r="O71" s="136">
        <v>4900</v>
      </c>
      <c r="P71" s="137">
        <f t="shared" si="7"/>
        <v>14700</v>
      </c>
      <c r="Q71" s="76">
        <f t="shared" si="8"/>
        <v>14700</v>
      </c>
      <c r="R71" s="76">
        <f t="shared" si="9"/>
        <v>14700</v>
      </c>
      <c r="S71" s="132">
        <f t="shared" si="10"/>
        <v>0</v>
      </c>
      <c r="T71" s="28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>
      <c r="A72" s="79" t="s">
        <v>38</v>
      </c>
      <c r="B72" s="80" t="s">
        <v>121</v>
      </c>
      <c r="C72" s="95" t="s">
        <v>122</v>
      </c>
      <c r="D72" s="262" t="s">
        <v>105</v>
      </c>
      <c r="E72" s="142"/>
      <c r="F72" s="136"/>
      <c r="G72" s="143"/>
      <c r="H72" s="249"/>
      <c r="I72" s="136"/>
      <c r="J72" s="143"/>
      <c r="K72" s="249">
        <v>1</v>
      </c>
      <c r="L72" s="136">
        <v>550</v>
      </c>
      <c r="M72" s="167">
        <f t="shared" si="6"/>
        <v>550</v>
      </c>
      <c r="N72" s="142">
        <v>1</v>
      </c>
      <c r="O72" s="136"/>
      <c r="P72" s="137">
        <f t="shared" si="7"/>
        <v>0</v>
      </c>
      <c r="Q72" s="76">
        <f t="shared" si="8"/>
        <v>550</v>
      </c>
      <c r="R72" s="76">
        <f t="shared" si="9"/>
        <v>0</v>
      </c>
      <c r="S72" s="132">
        <f t="shared" si="10"/>
        <v>550</v>
      </c>
      <c r="T72" s="28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>
      <c r="A73" s="79" t="s">
        <v>38</v>
      </c>
      <c r="B73" s="80" t="s">
        <v>123</v>
      </c>
      <c r="C73" s="95" t="s">
        <v>124</v>
      </c>
      <c r="D73" s="262" t="s">
        <v>105</v>
      </c>
      <c r="E73" s="142"/>
      <c r="F73" s="136"/>
      <c r="G73" s="143"/>
      <c r="H73" s="249"/>
      <c r="I73" s="136"/>
      <c r="J73" s="143"/>
      <c r="K73" s="249">
        <v>1</v>
      </c>
      <c r="L73" s="136">
        <v>3999</v>
      </c>
      <c r="M73" s="167">
        <f t="shared" si="6"/>
        <v>3999</v>
      </c>
      <c r="N73" s="142">
        <v>1</v>
      </c>
      <c r="O73" s="136">
        <v>3960</v>
      </c>
      <c r="P73" s="137">
        <f t="shared" si="7"/>
        <v>3960</v>
      </c>
      <c r="Q73" s="76">
        <f t="shared" si="8"/>
        <v>3999</v>
      </c>
      <c r="R73" s="76">
        <f t="shared" si="9"/>
        <v>3960</v>
      </c>
      <c r="S73" s="132">
        <f t="shared" si="10"/>
        <v>39</v>
      </c>
      <c r="T73" s="28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30" customHeight="1">
      <c r="A74" s="79" t="s">
        <v>38</v>
      </c>
      <c r="B74" s="80" t="s">
        <v>125</v>
      </c>
      <c r="C74" s="95" t="s">
        <v>126</v>
      </c>
      <c r="D74" s="262" t="s">
        <v>105</v>
      </c>
      <c r="E74" s="142"/>
      <c r="F74" s="136"/>
      <c r="G74" s="143"/>
      <c r="H74" s="249"/>
      <c r="I74" s="136"/>
      <c r="J74" s="143"/>
      <c r="K74" s="249">
        <v>1</v>
      </c>
      <c r="L74" s="136">
        <v>3220</v>
      </c>
      <c r="M74" s="167">
        <f t="shared" si="6"/>
        <v>3220</v>
      </c>
      <c r="N74" s="142">
        <v>1</v>
      </c>
      <c r="O74" s="136">
        <v>3240</v>
      </c>
      <c r="P74" s="137">
        <f t="shared" si="7"/>
        <v>3240</v>
      </c>
      <c r="Q74" s="76">
        <f t="shared" si="8"/>
        <v>3220</v>
      </c>
      <c r="R74" s="76">
        <f t="shared" si="9"/>
        <v>3240</v>
      </c>
      <c r="S74" s="132">
        <f t="shared" si="10"/>
        <v>-20</v>
      </c>
      <c r="T74" s="28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30" customHeight="1">
      <c r="A75" s="79" t="s">
        <v>38</v>
      </c>
      <c r="B75" s="80" t="s">
        <v>127</v>
      </c>
      <c r="C75" s="95" t="s">
        <v>128</v>
      </c>
      <c r="D75" s="262" t="s">
        <v>105</v>
      </c>
      <c r="E75" s="142"/>
      <c r="F75" s="136"/>
      <c r="G75" s="143"/>
      <c r="H75" s="249"/>
      <c r="I75" s="136"/>
      <c r="J75" s="143"/>
      <c r="K75" s="249">
        <v>1</v>
      </c>
      <c r="L75" s="136">
        <v>3000</v>
      </c>
      <c r="M75" s="167">
        <f t="shared" si="6"/>
        <v>3000</v>
      </c>
      <c r="N75" s="142">
        <v>1</v>
      </c>
      <c r="O75" s="136">
        <v>2940</v>
      </c>
      <c r="P75" s="137">
        <f t="shared" si="7"/>
        <v>2940</v>
      </c>
      <c r="Q75" s="76">
        <f t="shared" si="8"/>
        <v>3000</v>
      </c>
      <c r="R75" s="76">
        <f t="shared" si="9"/>
        <v>2940</v>
      </c>
      <c r="S75" s="132">
        <f t="shared" si="10"/>
        <v>60</v>
      </c>
      <c r="T75" s="28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0" customHeight="1">
      <c r="A76" s="79" t="s">
        <v>38</v>
      </c>
      <c r="B76" s="80" t="s">
        <v>129</v>
      </c>
      <c r="C76" s="95" t="s">
        <v>130</v>
      </c>
      <c r="D76" s="262" t="s">
        <v>105</v>
      </c>
      <c r="E76" s="142"/>
      <c r="F76" s="136"/>
      <c r="G76" s="143"/>
      <c r="H76" s="249"/>
      <c r="I76" s="136"/>
      <c r="J76" s="143"/>
      <c r="K76" s="249">
        <v>1</v>
      </c>
      <c r="L76" s="136">
        <v>1459</v>
      </c>
      <c r="M76" s="167">
        <f t="shared" si="6"/>
        <v>1459</v>
      </c>
      <c r="N76" s="142">
        <v>3</v>
      </c>
      <c r="O76" s="136">
        <v>2483.3333333</v>
      </c>
      <c r="P76" s="137">
        <f t="shared" si="7"/>
        <v>7449.9999999</v>
      </c>
      <c r="Q76" s="76">
        <f t="shared" si="8"/>
        <v>1459</v>
      </c>
      <c r="R76" s="76">
        <f t="shared" si="9"/>
        <v>7449.9999999</v>
      </c>
      <c r="S76" s="132">
        <f t="shared" si="10"/>
        <v>-5990.9999999</v>
      </c>
      <c r="T76" s="28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>
      <c r="A77" s="79" t="s">
        <v>38</v>
      </c>
      <c r="B77" s="80" t="s">
        <v>131</v>
      </c>
      <c r="C77" s="95" t="s">
        <v>132</v>
      </c>
      <c r="D77" s="262" t="s">
        <v>133</v>
      </c>
      <c r="E77" s="142"/>
      <c r="F77" s="136"/>
      <c r="G77" s="143"/>
      <c r="H77" s="249"/>
      <c r="I77" s="138"/>
      <c r="J77" s="143"/>
      <c r="K77" s="249">
        <v>50</v>
      </c>
      <c r="L77" s="136">
        <v>320</v>
      </c>
      <c r="M77" s="167">
        <f t="shared" si="6"/>
        <v>16000</v>
      </c>
      <c r="N77" s="142">
        <v>50</v>
      </c>
      <c r="O77" s="136">
        <v>430</v>
      </c>
      <c r="P77" s="137">
        <f t="shared" si="7"/>
        <v>21500</v>
      </c>
      <c r="Q77" s="76">
        <f t="shared" si="8"/>
        <v>16000</v>
      </c>
      <c r="R77" s="76">
        <f t="shared" si="9"/>
        <v>21500</v>
      </c>
      <c r="S77" s="132">
        <f t="shared" si="10"/>
        <v>-5500</v>
      </c>
      <c r="T77" s="284" t="s">
        <v>134</v>
      </c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30" customHeight="1">
      <c r="A78" s="79" t="s">
        <v>38</v>
      </c>
      <c r="B78" s="80" t="s">
        <v>220</v>
      </c>
      <c r="C78" s="95" t="s">
        <v>135</v>
      </c>
      <c r="D78" s="262" t="s">
        <v>136</v>
      </c>
      <c r="E78" s="142"/>
      <c r="F78" s="136"/>
      <c r="G78" s="143"/>
      <c r="H78" s="249"/>
      <c r="I78" s="138"/>
      <c r="J78" s="143"/>
      <c r="K78" s="249">
        <v>2000</v>
      </c>
      <c r="L78" s="136">
        <v>0.42</v>
      </c>
      <c r="M78" s="167">
        <f t="shared" si="6"/>
        <v>840</v>
      </c>
      <c r="N78" s="142">
        <v>24</v>
      </c>
      <c r="O78" s="136">
        <v>122.34</v>
      </c>
      <c r="P78" s="137">
        <f t="shared" si="7"/>
        <v>2936.16</v>
      </c>
      <c r="Q78" s="76">
        <f t="shared" si="8"/>
        <v>840</v>
      </c>
      <c r="R78" s="76">
        <f t="shared" si="9"/>
        <v>2936.16</v>
      </c>
      <c r="S78" s="132">
        <f t="shared" si="10"/>
        <v>-2096.16</v>
      </c>
      <c r="T78" s="28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20" ht="30" customHeight="1">
      <c r="A79" s="79" t="s">
        <v>38</v>
      </c>
      <c r="B79" s="80" t="s">
        <v>137</v>
      </c>
      <c r="C79" s="95" t="s">
        <v>138</v>
      </c>
      <c r="D79" s="262" t="s">
        <v>105</v>
      </c>
      <c r="E79" s="144"/>
      <c r="F79" s="136"/>
      <c r="G79" s="257"/>
      <c r="H79" s="249"/>
      <c r="I79" s="138"/>
      <c r="J79" s="257"/>
      <c r="K79" s="249">
        <v>50</v>
      </c>
      <c r="L79" s="136">
        <v>1070</v>
      </c>
      <c r="M79" s="167">
        <f t="shared" si="6"/>
        <v>53500</v>
      </c>
      <c r="N79" s="142">
        <v>50</v>
      </c>
      <c r="O79" s="136">
        <v>999</v>
      </c>
      <c r="P79" s="137">
        <f t="shared" si="7"/>
        <v>49950</v>
      </c>
      <c r="Q79" s="76">
        <f t="shared" si="8"/>
        <v>53500</v>
      </c>
      <c r="R79" s="76">
        <f t="shared" si="9"/>
        <v>49950</v>
      </c>
      <c r="S79" s="132">
        <f t="shared" si="10"/>
        <v>3550</v>
      </c>
      <c r="T79" s="285" t="s">
        <v>139</v>
      </c>
    </row>
    <row r="80" spans="1:20" ht="30" customHeight="1">
      <c r="A80" s="79" t="s">
        <v>38</v>
      </c>
      <c r="B80" s="80" t="s">
        <v>140</v>
      </c>
      <c r="C80" s="95" t="s">
        <v>141</v>
      </c>
      <c r="D80" s="262" t="s">
        <v>105</v>
      </c>
      <c r="E80" s="144"/>
      <c r="F80" s="136"/>
      <c r="G80" s="257"/>
      <c r="H80" s="249"/>
      <c r="I80" s="138"/>
      <c r="J80" s="257"/>
      <c r="K80" s="249">
        <v>0</v>
      </c>
      <c r="L80" s="136"/>
      <c r="M80" s="167">
        <f t="shared" si="6"/>
        <v>0</v>
      </c>
      <c r="N80" s="142">
        <v>2</v>
      </c>
      <c r="O80" s="136">
        <v>899</v>
      </c>
      <c r="P80" s="137">
        <f t="shared" si="7"/>
        <v>1798</v>
      </c>
      <c r="Q80" s="76">
        <f t="shared" si="8"/>
        <v>0</v>
      </c>
      <c r="R80" s="76">
        <f t="shared" si="9"/>
        <v>1798</v>
      </c>
      <c r="S80" s="132">
        <f t="shared" si="10"/>
        <v>-1798</v>
      </c>
      <c r="T80" s="285"/>
    </row>
    <row r="81" spans="1:20" ht="27.75" customHeight="1">
      <c r="A81" s="79" t="s">
        <v>38</v>
      </c>
      <c r="B81" s="80" t="s">
        <v>144</v>
      </c>
      <c r="C81" s="95" t="s">
        <v>142</v>
      </c>
      <c r="D81" s="262" t="s">
        <v>105</v>
      </c>
      <c r="E81" s="144"/>
      <c r="F81" s="136"/>
      <c r="G81" s="257"/>
      <c r="H81" s="249"/>
      <c r="I81" s="138"/>
      <c r="J81" s="257"/>
      <c r="K81" s="249">
        <v>1</v>
      </c>
      <c r="L81" s="136">
        <v>5909</v>
      </c>
      <c r="M81" s="167">
        <f t="shared" si="6"/>
        <v>5909</v>
      </c>
      <c r="N81" s="142">
        <v>1</v>
      </c>
      <c r="O81" s="136">
        <v>4350</v>
      </c>
      <c r="P81" s="137">
        <f t="shared" si="7"/>
        <v>4350</v>
      </c>
      <c r="Q81" s="76">
        <f t="shared" si="8"/>
        <v>5909</v>
      </c>
      <c r="R81" s="76">
        <f t="shared" si="9"/>
        <v>4350</v>
      </c>
      <c r="S81" s="132">
        <f t="shared" si="10"/>
        <v>1559</v>
      </c>
      <c r="T81" s="285" t="s">
        <v>143</v>
      </c>
    </row>
    <row r="82" spans="1:38" ht="30" customHeight="1">
      <c r="A82" s="79" t="s">
        <v>38</v>
      </c>
      <c r="B82" s="80" t="s">
        <v>147</v>
      </c>
      <c r="C82" s="95" t="s">
        <v>145</v>
      </c>
      <c r="D82" s="262" t="s">
        <v>105</v>
      </c>
      <c r="E82" s="142"/>
      <c r="F82" s="136"/>
      <c r="G82" s="143"/>
      <c r="H82" s="249"/>
      <c r="I82" s="138"/>
      <c r="J82" s="143"/>
      <c r="K82" s="249">
        <v>3</v>
      </c>
      <c r="L82" s="136">
        <v>5988</v>
      </c>
      <c r="M82" s="167">
        <f t="shared" si="6"/>
        <v>17964</v>
      </c>
      <c r="N82" s="142">
        <v>3</v>
      </c>
      <c r="O82" s="136">
        <v>5988</v>
      </c>
      <c r="P82" s="137">
        <f t="shared" si="7"/>
        <v>17964</v>
      </c>
      <c r="Q82" s="76">
        <f t="shared" si="8"/>
        <v>17964</v>
      </c>
      <c r="R82" s="76">
        <f t="shared" si="9"/>
        <v>17964</v>
      </c>
      <c r="S82" s="132">
        <f t="shared" si="10"/>
        <v>0</v>
      </c>
      <c r="T82" s="284" t="s">
        <v>146</v>
      </c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ht="30" customHeight="1">
      <c r="A83" s="79" t="s">
        <v>38</v>
      </c>
      <c r="B83" s="80" t="s">
        <v>221</v>
      </c>
      <c r="C83" s="95" t="s">
        <v>148</v>
      </c>
      <c r="D83" s="262" t="s">
        <v>105</v>
      </c>
      <c r="E83" s="142"/>
      <c r="F83" s="136"/>
      <c r="G83" s="143"/>
      <c r="H83" s="249"/>
      <c r="I83" s="138"/>
      <c r="J83" s="143"/>
      <c r="K83" s="249">
        <v>3</v>
      </c>
      <c r="L83" s="136">
        <v>595</v>
      </c>
      <c r="M83" s="167">
        <f t="shared" si="6"/>
        <v>1785</v>
      </c>
      <c r="N83" s="142">
        <v>3</v>
      </c>
      <c r="O83" s="136">
        <v>1999</v>
      </c>
      <c r="P83" s="137">
        <f t="shared" si="7"/>
        <v>5997</v>
      </c>
      <c r="Q83" s="76">
        <f t="shared" si="8"/>
        <v>1785</v>
      </c>
      <c r="R83" s="76">
        <f t="shared" si="9"/>
        <v>5997</v>
      </c>
      <c r="S83" s="132">
        <f t="shared" si="10"/>
        <v>-4212</v>
      </c>
      <c r="T83" s="28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ht="30" customHeight="1">
      <c r="A84" s="79" t="s">
        <v>38</v>
      </c>
      <c r="B84" s="80" t="s">
        <v>150</v>
      </c>
      <c r="C84" s="95" t="s">
        <v>149</v>
      </c>
      <c r="D84" s="262"/>
      <c r="E84" s="142"/>
      <c r="F84" s="136"/>
      <c r="G84" s="143"/>
      <c r="H84" s="249"/>
      <c r="I84" s="138"/>
      <c r="J84" s="143"/>
      <c r="K84" s="249"/>
      <c r="L84" s="136"/>
      <c r="M84" s="167">
        <f t="shared" si="6"/>
        <v>0</v>
      </c>
      <c r="N84" s="142">
        <v>9</v>
      </c>
      <c r="O84" s="136">
        <v>1692.866666</v>
      </c>
      <c r="P84" s="137">
        <f t="shared" si="7"/>
        <v>15235.799993999999</v>
      </c>
      <c r="Q84" s="76">
        <f t="shared" si="8"/>
        <v>0</v>
      </c>
      <c r="R84" s="76">
        <f t="shared" si="9"/>
        <v>15235.799993999999</v>
      </c>
      <c r="S84" s="132">
        <f t="shared" si="10"/>
        <v>-15235.799993999999</v>
      </c>
      <c r="T84" s="28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ht="30" customHeight="1">
      <c r="A85" s="79" t="s">
        <v>38</v>
      </c>
      <c r="B85" s="80" t="s">
        <v>222</v>
      </c>
      <c r="C85" s="95" t="s">
        <v>151</v>
      </c>
      <c r="D85" s="262" t="s">
        <v>105</v>
      </c>
      <c r="E85" s="142"/>
      <c r="F85" s="136"/>
      <c r="G85" s="143"/>
      <c r="H85" s="249"/>
      <c r="I85" s="138"/>
      <c r="J85" s="143"/>
      <c r="K85" s="249">
        <v>10</v>
      </c>
      <c r="L85" s="136">
        <v>4350</v>
      </c>
      <c r="M85" s="167">
        <f t="shared" si="6"/>
        <v>43500</v>
      </c>
      <c r="N85" s="142">
        <v>10</v>
      </c>
      <c r="O85" s="136">
        <v>2966.4</v>
      </c>
      <c r="P85" s="137">
        <f t="shared" si="7"/>
        <v>29664</v>
      </c>
      <c r="Q85" s="76">
        <f t="shared" si="8"/>
        <v>43500</v>
      </c>
      <c r="R85" s="76">
        <f t="shared" si="9"/>
        <v>29664</v>
      </c>
      <c r="S85" s="132">
        <f t="shared" si="10"/>
        <v>13836</v>
      </c>
      <c r="T85" s="284" t="s">
        <v>152</v>
      </c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1:20" ht="30" customHeight="1">
      <c r="A86" s="79" t="s">
        <v>38</v>
      </c>
      <c r="B86" s="80" t="s">
        <v>223</v>
      </c>
      <c r="C86" s="95" t="s">
        <v>153</v>
      </c>
      <c r="D86" s="262" t="s">
        <v>105</v>
      </c>
      <c r="E86" s="144"/>
      <c r="F86" s="136"/>
      <c r="G86" s="257"/>
      <c r="H86" s="249"/>
      <c r="I86" s="138"/>
      <c r="J86" s="257"/>
      <c r="K86" s="249">
        <v>25</v>
      </c>
      <c r="L86" s="136">
        <v>400</v>
      </c>
      <c r="M86" s="167">
        <f t="shared" si="6"/>
        <v>10000</v>
      </c>
      <c r="N86" s="142"/>
      <c r="O86" s="136"/>
      <c r="P86" s="137">
        <f t="shared" si="7"/>
        <v>0</v>
      </c>
      <c r="Q86" s="76">
        <f t="shared" si="8"/>
        <v>10000</v>
      </c>
      <c r="R86" s="76">
        <f t="shared" si="9"/>
        <v>0</v>
      </c>
      <c r="S86" s="132">
        <f t="shared" si="10"/>
        <v>10000</v>
      </c>
      <c r="T86" s="285" t="s">
        <v>154</v>
      </c>
    </row>
    <row r="87" spans="1:20" ht="30" customHeight="1">
      <c r="A87" s="79" t="s">
        <v>38</v>
      </c>
      <c r="B87" s="80" t="s">
        <v>224</v>
      </c>
      <c r="C87" s="95" t="s">
        <v>155</v>
      </c>
      <c r="D87" s="262" t="s">
        <v>105</v>
      </c>
      <c r="E87" s="144"/>
      <c r="F87" s="136"/>
      <c r="G87" s="257"/>
      <c r="H87" s="249"/>
      <c r="I87" s="138"/>
      <c r="J87" s="257"/>
      <c r="K87" s="249">
        <v>0</v>
      </c>
      <c r="L87" s="136"/>
      <c r="M87" s="167">
        <f t="shared" si="6"/>
        <v>0</v>
      </c>
      <c r="N87" s="142">
        <v>6</v>
      </c>
      <c r="O87" s="136">
        <v>504</v>
      </c>
      <c r="P87" s="137">
        <f t="shared" si="7"/>
        <v>3024</v>
      </c>
      <c r="Q87" s="76">
        <f t="shared" si="8"/>
        <v>0</v>
      </c>
      <c r="R87" s="76">
        <f t="shared" si="9"/>
        <v>3024</v>
      </c>
      <c r="S87" s="132">
        <f t="shared" si="10"/>
        <v>-3024</v>
      </c>
      <c r="T87" s="285"/>
    </row>
    <row r="88" spans="1:38" ht="30" customHeight="1">
      <c r="A88" s="79" t="s">
        <v>38</v>
      </c>
      <c r="B88" s="80" t="s">
        <v>157</v>
      </c>
      <c r="C88" s="95" t="s">
        <v>156</v>
      </c>
      <c r="D88" s="262" t="s">
        <v>105</v>
      </c>
      <c r="E88" s="142"/>
      <c r="F88" s="136"/>
      <c r="G88" s="143"/>
      <c r="H88" s="249"/>
      <c r="I88" s="138"/>
      <c r="J88" s="143"/>
      <c r="K88" s="249">
        <v>27</v>
      </c>
      <c r="L88" s="136">
        <v>700</v>
      </c>
      <c r="M88" s="167">
        <f t="shared" si="6"/>
        <v>18900</v>
      </c>
      <c r="N88" s="142">
        <v>25</v>
      </c>
      <c r="O88" s="136">
        <v>720</v>
      </c>
      <c r="P88" s="137">
        <f t="shared" si="7"/>
        <v>18000</v>
      </c>
      <c r="Q88" s="76">
        <f t="shared" si="8"/>
        <v>18900</v>
      </c>
      <c r="R88" s="76">
        <f t="shared" si="9"/>
        <v>18000</v>
      </c>
      <c r="S88" s="132">
        <f t="shared" si="10"/>
        <v>900</v>
      </c>
      <c r="T88" s="28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ht="30" customHeight="1">
      <c r="A89" s="79" t="s">
        <v>38</v>
      </c>
      <c r="B89" s="80" t="s">
        <v>159</v>
      </c>
      <c r="C89" s="95" t="s">
        <v>158</v>
      </c>
      <c r="D89" s="262" t="s">
        <v>105</v>
      </c>
      <c r="E89" s="142"/>
      <c r="F89" s="136"/>
      <c r="G89" s="143"/>
      <c r="H89" s="249"/>
      <c r="I89" s="138"/>
      <c r="J89" s="143"/>
      <c r="K89" s="249">
        <v>2</v>
      </c>
      <c r="L89" s="136">
        <v>1200</v>
      </c>
      <c r="M89" s="167">
        <f t="shared" si="6"/>
        <v>2400</v>
      </c>
      <c r="N89" s="142">
        <v>2</v>
      </c>
      <c r="O89" s="136">
        <v>1633.5</v>
      </c>
      <c r="P89" s="137">
        <f t="shared" si="7"/>
        <v>3267</v>
      </c>
      <c r="Q89" s="76">
        <f t="shared" si="8"/>
        <v>2400</v>
      </c>
      <c r="R89" s="76">
        <f t="shared" si="9"/>
        <v>3267</v>
      </c>
      <c r="S89" s="132">
        <f t="shared" si="10"/>
        <v>-867</v>
      </c>
      <c r="T89" s="28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1:38" ht="30" customHeight="1">
      <c r="A90" s="79" t="s">
        <v>38</v>
      </c>
      <c r="B90" s="80" t="s">
        <v>161</v>
      </c>
      <c r="C90" s="95" t="s">
        <v>160</v>
      </c>
      <c r="D90" s="262" t="s">
        <v>105</v>
      </c>
      <c r="E90" s="142"/>
      <c r="F90" s="136"/>
      <c r="G90" s="143"/>
      <c r="H90" s="249"/>
      <c r="I90" s="138"/>
      <c r="J90" s="143"/>
      <c r="K90" s="249">
        <v>1</v>
      </c>
      <c r="L90" s="136">
        <v>560</v>
      </c>
      <c r="M90" s="167">
        <f t="shared" si="6"/>
        <v>560</v>
      </c>
      <c r="N90" s="142">
        <v>1</v>
      </c>
      <c r="O90" s="136">
        <v>299</v>
      </c>
      <c r="P90" s="137">
        <f t="shared" si="7"/>
        <v>299</v>
      </c>
      <c r="Q90" s="76">
        <f t="shared" si="8"/>
        <v>560</v>
      </c>
      <c r="R90" s="76">
        <f t="shared" si="9"/>
        <v>299</v>
      </c>
      <c r="S90" s="132">
        <f t="shared" si="10"/>
        <v>261</v>
      </c>
      <c r="T90" s="28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1:38" ht="30" customHeight="1">
      <c r="A91" s="79" t="s">
        <v>38</v>
      </c>
      <c r="B91" s="80" t="s">
        <v>225</v>
      </c>
      <c r="C91" s="95" t="s">
        <v>162</v>
      </c>
      <c r="D91" s="262" t="s">
        <v>105</v>
      </c>
      <c r="E91" s="142"/>
      <c r="F91" s="136"/>
      <c r="G91" s="143"/>
      <c r="H91" s="249"/>
      <c r="I91" s="138"/>
      <c r="J91" s="143"/>
      <c r="K91" s="249"/>
      <c r="L91" s="136"/>
      <c r="M91" s="167">
        <f t="shared" si="6"/>
        <v>0</v>
      </c>
      <c r="N91" s="142">
        <v>15</v>
      </c>
      <c r="O91" s="136">
        <v>43</v>
      </c>
      <c r="P91" s="137">
        <f t="shared" si="7"/>
        <v>645</v>
      </c>
      <c r="Q91" s="76">
        <f t="shared" si="8"/>
        <v>0</v>
      </c>
      <c r="R91" s="76">
        <f t="shared" si="9"/>
        <v>645</v>
      </c>
      <c r="S91" s="132">
        <f t="shared" si="10"/>
        <v>-645</v>
      </c>
      <c r="T91" s="28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38" ht="30" customHeight="1">
      <c r="A92" s="79" t="s">
        <v>38</v>
      </c>
      <c r="B92" s="80" t="s">
        <v>226</v>
      </c>
      <c r="C92" s="95" t="s">
        <v>163</v>
      </c>
      <c r="D92" s="262" t="s">
        <v>164</v>
      </c>
      <c r="E92" s="142"/>
      <c r="F92" s="136"/>
      <c r="G92" s="143"/>
      <c r="H92" s="249"/>
      <c r="I92" s="136"/>
      <c r="J92" s="143"/>
      <c r="K92" s="249"/>
      <c r="L92" s="136"/>
      <c r="M92" s="167">
        <f t="shared" si="6"/>
        <v>0</v>
      </c>
      <c r="N92" s="142">
        <v>1</v>
      </c>
      <c r="O92" s="136">
        <v>6921</v>
      </c>
      <c r="P92" s="137">
        <f t="shared" si="7"/>
        <v>6921</v>
      </c>
      <c r="Q92" s="76">
        <f t="shared" si="8"/>
        <v>0</v>
      </c>
      <c r="R92" s="76">
        <f t="shared" si="9"/>
        <v>6921</v>
      </c>
      <c r="S92" s="132">
        <f t="shared" si="10"/>
        <v>-6921</v>
      </c>
      <c r="T92" s="28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20" ht="14.25">
      <c r="A93" s="79" t="s">
        <v>38</v>
      </c>
      <c r="B93" s="80" t="s">
        <v>227</v>
      </c>
      <c r="C93" s="95"/>
      <c r="D93" s="263"/>
      <c r="E93" s="144"/>
      <c r="F93" s="138"/>
      <c r="G93" s="257"/>
      <c r="H93" s="259"/>
      <c r="I93" s="138"/>
      <c r="J93" s="257"/>
      <c r="K93" s="250"/>
      <c r="L93" s="148"/>
      <c r="M93" s="168">
        <f t="shared" si="6"/>
        <v>0</v>
      </c>
      <c r="N93" s="142"/>
      <c r="O93" s="136"/>
      <c r="P93" s="137">
        <f aca="true" t="shared" si="11" ref="P93:P101">N93*O93</f>
        <v>0</v>
      </c>
      <c r="Q93" s="76">
        <f t="shared" si="8"/>
        <v>0</v>
      </c>
      <c r="R93" s="76">
        <f t="shared" si="9"/>
        <v>0</v>
      </c>
      <c r="S93" s="132">
        <f t="shared" si="10"/>
        <v>0</v>
      </c>
      <c r="T93" s="285"/>
    </row>
    <row r="94" spans="1:38" ht="30" customHeight="1">
      <c r="A94" s="79" t="s">
        <v>38</v>
      </c>
      <c r="B94" s="80" t="s">
        <v>228</v>
      </c>
      <c r="C94" s="95" t="s">
        <v>232</v>
      </c>
      <c r="D94" s="262" t="s">
        <v>105</v>
      </c>
      <c r="E94" s="142"/>
      <c r="F94" s="136"/>
      <c r="G94" s="143"/>
      <c r="H94" s="249"/>
      <c r="I94" s="138"/>
      <c r="J94" s="143"/>
      <c r="K94" s="249"/>
      <c r="L94" s="136"/>
      <c r="M94" s="167">
        <f aca="true" t="shared" si="12" ref="M94:M102">K94*L94</f>
        <v>0</v>
      </c>
      <c r="N94" s="142">
        <v>1</v>
      </c>
      <c r="O94" s="136">
        <v>299</v>
      </c>
      <c r="P94" s="137">
        <f t="shared" si="11"/>
        <v>299</v>
      </c>
      <c r="Q94" s="76">
        <f aca="true" t="shared" si="13" ref="Q94:Q102">G94+M94</f>
        <v>0</v>
      </c>
      <c r="R94" s="76">
        <f aca="true" t="shared" si="14" ref="R94:R102">J94+P94</f>
        <v>299</v>
      </c>
      <c r="S94" s="132">
        <f aca="true" t="shared" si="15" ref="S94:S102">Q94-R94</f>
        <v>-299</v>
      </c>
      <c r="T94" s="28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spans="1:38" ht="30" customHeight="1">
      <c r="A95" s="79" t="s">
        <v>38</v>
      </c>
      <c r="B95" s="80" t="s">
        <v>229</v>
      </c>
      <c r="C95" s="95" t="s">
        <v>233</v>
      </c>
      <c r="D95" s="262" t="s">
        <v>105</v>
      </c>
      <c r="E95" s="142"/>
      <c r="F95" s="136"/>
      <c r="G95" s="143"/>
      <c r="H95" s="249"/>
      <c r="I95" s="138"/>
      <c r="J95" s="143"/>
      <c r="K95" s="249"/>
      <c r="L95" s="136"/>
      <c r="M95" s="167">
        <f t="shared" si="12"/>
        <v>0</v>
      </c>
      <c r="N95" s="142">
        <v>1</v>
      </c>
      <c r="O95" s="136">
        <v>799</v>
      </c>
      <c r="P95" s="137">
        <f t="shared" si="11"/>
        <v>799</v>
      </c>
      <c r="Q95" s="76">
        <f t="shared" si="13"/>
        <v>0</v>
      </c>
      <c r="R95" s="76">
        <f t="shared" si="14"/>
        <v>799</v>
      </c>
      <c r="S95" s="132">
        <f t="shared" si="15"/>
        <v>-799</v>
      </c>
      <c r="T95" s="28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spans="1:38" ht="30" customHeight="1">
      <c r="A96" s="79" t="s">
        <v>38</v>
      </c>
      <c r="B96" s="80" t="s">
        <v>230</v>
      </c>
      <c r="C96" s="95" t="s">
        <v>130</v>
      </c>
      <c r="D96" s="262" t="s">
        <v>164</v>
      </c>
      <c r="E96" s="142"/>
      <c r="F96" s="136"/>
      <c r="G96" s="143"/>
      <c r="H96" s="249"/>
      <c r="I96" s="136"/>
      <c r="J96" s="143"/>
      <c r="K96" s="249"/>
      <c r="L96" s="136"/>
      <c r="M96" s="167">
        <f t="shared" si="12"/>
        <v>0</v>
      </c>
      <c r="N96" s="142">
        <v>1</v>
      </c>
      <c r="O96" s="136">
        <v>999</v>
      </c>
      <c r="P96" s="137">
        <f t="shared" si="11"/>
        <v>999</v>
      </c>
      <c r="Q96" s="76">
        <f t="shared" si="13"/>
        <v>0</v>
      </c>
      <c r="R96" s="76">
        <f t="shared" si="14"/>
        <v>999</v>
      </c>
      <c r="S96" s="132">
        <f t="shared" si="15"/>
        <v>-999</v>
      </c>
      <c r="T96" s="28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</row>
    <row r="97" spans="1:20" ht="14.25">
      <c r="A97" s="79" t="s">
        <v>38</v>
      </c>
      <c r="B97" s="80" t="s">
        <v>231</v>
      </c>
      <c r="C97" s="95"/>
      <c r="D97" s="263"/>
      <c r="E97" s="144"/>
      <c r="F97" s="138"/>
      <c r="G97" s="257"/>
      <c r="H97" s="259"/>
      <c r="I97" s="138"/>
      <c r="J97" s="257"/>
      <c r="K97" s="250"/>
      <c r="L97" s="148"/>
      <c r="M97" s="168">
        <f t="shared" si="12"/>
        <v>0</v>
      </c>
      <c r="N97" s="142"/>
      <c r="O97" s="136"/>
      <c r="P97" s="137">
        <f t="shared" si="11"/>
        <v>0</v>
      </c>
      <c r="Q97" s="76">
        <f t="shared" si="13"/>
        <v>0</v>
      </c>
      <c r="R97" s="76">
        <f t="shared" si="14"/>
        <v>0</v>
      </c>
      <c r="S97" s="132">
        <f t="shared" si="15"/>
        <v>0</v>
      </c>
      <c r="T97" s="285"/>
    </row>
    <row r="98" spans="1:38" ht="30" customHeight="1">
      <c r="A98" s="79" t="s">
        <v>38</v>
      </c>
      <c r="B98" s="80" t="s">
        <v>234</v>
      </c>
      <c r="C98" s="95" t="s">
        <v>242</v>
      </c>
      <c r="D98" s="262" t="s">
        <v>105</v>
      </c>
      <c r="E98" s="142"/>
      <c r="F98" s="136"/>
      <c r="G98" s="143"/>
      <c r="H98" s="249"/>
      <c r="I98" s="138"/>
      <c r="J98" s="143"/>
      <c r="K98" s="249"/>
      <c r="L98" s="136"/>
      <c r="M98" s="167">
        <f t="shared" si="12"/>
        <v>0</v>
      </c>
      <c r="N98" s="142">
        <v>1</v>
      </c>
      <c r="O98" s="136">
        <v>1500</v>
      </c>
      <c r="P98" s="137">
        <f t="shared" si="11"/>
        <v>1500</v>
      </c>
      <c r="Q98" s="76">
        <f t="shared" si="13"/>
        <v>0</v>
      </c>
      <c r="R98" s="76">
        <f t="shared" si="14"/>
        <v>1500</v>
      </c>
      <c r="S98" s="132">
        <f t="shared" si="15"/>
        <v>-1500</v>
      </c>
      <c r="T98" s="28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</row>
    <row r="99" spans="1:38" ht="30" customHeight="1">
      <c r="A99" s="79" t="s">
        <v>38</v>
      </c>
      <c r="B99" s="80" t="s">
        <v>235</v>
      </c>
      <c r="C99" s="95" t="s">
        <v>243</v>
      </c>
      <c r="D99" s="262" t="s">
        <v>105</v>
      </c>
      <c r="E99" s="142"/>
      <c r="F99" s="136"/>
      <c r="G99" s="143"/>
      <c r="H99" s="249"/>
      <c r="I99" s="138"/>
      <c r="J99" s="143"/>
      <c r="K99" s="249"/>
      <c r="L99" s="136"/>
      <c r="M99" s="167">
        <f t="shared" si="12"/>
        <v>0</v>
      </c>
      <c r="N99" s="142">
        <v>1</v>
      </c>
      <c r="O99" s="136">
        <v>800</v>
      </c>
      <c r="P99" s="137">
        <f t="shared" si="11"/>
        <v>800</v>
      </c>
      <c r="Q99" s="76">
        <f t="shared" si="13"/>
        <v>0</v>
      </c>
      <c r="R99" s="76">
        <f t="shared" si="14"/>
        <v>800</v>
      </c>
      <c r="S99" s="132">
        <f t="shared" si="15"/>
        <v>-800</v>
      </c>
      <c r="T99" s="28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</row>
    <row r="100" spans="1:38" ht="30" customHeight="1">
      <c r="A100" s="79" t="s">
        <v>38</v>
      </c>
      <c r="B100" s="80" t="s">
        <v>236</v>
      </c>
      <c r="C100" s="95" t="s">
        <v>244</v>
      </c>
      <c r="D100" s="262" t="s">
        <v>105</v>
      </c>
      <c r="E100" s="142"/>
      <c r="F100" s="136"/>
      <c r="G100" s="143"/>
      <c r="H100" s="249"/>
      <c r="I100" s="138"/>
      <c r="J100" s="143"/>
      <c r="K100" s="249"/>
      <c r="L100" s="136"/>
      <c r="M100" s="167">
        <f t="shared" si="12"/>
        <v>0</v>
      </c>
      <c r="N100" s="142">
        <v>1</v>
      </c>
      <c r="O100" s="136">
        <v>300</v>
      </c>
      <c r="P100" s="137">
        <f t="shared" si="11"/>
        <v>300</v>
      </c>
      <c r="Q100" s="76">
        <f t="shared" si="13"/>
        <v>0</v>
      </c>
      <c r="R100" s="76">
        <f t="shared" si="14"/>
        <v>300</v>
      </c>
      <c r="S100" s="132">
        <f t="shared" si="15"/>
        <v>-300</v>
      </c>
      <c r="T100" s="28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</row>
    <row r="101" spans="1:38" ht="30" customHeight="1">
      <c r="A101" s="79" t="s">
        <v>38</v>
      </c>
      <c r="B101" s="80" t="s">
        <v>237</v>
      </c>
      <c r="C101" s="95" t="s">
        <v>120</v>
      </c>
      <c r="D101" s="262" t="s">
        <v>105</v>
      </c>
      <c r="E101" s="142"/>
      <c r="F101" s="136"/>
      <c r="G101" s="143"/>
      <c r="H101" s="249"/>
      <c r="I101" s="136"/>
      <c r="J101" s="143"/>
      <c r="K101" s="249"/>
      <c r="L101" s="136"/>
      <c r="M101" s="167">
        <f t="shared" si="12"/>
        <v>0</v>
      </c>
      <c r="N101" s="142">
        <v>1</v>
      </c>
      <c r="O101" s="136">
        <v>4106</v>
      </c>
      <c r="P101" s="137">
        <f t="shared" si="11"/>
        <v>4106</v>
      </c>
      <c r="Q101" s="76">
        <f t="shared" si="13"/>
        <v>0</v>
      </c>
      <c r="R101" s="76">
        <f t="shared" si="14"/>
        <v>4106</v>
      </c>
      <c r="S101" s="132">
        <f t="shared" si="15"/>
        <v>-4106</v>
      </c>
      <c r="T101" s="28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spans="1:20" ht="14.25">
      <c r="A102" s="79" t="s">
        <v>38</v>
      </c>
      <c r="B102" s="80" t="s">
        <v>238</v>
      </c>
      <c r="C102" s="95"/>
      <c r="D102" s="263"/>
      <c r="E102" s="144"/>
      <c r="F102" s="138"/>
      <c r="G102" s="257"/>
      <c r="H102" s="259"/>
      <c r="I102" s="138"/>
      <c r="J102" s="257"/>
      <c r="K102" s="250"/>
      <c r="L102" s="148"/>
      <c r="M102" s="168">
        <f t="shared" si="12"/>
        <v>0</v>
      </c>
      <c r="N102" s="142"/>
      <c r="O102" s="136"/>
      <c r="P102" s="137">
        <f>N102*O102</f>
        <v>0</v>
      </c>
      <c r="Q102" s="76">
        <f t="shared" si="13"/>
        <v>0</v>
      </c>
      <c r="R102" s="76">
        <f t="shared" si="14"/>
        <v>0</v>
      </c>
      <c r="S102" s="132">
        <f t="shared" si="15"/>
        <v>0</v>
      </c>
      <c r="T102" s="285"/>
    </row>
    <row r="103" spans="1:38" ht="30" customHeight="1">
      <c r="A103" s="79" t="s">
        <v>38</v>
      </c>
      <c r="B103" s="80" t="s">
        <v>239</v>
      </c>
      <c r="C103" s="95"/>
      <c r="D103" s="262"/>
      <c r="E103" s="142"/>
      <c r="F103" s="136"/>
      <c r="G103" s="143"/>
      <c r="H103" s="249"/>
      <c r="I103" s="138"/>
      <c r="J103" s="143"/>
      <c r="K103" s="249"/>
      <c r="L103" s="136"/>
      <c r="M103" s="167">
        <f>K103*L103</f>
        <v>0</v>
      </c>
      <c r="N103" s="142"/>
      <c r="O103" s="136"/>
      <c r="P103" s="137">
        <f>N103*O103</f>
        <v>0</v>
      </c>
      <c r="Q103" s="76">
        <f>G103+M103</f>
        <v>0</v>
      </c>
      <c r="R103" s="76">
        <f>J103+P103</f>
        <v>0</v>
      </c>
      <c r="S103" s="132">
        <f>Q103-R103</f>
        <v>0</v>
      </c>
      <c r="T103" s="28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</row>
    <row r="104" spans="1:38" ht="30" customHeight="1">
      <c r="A104" s="79" t="s">
        <v>38</v>
      </c>
      <c r="B104" s="80" t="s">
        <v>240</v>
      </c>
      <c r="C104" s="95"/>
      <c r="D104" s="262"/>
      <c r="E104" s="142"/>
      <c r="F104" s="136"/>
      <c r="G104" s="143"/>
      <c r="H104" s="249"/>
      <c r="I104" s="138"/>
      <c r="J104" s="143"/>
      <c r="K104" s="249"/>
      <c r="L104" s="136"/>
      <c r="M104" s="167">
        <f>K104*L104</f>
        <v>0</v>
      </c>
      <c r="N104" s="142"/>
      <c r="O104" s="136"/>
      <c r="P104" s="137">
        <f>N104*O104</f>
        <v>0</v>
      </c>
      <c r="Q104" s="76">
        <f>G104+M104</f>
        <v>0</v>
      </c>
      <c r="R104" s="76">
        <f>J104+P104</f>
        <v>0</v>
      </c>
      <c r="S104" s="132">
        <f>Q104-R104</f>
        <v>0</v>
      </c>
      <c r="T104" s="28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</row>
    <row r="105" spans="1:38" ht="30" customHeight="1" thickBot="1">
      <c r="A105" s="79" t="s">
        <v>38</v>
      </c>
      <c r="B105" s="80" t="s">
        <v>241</v>
      </c>
      <c r="C105" s="95"/>
      <c r="D105" s="264"/>
      <c r="E105" s="145"/>
      <c r="F105" s="146"/>
      <c r="G105" s="147"/>
      <c r="H105" s="260"/>
      <c r="I105" s="146"/>
      <c r="J105" s="147"/>
      <c r="K105" s="251"/>
      <c r="L105" s="200"/>
      <c r="M105" s="168">
        <f>K105*L105</f>
        <v>0</v>
      </c>
      <c r="N105" s="199"/>
      <c r="O105" s="200"/>
      <c r="P105" s="201">
        <f>N105*O105</f>
        <v>0</v>
      </c>
      <c r="Q105" s="85">
        <f>G105+M105</f>
        <v>0</v>
      </c>
      <c r="R105" s="85">
        <f>J105+P105</f>
        <v>0</v>
      </c>
      <c r="S105" s="133">
        <f>Q105-R105</f>
        <v>0</v>
      </c>
      <c r="T105" s="286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</row>
    <row r="106" spans="1:38" s="174" customFormat="1" ht="30" customHeight="1" thickBot="1">
      <c r="A106" s="152" t="s">
        <v>165</v>
      </c>
      <c r="B106" s="153"/>
      <c r="C106" s="181"/>
      <c r="D106" s="265"/>
      <c r="E106" s="234"/>
      <c r="F106" s="235"/>
      <c r="G106" s="186">
        <f>SUM(G64:G93)</f>
        <v>0</v>
      </c>
      <c r="H106" s="268"/>
      <c r="I106" s="235"/>
      <c r="J106" s="256">
        <f>SUM(J64:J93)</f>
        <v>0</v>
      </c>
      <c r="K106" s="183"/>
      <c r="L106" s="184"/>
      <c r="M106" s="185">
        <f>SUM(M64:M105)</f>
        <v>252604</v>
      </c>
      <c r="N106" s="239"/>
      <c r="O106" s="240"/>
      <c r="P106" s="239">
        <f>SUM(P64:P105)</f>
        <v>280000.5599939</v>
      </c>
      <c r="Q106" s="185">
        <f>SUM(Q64:Q105)</f>
        <v>252604</v>
      </c>
      <c r="R106" s="209">
        <f>SUM(R64:R105)</f>
        <v>280000.5599939</v>
      </c>
      <c r="S106" s="182">
        <f>SUM(S64:S105)</f>
        <v>-27396.559993900002</v>
      </c>
      <c r="T106" s="282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</row>
    <row r="107" spans="1:38" ht="42" customHeight="1" thickBot="1">
      <c r="A107" s="202" t="s">
        <v>27</v>
      </c>
      <c r="B107" s="203" t="s">
        <v>166</v>
      </c>
      <c r="C107" s="204" t="s">
        <v>167</v>
      </c>
      <c r="D107" s="205"/>
      <c r="E107" s="269"/>
      <c r="F107" s="207"/>
      <c r="G107" s="270"/>
      <c r="H107" s="206"/>
      <c r="I107" s="207"/>
      <c r="J107" s="208"/>
      <c r="K107" s="164"/>
      <c r="L107" s="165"/>
      <c r="M107" s="237"/>
      <c r="N107" s="164"/>
      <c r="O107" s="165"/>
      <c r="P107" s="166"/>
      <c r="Q107" s="151"/>
      <c r="R107" s="151"/>
      <c r="S107" s="151"/>
      <c r="T107" s="230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</row>
    <row r="108" spans="1:38" ht="30" customHeight="1">
      <c r="A108" s="70" t="s">
        <v>38</v>
      </c>
      <c r="B108" s="71" t="s">
        <v>168</v>
      </c>
      <c r="C108" s="154" t="s">
        <v>169</v>
      </c>
      <c r="D108" s="266" t="s">
        <v>41</v>
      </c>
      <c r="E108" s="271"/>
      <c r="F108" s="75"/>
      <c r="G108" s="272">
        <f>E108*F108</f>
        <v>0</v>
      </c>
      <c r="H108" s="134"/>
      <c r="I108" s="75"/>
      <c r="J108" s="132">
        <f>H108*I108</f>
        <v>0</v>
      </c>
      <c r="K108" s="155">
        <v>2</v>
      </c>
      <c r="L108" s="156">
        <v>753</v>
      </c>
      <c r="M108" s="168">
        <f>K108*L108</f>
        <v>1506</v>
      </c>
      <c r="N108" s="155">
        <v>3</v>
      </c>
      <c r="O108" s="156">
        <v>493.7766666</v>
      </c>
      <c r="P108" s="201">
        <f>N108*O108</f>
        <v>1481.3299998</v>
      </c>
      <c r="Q108" s="238">
        <f>G108+M108</f>
        <v>1506</v>
      </c>
      <c r="R108" s="76">
        <v>1481.33</v>
      </c>
      <c r="S108" s="132">
        <f>Q108-R108</f>
        <v>24.670000000000073</v>
      </c>
      <c r="T108" s="227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</row>
    <row r="109" spans="1:38" ht="30" customHeight="1">
      <c r="A109" s="77" t="s">
        <v>38</v>
      </c>
      <c r="B109" s="78" t="s">
        <v>170</v>
      </c>
      <c r="C109" s="94" t="s">
        <v>171</v>
      </c>
      <c r="D109" s="266" t="s">
        <v>41</v>
      </c>
      <c r="E109" s="271"/>
      <c r="F109" s="75"/>
      <c r="G109" s="272">
        <f>E109*F109</f>
        <v>0</v>
      </c>
      <c r="H109" s="134"/>
      <c r="I109" s="75"/>
      <c r="J109" s="132">
        <f>H109*I109</f>
        <v>0</v>
      </c>
      <c r="K109" s="142">
        <v>2</v>
      </c>
      <c r="L109" s="136">
        <v>850</v>
      </c>
      <c r="M109" s="168">
        <f>K109*L109</f>
        <v>1700</v>
      </c>
      <c r="N109" s="142"/>
      <c r="O109" s="136"/>
      <c r="P109" s="201">
        <f>N109*O109</f>
        <v>0</v>
      </c>
      <c r="Q109" s="238">
        <f>G109+M109</f>
        <v>1700</v>
      </c>
      <c r="R109" s="76">
        <f>J109+P109</f>
        <v>0</v>
      </c>
      <c r="S109" s="132">
        <f>Q109-R109</f>
        <v>1700</v>
      </c>
      <c r="T109" s="227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</row>
    <row r="110" spans="1:38" ht="30" customHeight="1" thickBot="1">
      <c r="A110" s="79" t="s">
        <v>38</v>
      </c>
      <c r="B110" s="80" t="s">
        <v>172</v>
      </c>
      <c r="C110" s="95" t="s">
        <v>173</v>
      </c>
      <c r="D110" s="267" t="s">
        <v>41</v>
      </c>
      <c r="E110" s="273"/>
      <c r="F110" s="274"/>
      <c r="G110" s="275">
        <f>E110*F110</f>
        <v>0</v>
      </c>
      <c r="H110" s="135"/>
      <c r="I110" s="84"/>
      <c r="J110" s="133">
        <f>H110*I110</f>
        <v>0</v>
      </c>
      <c r="K110" s="199"/>
      <c r="L110" s="200"/>
      <c r="M110" s="168">
        <f>K110*L110</f>
        <v>0</v>
      </c>
      <c r="N110" s="199"/>
      <c r="O110" s="200"/>
      <c r="P110" s="201">
        <f>N110*O110</f>
        <v>0</v>
      </c>
      <c r="Q110" s="238">
        <f>G110+M110</f>
        <v>0</v>
      </c>
      <c r="R110" s="76">
        <f>J110+P110</f>
        <v>0</v>
      </c>
      <c r="S110" s="132">
        <f>Q110-R110</f>
        <v>0</v>
      </c>
      <c r="T110" s="223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</row>
    <row r="111" spans="1:38" s="174" customFormat="1" ht="30" customHeight="1" thickBot="1">
      <c r="A111" s="86" t="s">
        <v>174</v>
      </c>
      <c r="B111" s="87"/>
      <c r="C111" s="169"/>
      <c r="D111" s="170"/>
      <c r="E111" s="188"/>
      <c r="F111" s="189"/>
      <c r="G111" s="187">
        <f>SUM(G108:G110)</f>
        <v>0</v>
      </c>
      <c r="H111" s="171"/>
      <c r="I111" s="172"/>
      <c r="J111" s="215">
        <f>SUM(J108:J110)</f>
        <v>0</v>
      </c>
      <c r="K111" s="236"/>
      <c r="L111" s="178"/>
      <c r="M111" s="180">
        <f>SUM(M108:M110)</f>
        <v>3206</v>
      </c>
      <c r="N111" s="236"/>
      <c r="O111" s="178"/>
      <c r="P111" s="180">
        <f>SUM(P108:P110)</f>
        <v>1481.3299998</v>
      </c>
      <c r="Q111" s="241">
        <f>SUM(Q108:Q110)</f>
        <v>3206</v>
      </c>
      <c r="R111" s="173">
        <f>SUM(R108:R110)</f>
        <v>1481.33</v>
      </c>
      <c r="S111" s="215">
        <f>SUM(S108:S110)</f>
        <v>1724.67</v>
      </c>
      <c r="T111" s="228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</row>
    <row r="112" spans="1:38" ht="30" customHeight="1" thickBot="1">
      <c r="A112" s="64" t="s">
        <v>27</v>
      </c>
      <c r="B112" s="65" t="s">
        <v>175</v>
      </c>
      <c r="C112" s="64" t="s">
        <v>176</v>
      </c>
      <c r="D112" s="66"/>
      <c r="E112" s="67"/>
      <c r="F112" s="68"/>
      <c r="G112" s="88"/>
      <c r="H112" s="67"/>
      <c r="I112" s="68"/>
      <c r="J112" s="88"/>
      <c r="K112" s="149"/>
      <c r="L112" s="150"/>
      <c r="M112" s="151"/>
      <c r="N112" s="149"/>
      <c r="O112" s="150"/>
      <c r="P112" s="151"/>
      <c r="Q112" s="88"/>
      <c r="R112" s="88"/>
      <c r="S112" s="88"/>
      <c r="T112" s="226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</row>
    <row r="113" spans="1:38" ht="30" customHeight="1">
      <c r="A113" s="70" t="s">
        <v>38</v>
      </c>
      <c r="B113" s="89" t="s">
        <v>177</v>
      </c>
      <c r="C113" s="91" t="s">
        <v>178</v>
      </c>
      <c r="D113" s="73"/>
      <c r="E113" s="74"/>
      <c r="F113" s="75"/>
      <c r="G113" s="76">
        <f>E113*F113</f>
        <v>0</v>
      </c>
      <c r="H113" s="74"/>
      <c r="I113" s="75"/>
      <c r="J113" s="76">
        <f>H113*I113</f>
        <v>0</v>
      </c>
      <c r="K113" s="74">
        <v>2</v>
      </c>
      <c r="L113" s="75">
        <v>550</v>
      </c>
      <c r="M113" s="76">
        <f>K113*L113</f>
        <v>1100</v>
      </c>
      <c r="N113" s="74">
        <v>1</v>
      </c>
      <c r="O113" s="75">
        <v>1429.78</v>
      </c>
      <c r="P113" s="76">
        <f>N113*O113</f>
        <v>1429.78</v>
      </c>
      <c r="Q113" s="76">
        <f>G113+M113</f>
        <v>1100</v>
      </c>
      <c r="R113" s="76">
        <f>J113+P113</f>
        <v>1429.78</v>
      </c>
      <c r="S113" s="132">
        <f>Q113-R113</f>
        <v>-329.78</v>
      </c>
      <c r="T113" s="227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</row>
    <row r="114" spans="1:38" ht="30" customHeight="1">
      <c r="A114" s="70" t="s">
        <v>38</v>
      </c>
      <c r="B114" s="71" t="s">
        <v>179</v>
      </c>
      <c r="C114" s="91" t="s">
        <v>180</v>
      </c>
      <c r="D114" s="73"/>
      <c r="E114" s="74"/>
      <c r="F114" s="75"/>
      <c r="G114" s="76">
        <f>E114*F114</f>
        <v>0</v>
      </c>
      <c r="H114" s="74"/>
      <c r="I114" s="75"/>
      <c r="J114" s="76">
        <f>H114*I114</f>
        <v>0</v>
      </c>
      <c r="K114" s="74">
        <v>2</v>
      </c>
      <c r="L114" s="75">
        <v>540</v>
      </c>
      <c r="M114" s="76">
        <f>K114*L114</f>
        <v>1080</v>
      </c>
      <c r="N114" s="74"/>
      <c r="O114" s="75"/>
      <c r="P114" s="76">
        <f>N114*O114</f>
        <v>0</v>
      </c>
      <c r="Q114" s="76">
        <f>G114+M114</f>
        <v>1080</v>
      </c>
      <c r="R114" s="76">
        <f>J114+P114</f>
        <v>0</v>
      </c>
      <c r="S114" s="132">
        <f>Q114-R114</f>
        <v>1080</v>
      </c>
      <c r="T114" s="227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</row>
    <row r="115" spans="1:38" ht="30" customHeight="1">
      <c r="A115" s="77" t="s">
        <v>38</v>
      </c>
      <c r="B115" s="78" t="s">
        <v>181</v>
      </c>
      <c r="C115" s="91" t="s">
        <v>182</v>
      </c>
      <c r="D115" s="73"/>
      <c r="E115" s="74"/>
      <c r="F115" s="75"/>
      <c r="G115" s="76">
        <f>E115*F115</f>
        <v>0</v>
      </c>
      <c r="H115" s="74"/>
      <c r="I115" s="75"/>
      <c r="J115" s="76">
        <f>H115*I115</f>
        <v>0</v>
      </c>
      <c r="K115" s="74"/>
      <c r="L115" s="75"/>
      <c r="M115" s="76">
        <f>K115*L115</f>
        <v>0</v>
      </c>
      <c r="N115" s="74"/>
      <c r="O115" s="75"/>
      <c r="P115" s="76">
        <f>N115*O115</f>
        <v>0</v>
      </c>
      <c r="Q115" s="76">
        <f>G115+M115</f>
        <v>0</v>
      </c>
      <c r="R115" s="76">
        <f>J115+P115</f>
        <v>0</v>
      </c>
      <c r="S115" s="132">
        <f>Q115-R115</f>
        <v>0</v>
      </c>
      <c r="T115" s="227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</row>
    <row r="116" spans="1:38" s="174" customFormat="1" ht="30" customHeight="1">
      <c r="A116" s="86" t="s">
        <v>183</v>
      </c>
      <c r="B116" s="96"/>
      <c r="C116" s="169"/>
      <c r="D116" s="170"/>
      <c r="E116" s="171"/>
      <c r="F116" s="172"/>
      <c r="G116" s="173">
        <f>SUM(G113:G115)</f>
        <v>0</v>
      </c>
      <c r="H116" s="171"/>
      <c r="I116" s="172"/>
      <c r="J116" s="173">
        <f>SUM(J113:J115)</f>
        <v>0</v>
      </c>
      <c r="K116" s="171"/>
      <c r="L116" s="172"/>
      <c r="M116" s="173">
        <f>SUM(M113:M115)</f>
        <v>2180</v>
      </c>
      <c r="N116" s="171"/>
      <c r="O116" s="172"/>
      <c r="P116" s="173">
        <f>SUM(P113:P115)</f>
        <v>1429.78</v>
      </c>
      <c r="Q116" s="173">
        <f>SUM(Q113:Q115)</f>
        <v>2180</v>
      </c>
      <c r="R116" s="173">
        <f>SUM(R113:R115)</f>
        <v>1429.78</v>
      </c>
      <c r="S116" s="215">
        <f>SUM(S113:S115)</f>
        <v>750.22</v>
      </c>
      <c r="T116" s="228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</row>
    <row r="117" spans="1:38" ht="30" customHeight="1">
      <c r="A117" s="64" t="s">
        <v>27</v>
      </c>
      <c r="B117" s="97" t="s">
        <v>184</v>
      </c>
      <c r="C117" s="91" t="s">
        <v>185</v>
      </c>
      <c r="D117" s="73"/>
      <c r="E117" s="74"/>
      <c r="F117" s="75"/>
      <c r="G117" s="76"/>
      <c r="H117" s="74"/>
      <c r="I117" s="75"/>
      <c r="J117" s="76"/>
      <c r="K117" s="74"/>
      <c r="L117" s="75"/>
      <c r="M117" s="76"/>
      <c r="N117" s="74"/>
      <c r="O117" s="75"/>
      <c r="P117" s="76"/>
      <c r="Q117" s="76">
        <f aca="true" t="shared" si="16" ref="Q117:Q122">G117+M117</f>
        <v>0</v>
      </c>
      <c r="R117" s="76">
        <f aca="true" t="shared" si="17" ref="R117:R122">J117+P117</f>
        <v>0</v>
      </c>
      <c r="S117" s="132">
        <f aca="true" t="shared" si="18" ref="S117:S122">Q117-R117</f>
        <v>0</v>
      </c>
      <c r="T117" s="227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</row>
    <row r="118" spans="1:38" ht="30" customHeight="1">
      <c r="A118" s="64" t="s">
        <v>38</v>
      </c>
      <c r="B118" s="97" t="s">
        <v>186</v>
      </c>
      <c r="C118" s="91" t="s">
        <v>187</v>
      </c>
      <c r="D118" s="73" t="s">
        <v>164</v>
      </c>
      <c r="E118" s="74"/>
      <c r="F118" s="75"/>
      <c r="G118" s="76"/>
      <c r="H118" s="74"/>
      <c r="I118" s="75"/>
      <c r="J118" s="76"/>
      <c r="K118" s="74">
        <v>1</v>
      </c>
      <c r="L118" s="75">
        <v>49000</v>
      </c>
      <c r="M118" s="76">
        <f>K118*L118</f>
        <v>49000</v>
      </c>
      <c r="N118" s="74">
        <v>1</v>
      </c>
      <c r="O118" s="75">
        <v>49000</v>
      </c>
      <c r="P118" s="76">
        <f>N118*O118</f>
        <v>49000</v>
      </c>
      <c r="Q118" s="76">
        <f t="shared" si="16"/>
        <v>49000</v>
      </c>
      <c r="R118" s="76">
        <f t="shared" si="17"/>
        <v>49000</v>
      </c>
      <c r="S118" s="132">
        <f t="shared" si="18"/>
        <v>0</v>
      </c>
      <c r="T118" s="227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</row>
    <row r="119" spans="1:38" ht="30" customHeight="1">
      <c r="A119" s="64" t="s">
        <v>38</v>
      </c>
      <c r="B119" s="97" t="s">
        <v>188</v>
      </c>
      <c r="C119" s="91" t="s">
        <v>189</v>
      </c>
      <c r="D119" s="73" t="s">
        <v>164</v>
      </c>
      <c r="E119" s="74"/>
      <c r="F119" s="75"/>
      <c r="G119" s="76"/>
      <c r="H119" s="74"/>
      <c r="I119" s="75"/>
      <c r="J119" s="76"/>
      <c r="K119" s="74">
        <v>1</v>
      </c>
      <c r="L119" s="75">
        <v>22160</v>
      </c>
      <c r="M119" s="76">
        <f>K119*L119</f>
        <v>22160</v>
      </c>
      <c r="N119" s="74">
        <v>1</v>
      </c>
      <c r="O119" s="75">
        <v>23700</v>
      </c>
      <c r="P119" s="76">
        <f>N119*O119</f>
        <v>23700</v>
      </c>
      <c r="Q119" s="76">
        <f t="shared" si="16"/>
        <v>22160</v>
      </c>
      <c r="R119" s="76">
        <f t="shared" si="17"/>
        <v>23700</v>
      </c>
      <c r="S119" s="132">
        <f t="shared" si="18"/>
        <v>-1540</v>
      </c>
      <c r="T119" s="227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</row>
    <row r="120" spans="1:38" ht="30" customHeight="1">
      <c r="A120" s="64" t="s">
        <v>48</v>
      </c>
      <c r="B120" s="97" t="s">
        <v>190</v>
      </c>
      <c r="C120" s="91" t="s">
        <v>191</v>
      </c>
      <c r="D120" s="73" t="s">
        <v>164</v>
      </c>
      <c r="E120" s="74"/>
      <c r="F120" s="75"/>
      <c r="G120" s="76"/>
      <c r="H120" s="74"/>
      <c r="I120" s="75"/>
      <c r="J120" s="76"/>
      <c r="K120" s="74">
        <v>1</v>
      </c>
      <c r="L120" s="75">
        <v>28000</v>
      </c>
      <c r="M120" s="76">
        <f>K120*L120</f>
        <v>28000</v>
      </c>
      <c r="N120" s="74">
        <v>1</v>
      </c>
      <c r="O120" s="75">
        <v>28000</v>
      </c>
      <c r="P120" s="76">
        <f>N120*O120</f>
        <v>28000</v>
      </c>
      <c r="Q120" s="76">
        <f t="shared" si="16"/>
        <v>28000</v>
      </c>
      <c r="R120" s="76">
        <f t="shared" si="17"/>
        <v>28000</v>
      </c>
      <c r="S120" s="132">
        <f t="shared" si="18"/>
        <v>0</v>
      </c>
      <c r="T120" s="227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</row>
    <row r="121" spans="1:38" ht="30" customHeight="1" thickBot="1">
      <c r="A121" s="64" t="s">
        <v>48</v>
      </c>
      <c r="B121" s="97" t="s">
        <v>192</v>
      </c>
      <c r="C121" s="91" t="s">
        <v>193</v>
      </c>
      <c r="D121" s="73" t="s">
        <v>164</v>
      </c>
      <c r="E121" s="74"/>
      <c r="F121" s="75"/>
      <c r="G121" s="76"/>
      <c r="H121" s="74"/>
      <c r="I121" s="75"/>
      <c r="J121" s="76"/>
      <c r="K121" s="74">
        <v>1</v>
      </c>
      <c r="L121" s="75">
        <v>28000</v>
      </c>
      <c r="M121" s="76">
        <f>K121*L121</f>
        <v>28000</v>
      </c>
      <c r="N121" s="74">
        <v>1</v>
      </c>
      <c r="O121" s="75">
        <v>28000</v>
      </c>
      <c r="P121" s="76">
        <f>N121*O121</f>
        <v>28000</v>
      </c>
      <c r="Q121" s="76">
        <f t="shared" si="16"/>
        <v>28000</v>
      </c>
      <c r="R121" s="76">
        <f t="shared" si="17"/>
        <v>28000</v>
      </c>
      <c r="S121" s="132">
        <f t="shared" si="18"/>
        <v>0</v>
      </c>
      <c r="T121" s="227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</row>
    <row r="122" spans="1:20" ht="146.25" customHeight="1" thickBot="1">
      <c r="A122" s="99" t="s">
        <v>48</v>
      </c>
      <c r="B122" s="99">
        <v>9.5</v>
      </c>
      <c r="C122" s="242" t="s">
        <v>245</v>
      </c>
      <c r="D122" s="73"/>
      <c r="E122" s="74"/>
      <c r="F122" s="75"/>
      <c r="G122" s="76"/>
      <c r="H122" s="74"/>
      <c r="I122" s="75"/>
      <c r="J122" s="76"/>
      <c r="K122" s="83">
        <v>1</v>
      </c>
      <c r="L122" s="84">
        <v>241560</v>
      </c>
      <c r="M122" s="85">
        <f>K122*L122</f>
        <v>241560</v>
      </c>
      <c r="N122" s="83">
        <v>1</v>
      </c>
      <c r="O122" s="84">
        <v>49950</v>
      </c>
      <c r="P122" s="85">
        <f>N122*O122</f>
        <v>49950</v>
      </c>
      <c r="Q122" s="85">
        <f t="shared" si="16"/>
        <v>241560</v>
      </c>
      <c r="R122" s="85">
        <f t="shared" si="17"/>
        <v>49950</v>
      </c>
      <c r="S122" s="133">
        <f t="shared" si="18"/>
        <v>191610</v>
      </c>
      <c r="T122" s="287" t="s">
        <v>247</v>
      </c>
    </row>
    <row r="123" spans="1:20" ht="30" customHeight="1" thickBot="1">
      <c r="A123" s="244"/>
      <c r="B123" s="245"/>
      <c r="C123" s="246"/>
      <c r="D123" t="s">
        <v>164</v>
      </c>
      <c r="K123" s="244"/>
      <c r="L123" s="245"/>
      <c r="M123" s="246"/>
      <c r="N123" s="244"/>
      <c r="O123" s="245"/>
      <c r="P123" s="163"/>
      <c r="Q123" s="245"/>
      <c r="R123" s="163"/>
      <c r="S123" s="246"/>
      <c r="T123" s="279"/>
    </row>
    <row r="124" spans="1:38" s="174" customFormat="1" ht="30" customHeight="1" thickBot="1">
      <c r="A124" s="243" t="s">
        <v>194</v>
      </c>
      <c r="B124" s="98"/>
      <c r="C124" s="190"/>
      <c r="D124" s="170"/>
      <c r="E124" s="171"/>
      <c r="F124" s="172"/>
      <c r="G124" s="173">
        <f>SUM(G122:G123)</f>
        <v>0</v>
      </c>
      <c r="H124" s="171"/>
      <c r="I124" s="172"/>
      <c r="J124" s="173">
        <f>SUM(J122:J123)</f>
        <v>0</v>
      </c>
      <c r="K124" s="188"/>
      <c r="L124" s="189"/>
      <c r="M124" s="187">
        <f>SUM(M117:M123)</f>
        <v>368720</v>
      </c>
      <c r="N124" s="187"/>
      <c r="O124" s="187"/>
      <c r="P124" s="187">
        <f>SUM(P117:P123)</f>
        <v>178650</v>
      </c>
      <c r="Q124" s="187">
        <f>SUM(Q117:Q123)</f>
        <v>368720</v>
      </c>
      <c r="R124" s="187">
        <f>SUM(R117:R123)</f>
        <v>178650</v>
      </c>
      <c r="S124" s="247">
        <f>SUM(S117:S123)</f>
        <v>190070</v>
      </c>
      <c r="T124" s="228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</row>
    <row r="125" spans="1:38" ht="30" customHeight="1" thickBot="1">
      <c r="A125" s="64" t="s">
        <v>27</v>
      </c>
      <c r="B125" s="99" t="s">
        <v>195</v>
      </c>
      <c r="C125" s="100" t="s">
        <v>196</v>
      </c>
      <c r="D125" s="66"/>
      <c r="E125" s="67"/>
      <c r="F125" s="68"/>
      <c r="G125" s="88"/>
      <c r="H125" s="67"/>
      <c r="I125" s="68"/>
      <c r="J125" s="88"/>
      <c r="K125" s="67"/>
      <c r="L125" s="68"/>
      <c r="M125" s="88"/>
      <c r="N125" s="67"/>
      <c r="O125" s="68"/>
      <c r="P125" s="88"/>
      <c r="Q125" s="88"/>
      <c r="R125" s="88"/>
      <c r="S125" s="88"/>
      <c r="T125" s="226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</row>
    <row r="126" spans="1:38" ht="41.25" customHeight="1">
      <c r="A126" s="77" t="s">
        <v>38</v>
      </c>
      <c r="B126" s="101" t="s">
        <v>197</v>
      </c>
      <c r="C126" s="102" t="s">
        <v>196</v>
      </c>
      <c r="D126" s="103" t="s">
        <v>164</v>
      </c>
      <c r="E126" s="391"/>
      <c r="F126" s="391"/>
      <c r="G126" s="391"/>
      <c r="H126" s="391"/>
      <c r="I126" s="391"/>
      <c r="J126" s="391"/>
      <c r="K126" s="74">
        <v>1</v>
      </c>
      <c r="L126" s="75">
        <v>29000</v>
      </c>
      <c r="M126" s="85">
        <f>K126*L126</f>
        <v>29000</v>
      </c>
      <c r="N126" s="74">
        <v>1</v>
      </c>
      <c r="O126" s="75">
        <v>29000</v>
      </c>
      <c r="P126" s="85">
        <f>N126*O126</f>
        <v>29000</v>
      </c>
      <c r="Q126" s="85">
        <f>G126+M126</f>
        <v>29000</v>
      </c>
      <c r="R126" s="85">
        <f>J126+P126</f>
        <v>29000</v>
      </c>
      <c r="S126" s="133">
        <f>Q126-R126</f>
        <v>0</v>
      </c>
      <c r="T126" s="227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</row>
    <row r="127" spans="1:38" s="174" customFormat="1" ht="30" customHeight="1">
      <c r="A127" s="86" t="s">
        <v>250</v>
      </c>
      <c r="B127" s="104"/>
      <c r="C127" s="190"/>
      <c r="D127" s="170"/>
      <c r="E127" s="171"/>
      <c r="F127" s="172"/>
      <c r="G127" s="173">
        <f>SUM(G126)</f>
        <v>0</v>
      </c>
      <c r="H127" s="171"/>
      <c r="I127" s="172"/>
      <c r="J127" s="173">
        <f>SUM(J126)</f>
        <v>0</v>
      </c>
      <c r="K127" s="171"/>
      <c r="L127" s="172"/>
      <c r="M127" s="173">
        <f>SUM(M126)</f>
        <v>29000</v>
      </c>
      <c r="N127" s="171"/>
      <c r="O127" s="172"/>
      <c r="P127" s="173">
        <f>SUM(P126)</f>
        <v>29000</v>
      </c>
      <c r="Q127" s="173">
        <f>SUM(Q126)</f>
        <v>29000</v>
      </c>
      <c r="R127" s="173">
        <f>SUM(R126)</f>
        <v>29000</v>
      </c>
      <c r="S127" s="215">
        <f>SUM(S126)</f>
        <v>0</v>
      </c>
      <c r="T127" s="228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</row>
    <row r="128" spans="1:38" ht="19.5" customHeight="1">
      <c r="A128" s="105" t="s">
        <v>198</v>
      </c>
      <c r="B128" s="106"/>
      <c r="C128" s="107"/>
      <c r="D128" s="108"/>
      <c r="E128" s="109"/>
      <c r="F128" s="110"/>
      <c r="G128" s="111">
        <f>G41+G45+G50+G57+G62+G106+G111+G116+G124+G127</f>
        <v>0</v>
      </c>
      <c r="H128" s="109"/>
      <c r="I128" s="110"/>
      <c r="J128" s="111">
        <f>J41+J45+J50+J57+J62+J106+J111+J116+J124+J127</f>
        <v>0</v>
      </c>
      <c r="K128" s="109"/>
      <c r="L128" s="110"/>
      <c r="M128" s="111">
        <f>M127+M124+M116+M111+M106+M62+M57+M50+M45+M41</f>
        <v>945995.3</v>
      </c>
      <c r="N128" s="111"/>
      <c r="O128" s="111">
        <f>O127+O124+O116+O111+O106+O62+O57+O50+O45+O41</f>
        <v>0</v>
      </c>
      <c r="P128" s="111">
        <f>P127+P124+P116+P111+P106+P62+P57+P50+P45+P41</f>
        <v>783652.4339837</v>
      </c>
      <c r="Q128" s="111">
        <f>Q127+Q124+Q116+Q111+Q106+Q62+Q57+Q50+Q45+Q41</f>
        <v>945995.3</v>
      </c>
      <c r="R128" s="111">
        <f>R127+R124+R116+R111+R106+R62+R57+R50+R45+R41</f>
        <v>783652.4339839</v>
      </c>
      <c r="S128" s="217">
        <f>S127+S124+S116+S111+S106+S62+S57+S50+S45+S41</f>
        <v>162342.86601610002</v>
      </c>
      <c r="T128" s="231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112"/>
      <c r="AF128" s="112"/>
      <c r="AG128" s="112"/>
      <c r="AH128" s="112"/>
      <c r="AI128" s="112"/>
      <c r="AJ128" s="112"/>
      <c r="AK128" s="112"/>
      <c r="AL128" s="112"/>
    </row>
    <row r="129" spans="1:38" ht="15.75" customHeight="1">
      <c r="A129" s="392"/>
      <c r="B129" s="392"/>
      <c r="C129" s="392"/>
      <c r="D129" s="113"/>
      <c r="E129" s="114"/>
      <c r="F129" s="115"/>
      <c r="G129" s="116"/>
      <c r="H129" s="114"/>
      <c r="I129" s="115"/>
      <c r="J129" s="116"/>
      <c r="K129" s="114"/>
      <c r="L129" s="115"/>
      <c r="M129" s="116"/>
      <c r="N129" s="114"/>
      <c r="O129" s="115"/>
      <c r="P129" s="116"/>
      <c r="Q129" s="116"/>
      <c r="R129" s="116"/>
      <c r="S129" s="116"/>
      <c r="T129" s="232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9.5" customHeight="1">
      <c r="A130" s="393" t="s">
        <v>199</v>
      </c>
      <c r="B130" s="393"/>
      <c r="C130" s="393"/>
      <c r="D130" s="117"/>
      <c r="E130" s="118"/>
      <c r="F130" s="119"/>
      <c r="G130" s="120">
        <f>G22-G128</f>
        <v>0</v>
      </c>
      <c r="H130" s="118"/>
      <c r="I130" s="119"/>
      <c r="J130" s="120">
        <f>J22-J128</f>
        <v>0</v>
      </c>
      <c r="K130" s="121"/>
      <c r="L130" s="119"/>
      <c r="M130" s="122">
        <f>M128</f>
        <v>945995.3</v>
      </c>
      <c r="N130" s="121"/>
      <c r="O130" s="119"/>
      <c r="P130" s="122">
        <f>P128</f>
        <v>783652.4339837</v>
      </c>
      <c r="Q130" s="123">
        <f>Q128</f>
        <v>945995.3</v>
      </c>
      <c r="R130" s="123">
        <f>R128</f>
        <v>783652.4339839</v>
      </c>
      <c r="S130" s="218">
        <f>S128</f>
        <v>162342.86601610002</v>
      </c>
      <c r="T130" s="233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>
      <c r="A131" s="124"/>
      <c r="B131" s="125"/>
      <c r="C131" s="124"/>
      <c r="D131" s="124"/>
      <c r="E131" s="47"/>
      <c r="F131" s="124"/>
      <c r="G131" s="124"/>
      <c r="H131" s="47"/>
      <c r="I131" s="124"/>
      <c r="J131" s="124"/>
      <c r="K131" s="47"/>
      <c r="L131" s="124"/>
      <c r="M131" s="124"/>
      <c r="N131" s="47"/>
      <c r="O131" s="124"/>
      <c r="P131" s="124"/>
      <c r="Q131" s="124"/>
      <c r="R131" s="124"/>
      <c r="S131" s="124"/>
      <c r="T131" s="124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>
      <c r="A132" s="124"/>
      <c r="B132" s="125"/>
      <c r="C132" s="124"/>
      <c r="D132" s="124"/>
      <c r="E132" s="47"/>
      <c r="F132" s="124"/>
      <c r="G132" s="124"/>
      <c r="H132" s="47"/>
      <c r="I132" s="124"/>
      <c r="J132" s="124"/>
      <c r="K132" s="47"/>
      <c r="L132" s="124"/>
      <c r="M132" s="124"/>
      <c r="N132" s="47"/>
      <c r="O132" s="124"/>
      <c r="P132" s="124"/>
      <c r="Q132" s="124"/>
      <c r="R132" s="124"/>
      <c r="S132" s="124"/>
      <c r="T132" s="124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>
      <c r="A133" s="124" t="s">
        <v>200</v>
      </c>
      <c r="B133" s="125"/>
      <c r="C133" s="126"/>
      <c r="D133" s="124"/>
      <c r="E133" s="127"/>
      <c r="F133" s="126"/>
      <c r="G133" s="124"/>
      <c r="H133" s="127"/>
      <c r="I133" s="126"/>
      <c r="J133" s="126"/>
      <c r="K133" s="127"/>
      <c r="L133" s="124"/>
      <c r="M133" s="124"/>
      <c r="N133" s="47"/>
      <c r="O133" s="124"/>
      <c r="P133" s="124"/>
      <c r="Q133" s="124"/>
      <c r="R133" s="124"/>
      <c r="S133" s="124"/>
      <c r="T133" s="124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>
      <c r="A134" s="1"/>
      <c r="B134" s="1"/>
      <c r="C134" s="128" t="s">
        <v>201</v>
      </c>
      <c r="D134" s="124"/>
      <c r="E134" s="390" t="s">
        <v>202</v>
      </c>
      <c r="F134" s="390"/>
      <c r="G134" s="124"/>
      <c r="H134" s="47"/>
      <c r="I134" s="129" t="s">
        <v>203</v>
      </c>
      <c r="J134" s="124"/>
      <c r="K134" s="47"/>
      <c r="L134" s="129"/>
      <c r="M134" s="124"/>
      <c r="N134" s="47"/>
      <c r="O134" s="129"/>
      <c r="P134" s="124"/>
      <c r="Q134" s="124"/>
      <c r="R134" s="124"/>
      <c r="S134" s="124"/>
      <c r="T134" s="124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5:18" ht="14.25">
      <c r="O135" t="s">
        <v>204</v>
      </c>
      <c r="R135" s="377">
        <f>S130</f>
        <v>162342.86601610002</v>
      </c>
    </row>
  </sheetData>
  <sheetProtection selectLockedCells="1" selectUnlockedCells="1"/>
  <mergeCells count="23">
    <mergeCell ref="E38:G40"/>
    <mergeCell ref="H38:J40"/>
    <mergeCell ref="E134:F134"/>
    <mergeCell ref="E126:G126"/>
    <mergeCell ref="H126:J126"/>
    <mergeCell ref="A129:C129"/>
    <mergeCell ref="A130:C130"/>
    <mergeCell ref="N17:P17"/>
    <mergeCell ref="Q17:S17"/>
    <mergeCell ref="T17:T18"/>
    <mergeCell ref="A23:C23"/>
    <mergeCell ref="E34:G36"/>
    <mergeCell ref="H34:J36"/>
    <mergeCell ref="A12:T12"/>
    <mergeCell ref="A13:T13"/>
    <mergeCell ref="A15:T15"/>
    <mergeCell ref="A17:A18"/>
    <mergeCell ref="B17:B18"/>
    <mergeCell ref="C17:C18"/>
    <mergeCell ref="D17:D18"/>
    <mergeCell ref="E17:G17"/>
    <mergeCell ref="H17:J17"/>
    <mergeCell ref="K17:M17"/>
  </mergeCells>
  <printOptions horizontalCentered="1"/>
  <pageMargins left="0" right="0" top="0" bottom="0" header="0.5118055555555555" footer="0.5118055555555555"/>
  <pageSetup fitToHeight="0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Z85"/>
  <sheetViews>
    <sheetView zoomScale="90" zoomScaleNormal="90" zoomScalePageLayoutView="0" workbookViewId="0" topLeftCell="B1">
      <selection activeCell="G26" sqref="G26:G27"/>
    </sheetView>
  </sheetViews>
  <sheetFormatPr defaultColWidth="12.625" defaultRowHeight="14.25"/>
  <cols>
    <col min="1" max="1" width="0" style="292" hidden="1" customWidth="1"/>
    <col min="2" max="2" width="12.125" style="292" customWidth="1"/>
    <col min="3" max="3" width="31.125" style="292" customWidth="1"/>
    <col min="4" max="4" width="15.625" style="292" customWidth="1"/>
    <col min="5" max="5" width="22.50390625" style="292" customWidth="1"/>
    <col min="6" max="6" width="15.625" style="337" customWidth="1"/>
    <col min="7" max="7" width="24.875" style="292" customWidth="1"/>
    <col min="8" max="8" width="21.375" style="292" customWidth="1"/>
    <col min="9" max="9" width="15.625" style="292" customWidth="1"/>
    <col min="10" max="10" width="16.125" style="292" customWidth="1"/>
    <col min="11" max="26" width="6.75390625" style="292" customWidth="1"/>
    <col min="27" max="16384" width="12.625" style="292" customWidth="1"/>
  </cols>
  <sheetData>
    <row r="1" spans="1:26" ht="15" customHeight="1">
      <c r="A1" s="288"/>
      <c r="B1" s="288"/>
      <c r="C1" s="288"/>
      <c r="D1" s="307"/>
      <c r="E1" s="288"/>
      <c r="F1" s="308"/>
      <c r="G1" s="288"/>
      <c r="H1" s="288"/>
      <c r="I1" s="309"/>
      <c r="J1" s="310" t="s">
        <v>205</v>
      </c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</row>
    <row r="2" spans="1:26" ht="15" customHeight="1">
      <c r="A2" s="288"/>
      <c r="B2" s="288"/>
      <c r="C2" s="288"/>
      <c r="D2" s="307"/>
      <c r="E2" s="288"/>
      <c r="F2" s="308"/>
      <c r="G2" s="288"/>
      <c r="H2" s="432" t="s">
        <v>206</v>
      </c>
      <c r="I2" s="432"/>
      <c r="J2" s="432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</row>
    <row r="3" spans="1:26" ht="15" customHeight="1">
      <c r="A3" s="288"/>
      <c r="B3" s="288"/>
      <c r="C3" s="288"/>
      <c r="D3" s="307"/>
      <c r="E3" s="288"/>
      <c r="F3" s="308"/>
      <c r="G3" s="288"/>
      <c r="H3" s="432" t="s">
        <v>287</v>
      </c>
      <c r="I3" s="432"/>
      <c r="J3" s="432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</row>
    <row r="4" spans="1:26" ht="14.25" customHeight="1">
      <c r="A4" s="288"/>
      <c r="B4" s="288"/>
      <c r="C4" s="288"/>
      <c r="D4" s="307"/>
      <c r="E4" s="288"/>
      <c r="F4" s="308"/>
      <c r="G4" s="288"/>
      <c r="H4" s="288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</row>
    <row r="5" spans="1:26" ht="21" customHeight="1">
      <c r="A5" s="288"/>
      <c r="B5" s="433" t="s">
        <v>207</v>
      </c>
      <c r="C5" s="433"/>
      <c r="D5" s="433"/>
      <c r="E5" s="433"/>
      <c r="F5" s="433"/>
      <c r="G5" s="433"/>
      <c r="H5" s="433"/>
      <c r="I5" s="433"/>
      <c r="J5" s="433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</row>
    <row r="6" spans="1:26" ht="21" customHeight="1">
      <c r="A6" s="288"/>
      <c r="B6" s="433" t="s">
        <v>248</v>
      </c>
      <c r="C6" s="433"/>
      <c r="D6" s="433"/>
      <c r="E6" s="433"/>
      <c r="F6" s="433"/>
      <c r="G6" s="433"/>
      <c r="H6" s="433"/>
      <c r="I6" s="433"/>
      <c r="J6" s="433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</row>
    <row r="7" spans="1:26" ht="21" customHeight="1">
      <c r="A7" s="288"/>
      <c r="B7" s="435" t="s">
        <v>208</v>
      </c>
      <c r="C7" s="435"/>
      <c r="D7" s="435"/>
      <c r="E7" s="435"/>
      <c r="F7" s="435"/>
      <c r="G7" s="435"/>
      <c r="H7" s="435"/>
      <c r="I7" s="435"/>
      <c r="J7" s="435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</row>
    <row r="8" spans="1:26" ht="21" customHeight="1">
      <c r="A8" s="288"/>
      <c r="B8" s="433" t="s">
        <v>249</v>
      </c>
      <c r="C8" s="433"/>
      <c r="D8" s="433"/>
      <c r="E8" s="433"/>
      <c r="F8" s="433"/>
      <c r="G8" s="433"/>
      <c r="H8" s="433"/>
      <c r="I8" s="433"/>
      <c r="J8" s="433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</row>
    <row r="9" spans="1:26" ht="14.25" customHeight="1">
      <c r="A9" s="288"/>
      <c r="B9" s="288"/>
      <c r="C9" s="288"/>
      <c r="D9" s="307"/>
      <c r="E9" s="288"/>
      <c r="F9" s="308"/>
      <c r="G9" s="288"/>
      <c r="H9" s="288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</row>
    <row r="10" spans="1:26" ht="15.75" thickBot="1">
      <c r="A10" s="130"/>
      <c r="B10" s="436" t="s">
        <v>209</v>
      </c>
      <c r="C10" s="436"/>
      <c r="D10" s="436"/>
      <c r="E10" s="437" t="s">
        <v>210</v>
      </c>
      <c r="F10" s="437"/>
      <c r="G10" s="437"/>
      <c r="H10" s="437"/>
      <c r="I10" s="437"/>
      <c r="J10" s="437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</row>
    <row r="11" spans="1:26" ht="60.75" thickBot="1">
      <c r="A11" s="336" t="s">
        <v>211</v>
      </c>
      <c r="B11" s="345" t="s">
        <v>212</v>
      </c>
      <c r="C11" s="346" t="s">
        <v>6</v>
      </c>
      <c r="D11" s="347" t="s">
        <v>213</v>
      </c>
      <c r="E11" s="346" t="s">
        <v>214</v>
      </c>
      <c r="F11" s="348" t="s">
        <v>213</v>
      </c>
      <c r="G11" s="346" t="s">
        <v>215</v>
      </c>
      <c r="H11" s="346" t="s">
        <v>216</v>
      </c>
      <c r="I11" s="346" t="s">
        <v>217</v>
      </c>
      <c r="J11" s="349" t="s">
        <v>218</v>
      </c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</row>
    <row r="12" spans="1:10" s="312" customFormat="1" ht="15.75" thickBot="1">
      <c r="A12" s="311"/>
      <c r="B12" s="301" t="s">
        <v>28</v>
      </c>
      <c r="C12" s="333" t="s">
        <v>34</v>
      </c>
      <c r="D12" s="322">
        <f>D13+D20</f>
        <v>98715</v>
      </c>
      <c r="E12" s="302"/>
      <c r="F12" s="323">
        <f>F13+F20</f>
        <v>98715</v>
      </c>
      <c r="G12" s="302"/>
      <c r="H12" s="302"/>
      <c r="I12" s="322">
        <f>I13+I20</f>
        <v>98715</v>
      </c>
      <c r="J12" s="334"/>
    </row>
    <row r="13" spans="1:10" s="312" customFormat="1" ht="29.25" thickBot="1">
      <c r="A13" s="311"/>
      <c r="B13" s="301" t="s">
        <v>36</v>
      </c>
      <c r="C13" s="333" t="s">
        <v>37</v>
      </c>
      <c r="D13" s="322">
        <v>74715</v>
      </c>
      <c r="E13" s="302"/>
      <c r="F13" s="323">
        <f>SUM(F14:F19)</f>
        <v>74715</v>
      </c>
      <c r="G13" s="300" t="s">
        <v>251</v>
      </c>
      <c r="H13" s="350">
        <v>44166</v>
      </c>
      <c r="I13" s="323">
        <f>SUM(I14:I19)</f>
        <v>98715</v>
      </c>
      <c r="J13" s="334"/>
    </row>
    <row r="14" spans="1:26" ht="28.5">
      <c r="A14" s="293"/>
      <c r="B14" s="394"/>
      <c r="C14" s="423"/>
      <c r="D14" s="424"/>
      <c r="E14" s="297" t="s">
        <v>265</v>
      </c>
      <c r="F14" s="313">
        <v>18039</v>
      </c>
      <c r="G14" s="296" t="s">
        <v>252</v>
      </c>
      <c r="H14" s="303">
        <v>44170</v>
      </c>
      <c r="I14" s="314">
        <v>17768.7</v>
      </c>
      <c r="J14" s="296" t="s">
        <v>376</v>
      </c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</row>
    <row r="15" spans="1:26" ht="42.75">
      <c r="A15" s="293"/>
      <c r="B15" s="395"/>
      <c r="C15" s="423"/>
      <c r="D15" s="424"/>
      <c r="E15" s="297" t="s">
        <v>266</v>
      </c>
      <c r="F15" s="315">
        <v>14169</v>
      </c>
      <c r="G15" s="289" t="s">
        <v>253</v>
      </c>
      <c r="H15" s="290">
        <v>44135</v>
      </c>
      <c r="I15" s="316">
        <v>1480.75</v>
      </c>
      <c r="J15" s="289" t="s">
        <v>377</v>
      </c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</row>
    <row r="16" spans="1:26" ht="42.75">
      <c r="A16" s="293"/>
      <c r="B16" s="395"/>
      <c r="C16" s="423"/>
      <c r="D16" s="424"/>
      <c r="E16" s="297" t="s">
        <v>267</v>
      </c>
      <c r="F16" s="315">
        <v>14169</v>
      </c>
      <c r="G16" s="289" t="s">
        <v>253</v>
      </c>
      <c r="H16" s="290">
        <v>44165</v>
      </c>
      <c r="I16" s="316">
        <v>747.15</v>
      </c>
      <c r="J16" s="289" t="s">
        <v>378</v>
      </c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</row>
    <row r="17" spans="1:26" ht="42.75">
      <c r="A17" s="293"/>
      <c r="B17" s="395"/>
      <c r="C17" s="423"/>
      <c r="D17" s="424"/>
      <c r="E17" s="297" t="s">
        <v>268</v>
      </c>
      <c r="F17" s="315">
        <v>9446</v>
      </c>
      <c r="G17" s="289" t="s">
        <v>253</v>
      </c>
      <c r="H17" s="290">
        <v>44196</v>
      </c>
      <c r="I17" s="316">
        <v>78718.4</v>
      </c>
      <c r="J17" s="289" t="s">
        <v>387</v>
      </c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</row>
    <row r="18" spans="1:26" ht="25.5">
      <c r="A18" s="293"/>
      <c r="B18" s="395"/>
      <c r="C18" s="423"/>
      <c r="D18" s="424"/>
      <c r="E18" s="297" t="s">
        <v>269</v>
      </c>
      <c r="F18" s="315">
        <v>4723</v>
      </c>
      <c r="G18" s="289" t="s">
        <v>254</v>
      </c>
      <c r="H18" s="291"/>
      <c r="I18" s="316"/>
      <c r="J18" s="291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</row>
    <row r="19" spans="1:26" ht="29.25" thickBot="1">
      <c r="A19" s="293"/>
      <c r="B19" s="396"/>
      <c r="C19" s="423"/>
      <c r="D19" s="424"/>
      <c r="E19" s="317" t="s">
        <v>270</v>
      </c>
      <c r="F19" s="318">
        <v>14169</v>
      </c>
      <c r="G19" s="294" t="s">
        <v>255</v>
      </c>
      <c r="H19" s="304">
        <v>44194</v>
      </c>
      <c r="I19" s="319"/>
      <c r="J19" s="298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</row>
    <row r="20" spans="1:26" ht="15.75" thickBot="1">
      <c r="A20" s="320"/>
      <c r="B20" s="299" t="s">
        <v>52</v>
      </c>
      <c r="C20" s="321" t="s">
        <v>53</v>
      </c>
      <c r="D20" s="322">
        <f>SUM(D21)</f>
        <v>24000</v>
      </c>
      <c r="E20" s="306"/>
      <c r="F20" s="323">
        <f>SUM(F21)</f>
        <v>24000</v>
      </c>
      <c r="G20" s="305"/>
      <c r="H20" s="305"/>
      <c r="I20" s="322">
        <f>SUM(I21)</f>
        <v>0</v>
      </c>
      <c r="J20" s="324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</row>
    <row r="21" spans="1:26" ht="29.25" thickBot="1">
      <c r="A21" s="293"/>
      <c r="B21" s="325"/>
      <c r="C21" s="317"/>
      <c r="D21" s="326">
        <v>24000</v>
      </c>
      <c r="E21" s="317" t="s">
        <v>271</v>
      </c>
      <c r="F21" s="327">
        <v>24000</v>
      </c>
      <c r="G21" s="295" t="s">
        <v>264</v>
      </c>
      <c r="H21" s="328">
        <v>44195</v>
      </c>
      <c r="I21" s="326"/>
      <c r="J21" s="32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</row>
    <row r="22" spans="1:26" ht="15.75" thickBot="1">
      <c r="A22" s="320"/>
      <c r="B22" s="299" t="s">
        <v>58</v>
      </c>
      <c r="C22" s="321" t="s">
        <v>59</v>
      </c>
      <c r="D22" s="322">
        <f>SUM(D23)</f>
        <v>7411.5</v>
      </c>
      <c r="E22" s="306"/>
      <c r="F22" s="323">
        <f>SUM(F23:F24)</f>
        <v>7411.5</v>
      </c>
      <c r="G22" s="306"/>
      <c r="H22" s="306"/>
      <c r="I22" s="323">
        <f>SUM(I23:I24)</f>
        <v>7411.5</v>
      </c>
      <c r="J22" s="324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</row>
    <row r="23" spans="1:26" ht="28.5">
      <c r="A23" s="293"/>
      <c r="B23" s="394"/>
      <c r="C23" s="425"/>
      <c r="D23" s="428">
        <v>7411.5</v>
      </c>
      <c r="E23" s="422" t="s">
        <v>272</v>
      </c>
      <c r="F23" s="313">
        <v>3000</v>
      </c>
      <c r="G23" s="296" t="s">
        <v>256</v>
      </c>
      <c r="H23" s="296" t="s">
        <v>260</v>
      </c>
      <c r="I23" s="314">
        <v>3000</v>
      </c>
      <c r="J23" s="296" t="s">
        <v>372</v>
      </c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</row>
    <row r="24" spans="1:26" ht="29.25" thickBot="1">
      <c r="A24" s="293"/>
      <c r="B24" s="395"/>
      <c r="C24" s="423"/>
      <c r="D24" s="428"/>
      <c r="E24" s="422"/>
      <c r="F24" s="318">
        <v>4411.5</v>
      </c>
      <c r="G24" s="294" t="s">
        <v>257</v>
      </c>
      <c r="H24" s="294" t="s">
        <v>261</v>
      </c>
      <c r="I24" s="319">
        <v>4411.5</v>
      </c>
      <c r="J24" s="294" t="s">
        <v>386</v>
      </c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309"/>
      <c r="X24" s="309"/>
      <c r="Y24" s="309"/>
      <c r="Z24" s="309"/>
    </row>
    <row r="25" spans="1:26" ht="26.25" thickBot="1">
      <c r="A25" s="320"/>
      <c r="B25" s="299" t="s">
        <v>67</v>
      </c>
      <c r="C25" s="321" t="s">
        <v>68</v>
      </c>
      <c r="D25" s="322">
        <f>SUM(D26:D27)</f>
        <v>21717.3</v>
      </c>
      <c r="E25" s="306"/>
      <c r="F25" s="323">
        <f>SUM(F26:F27)</f>
        <v>21717.3</v>
      </c>
      <c r="G25" s="305"/>
      <c r="H25" s="305"/>
      <c r="I25" s="323">
        <f>SUM(I26:I27)</f>
        <v>21717.3</v>
      </c>
      <c r="J25" s="324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309"/>
    </row>
    <row r="26" spans="1:26" ht="28.5">
      <c r="A26" s="293"/>
      <c r="B26" s="395"/>
      <c r="C26" s="297" t="s">
        <v>70</v>
      </c>
      <c r="D26" s="314">
        <v>16437.3</v>
      </c>
      <c r="E26" s="297" t="s">
        <v>70</v>
      </c>
      <c r="F26" s="313">
        <v>16437.3</v>
      </c>
      <c r="G26" s="418" t="s">
        <v>258</v>
      </c>
      <c r="H26" s="420" t="s">
        <v>259</v>
      </c>
      <c r="I26" s="314">
        <v>21717.3</v>
      </c>
      <c r="J26" s="296" t="s">
        <v>375</v>
      </c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</row>
    <row r="27" spans="1:26" ht="15" thickBot="1">
      <c r="A27" s="293"/>
      <c r="B27" s="395"/>
      <c r="C27" s="317" t="s">
        <v>53</v>
      </c>
      <c r="D27" s="319">
        <v>5280</v>
      </c>
      <c r="E27" s="317" t="s">
        <v>53</v>
      </c>
      <c r="F27" s="318">
        <v>5280</v>
      </c>
      <c r="G27" s="419"/>
      <c r="H27" s="421"/>
      <c r="I27" s="319"/>
      <c r="J27" s="298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</row>
    <row r="28" spans="1:26" ht="39" thickBot="1">
      <c r="A28" s="320"/>
      <c r="B28" s="299" t="s">
        <v>73</v>
      </c>
      <c r="C28" s="321" t="s">
        <v>81</v>
      </c>
      <c r="D28" s="322">
        <f>SUM(D29:D43)</f>
        <v>165246.96</v>
      </c>
      <c r="E28" s="306"/>
      <c r="F28" s="323">
        <f>F29+F36+F43</f>
        <v>165246.96</v>
      </c>
      <c r="G28" s="306"/>
      <c r="H28" s="306"/>
      <c r="I28" s="323">
        <f>I29+I36+I43</f>
        <v>165246.96</v>
      </c>
      <c r="J28" s="324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09"/>
    </row>
    <row r="29" spans="1:10" s="331" customFormat="1" ht="43.5" thickBot="1">
      <c r="A29" s="338"/>
      <c r="B29" s="365" t="s">
        <v>75</v>
      </c>
      <c r="C29" s="339" t="s">
        <v>263</v>
      </c>
      <c r="D29" s="340">
        <v>13452.53</v>
      </c>
      <c r="E29" s="341" t="s">
        <v>273</v>
      </c>
      <c r="F29" s="342">
        <f>SUM(F30:F35)</f>
        <v>13452.529999999999</v>
      </c>
      <c r="G29" s="343" t="s">
        <v>262</v>
      </c>
      <c r="H29" s="341"/>
      <c r="I29" s="342">
        <f>SUM(I30:I35)</f>
        <v>13452.529999999999</v>
      </c>
      <c r="J29" s="344"/>
    </row>
    <row r="30" spans="1:26" ht="28.5">
      <c r="A30" s="293"/>
      <c r="B30" s="395"/>
      <c r="C30" s="413"/>
      <c r="D30" s="438"/>
      <c r="E30" s="439"/>
      <c r="F30" s="313">
        <v>1275.46</v>
      </c>
      <c r="G30" s="419"/>
      <c r="H30" s="296" t="s">
        <v>275</v>
      </c>
      <c r="I30" s="314">
        <v>3616.13</v>
      </c>
      <c r="J30" s="296" t="s">
        <v>370</v>
      </c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</row>
    <row r="31" spans="1:26" ht="28.5">
      <c r="A31" s="293"/>
      <c r="B31" s="395"/>
      <c r="C31" s="413"/>
      <c r="D31" s="438"/>
      <c r="E31" s="439"/>
      <c r="F31" s="315">
        <v>2048.4</v>
      </c>
      <c r="G31" s="419"/>
      <c r="H31" s="289" t="s">
        <v>275</v>
      </c>
      <c r="I31" s="316">
        <v>1275.46</v>
      </c>
      <c r="J31" s="289" t="s">
        <v>383</v>
      </c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</row>
    <row r="32" spans="1:26" ht="28.5">
      <c r="A32" s="293"/>
      <c r="B32" s="395"/>
      <c r="C32" s="413"/>
      <c r="D32" s="438"/>
      <c r="E32" s="439"/>
      <c r="F32" s="315">
        <v>2936.04</v>
      </c>
      <c r="G32" s="419"/>
      <c r="H32" s="289" t="s">
        <v>276</v>
      </c>
      <c r="I32" s="316">
        <v>2048.4</v>
      </c>
      <c r="J32" s="289" t="s">
        <v>384</v>
      </c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9"/>
      <c r="Y32" s="309"/>
      <c r="Z32" s="309"/>
    </row>
    <row r="33" spans="1:26" ht="28.5">
      <c r="A33" s="293"/>
      <c r="B33" s="395"/>
      <c r="C33" s="413"/>
      <c r="D33" s="438"/>
      <c r="E33" s="439"/>
      <c r="F33" s="315">
        <v>3097.54</v>
      </c>
      <c r="G33" s="419"/>
      <c r="H33" s="289" t="s">
        <v>276</v>
      </c>
      <c r="I33" s="316">
        <v>5237.08</v>
      </c>
      <c r="J33" s="289" t="s">
        <v>398</v>
      </c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</row>
    <row r="34" spans="1:26" ht="28.5">
      <c r="A34" s="293"/>
      <c r="B34" s="395"/>
      <c r="C34" s="413"/>
      <c r="D34" s="438"/>
      <c r="E34" s="439"/>
      <c r="F34" s="315">
        <v>1794.05</v>
      </c>
      <c r="G34" s="419"/>
      <c r="H34" s="289" t="s">
        <v>277</v>
      </c>
      <c r="I34" s="316">
        <v>1275.46</v>
      </c>
      <c r="J34" s="289" t="s">
        <v>399</v>
      </c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309"/>
    </row>
    <row r="35" spans="1:26" ht="29.25" thickBot="1">
      <c r="A35" s="293"/>
      <c r="B35" s="412"/>
      <c r="C35" s="414"/>
      <c r="D35" s="438"/>
      <c r="E35" s="440"/>
      <c r="F35" s="315">
        <v>2301.04</v>
      </c>
      <c r="G35" s="431"/>
      <c r="H35" s="289" t="s">
        <v>277</v>
      </c>
      <c r="I35" s="316"/>
      <c r="J35" s="291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309"/>
    </row>
    <row r="36" spans="1:26" ht="72" thickBot="1">
      <c r="A36" s="293"/>
      <c r="B36" s="364" t="s">
        <v>77</v>
      </c>
      <c r="C36" s="332" t="s">
        <v>86</v>
      </c>
      <c r="D36" s="316">
        <v>138899.49</v>
      </c>
      <c r="E36" s="289" t="s">
        <v>347</v>
      </c>
      <c r="F36" s="342">
        <f>SUM(F37:F42)</f>
        <v>138899.49</v>
      </c>
      <c r="G36" s="289" t="s">
        <v>274</v>
      </c>
      <c r="H36" s="291"/>
      <c r="I36" s="342">
        <f>SUM(I37:I42)</f>
        <v>138899.49</v>
      </c>
      <c r="J36" s="289" t="s">
        <v>379</v>
      </c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</row>
    <row r="37" spans="1:26" ht="57">
      <c r="A37" s="293"/>
      <c r="B37" s="415"/>
      <c r="C37" s="416"/>
      <c r="D37" s="426"/>
      <c r="E37" s="291"/>
      <c r="F37" s="315">
        <v>748.14</v>
      </c>
      <c r="G37" s="291"/>
      <c r="H37" s="289" t="s">
        <v>278</v>
      </c>
      <c r="I37" s="316">
        <v>953.33</v>
      </c>
      <c r="J37" s="289" t="s">
        <v>395</v>
      </c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</row>
    <row r="38" spans="1:26" ht="57">
      <c r="A38" s="293"/>
      <c r="B38" s="395"/>
      <c r="C38" s="413"/>
      <c r="D38" s="401"/>
      <c r="E38" s="291"/>
      <c r="F38" s="315">
        <v>38454.72</v>
      </c>
      <c r="G38" s="291"/>
      <c r="H38" s="289" t="s">
        <v>279</v>
      </c>
      <c r="I38" s="316">
        <v>140560</v>
      </c>
      <c r="J38" s="289" t="s">
        <v>400</v>
      </c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</row>
    <row r="39" spans="1:26" ht="57">
      <c r="A39" s="293"/>
      <c r="B39" s="395"/>
      <c r="C39" s="413"/>
      <c r="D39" s="401"/>
      <c r="E39" s="291"/>
      <c r="F39" s="315">
        <v>34432.26</v>
      </c>
      <c r="G39" s="291"/>
      <c r="H39" s="289" t="s">
        <v>280</v>
      </c>
      <c r="I39" s="316">
        <v>-2613.84</v>
      </c>
      <c r="J39" s="289" t="s">
        <v>401</v>
      </c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</row>
    <row r="40" spans="1:26" ht="57">
      <c r="A40" s="293"/>
      <c r="B40" s="395"/>
      <c r="C40" s="413"/>
      <c r="D40" s="401"/>
      <c r="E40" s="291"/>
      <c r="F40" s="315">
        <v>960.25</v>
      </c>
      <c r="G40" s="291"/>
      <c r="H40" s="289" t="s">
        <v>281</v>
      </c>
      <c r="I40" s="316"/>
      <c r="J40" s="291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09"/>
    </row>
    <row r="41" spans="1:26" ht="57">
      <c r="A41" s="293"/>
      <c r="B41" s="395"/>
      <c r="C41" s="413"/>
      <c r="D41" s="401"/>
      <c r="E41" s="291"/>
      <c r="F41" s="315">
        <v>953.35</v>
      </c>
      <c r="G41" s="291"/>
      <c r="H41" s="289" t="s">
        <v>282</v>
      </c>
      <c r="I41" s="316"/>
      <c r="J41" s="291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</row>
    <row r="42" spans="1:26" ht="57.75" thickBot="1">
      <c r="A42" s="293"/>
      <c r="B42" s="396"/>
      <c r="C42" s="417"/>
      <c r="D42" s="427"/>
      <c r="E42" s="298"/>
      <c r="F42" s="318">
        <v>63350.77</v>
      </c>
      <c r="G42" s="298"/>
      <c r="H42" s="294" t="s">
        <v>282</v>
      </c>
      <c r="I42" s="319"/>
      <c r="J42" s="298"/>
      <c r="K42" s="309"/>
      <c r="L42" s="309"/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309"/>
      <c r="Y42" s="309"/>
      <c r="Z42" s="309"/>
    </row>
    <row r="43" spans="1:26" ht="51.75" thickBot="1">
      <c r="A43" s="320"/>
      <c r="B43" s="359" t="s">
        <v>78</v>
      </c>
      <c r="C43" s="360" t="s">
        <v>90</v>
      </c>
      <c r="D43" s="361">
        <v>12894.94</v>
      </c>
      <c r="E43" s="362"/>
      <c r="F43" s="361">
        <f>SUM(F44:F51)</f>
        <v>12894.94</v>
      </c>
      <c r="G43" s="362"/>
      <c r="H43" s="362"/>
      <c r="I43" s="361">
        <f>SUM(I44:I51)</f>
        <v>12894.94</v>
      </c>
      <c r="J43" s="363"/>
      <c r="K43" s="309"/>
      <c r="L43" s="309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</row>
    <row r="44" spans="1:26" ht="57">
      <c r="A44" s="293"/>
      <c r="B44" s="394"/>
      <c r="C44" s="429"/>
      <c r="D44" s="400"/>
      <c r="E44" s="419" t="s">
        <v>283</v>
      </c>
      <c r="F44" s="313">
        <v>1036.8</v>
      </c>
      <c r="G44" s="419" t="s">
        <v>297</v>
      </c>
      <c r="H44" s="296" t="s">
        <v>284</v>
      </c>
      <c r="I44" s="314">
        <v>3110.4</v>
      </c>
      <c r="J44" s="296" t="s">
        <v>360</v>
      </c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309"/>
    </row>
    <row r="45" spans="1:26" ht="57">
      <c r="A45" s="293"/>
      <c r="B45" s="395"/>
      <c r="C45" s="413"/>
      <c r="D45" s="401"/>
      <c r="E45" s="419"/>
      <c r="F45" s="315">
        <v>1036.8</v>
      </c>
      <c r="G45" s="419"/>
      <c r="H45" s="289" t="s">
        <v>285</v>
      </c>
      <c r="I45" s="316"/>
      <c r="J45" s="291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09"/>
      <c r="X45" s="309"/>
      <c r="Y45" s="309"/>
      <c r="Z45" s="309"/>
    </row>
    <row r="46" spans="1:26" ht="57">
      <c r="A46" s="293"/>
      <c r="B46" s="395"/>
      <c r="C46" s="413"/>
      <c r="D46" s="401"/>
      <c r="E46" s="431"/>
      <c r="F46" s="315">
        <v>1036.8</v>
      </c>
      <c r="G46" s="431"/>
      <c r="H46" s="289" t="s">
        <v>286</v>
      </c>
      <c r="I46" s="316"/>
      <c r="J46" s="291"/>
      <c r="K46" s="309"/>
      <c r="L46" s="309"/>
      <c r="M46" s="309"/>
      <c r="N46" s="309"/>
      <c r="O46" s="309"/>
      <c r="P46" s="309"/>
      <c r="Q46" s="309"/>
      <c r="R46" s="309"/>
      <c r="S46" s="309"/>
      <c r="T46" s="309"/>
      <c r="U46" s="309"/>
      <c r="V46" s="309"/>
      <c r="W46" s="309"/>
      <c r="X46" s="309"/>
      <c r="Y46" s="309"/>
      <c r="Z46" s="309"/>
    </row>
    <row r="47" spans="1:26" ht="28.5">
      <c r="A47" s="293"/>
      <c r="B47" s="395"/>
      <c r="C47" s="413"/>
      <c r="D47" s="401"/>
      <c r="E47" s="430" t="s">
        <v>288</v>
      </c>
      <c r="F47" s="315">
        <v>3362.27</v>
      </c>
      <c r="G47" s="430" t="s">
        <v>289</v>
      </c>
      <c r="H47" s="289" t="s">
        <v>290</v>
      </c>
      <c r="I47" s="316">
        <v>6724.54</v>
      </c>
      <c r="J47" s="289" t="s">
        <v>385</v>
      </c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309"/>
    </row>
    <row r="48" spans="1:26" ht="28.5">
      <c r="A48" s="293"/>
      <c r="B48" s="395"/>
      <c r="C48" s="413"/>
      <c r="D48" s="401"/>
      <c r="E48" s="419"/>
      <c r="F48" s="315">
        <v>3362.27</v>
      </c>
      <c r="G48" s="419"/>
      <c r="H48" s="289" t="s">
        <v>291</v>
      </c>
      <c r="I48" s="316"/>
      <c r="J48" s="291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</row>
    <row r="49" spans="1:26" ht="28.5">
      <c r="A49" s="293"/>
      <c r="B49" s="395"/>
      <c r="C49" s="413"/>
      <c r="D49" s="401"/>
      <c r="E49" s="430" t="s">
        <v>292</v>
      </c>
      <c r="F49" s="315">
        <v>1020</v>
      </c>
      <c r="G49" s="430" t="s">
        <v>293</v>
      </c>
      <c r="H49" s="289" t="s">
        <v>294</v>
      </c>
      <c r="I49" s="316">
        <v>3060</v>
      </c>
      <c r="J49" s="289" t="s">
        <v>369</v>
      </c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</row>
    <row r="50" spans="1:26" ht="28.5">
      <c r="A50" s="293"/>
      <c r="B50" s="395"/>
      <c r="C50" s="413"/>
      <c r="D50" s="401"/>
      <c r="E50" s="419"/>
      <c r="F50" s="315">
        <v>1020</v>
      </c>
      <c r="G50" s="419"/>
      <c r="H50" s="289" t="s">
        <v>295</v>
      </c>
      <c r="I50" s="316"/>
      <c r="J50" s="291"/>
      <c r="K50" s="309"/>
      <c r="L50" s="309"/>
      <c r="M50" s="309"/>
      <c r="N50" s="309"/>
      <c r="O50" s="309"/>
      <c r="P50" s="309"/>
      <c r="Q50" s="309"/>
      <c r="R50" s="309"/>
      <c r="S50" s="309"/>
      <c r="T50" s="309"/>
      <c r="U50" s="309"/>
      <c r="V50" s="309"/>
      <c r="W50" s="309"/>
      <c r="X50" s="309"/>
      <c r="Y50" s="309"/>
      <c r="Z50" s="309"/>
    </row>
    <row r="51" spans="1:26" ht="29.25" thickBot="1">
      <c r="A51" s="293"/>
      <c r="B51" s="396"/>
      <c r="C51" s="417"/>
      <c r="D51" s="427"/>
      <c r="E51" s="419"/>
      <c r="F51" s="318">
        <v>1020</v>
      </c>
      <c r="G51" s="419"/>
      <c r="H51" s="294" t="s">
        <v>296</v>
      </c>
      <c r="I51" s="319"/>
      <c r="J51" s="298"/>
      <c r="K51" s="309"/>
      <c r="L51" s="309"/>
      <c r="M51" s="309"/>
      <c r="N51" s="309"/>
      <c r="O51" s="309"/>
      <c r="P51" s="309"/>
      <c r="Q51" s="309"/>
      <c r="R51" s="309"/>
      <c r="S51" s="309"/>
      <c r="T51" s="309"/>
      <c r="U51" s="309"/>
      <c r="V51" s="309"/>
      <c r="W51" s="309"/>
      <c r="X51" s="309"/>
      <c r="Y51" s="309"/>
      <c r="Z51" s="309"/>
    </row>
    <row r="52" spans="1:10" s="312" customFormat="1" ht="26.25" thickBot="1">
      <c r="A52" s="311"/>
      <c r="B52" s="301" t="s">
        <v>80</v>
      </c>
      <c r="C52" s="333" t="s">
        <v>102</v>
      </c>
      <c r="D52" s="322">
        <v>280000.5599939</v>
      </c>
      <c r="E52" s="302"/>
      <c r="F52" s="323">
        <f>SUM(F53:F67)</f>
        <v>280000.56</v>
      </c>
      <c r="G52" s="302"/>
      <c r="H52" s="302"/>
      <c r="I52" s="323">
        <f>SUM(I53:I67)</f>
        <v>280000.56</v>
      </c>
      <c r="J52" s="334"/>
    </row>
    <row r="53" spans="1:26" ht="42.75">
      <c r="A53" s="293"/>
      <c r="B53" s="394"/>
      <c r="C53" s="429"/>
      <c r="D53" s="400"/>
      <c r="E53" s="296" t="s">
        <v>298</v>
      </c>
      <c r="F53" s="313">
        <v>27800.16</v>
      </c>
      <c r="G53" s="296" t="s">
        <v>299</v>
      </c>
      <c r="H53" s="296" t="s">
        <v>302</v>
      </c>
      <c r="I53" s="314">
        <v>27800.16</v>
      </c>
      <c r="J53" s="296" t="s">
        <v>373</v>
      </c>
      <c r="K53" s="309"/>
      <c r="L53" s="309"/>
      <c r="M53" s="309"/>
      <c r="N53" s="309"/>
      <c r="O53" s="309"/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09"/>
    </row>
    <row r="54" spans="1:26" ht="42.75">
      <c r="A54" s="293"/>
      <c r="B54" s="395"/>
      <c r="C54" s="413"/>
      <c r="D54" s="401"/>
      <c r="E54" s="289" t="s">
        <v>300</v>
      </c>
      <c r="F54" s="315">
        <v>28008</v>
      </c>
      <c r="G54" s="289" t="s">
        <v>301</v>
      </c>
      <c r="H54" s="289" t="s">
        <v>303</v>
      </c>
      <c r="I54" s="316">
        <v>28008</v>
      </c>
      <c r="J54" s="289" t="s">
        <v>382</v>
      </c>
      <c r="K54" s="309"/>
      <c r="L54" s="309"/>
      <c r="M54" s="309"/>
      <c r="N54" s="309"/>
      <c r="O54" s="309"/>
      <c r="P54" s="309"/>
      <c r="Q54" s="309"/>
      <c r="R54" s="309"/>
      <c r="S54" s="309"/>
      <c r="T54" s="309"/>
      <c r="U54" s="309"/>
      <c r="V54" s="309"/>
      <c r="W54" s="309"/>
      <c r="X54" s="309"/>
      <c r="Y54" s="309"/>
      <c r="Z54" s="309"/>
    </row>
    <row r="55" spans="1:26" ht="28.5">
      <c r="A55" s="293"/>
      <c r="B55" s="395"/>
      <c r="C55" s="413"/>
      <c r="D55" s="401"/>
      <c r="E55" s="289" t="s">
        <v>304</v>
      </c>
      <c r="F55" s="315">
        <v>9988.44</v>
      </c>
      <c r="G55" s="289" t="s">
        <v>305</v>
      </c>
      <c r="H55" s="289" t="s">
        <v>306</v>
      </c>
      <c r="I55" s="316">
        <v>9988.44</v>
      </c>
      <c r="J55" s="289" t="s">
        <v>392</v>
      </c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</row>
    <row r="56" spans="1:26" ht="28.5">
      <c r="A56" s="293"/>
      <c r="B56" s="395"/>
      <c r="C56" s="413"/>
      <c r="D56" s="401"/>
      <c r="E56" s="289" t="s">
        <v>304</v>
      </c>
      <c r="F56" s="315">
        <v>300</v>
      </c>
      <c r="G56" s="289" t="s">
        <v>305</v>
      </c>
      <c r="H56" s="289" t="s">
        <v>307</v>
      </c>
      <c r="I56" s="316">
        <v>300</v>
      </c>
      <c r="J56" s="289" t="s">
        <v>393</v>
      </c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</row>
    <row r="57" spans="1:26" ht="28.5">
      <c r="A57" s="293"/>
      <c r="B57" s="395"/>
      <c r="C57" s="413"/>
      <c r="D57" s="401"/>
      <c r="E57" s="289" t="s">
        <v>304</v>
      </c>
      <c r="F57" s="315">
        <v>6203.16</v>
      </c>
      <c r="G57" s="289" t="s">
        <v>305</v>
      </c>
      <c r="H57" s="289" t="s">
        <v>351</v>
      </c>
      <c r="I57" s="316">
        <v>6203.16</v>
      </c>
      <c r="J57" s="290" t="s">
        <v>361</v>
      </c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</row>
    <row r="58" spans="1:26" ht="28.5">
      <c r="A58" s="293"/>
      <c r="B58" s="395"/>
      <c r="C58" s="413"/>
      <c r="D58" s="401"/>
      <c r="E58" s="289" t="s">
        <v>308</v>
      </c>
      <c r="F58" s="315">
        <v>32664</v>
      </c>
      <c r="G58" s="289" t="s">
        <v>309</v>
      </c>
      <c r="H58" s="289" t="s">
        <v>310</v>
      </c>
      <c r="I58" s="316">
        <v>32664</v>
      </c>
      <c r="J58" s="289" t="s">
        <v>374</v>
      </c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09"/>
      <c r="X58" s="309"/>
      <c r="Y58" s="309"/>
      <c r="Z58" s="309"/>
    </row>
    <row r="59" spans="1:26" ht="28.5">
      <c r="A59" s="293"/>
      <c r="B59" s="395"/>
      <c r="C59" s="413"/>
      <c r="D59" s="401"/>
      <c r="E59" s="289" t="s">
        <v>311</v>
      </c>
      <c r="F59" s="315">
        <v>13100</v>
      </c>
      <c r="G59" s="289" t="s">
        <v>312</v>
      </c>
      <c r="H59" s="289" t="s">
        <v>313</v>
      </c>
      <c r="I59" s="316">
        <v>13100</v>
      </c>
      <c r="J59" s="289" t="s">
        <v>397</v>
      </c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/>
      <c r="V59" s="309"/>
      <c r="W59" s="309"/>
      <c r="X59" s="309"/>
      <c r="Y59" s="309"/>
      <c r="Z59" s="309"/>
    </row>
    <row r="60" spans="1:26" ht="28.5">
      <c r="A60" s="293"/>
      <c r="B60" s="395"/>
      <c r="C60" s="413"/>
      <c r="D60" s="401"/>
      <c r="E60" s="289" t="s">
        <v>311</v>
      </c>
      <c r="F60" s="315">
        <v>9547</v>
      </c>
      <c r="G60" s="289" t="s">
        <v>314</v>
      </c>
      <c r="H60" s="289" t="s">
        <v>315</v>
      </c>
      <c r="I60" s="316">
        <v>9547</v>
      </c>
      <c r="J60" s="289" t="s">
        <v>380</v>
      </c>
      <c r="K60" s="309"/>
      <c r="L60" s="309"/>
      <c r="M60" s="309"/>
      <c r="N60" s="309"/>
      <c r="O60" s="309"/>
      <c r="P60" s="309"/>
      <c r="Q60" s="309"/>
      <c r="R60" s="309"/>
      <c r="S60" s="309"/>
      <c r="T60" s="309"/>
      <c r="U60" s="309"/>
      <c r="V60" s="309"/>
      <c r="W60" s="309"/>
      <c r="X60" s="309"/>
      <c r="Y60" s="309"/>
      <c r="Z60" s="309"/>
    </row>
    <row r="61" spans="1:26" ht="42.75">
      <c r="A61" s="293"/>
      <c r="B61" s="395"/>
      <c r="C61" s="413"/>
      <c r="D61" s="401"/>
      <c r="E61" s="289" t="s">
        <v>316</v>
      </c>
      <c r="F61" s="315">
        <v>29664</v>
      </c>
      <c r="G61" s="289" t="s">
        <v>317</v>
      </c>
      <c r="H61" s="289" t="s">
        <v>318</v>
      </c>
      <c r="I61" s="316">
        <v>29664</v>
      </c>
      <c r="J61" s="290" t="s">
        <v>362</v>
      </c>
      <c r="K61" s="309"/>
      <c r="L61" s="309"/>
      <c r="M61" s="309"/>
      <c r="N61" s="309"/>
      <c r="O61" s="309"/>
      <c r="P61" s="309"/>
      <c r="Q61" s="309"/>
      <c r="R61" s="309"/>
      <c r="S61" s="309"/>
      <c r="T61" s="309"/>
      <c r="U61" s="309"/>
      <c r="V61" s="309"/>
      <c r="W61" s="309"/>
      <c r="X61" s="309"/>
      <c r="Y61" s="309"/>
      <c r="Z61" s="309"/>
    </row>
    <row r="62" spans="1:26" ht="42.75">
      <c r="A62" s="293"/>
      <c r="B62" s="395"/>
      <c r="C62" s="413"/>
      <c r="D62" s="401"/>
      <c r="E62" s="289" t="s">
        <v>316</v>
      </c>
      <c r="F62" s="315">
        <v>15235.8</v>
      </c>
      <c r="G62" s="289" t="s">
        <v>319</v>
      </c>
      <c r="H62" s="289" t="s">
        <v>320</v>
      </c>
      <c r="I62" s="316">
        <v>15235.8</v>
      </c>
      <c r="J62" s="290" t="s">
        <v>363</v>
      </c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309"/>
      <c r="W62" s="309"/>
      <c r="X62" s="309"/>
      <c r="Y62" s="309"/>
      <c r="Z62" s="309"/>
    </row>
    <row r="63" spans="1:26" ht="28.5">
      <c r="A63" s="293"/>
      <c r="B63" s="395"/>
      <c r="C63" s="413"/>
      <c r="D63" s="401"/>
      <c r="E63" s="289" t="s">
        <v>321</v>
      </c>
      <c r="F63" s="315">
        <v>7450</v>
      </c>
      <c r="G63" s="289" t="s">
        <v>322</v>
      </c>
      <c r="H63" s="289" t="s">
        <v>323</v>
      </c>
      <c r="I63" s="316">
        <v>7450</v>
      </c>
      <c r="J63" s="289" t="s">
        <v>388</v>
      </c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</row>
    <row r="64" spans="1:26" ht="28.5">
      <c r="A64" s="293"/>
      <c r="B64" s="395"/>
      <c r="C64" s="413"/>
      <c r="D64" s="401"/>
      <c r="E64" s="289" t="s">
        <v>330</v>
      </c>
      <c r="F64" s="315">
        <v>49950</v>
      </c>
      <c r="G64" s="289" t="s">
        <v>331</v>
      </c>
      <c r="H64" s="289" t="s">
        <v>332</v>
      </c>
      <c r="I64" s="316">
        <v>49950</v>
      </c>
      <c r="J64" s="290" t="s">
        <v>364</v>
      </c>
      <c r="K64" s="309"/>
      <c r="L64" s="309"/>
      <c r="M64" s="309"/>
      <c r="N64" s="309"/>
      <c r="O64" s="309"/>
      <c r="P64" s="309"/>
      <c r="Q64" s="309"/>
      <c r="R64" s="309"/>
      <c r="S64" s="309"/>
      <c r="T64" s="309"/>
      <c r="U64" s="309"/>
      <c r="V64" s="309"/>
      <c r="W64" s="309"/>
      <c r="X64" s="309"/>
      <c r="Y64" s="309"/>
      <c r="Z64" s="309"/>
    </row>
    <row r="65" spans="1:26" ht="28.5">
      <c r="A65" s="293"/>
      <c r="B65" s="395"/>
      <c r="C65" s="413"/>
      <c r="D65" s="401"/>
      <c r="E65" s="289" t="s">
        <v>330</v>
      </c>
      <c r="F65" s="315">
        <v>21500</v>
      </c>
      <c r="G65" s="289" t="s">
        <v>333</v>
      </c>
      <c r="H65" s="289" t="s">
        <v>334</v>
      </c>
      <c r="I65" s="316">
        <v>21500</v>
      </c>
      <c r="J65" s="290" t="s">
        <v>364</v>
      </c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</row>
    <row r="66" spans="1:26" ht="42.75">
      <c r="A66" s="293"/>
      <c r="B66" s="395"/>
      <c r="C66" s="413"/>
      <c r="D66" s="401"/>
      <c r="E66" s="289" t="s">
        <v>341</v>
      </c>
      <c r="F66" s="315">
        <v>21669</v>
      </c>
      <c r="G66" s="289" t="s">
        <v>342</v>
      </c>
      <c r="H66" s="289" t="s">
        <v>343</v>
      </c>
      <c r="I66" s="316">
        <v>21669</v>
      </c>
      <c r="J66" s="289" t="s">
        <v>396</v>
      </c>
      <c r="K66" s="309"/>
      <c r="L66" s="309"/>
      <c r="M66" s="309"/>
      <c r="N66" s="309"/>
      <c r="O66" s="309"/>
      <c r="P66" s="309"/>
      <c r="Q66" s="309"/>
      <c r="R66" s="309"/>
      <c r="S66" s="309"/>
      <c r="T66" s="309"/>
      <c r="U66" s="309"/>
      <c r="V66" s="309"/>
      <c r="W66" s="309"/>
      <c r="X66" s="309"/>
      <c r="Y66" s="309"/>
      <c r="Z66" s="309"/>
    </row>
    <row r="67" spans="1:26" ht="43.5" thickBot="1">
      <c r="A67" s="293"/>
      <c r="B67" s="395"/>
      <c r="C67" s="413"/>
      <c r="D67" s="401"/>
      <c r="E67" s="294" t="s">
        <v>341</v>
      </c>
      <c r="F67" s="318">
        <v>6921</v>
      </c>
      <c r="G67" s="294" t="s">
        <v>344</v>
      </c>
      <c r="H67" s="294" t="s">
        <v>345</v>
      </c>
      <c r="I67" s="319">
        <v>6921</v>
      </c>
      <c r="J67" s="294" t="s">
        <v>371</v>
      </c>
      <c r="K67" s="309"/>
      <c r="L67" s="309"/>
      <c r="M67" s="309"/>
      <c r="N67" s="309"/>
      <c r="O67" s="309"/>
      <c r="P67" s="309"/>
      <c r="Q67" s="309"/>
      <c r="R67" s="309"/>
      <c r="S67" s="309"/>
      <c r="T67" s="309"/>
      <c r="U67" s="309"/>
      <c r="V67" s="309"/>
      <c r="W67" s="309"/>
      <c r="X67" s="309"/>
      <c r="Y67" s="309"/>
      <c r="Z67" s="309"/>
    </row>
    <row r="68" spans="1:10" s="312" customFormat="1" ht="39" thickBot="1">
      <c r="A68" s="311"/>
      <c r="B68" s="301" t="s">
        <v>166</v>
      </c>
      <c r="C68" s="333" t="s">
        <v>167</v>
      </c>
      <c r="D68" s="322">
        <v>1481.33</v>
      </c>
      <c r="E68" s="302"/>
      <c r="F68" s="323">
        <f>SUM(F69:F72)</f>
        <v>1481.33</v>
      </c>
      <c r="G68" s="302"/>
      <c r="H68" s="302"/>
      <c r="I68" s="323">
        <f>SUM(I69:I72)</f>
        <v>1481.3300000000002</v>
      </c>
      <c r="J68" s="334"/>
    </row>
    <row r="69" spans="1:26" ht="42.75">
      <c r="A69" s="293"/>
      <c r="B69" s="409"/>
      <c r="C69" s="406" t="s">
        <v>169</v>
      </c>
      <c r="D69" s="403"/>
      <c r="E69" s="295" t="s">
        <v>348</v>
      </c>
      <c r="F69" s="327">
        <v>352</v>
      </c>
      <c r="G69" s="418" t="s">
        <v>352</v>
      </c>
      <c r="H69" s="295" t="s">
        <v>349</v>
      </c>
      <c r="I69" s="326">
        <v>849.88</v>
      </c>
      <c r="J69" s="295" t="s">
        <v>389</v>
      </c>
      <c r="K69" s="309"/>
      <c r="L69" s="309"/>
      <c r="M69" s="309"/>
      <c r="N69" s="309"/>
      <c r="O69" s="309"/>
      <c r="P69" s="309"/>
      <c r="Q69" s="309"/>
      <c r="R69" s="309"/>
      <c r="S69" s="309"/>
      <c r="T69" s="309"/>
      <c r="U69" s="309"/>
      <c r="V69" s="309"/>
      <c r="W69" s="309"/>
      <c r="X69" s="309"/>
      <c r="Y69" s="309"/>
      <c r="Z69" s="309"/>
    </row>
    <row r="70" spans="1:26" ht="42.75">
      <c r="A70" s="293"/>
      <c r="B70" s="410"/>
      <c r="C70" s="407"/>
      <c r="D70" s="404"/>
      <c r="E70" s="295" t="s">
        <v>348</v>
      </c>
      <c r="F70" s="327">
        <v>393.3</v>
      </c>
      <c r="G70" s="419"/>
      <c r="H70" s="295" t="s">
        <v>357</v>
      </c>
      <c r="I70" s="326">
        <v>2224.11</v>
      </c>
      <c r="J70" s="295" t="s">
        <v>390</v>
      </c>
      <c r="K70" s="309"/>
      <c r="L70" s="309"/>
      <c r="M70" s="309"/>
      <c r="N70" s="309"/>
      <c r="O70" s="309"/>
      <c r="P70" s="309"/>
      <c r="Q70" s="309"/>
      <c r="R70" s="309"/>
      <c r="S70" s="309"/>
      <c r="T70" s="309"/>
      <c r="U70" s="309"/>
      <c r="V70" s="309"/>
      <c r="W70" s="309"/>
      <c r="X70" s="309"/>
      <c r="Y70" s="309"/>
      <c r="Z70" s="309"/>
    </row>
    <row r="71" spans="1:26" ht="42.75">
      <c r="A71" s="293"/>
      <c r="B71" s="410"/>
      <c r="C71" s="407"/>
      <c r="D71" s="404"/>
      <c r="E71" s="295" t="s">
        <v>348</v>
      </c>
      <c r="F71" s="327">
        <v>393.3</v>
      </c>
      <c r="G71" s="419"/>
      <c r="H71" s="295" t="s">
        <v>358</v>
      </c>
      <c r="I71" s="326">
        <v>-1592.66</v>
      </c>
      <c r="J71" s="295" t="s">
        <v>402</v>
      </c>
      <c r="K71" s="309"/>
      <c r="L71" s="309"/>
      <c r="M71" s="309"/>
      <c r="N71" s="309"/>
      <c r="O71" s="309"/>
      <c r="P71" s="309"/>
      <c r="Q71" s="309"/>
      <c r="R71" s="309"/>
      <c r="S71" s="309"/>
      <c r="T71" s="309"/>
      <c r="U71" s="309"/>
      <c r="V71" s="309"/>
      <c r="W71" s="309"/>
      <c r="X71" s="309"/>
      <c r="Y71" s="309"/>
      <c r="Z71" s="309"/>
    </row>
    <row r="72" spans="1:26" ht="43.5" thickBot="1">
      <c r="A72" s="293"/>
      <c r="B72" s="411"/>
      <c r="C72" s="408"/>
      <c r="D72" s="405"/>
      <c r="E72" s="295" t="s">
        <v>348</v>
      </c>
      <c r="F72" s="327">
        <v>342.73</v>
      </c>
      <c r="G72" s="434"/>
      <c r="H72" s="295" t="s">
        <v>350</v>
      </c>
      <c r="I72" s="326"/>
      <c r="J72" s="329"/>
      <c r="K72" s="309"/>
      <c r="L72" s="309"/>
      <c r="M72" s="309"/>
      <c r="N72" s="309"/>
      <c r="O72" s="309"/>
      <c r="P72" s="309"/>
      <c r="Q72" s="309"/>
      <c r="R72" s="309"/>
      <c r="S72" s="309"/>
      <c r="T72" s="309"/>
      <c r="U72" s="309"/>
      <c r="V72" s="309"/>
      <c r="W72" s="309"/>
      <c r="X72" s="309"/>
      <c r="Y72" s="309"/>
      <c r="Z72" s="309"/>
    </row>
    <row r="73" spans="1:10" s="312" customFormat="1" ht="15.75" thickBot="1">
      <c r="A73" s="311"/>
      <c r="B73" s="301" t="s">
        <v>175</v>
      </c>
      <c r="C73" s="333" t="s">
        <v>176</v>
      </c>
      <c r="D73" s="322">
        <f>D74</f>
        <v>1429.78</v>
      </c>
      <c r="E73" s="302"/>
      <c r="F73" s="323">
        <f>F74</f>
        <v>1429.78</v>
      </c>
      <c r="G73" s="302"/>
      <c r="H73" s="302"/>
      <c r="I73" s="323">
        <f>I74</f>
        <v>1429.78</v>
      </c>
      <c r="J73" s="334"/>
    </row>
    <row r="74" spans="1:26" ht="86.25" thickBot="1">
      <c r="A74" s="293"/>
      <c r="B74" s="330"/>
      <c r="C74" s="351" t="s">
        <v>178</v>
      </c>
      <c r="D74" s="326">
        <v>1429.78</v>
      </c>
      <c r="E74" s="329"/>
      <c r="F74" s="327">
        <v>1429.78</v>
      </c>
      <c r="G74" s="295" t="s">
        <v>359</v>
      </c>
      <c r="H74" s="329"/>
      <c r="I74" s="326">
        <v>1429.78</v>
      </c>
      <c r="J74" s="295" t="s">
        <v>391</v>
      </c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09"/>
      <c r="Y74" s="309"/>
      <c r="Z74" s="309"/>
    </row>
    <row r="75" spans="1:10" s="312" customFormat="1" ht="26.25" thickBot="1">
      <c r="A75" s="311"/>
      <c r="B75" s="356" t="s">
        <v>184</v>
      </c>
      <c r="C75" s="358" t="s">
        <v>185</v>
      </c>
      <c r="D75" s="322">
        <v>178650</v>
      </c>
      <c r="E75" s="302"/>
      <c r="F75" s="323">
        <f>SUM(F76:F80)</f>
        <v>178650</v>
      </c>
      <c r="G75" s="302"/>
      <c r="H75" s="302"/>
      <c r="I75" s="323">
        <f>SUM(I76:I80)</f>
        <v>178650</v>
      </c>
      <c r="J75" s="334"/>
    </row>
    <row r="76" spans="1:26" ht="42.75">
      <c r="A76" s="293"/>
      <c r="B76" s="397"/>
      <c r="C76" s="335" t="s">
        <v>187</v>
      </c>
      <c r="D76" s="400"/>
      <c r="E76" s="296" t="s">
        <v>338</v>
      </c>
      <c r="F76" s="313">
        <v>49000</v>
      </c>
      <c r="G76" s="296" t="s">
        <v>339</v>
      </c>
      <c r="H76" s="296" t="s">
        <v>340</v>
      </c>
      <c r="I76" s="314">
        <v>49000</v>
      </c>
      <c r="J76" s="376" t="s">
        <v>365</v>
      </c>
      <c r="K76" s="309"/>
      <c r="L76" s="309"/>
      <c r="M76" s="309"/>
      <c r="N76" s="309"/>
      <c r="O76" s="309"/>
      <c r="P76" s="309"/>
      <c r="Q76" s="309"/>
      <c r="R76" s="309"/>
      <c r="S76" s="309"/>
      <c r="T76" s="309"/>
      <c r="U76" s="309"/>
      <c r="V76" s="309"/>
      <c r="W76" s="309"/>
      <c r="X76" s="309"/>
      <c r="Y76" s="309"/>
      <c r="Z76" s="309"/>
    </row>
    <row r="77" spans="1:26" ht="42.75">
      <c r="A77" s="293"/>
      <c r="B77" s="398"/>
      <c r="C77" s="332" t="s">
        <v>189</v>
      </c>
      <c r="D77" s="401"/>
      <c r="E77" s="289" t="s">
        <v>346</v>
      </c>
      <c r="F77" s="315">
        <v>23700</v>
      </c>
      <c r="G77" s="289" t="s">
        <v>353</v>
      </c>
      <c r="H77" s="289" t="s">
        <v>328</v>
      </c>
      <c r="I77" s="316">
        <v>23700</v>
      </c>
      <c r="J77" s="290" t="s">
        <v>366</v>
      </c>
      <c r="K77" s="309"/>
      <c r="L77" s="309"/>
      <c r="M77" s="309"/>
      <c r="N77" s="309"/>
      <c r="O77" s="309"/>
      <c r="P77" s="309"/>
      <c r="Q77" s="309"/>
      <c r="R77" s="309"/>
      <c r="S77" s="309"/>
      <c r="T77" s="309"/>
      <c r="U77" s="309"/>
      <c r="V77" s="309"/>
      <c r="W77" s="309"/>
      <c r="X77" s="309"/>
      <c r="Y77" s="309"/>
      <c r="Z77" s="309"/>
    </row>
    <row r="78" spans="1:26" ht="57">
      <c r="A78" s="293"/>
      <c r="B78" s="398"/>
      <c r="C78" s="332" t="s">
        <v>191</v>
      </c>
      <c r="D78" s="401"/>
      <c r="E78" s="289" t="s">
        <v>335</v>
      </c>
      <c r="F78" s="315">
        <v>28000</v>
      </c>
      <c r="G78" s="289" t="s">
        <v>336</v>
      </c>
      <c r="H78" s="289" t="s">
        <v>337</v>
      </c>
      <c r="I78" s="316">
        <v>28000</v>
      </c>
      <c r="J78" s="290" t="s">
        <v>367</v>
      </c>
      <c r="K78" s="309"/>
      <c r="L78" s="309"/>
      <c r="M78" s="309"/>
      <c r="N78" s="309"/>
      <c r="O78" s="309"/>
      <c r="P78" s="309"/>
      <c r="Q78" s="309"/>
      <c r="R78" s="309"/>
      <c r="S78" s="309"/>
      <c r="T78" s="309"/>
      <c r="U78" s="309"/>
      <c r="V78" s="309"/>
      <c r="W78" s="309"/>
      <c r="X78" s="309"/>
      <c r="Y78" s="309"/>
      <c r="Z78" s="309"/>
    </row>
    <row r="79" spans="1:26" ht="42.75">
      <c r="A79" s="293"/>
      <c r="B79" s="398"/>
      <c r="C79" s="332" t="s">
        <v>193</v>
      </c>
      <c r="D79" s="401"/>
      <c r="E79" s="289" t="s">
        <v>329</v>
      </c>
      <c r="F79" s="315">
        <v>28000</v>
      </c>
      <c r="G79" s="289" t="s">
        <v>327</v>
      </c>
      <c r="H79" s="289" t="s">
        <v>328</v>
      </c>
      <c r="I79" s="316">
        <v>28000</v>
      </c>
      <c r="J79" s="290" t="s">
        <v>368</v>
      </c>
      <c r="K79" s="309"/>
      <c r="L79" s="309"/>
      <c r="M79" s="309"/>
      <c r="N79" s="309"/>
      <c r="O79" s="309"/>
      <c r="P79" s="309"/>
      <c r="Q79" s="309"/>
      <c r="R79" s="309"/>
      <c r="S79" s="309"/>
      <c r="T79" s="309"/>
      <c r="U79" s="309"/>
      <c r="V79" s="309"/>
      <c r="W79" s="309"/>
      <c r="X79" s="309"/>
      <c r="Y79" s="309"/>
      <c r="Z79" s="309"/>
    </row>
    <row r="80" spans="1:26" ht="114.75" thickBot="1">
      <c r="A80" s="293"/>
      <c r="B80" s="399"/>
      <c r="C80" s="352" t="s">
        <v>245</v>
      </c>
      <c r="D80" s="402"/>
      <c r="E80" s="289" t="s">
        <v>324</v>
      </c>
      <c r="F80" s="315">
        <v>49950</v>
      </c>
      <c r="G80" s="289" t="s">
        <v>325</v>
      </c>
      <c r="H80" s="289" t="s">
        <v>326</v>
      </c>
      <c r="I80" s="316">
        <v>49950</v>
      </c>
      <c r="J80" s="289" t="s">
        <v>381</v>
      </c>
      <c r="K80" s="309"/>
      <c r="L80" s="309"/>
      <c r="M80" s="309"/>
      <c r="N80" s="309"/>
      <c r="O80" s="309"/>
      <c r="P80" s="309"/>
      <c r="Q80" s="309"/>
      <c r="R80" s="309"/>
      <c r="S80" s="309"/>
      <c r="T80" s="309"/>
      <c r="U80" s="309"/>
      <c r="V80" s="309"/>
      <c r="W80" s="309"/>
      <c r="X80" s="309"/>
      <c r="Y80" s="309"/>
      <c r="Z80" s="309"/>
    </row>
    <row r="81" spans="1:10" s="312" customFormat="1" ht="15.75" thickBot="1">
      <c r="A81" s="311"/>
      <c r="B81" s="356" t="s">
        <v>195</v>
      </c>
      <c r="C81" s="357" t="s">
        <v>196</v>
      </c>
      <c r="D81" s="322">
        <f>D82</f>
        <v>29000</v>
      </c>
      <c r="E81" s="302"/>
      <c r="F81" s="323">
        <f>F82</f>
        <v>29000</v>
      </c>
      <c r="G81" s="302"/>
      <c r="H81" s="302"/>
      <c r="I81" s="323">
        <f>I82</f>
        <v>29000</v>
      </c>
      <c r="J81" s="334"/>
    </row>
    <row r="82" spans="1:26" ht="29.25" thickBot="1">
      <c r="A82" s="293"/>
      <c r="B82" s="354" t="s">
        <v>197</v>
      </c>
      <c r="C82" s="355" t="s">
        <v>196</v>
      </c>
      <c r="D82" s="326">
        <v>29000</v>
      </c>
      <c r="E82" s="295" t="s">
        <v>354</v>
      </c>
      <c r="F82" s="327">
        <v>29000</v>
      </c>
      <c r="G82" s="295" t="s">
        <v>355</v>
      </c>
      <c r="H82" s="295" t="s">
        <v>356</v>
      </c>
      <c r="I82" s="326">
        <v>29000</v>
      </c>
      <c r="J82" s="295" t="s">
        <v>394</v>
      </c>
      <c r="K82" s="309"/>
      <c r="L82" s="309"/>
      <c r="M82" s="309"/>
      <c r="N82" s="309"/>
      <c r="O82" s="309"/>
      <c r="P82" s="309"/>
      <c r="Q82" s="309"/>
      <c r="R82" s="309"/>
      <c r="S82" s="309"/>
      <c r="T82" s="309"/>
      <c r="U82" s="309"/>
      <c r="V82" s="309"/>
      <c r="W82" s="309"/>
      <c r="X82" s="309"/>
      <c r="Y82" s="309"/>
      <c r="Z82" s="309"/>
    </row>
    <row r="83" spans="1:10" s="372" customFormat="1" ht="32.25" thickBot="1">
      <c r="A83" s="366"/>
      <c r="B83" s="367" t="s">
        <v>219</v>
      </c>
      <c r="C83" s="368"/>
      <c r="D83" s="369">
        <f>D81+D75+D73+D68+D52+D28+D25+D22+D20+D13</f>
        <v>783652.4299939</v>
      </c>
      <c r="E83" s="368"/>
      <c r="F83" s="370">
        <f>F81+F75+F73+F68+F52+F28+F25+F22+F20+F13</f>
        <v>783652.43</v>
      </c>
      <c r="G83" s="368"/>
      <c r="H83" s="368"/>
      <c r="I83" s="370">
        <f>I81+I75+I73+I68+I52+I28+I25+I22+I20+I13</f>
        <v>783652.43</v>
      </c>
      <c r="J83" s="371"/>
    </row>
    <row r="84" spans="1:26" ht="14.25" customHeight="1">
      <c r="A84" s="288"/>
      <c r="B84" s="288"/>
      <c r="C84" s="288"/>
      <c r="D84" s="353"/>
      <c r="E84" s="288"/>
      <c r="F84" s="308"/>
      <c r="G84" s="288"/>
      <c r="H84" s="288"/>
      <c r="I84" s="309"/>
      <c r="J84" s="309"/>
      <c r="K84" s="309"/>
      <c r="L84" s="309"/>
      <c r="M84" s="309"/>
      <c r="N84" s="309"/>
      <c r="O84" s="309"/>
      <c r="P84" s="309"/>
      <c r="Q84" s="309"/>
      <c r="R84" s="309"/>
      <c r="S84" s="309"/>
      <c r="T84" s="309"/>
      <c r="U84" s="309"/>
      <c r="V84" s="309"/>
      <c r="W84" s="309"/>
      <c r="X84" s="309"/>
      <c r="Y84" s="309"/>
      <c r="Z84" s="309"/>
    </row>
    <row r="85" spans="1:26" ht="14.25" customHeight="1">
      <c r="A85" s="288"/>
      <c r="B85" s="288"/>
      <c r="C85" s="288"/>
      <c r="D85" s="307"/>
      <c r="E85" s="288"/>
      <c r="F85" s="308"/>
      <c r="G85" s="373"/>
      <c r="H85" s="374"/>
      <c r="I85" s="375"/>
      <c r="J85" s="373"/>
      <c r="K85" s="309"/>
      <c r="L85" s="309"/>
      <c r="M85" s="309"/>
      <c r="N85" s="309"/>
      <c r="O85" s="309"/>
      <c r="P85" s="309"/>
      <c r="Q85" s="309"/>
      <c r="R85" s="309"/>
      <c r="S85" s="309"/>
      <c r="T85" s="309"/>
      <c r="U85" s="309"/>
      <c r="V85" s="309"/>
      <c r="W85" s="309"/>
      <c r="X85" s="309"/>
      <c r="Y85" s="309"/>
      <c r="Z85" s="309"/>
    </row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</sheetData>
  <sheetProtection selectLockedCells="1" selectUnlockedCells="1"/>
  <mergeCells count="44">
    <mergeCell ref="G69:G72"/>
    <mergeCell ref="B7:J7"/>
    <mergeCell ref="B8:J8"/>
    <mergeCell ref="B10:D10"/>
    <mergeCell ref="E10:J10"/>
    <mergeCell ref="G47:G48"/>
    <mergeCell ref="E49:E51"/>
    <mergeCell ref="G49:G51"/>
    <mergeCell ref="D30:D35"/>
    <mergeCell ref="E30:E35"/>
    <mergeCell ref="G30:G35"/>
    <mergeCell ref="G44:G46"/>
    <mergeCell ref="E44:E46"/>
    <mergeCell ref="D44:D51"/>
    <mergeCell ref="H2:J2"/>
    <mergeCell ref="H3:J3"/>
    <mergeCell ref="B5:J5"/>
    <mergeCell ref="B6:J6"/>
    <mergeCell ref="D37:D42"/>
    <mergeCell ref="D23:D24"/>
    <mergeCell ref="B44:B51"/>
    <mergeCell ref="C53:C67"/>
    <mergeCell ref="B53:B67"/>
    <mergeCell ref="E47:E48"/>
    <mergeCell ref="D53:D67"/>
    <mergeCell ref="C44:C51"/>
    <mergeCell ref="B23:B24"/>
    <mergeCell ref="B26:B27"/>
    <mergeCell ref="G26:G27"/>
    <mergeCell ref="H26:H27"/>
    <mergeCell ref="E23:E24"/>
    <mergeCell ref="C14:C19"/>
    <mergeCell ref="D14:D19"/>
    <mergeCell ref="C23:C24"/>
    <mergeCell ref="B14:B19"/>
    <mergeCell ref="B76:B80"/>
    <mergeCell ref="D76:D80"/>
    <mergeCell ref="D69:D72"/>
    <mergeCell ref="C69:C72"/>
    <mergeCell ref="B69:B72"/>
    <mergeCell ref="B30:B35"/>
    <mergeCell ref="C30:C35"/>
    <mergeCell ref="B37:B42"/>
    <mergeCell ref="C37:C42"/>
  </mergeCells>
  <printOptions/>
  <pageMargins left="0.35" right="0.3" top="0.75" bottom="0.75" header="0.5118055555555555" footer="0.5118055555555555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2021-01-25T09:37:48Z</cp:lastPrinted>
  <dcterms:created xsi:type="dcterms:W3CDTF">2021-01-24T17:44:24Z</dcterms:created>
  <dcterms:modified xsi:type="dcterms:W3CDTF">2021-01-25T11:09:48Z</dcterms:modified>
  <cp:category/>
  <cp:version/>
  <cp:contentType/>
  <cp:contentStatus/>
</cp:coreProperties>
</file>