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/>
  </bookViews>
  <sheets>
    <sheet name="Звіт" sheetId="1" r:id="rId1"/>
    <sheet name="Реєстр" sheetId="2" r:id="rId2"/>
  </sheets>
  <definedNames>
    <definedName name="_FilterDatabase_0" localSheetId="0">Звіт!$A$19:$T$19</definedName>
    <definedName name="_FilterDatabase_0_0" localSheetId="0">Звіт!$A$19:$T$19</definedName>
    <definedName name="_FilterDatabase_0_0_0" localSheetId="0">Звіт!$A$19:$T$19</definedName>
    <definedName name="_FilterDatabase_0_0_0_0" localSheetId="0">Звіт!$A$19:$T$19</definedName>
    <definedName name="_xlnm._FilterDatabase" localSheetId="0">Звіт!$A$19:$T$19</definedName>
    <definedName name="zvit" localSheetId="0">Звіт!$A$19:$T$19</definedName>
    <definedName name="zvit1" localSheetId="0">Звіт!$A$19:$T$19</definedName>
  </definedNames>
  <calcPr calcId="144525" refMode="R1C1"/>
</workbook>
</file>

<file path=xl/calcChain.xml><?xml version="1.0" encoding="utf-8"?>
<calcChain xmlns="http://schemas.openxmlformats.org/spreadsheetml/2006/main">
  <c r="S52" i="1" l="1"/>
  <c r="S53" i="1"/>
  <c r="S54" i="1"/>
  <c r="S51" i="1"/>
  <c r="S55" i="1" s="1"/>
  <c r="S99" i="1"/>
  <c r="S100" i="1"/>
  <c r="S101" i="1"/>
  <c r="S102" i="1"/>
  <c r="S103" i="1"/>
  <c r="S104" i="1"/>
  <c r="S105" i="1"/>
  <c r="S106" i="1"/>
  <c r="S98" i="1"/>
  <c r="S107" i="1" s="1"/>
  <c r="S94" i="1"/>
  <c r="S95" i="1"/>
  <c r="S93" i="1"/>
  <c r="S96" i="1" s="1"/>
  <c r="S89" i="1"/>
  <c r="S90" i="1"/>
  <c r="S88" i="1"/>
  <c r="S91" i="1" s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62" i="1"/>
  <c r="S86" i="1" s="1"/>
  <c r="R26" i="1"/>
  <c r="Q26" i="1"/>
  <c r="S26" i="1" s="1"/>
  <c r="S40" i="1" s="1"/>
  <c r="R30" i="1"/>
  <c r="Q30" i="1"/>
  <c r="S32" i="1"/>
  <c r="S33" i="1"/>
  <c r="S34" i="1"/>
  <c r="S35" i="1"/>
  <c r="S31" i="1"/>
  <c r="S30" i="1" s="1"/>
  <c r="M21" i="1"/>
  <c r="Q22" i="1"/>
  <c r="I32" i="2"/>
  <c r="F33" i="2"/>
  <c r="I33" i="2"/>
  <c r="I31" i="2" s="1"/>
  <c r="I62" i="2"/>
  <c r="D53" i="2"/>
  <c r="F53" i="2" s="1"/>
  <c r="I51" i="2"/>
  <c r="I47" i="2"/>
  <c r="I46" i="2" s="1"/>
  <c r="F34" i="2"/>
  <c r="I34" i="2" s="1"/>
  <c r="D31" i="2"/>
  <c r="F31" i="2" s="1"/>
  <c r="F27" i="2"/>
  <c r="I27" i="2" s="1"/>
  <c r="F21" i="2"/>
  <c r="I21" i="2" s="1"/>
  <c r="F19" i="2"/>
  <c r="I19" i="2" s="1"/>
  <c r="F46" i="2"/>
  <c r="D62" i="2"/>
  <c r="D34" i="2"/>
  <c r="D46" i="2"/>
  <c r="D27" i="2"/>
  <c r="D21" i="2"/>
  <c r="D19" i="2"/>
  <c r="D64" i="2" s="1"/>
  <c r="I55" i="2"/>
  <c r="I56" i="2"/>
  <c r="I57" i="2"/>
  <c r="I58" i="2"/>
  <c r="I59" i="2"/>
  <c r="I60" i="2"/>
  <c r="I61" i="2"/>
  <c r="I54" i="2"/>
  <c r="I45" i="2"/>
  <c r="I44" i="2"/>
  <c r="R86" i="1"/>
  <c r="Q86" i="1"/>
  <c r="P83" i="1"/>
  <c r="I36" i="2"/>
  <c r="I35" i="2"/>
  <c r="I20" i="2"/>
  <c r="I22" i="2"/>
  <c r="I23" i="2"/>
  <c r="I24" i="2"/>
  <c r="I25" i="2"/>
  <c r="I26" i="2"/>
  <c r="I28" i="2"/>
  <c r="I29" i="2"/>
  <c r="I30" i="2"/>
  <c r="F18" i="2"/>
  <c r="I18" i="2" s="1"/>
  <c r="D18" i="2"/>
  <c r="I13" i="2"/>
  <c r="F13" i="2"/>
  <c r="D13" i="2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6" i="1"/>
  <c r="P77" i="1"/>
  <c r="P79" i="1"/>
  <c r="P80" i="1"/>
  <c r="P81" i="1"/>
  <c r="P86" i="1"/>
  <c r="Q21" i="1"/>
  <c r="S109" i="1"/>
  <c r="S110" i="1"/>
  <c r="S57" i="1"/>
  <c r="S58" i="1"/>
  <c r="S59" i="1"/>
  <c r="S60" i="1"/>
  <c r="S46" i="1"/>
  <c r="S47" i="1"/>
  <c r="S48" i="1"/>
  <c r="S49" i="1"/>
  <c r="S27" i="1"/>
  <c r="S28" i="1"/>
  <c r="S29" i="1"/>
  <c r="S37" i="1"/>
  <c r="S36" i="1" s="1"/>
  <c r="S38" i="1"/>
  <c r="S39" i="1"/>
  <c r="J22" i="1"/>
  <c r="J27" i="1"/>
  <c r="J28" i="1"/>
  <c r="J29" i="1"/>
  <c r="J26" i="1"/>
  <c r="J40" i="1" s="1"/>
  <c r="J42" i="1"/>
  <c r="J43" i="1"/>
  <c r="J44" i="1"/>
  <c r="J46" i="1"/>
  <c r="J47" i="1"/>
  <c r="J48" i="1"/>
  <c r="J49" i="1"/>
  <c r="J51" i="1"/>
  <c r="J52" i="1"/>
  <c r="J55" i="1" s="1"/>
  <c r="J53" i="1"/>
  <c r="J54" i="1"/>
  <c r="J57" i="1"/>
  <c r="J60" i="1" s="1"/>
  <c r="J58" i="1"/>
  <c r="J59" i="1"/>
  <c r="J62" i="1"/>
  <c r="J65" i="1"/>
  <c r="J86" i="1"/>
  <c r="J88" i="1"/>
  <c r="J89" i="1"/>
  <c r="J90" i="1"/>
  <c r="J91" i="1"/>
  <c r="J93" i="1"/>
  <c r="J94" i="1"/>
  <c r="J95" i="1"/>
  <c r="J96" i="1"/>
  <c r="J107" i="1"/>
  <c r="J110" i="1"/>
  <c r="G22" i="1"/>
  <c r="G27" i="1"/>
  <c r="G26" i="1" s="1"/>
  <c r="G40" i="1" s="1"/>
  <c r="G28" i="1"/>
  <c r="G29" i="1"/>
  <c r="G42" i="1"/>
  <c r="G43" i="1"/>
  <c r="G44" i="1" s="1"/>
  <c r="G46" i="1"/>
  <c r="G49" i="1" s="1"/>
  <c r="G47" i="1"/>
  <c r="G48" i="1"/>
  <c r="G51" i="1"/>
  <c r="G52" i="1"/>
  <c r="G53" i="1"/>
  <c r="G54" i="1"/>
  <c r="G55" i="1"/>
  <c r="G57" i="1"/>
  <c r="G58" i="1"/>
  <c r="G59" i="1"/>
  <c r="G60" i="1"/>
  <c r="G62" i="1"/>
  <c r="G65" i="1"/>
  <c r="G86" i="1" s="1"/>
  <c r="G88" i="1"/>
  <c r="G91" i="1" s="1"/>
  <c r="G89" i="1"/>
  <c r="G90" i="1"/>
  <c r="G93" i="1"/>
  <c r="G96" i="1" s="1"/>
  <c r="G94" i="1"/>
  <c r="G95" i="1"/>
  <c r="G107" i="1"/>
  <c r="G110" i="1"/>
  <c r="R107" i="1"/>
  <c r="R96" i="1"/>
  <c r="R91" i="1"/>
  <c r="R44" i="1"/>
  <c r="R111" i="1"/>
  <c r="R113" i="1" s="1"/>
  <c r="Q110" i="1"/>
  <c r="Q96" i="1"/>
  <c r="Q111" i="1" s="1"/>
  <c r="Q113" i="1" s="1"/>
  <c r="Q91" i="1"/>
  <c r="Q60" i="1"/>
  <c r="Q55" i="1"/>
  <c r="Q44" i="1"/>
  <c r="P110" i="1"/>
  <c r="P107" i="1"/>
  <c r="P96" i="1"/>
  <c r="P91" i="1"/>
  <c r="P49" i="1"/>
  <c r="P44" i="1"/>
  <c r="P26" i="1"/>
  <c r="P40" i="1" s="1"/>
  <c r="P111" i="1" s="1"/>
  <c r="P36" i="1"/>
  <c r="P30" i="1"/>
  <c r="M110" i="1"/>
  <c r="M107" i="1"/>
  <c r="M96" i="1"/>
  <c r="M91" i="1"/>
  <c r="M86" i="1"/>
  <c r="M60" i="1"/>
  <c r="M55" i="1"/>
  <c r="M49" i="1"/>
  <c r="M44" i="1"/>
  <c r="M26" i="1"/>
  <c r="M40" i="1" s="1"/>
  <c r="M111" i="1" s="1"/>
  <c r="M113" i="1" s="1"/>
  <c r="M36" i="1"/>
  <c r="M30" i="1"/>
  <c r="O107" i="1"/>
  <c r="N107" i="1"/>
  <c r="N44" i="1"/>
  <c r="S43" i="1"/>
  <c r="S42" i="1"/>
  <c r="S44" i="1" s="1"/>
  <c r="P113" i="1" l="1"/>
  <c r="P22" i="1"/>
  <c r="P21" i="1" s="1"/>
  <c r="R21" i="1" s="1"/>
  <c r="G111" i="1"/>
  <c r="G113" i="1" s="1"/>
  <c r="S111" i="1"/>
  <c r="S113" i="1" s="1"/>
  <c r="J111" i="1"/>
  <c r="J113" i="1" s="1"/>
  <c r="I53" i="2"/>
  <c r="I64" i="2" s="1"/>
  <c r="F64" i="2"/>
  <c r="R22" i="1" l="1"/>
  <c r="S21" i="1"/>
  <c r="S22" i="1" s="1"/>
</calcChain>
</file>

<file path=xl/sharedStrings.xml><?xml version="1.0" encoding="utf-8"?>
<sst xmlns="http://schemas.openxmlformats.org/spreadsheetml/2006/main" count="616" uniqueCount="344">
  <si>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</si>
  <si>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</si>
  <si>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</si>
  <si>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Повна назва організації Грантоотримувача:Львівська обласна організація національної спілки художників України.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</si>
  <si>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</si>
  <si>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</si>
  <si>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</si>
  <si>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</si>
  <si>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</si>
  <si>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</si>
  <si>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</si>
  <si>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</si>
  <si>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</si>
  <si>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</si>
  <si>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</si>
  <si>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</si>
  <si>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</si>
  <si>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</si>
  <si>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</si>
  <si>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</si>
  <si>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</si>
  <si>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</si>
  <si>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</si>
  <si>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</si>
  <si>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</si>
  <si>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</si>
  <si>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</si>
  <si>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</si>
  <si>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</si>
  <si>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</si>
  <si>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</si>
  <si>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</si>
  <si>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</si>
  <si>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</si>
  <si>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Оплата праці</t>
  </si>
  <si>
    <t>Підстаття:</t>
  </si>
  <si>
    <t>1.1</t>
  </si>
  <si>
    <t>Штатних працівників</t>
  </si>
  <si>
    <t>Пункт</t>
  </si>
  <si>
    <t>1.1.1</t>
  </si>
  <si>
    <t>Кнехт Олена Василівна</t>
  </si>
  <si>
    <t>місяців</t>
  </si>
  <si>
    <t>1.1.2</t>
  </si>
  <si>
    <t>1.1.3</t>
  </si>
  <si>
    <t>1.2</t>
  </si>
  <si>
    <t>За договорами ЦПХ</t>
  </si>
  <si>
    <t>1.2.1</t>
  </si>
  <si>
    <t>Стирна Іван володимирович- сантехнік</t>
  </si>
  <si>
    <t>НЕ ЗАПОВНЮЄТЬСЯ!</t>
  </si>
  <si>
    <t>1.2.2</t>
  </si>
  <si>
    <t>Луковська Ольга Ігорівна-керівник проекту</t>
  </si>
  <si>
    <t>Озимок Андрій Миколайович-маляр</t>
  </si>
  <si>
    <t>Вареницька Оксана Ярославівна</t>
  </si>
  <si>
    <t>1.2.3</t>
  </si>
  <si>
    <t>Жеребецька Олена Миколаївна-куратор виставки</t>
  </si>
  <si>
    <t>1.3</t>
  </si>
  <si>
    <t>За договорами з ФОП</t>
  </si>
  <si>
    <t>1.3.1</t>
  </si>
  <si>
    <t>ФОП Андронатій Олена Олександрівна-грантрайтер</t>
  </si>
  <si>
    <t>1.3.2</t>
  </si>
  <si>
    <t>ФОП  Клим Петро Степанович-редактор-копірайтер</t>
  </si>
  <si>
    <t>1.3.3</t>
  </si>
  <si>
    <t>ФОП Грабовська Олена Романівна-менеджер з розвитку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</si>
  <si>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</si>
  <si>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</si>
  <si>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</si>
  <si>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</si>
  <si>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</si>
  <si>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</si>
  <si>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</si>
  <si>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</si>
  <si>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</si>
  <si>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</si>
  <si>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</si>
  <si>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</si>
  <si>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</si>
  <si>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</si>
  <si>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</si>
  <si>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</si>
  <si>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</si>
  <si>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</si>
  <si>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</si>
  <si>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</si>
  <si>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</si>
  <si>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</si>
  <si>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</si>
  <si>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</si>
  <si>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</si>
  <si>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</si>
  <si>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</si>
  <si>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</si>
  <si>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</si>
  <si>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</si>
  <si>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</si>
  <si>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</si>
  <si>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</si>
  <si>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</si>
  <si>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</si>
  <si>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</si>
  <si>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</si>
  <si>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Прожектор світлодіодний</t>
  </si>
  <si>
    <t>шт</t>
  </si>
  <si>
    <t>6.2</t>
  </si>
  <si>
    <t>6.3</t>
  </si>
  <si>
    <t>монітор</t>
  </si>
  <si>
    <t>6.4</t>
  </si>
  <si>
    <t>Унітаз-компакт</t>
  </si>
  <si>
    <t>6.5</t>
  </si>
  <si>
    <t>Фарба Снежка</t>
  </si>
  <si>
    <t>6.6</t>
  </si>
  <si>
    <t>6.7</t>
  </si>
  <si>
    <t>6.8</t>
  </si>
  <si>
    <t>6.9</t>
  </si>
  <si>
    <t>6.10</t>
  </si>
  <si>
    <t>6.11</t>
  </si>
  <si>
    <t>Акустична система MaximumAcoustics</t>
  </si>
  <si>
    <t>6.12</t>
  </si>
  <si>
    <t>6.13</t>
  </si>
  <si>
    <t>Ламінатор формат А4</t>
  </si>
  <si>
    <t>6.14</t>
  </si>
  <si>
    <t>1+2+1</t>
  </si>
  <si>
    <t>3540+899+199</t>
  </si>
  <si>
    <t>6,15</t>
  </si>
  <si>
    <t>Системний блок</t>
  </si>
  <si>
    <t>6,16</t>
  </si>
  <si>
    <t>6.17</t>
  </si>
  <si>
    <t>1+3</t>
  </si>
  <si>
    <t>2820+1999</t>
  </si>
  <si>
    <t>6.18</t>
  </si>
  <si>
    <t>Картридж для принтера</t>
  </si>
  <si>
    <t>6.19</t>
  </si>
  <si>
    <t>Канцтовари</t>
  </si>
  <si>
    <t>набір</t>
  </si>
  <si>
    <t>6.20</t>
  </si>
  <si>
    <t>Лампочка ЛЕД</t>
  </si>
  <si>
    <t>Всього по статті 6 "Матеріальні витрати (за винятком капітальних видатків)"</t>
  </si>
  <si>
    <t>7</t>
  </si>
  <si>
    <t>Витрати на послуги зв'язку, інтернет, обслуговування сайтів та програмного забезпечення;</t>
  </si>
  <si>
    <t>7.1</t>
  </si>
  <si>
    <t>Послуги зв'язку</t>
  </si>
  <si>
    <t>7.2</t>
  </si>
  <si>
    <t>Послуги Internet</t>
  </si>
  <si>
    <t>7.3</t>
  </si>
  <si>
    <t>Розробка сайту організації)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</si>
  <si>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</si>
  <si>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</si>
  <si>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</si>
  <si>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</si>
  <si>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</si>
  <si>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</si>
  <si>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</si>
  <si>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</si>
  <si>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</si>
  <si>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</si>
  <si>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</si>
  <si>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</si>
  <si>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</si>
  <si>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Послуги з підготовки та друку каталогу Весняний салон</t>
  </si>
  <si>
    <t>послуга</t>
  </si>
  <si>
    <t>9.2</t>
  </si>
  <si>
    <t>Послуги з виготовлення каталогу Схід-Захід</t>
  </si>
  <si>
    <t>9.3</t>
  </si>
  <si>
    <t>Друк додаткового тиражу каталога “Арттекстиль”.Інтеграція мистецтв.</t>
  </si>
  <si>
    <t>9.4</t>
  </si>
  <si>
    <t>Виготовлення промоційної текстильної продукції</t>
  </si>
  <si>
    <t>9.5</t>
  </si>
  <si>
    <t>Виготовлення промоційних матеріалів виставки</t>
  </si>
  <si>
    <t>9.6</t>
  </si>
  <si>
    <t>Підготовка аудіогіда</t>
  </si>
  <si>
    <t>9.7</t>
  </si>
  <si>
    <t>Послуги з ребрендингу</t>
  </si>
  <si>
    <t>9.8</t>
  </si>
  <si>
    <t>Юридичний супровід</t>
  </si>
  <si>
    <t>послуги з розробки стратегії розвитку організації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</si>
  <si>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</si>
  <si>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</si>
  <si>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</si>
  <si>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</si>
  <si>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Всього по статті 9 "Аудиторські послуги"</t>
  </si>
  <si>
    <t>Всього по розділу ІІ "Витрати":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</si>
  <si>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</si>
  <si>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</si>
  <si>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</si>
  <si>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</si>
  <si>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</si>
  <si>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</si>
  <si>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</si>
  <si>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</si>
  <si>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</si>
  <si>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</si>
  <si>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</si>
  <si>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</si>
  <si>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</si>
  <si>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</si>
  <si>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</si>
  <si>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</si>
  <si>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</si>
  <si>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</si>
  <si>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</si>
  <si>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</si>
  <si>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</si>
  <si>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Багатофункційний пристрій  А4 Brother</t>
  </si>
  <si>
    <t>Світлодіодна лампа</t>
  </si>
  <si>
    <t>6.21</t>
  </si>
  <si>
    <t>Мікрофон AKG WMS40 Mini 2</t>
  </si>
  <si>
    <t>опора для керамічних панелей</t>
  </si>
  <si>
    <t>виписка банку</t>
  </si>
  <si>
    <t>Загальна сума</t>
  </si>
  <si>
    <t>Кнехт Олена Василівна (2494106449)</t>
  </si>
  <si>
    <t>Звіт про суми нарахованої заробітної плати  Додаток 4 за грудень 2020р.</t>
  </si>
  <si>
    <t>1.2.4</t>
  </si>
  <si>
    <t>1.2.5</t>
  </si>
  <si>
    <t>Стирна Іван Володимирович - сантехнічні роботи (2158712917)</t>
  </si>
  <si>
    <t>Акт здавання-приймання наданих послуг від 31.12.2020р.</t>
  </si>
  <si>
    <t>Луковська Ольга Ігорівна - керівник проекту (2704801983)</t>
  </si>
  <si>
    <t>Цивільно-правовий договір 3-12/1 від 01.12.2020р., копія паспорта</t>
  </si>
  <si>
    <t>Акт здачі-прийняття робіт(наданих послуг) №26  від 30.12.2020р.</t>
  </si>
  <si>
    <t>Цивільно-правовий договір №5-12/4 від 01.12.2020р., копія паспорта</t>
  </si>
  <si>
    <t>Цивільно-правовий договір №4-12/3 від 01.12.2020р., копія паспорта</t>
  </si>
  <si>
    <t>Вареницька Оксана Ярославівна-асистент проекту (2453506300)</t>
  </si>
  <si>
    <t>Озимок Андрій Миколайович - маляр (2919014579)</t>
  </si>
  <si>
    <t>Цивільно-правовий договір №6/12-5 від 01.12.2020р., копія паспорта</t>
  </si>
  <si>
    <t>Цивільно-правовий договір №7/12-6 від 01.12.2020р., копія паспорта</t>
  </si>
  <si>
    <t>ФОП Андронатій Олена Олександрівна - грантрайтер (2882608884)</t>
  </si>
  <si>
    <t>Акт здавання-приймання наданих послуг №1/04 від 30.12.2020р.</t>
  </si>
  <si>
    <t>ФОП  Клим Петро Степанович-редактор - копірайтер (2836804798)</t>
  </si>
  <si>
    <t>Акт здавання-приймання наданих послуг №1/03 від 30.12.2020р.</t>
  </si>
  <si>
    <t>Договір про надання послуг №4 від 15.12.2020р., Додаток 1 від 15.12.2020р.</t>
  </si>
  <si>
    <t>Договір про надання послуг №2/10-2 від 01.12.2020р., Додаток 1 від 01.12.2020р.</t>
  </si>
  <si>
    <t>ФОП Грабовська Олена Романівна-менеджер з розвитку (282314482)</t>
  </si>
  <si>
    <t>Договір про надання послуг №1/10-1 від 01.12.2020р., Додаток 1 від 01.12.2020р.</t>
  </si>
  <si>
    <t>ФОП Касько Руслан Олександрович (2421200256)</t>
  </si>
  <si>
    <t>Договір поставки №134 від 23.12.2020р.</t>
  </si>
  <si>
    <t>Джерело безперебійного живлення</t>
  </si>
  <si>
    <t>комплект бездротовий клавіатура+мишка</t>
  </si>
  <si>
    <t>кран</t>
  </si>
  <si>
    <t>Навушники/                                 Гарнітура-гарнітура 350Вт</t>
  </si>
  <si>
    <t>обігрівач Ergo FHC2015S</t>
  </si>
  <si>
    <t>Конвекційний керамічний  обігрівач з терморегулятором для обігріву</t>
  </si>
  <si>
    <t>принтер А4 Ерson M1120</t>
  </si>
  <si>
    <t>силікон</t>
  </si>
  <si>
    <t>умивальник з сифоном</t>
  </si>
  <si>
    <t>шланг до води</t>
  </si>
  <si>
    <t>6.22</t>
  </si>
  <si>
    <t>6.23</t>
  </si>
  <si>
    <t>6.24</t>
  </si>
  <si>
    <t>видаткова накладна №2 від 11.01.2021р., картка обліку МШП станом на 11.01.20р.</t>
  </si>
  <si>
    <t>видаткова накладна №1 від 11.01.2021р., картка обліку МШП станом на 11.01.20р.</t>
  </si>
  <si>
    <t>ТОВ "НЕО-ІТ" (38502019)</t>
  </si>
  <si>
    <t>Договір купівлі-продажу №28-12/4 від 28.12.2020р.</t>
  </si>
  <si>
    <t>видаткова накладна №ІТ3112в0006 від 31.12.2020р., картка обліку МШП станом на 31.12.2020р.</t>
  </si>
  <si>
    <t>Договір купівлі-продажу №28-12/5 від 28.12.2020р.</t>
  </si>
  <si>
    <t>видаткова накладна №ІТ3112в0007 від 31.12.2020р., картка обліку МШП станом на 31.12.2020р.</t>
  </si>
  <si>
    <t>Договір купівлі-продажу №29/12-1 від 29.12.2020р.</t>
  </si>
  <si>
    <t>ФОП Галах Андрій Богданович (3505805610)</t>
  </si>
  <si>
    <t>Договір купівлі-продажу б/н  від 30.12.2020р.</t>
  </si>
  <si>
    <t>видаткова накладна №Г9 від 29.12.2020р., картка обліку МШП станом на 30.12.2020р.</t>
  </si>
  <si>
    <t>видаткова накладна №Г5 від 30.12.2020р., картка обліку МШП станом на 30.12.2020р.</t>
  </si>
  <si>
    <t>ФОП Споляк Андрій Тарасович (2963716037)</t>
  </si>
  <si>
    <t>Договір купівлі-продажу №23/12-1 від 23.12.2020р.</t>
  </si>
  <si>
    <t>видаткова накладна №С20  від 30.12.2020р., картка обліку МШП станом на 30.12.2020р.</t>
  </si>
  <si>
    <t>Договір купівлі-продажу №24/12-1 від 30.12.2020р.</t>
  </si>
  <si>
    <t>видаткова накладна №С39  від 30.12.2020р., картка обліку МШП станом на 30.12.2020р.</t>
  </si>
  <si>
    <t>Договір про закупівлю товарів б/н від 29.12.2020р.</t>
  </si>
  <si>
    <t>видаткова накладна №РН-0003916  від 29.12.2020р., картка обліку МШП станом на 29.12.2020р.</t>
  </si>
  <si>
    <t>ТОВ "Епіцентр К" (32490244)</t>
  </si>
  <si>
    <t>ТОВ ВТП "ОРБІТА-ПЛЮС" (23973751)</t>
  </si>
  <si>
    <t>Договір купівлі-продажу №3144/20ЛВ2 від 30.12.2020р.</t>
  </si>
  <si>
    <t>видаткова накладна №Рнк/LH-0000957  від 18.01.2021р., картка обліку МШП станом на 18.01.2021р.</t>
  </si>
  <si>
    <t>ФОП Марко Галина Миколаївна (2350400080)</t>
  </si>
  <si>
    <t>Договір купівлі-продажу №122 від 29.12.2020р.</t>
  </si>
  <si>
    <t>видаткова накладна №122-20/Г  від 29.12.2020р., картка обліку МШП станом на 29.12.2020р.</t>
  </si>
  <si>
    <t>ПАТ "УКРТЕЛЕКОМ" (21560766)</t>
  </si>
  <si>
    <t>Договір №776</t>
  </si>
  <si>
    <t>Рахунок-акт №4600000000000776.12.2020 від 31.12.2020р.</t>
  </si>
  <si>
    <t>Рахунок-акт №4600000000000776.11.2020 від 30.11.2020р.</t>
  </si>
  <si>
    <t>Рахунок-акт №4600000000000776.10.2020 від 31.10.2020р.</t>
  </si>
  <si>
    <t>ФОП Волович Володимир Ярославович (3377103957)</t>
  </si>
  <si>
    <t>Акт здавання-приймання наданих послуг від 30.12.2020р.</t>
  </si>
  <si>
    <t>Договір про надання послуг №5 від 01.12.2020р., додаток 1 від 01.12.2020р., додаток 2  від 01.12.2020р.</t>
  </si>
  <si>
    <t>9.9</t>
  </si>
  <si>
    <t>ФОП Борисенко Ольга Миколаївна (2644408866)</t>
  </si>
  <si>
    <t>Договір про надання послуг №9 від 04.12.20р., Додаток 1 від 04.12.2020р.</t>
  </si>
  <si>
    <t>Акт здавання-приймання наданих послуг від 21.12.2020р.</t>
  </si>
  <si>
    <t>ТзОВ "Майстер книг" (37201663)</t>
  </si>
  <si>
    <t>Договір поставки та надання послуг №2412/20 від 24.12.2020р.</t>
  </si>
  <si>
    <t>видаткова накладна №119 від 30.12.2020р.</t>
  </si>
  <si>
    <t>ФОП Жуковська Марія Йосипівна (2688704764)</t>
  </si>
  <si>
    <t>Договір про надання послуг №9 від 01.12.20р., Додаток 1 від 01.12.2020р.</t>
  </si>
  <si>
    <t>Договір №30/12/2020 від 30.12.2020р.</t>
  </si>
  <si>
    <t>видаткова накладна №135 від 30.12.2020р.</t>
  </si>
  <si>
    <t>ФОП Павлишин Зоряна Ярославівна (2622006806)</t>
  </si>
  <si>
    <t>Договір про надання послуг №13 від 01.12.20р., Додаток 1 від 01.12.2020р.</t>
  </si>
  <si>
    <t>ФОП Котляров Олександр Альбертович (2590807018)</t>
  </si>
  <si>
    <t>Договір про надання послуг №8/6-21 від 01.12.20р., Додаток 1 від 01.12.2020р.</t>
  </si>
  <si>
    <t>ФОП Ільків Олег Богданович (2634212916)</t>
  </si>
  <si>
    <t>Договір про надання послуг №15 від 01.12.20р., Додаток 1 від 01.12.2020р.</t>
  </si>
  <si>
    <t>Акт здавання-приймання наданих послуг №15 від 30.12.2020р.</t>
  </si>
  <si>
    <t>ФОП Ребман Руслан Михайлович (2729606114)</t>
  </si>
  <si>
    <t>Договір про надання послуг №18 від 01.12.20р., Додаток 1 від 01.12.2020р.</t>
  </si>
  <si>
    <t>Акт здавання-приймання наданих послуг №1/18 від 25.12.2020р.</t>
  </si>
  <si>
    <t>ДОГОВІР № 02-28/12-2020 від 28.12.2020р.</t>
  </si>
  <si>
    <t>"25" січня 2021 року</t>
  </si>
  <si>
    <t>Відомість на виплату готівки №ВЗП-000001 за січень 2021р. Від 14.01.2020р./ 14.01.21р.</t>
  </si>
  <si>
    <t>Док.№252 від 11.01.21р./11.01.21р.</t>
  </si>
  <si>
    <t>Док №253 від 11.01.21р./11.01.21р.</t>
  </si>
  <si>
    <t>Док.№254 від 11.01.21р./11.01.21р.</t>
  </si>
  <si>
    <t>Док.№256 від 11.01.21р./11.01.21р.</t>
  </si>
  <si>
    <t>Док.№247 від 11.01.21р./11.01.21р.</t>
  </si>
  <si>
    <t>Док.№251 від 11.01.21р./11.01.21р.</t>
  </si>
  <si>
    <t>Док.№245 від 11.01.21р./11.01.21р.</t>
  </si>
  <si>
    <t>Док.№259 від 11.01.21р./11.01.21р.</t>
  </si>
  <si>
    <t>Док.№261 від 11.01.21р./11.01.21р.</t>
  </si>
  <si>
    <t>Док.№250 від 11.01.21р./11.01.21р.</t>
  </si>
  <si>
    <t>Док.№260 від 11.01.21р./11.01.21р.</t>
  </si>
  <si>
    <t>Док.№246 від 11.01.21р./11.01.21р.</t>
  </si>
  <si>
    <t>Док.№257 від 11.01.21р./11.01.21р.</t>
  </si>
  <si>
    <t>Док.№262 від 11.01.21р./11.01.21р.</t>
  </si>
  <si>
    <t>Док.№263 від 11.01.21р./11.01.21р.</t>
  </si>
  <si>
    <t>Док.№249 від 11.01.21р./11.01.21р.</t>
  </si>
  <si>
    <t>Док.№258 від 11.01.21р./11.01.21р.</t>
  </si>
  <si>
    <t>Док.№269 від 12.01.21р./12.01.21р.</t>
  </si>
  <si>
    <t>Док.№272 від 12.01.21р./12.01.21р.</t>
  </si>
  <si>
    <t>Док.№270 від 12.01.21р./12.01.21р.</t>
  </si>
  <si>
    <t>Док.№277 від 13.01.21р./13.01.21р.</t>
  </si>
  <si>
    <t>АТ АЛЬФА-БАНК</t>
  </si>
  <si>
    <t>виписка банку за 13.01.2021р.</t>
  </si>
  <si>
    <t>Док.№114034491 від 13.01.21р./13.01.21р.</t>
  </si>
  <si>
    <t>Док.№288 від 14.01.21р./14.01.21р.</t>
  </si>
  <si>
    <t>Док.№289 від 14.01.21р./14.01.21р.</t>
  </si>
  <si>
    <t>Док.№278 від 14.01.21р./14.01.21р.</t>
  </si>
  <si>
    <t>Док.№290 від 15.01.21р./15.01.21р.</t>
  </si>
  <si>
    <t>Док.№271 від 12.01.21р./12.01.21р.</t>
  </si>
  <si>
    <t>АКТ надання послуг
 № 3 від 25 січня 2021р.</t>
  </si>
  <si>
    <t>Жеребецька Олена Миколаївна - куратор виставки</t>
  </si>
  <si>
    <t>Штатний розпис станом на 01.01.2020р.</t>
  </si>
  <si>
    <t xml:space="preserve"> Табель обліку використання робочого часу за жовтень-листопад-грудень 2020р., Розрахунково-платіжна відомість НЗП-00452 за грудень 2020р.</t>
  </si>
  <si>
    <t>Акт здавання-приймання наданих послуг №1/08 від 30.12.2020р.</t>
  </si>
  <si>
    <t>ФОП Стадник Святослав Олександрович (2835905010)</t>
  </si>
  <si>
    <t>ТОВ "ТМГ ІНТЕГРІТІ АУДИТ" (43871032)</t>
  </si>
  <si>
    <t>Додаток № 4</t>
  </si>
  <si>
    <t>№ 3ORG21-07101  від "30" листопада  2020 року</t>
  </si>
  <si>
    <t>за проектом ___Інституційної підтримки договір 3ORG21-07101</t>
  </si>
  <si>
    <t>у період з _01 жовтня 2020 року по 18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</si>
</sst>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$#,##0"/>
    <numFmt numFmtId="165" formatCode="#,##0.00_ ;[Red]\-#,##0.00,"/>
    <numFmt numFmtId="166" formatCode="_-* #,##0.00,_₴_-;\-* #,##0.00,_₴_-;_-* \-??\ _₴_-;_-@"/>
    <numFmt numFmtId="167" formatCode="_-* #,##0.00_-;\-* #,##0.00_-;_-* \-??_-;_-@"/>
  </numFmts>
  <fonts count="25" x14ac:knownFonts="1">
    <font>
      <sz val="11"/>
      <color rgb="FF000000"/>
      <name val="Arial"/>
      <family val="2"/>
      <charset val="1"/>
    </font>
    <font>
      <sz val="11"/>
      <color indexed="55"/>
      <name val="Calibri"/>
      <family val="2"/>
      <charset val="1"/>
    </font>
    <font>
      <b/>
      <sz val="11"/>
      <color indexed="55"/>
      <name val="Calibri"/>
      <family val="2"/>
      <charset val="1"/>
    </font>
    <font>
      <b/>
      <sz val="12"/>
      <color indexed="55"/>
      <name val="Arial"/>
      <family val="2"/>
      <charset val="1"/>
    </font>
    <font>
      <b/>
      <sz val="10"/>
      <color indexed="55"/>
      <name val="Arial"/>
      <family val="2"/>
      <charset val="1"/>
    </font>
    <font>
      <sz val="10"/>
      <color indexed="55"/>
      <name val="Arial"/>
      <family val="2"/>
      <charset val="1"/>
    </font>
    <font>
      <sz val="12"/>
      <color indexed="55"/>
      <name val="Arial"/>
      <family val="2"/>
      <charset val="1"/>
    </font>
    <font>
      <sz val="12"/>
      <color indexed="55"/>
      <name val="Calibri"/>
      <family val="2"/>
      <charset val="1"/>
    </font>
    <font>
      <b/>
      <i/>
      <sz val="12"/>
      <color indexed="55"/>
      <name val="Arial"/>
      <family val="2"/>
      <charset val="1"/>
    </font>
    <font>
      <sz val="10"/>
      <color indexed="45"/>
      <name val="Arial"/>
      <family val="2"/>
      <charset val="1"/>
    </font>
    <font>
      <b/>
      <sz val="11"/>
      <color indexed="55"/>
      <name val="Arial"/>
      <family val="2"/>
      <charset val="1"/>
    </font>
    <font>
      <i/>
      <sz val="11"/>
      <color indexed="55"/>
      <name val="Calibri"/>
      <family val="2"/>
      <charset val="1"/>
    </font>
    <font>
      <b/>
      <sz val="14"/>
      <color indexed="55"/>
      <name val="Calibri"/>
      <family val="2"/>
      <charset val="1"/>
    </font>
    <font>
      <vertAlign val="superscript"/>
      <sz val="14"/>
      <color indexed="55"/>
      <name val="Calibri"/>
      <family val="2"/>
      <charset val="1"/>
    </font>
    <font>
      <i/>
      <sz val="10"/>
      <color indexed="55"/>
      <name val="Calibri"/>
      <family val="2"/>
      <charset val="1"/>
    </font>
    <font>
      <sz val="8"/>
      <name val="Arial"/>
      <family val="2"/>
      <charset val="1"/>
    </font>
    <font>
      <sz val="10"/>
      <color indexed="55"/>
      <name val="Arial"/>
      <family val="2"/>
      <charset val="204"/>
    </font>
    <font>
      <b/>
      <sz val="11"/>
      <color indexed="55"/>
      <name val="Arial"/>
      <family val="2"/>
      <charset val="204"/>
    </font>
    <font>
      <b/>
      <sz val="10"/>
      <color indexed="55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indexed="55"/>
      <name val="Arial"/>
      <family val="2"/>
      <charset val="1"/>
    </font>
    <font>
      <sz val="11"/>
      <color indexed="55"/>
      <name val="Arial"/>
      <family val="2"/>
      <charset val="204"/>
    </font>
    <font>
      <b/>
      <sz val="14"/>
      <color indexed="55"/>
      <name val="Arial"/>
      <family val="2"/>
      <charset val="204"/>
    </font>
    <font>
      <b/>
      <i/>
      <sz val="11"/>
      <color indexed="55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34"/>
      </patternFill>
    </fill>
    <fill>
      <patternFill patternType="solid">
        <fgColor indexed="18"/>
        <bgColor indexed="23"/>
      </patternFill>
    </fill>
    <fill>
      <patternFill patternType="solid">
        <fgColor indexed="26"/>
        <bgColor indexed="26"/>
      </patternFill>
    </fill>
    <fill>
      <patternFill patternType="solid">
        <fgColor indexed="34"/>
        <bgColor indexed="23"/>
      </patternFill>
    </fill>
    <fill>
      <patternFill patternType="solid">
        <fgColor indexed="18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vertical="top" wrapText="1"/>
    </xf>
    <xf numFmtId="0" fontId="3" fillId="4" borderId="9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vertical="top" wrapText="1"/>
    </xf>
    <xf numFmtId="165" fontId="6" fillId="4" borderId="11" xfId="0" applyNumberFormat="1" applyFont="1" applyFill="1" applyBorder="1" applyAlignment="1">
      <alignment vertical="top" wrapText="1"/>
    </xf>
    <xf numFmtId="3" fontId="6" fillId="4" borderId="8" xfId="0" applyNumberFormat="1" applyFont="1" applyFill="1" applyBorder="1" applyAlignment="1">
      <alignment vertical="top" wrapText="1"/>
    </xf>
    <xf numFmtId="4" fontId="6" fillId="4" borderId="9" xfId="0" applyNumberFormat="1" applyFont="1" applyFill="1" applyBorder="1" applyAlignment="1">
      <alignment vertical="top" wrapText="1"/>
    </xf>
    <xf numFmtId="4" fontId="6" fillId="4" borderId="10" xfId="0" applyNumberFormat="1" applyFont="1" applyFill="1" applyBorder="1" applyAlignment="1">
      <alignment horizontal="right" vertical="top" wrapText="1"/>
    </xf>
    <xf numFmtId="0" fontId="6" fillId="4" borderId="12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166" fontId="4" fillId="0" borderId="13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66" fontId="5" fillId="0" borderId="15" xfId="0" applyNumberFormat="1" applyFont="1" applyBorder="1" applyAlignment="1">
      <alignment vertical="center" wrapText="1"/>
    </xf>
    <xf numFmtId="166" fontId="5" fillId="0" borderId="16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vertical="center" wrapText="1"/>
    </xf>
    <xf numFmtId="167" fontId="8" fillId="4" borderId="18" xfId="0" applyNumberFormat="1" applyFont="1" applyFill="1" applyBorder="1" applyAlignment="1">
      <alignment vertical="top"/>
    </xf>
    <xf numFmtId="167" fontId="3" fillId="4" borderId="19" xfId="0" applyNumberFormat="1" applyFont="1" applyFill="1" applyBorder="1" applyAlignment="1">
      <alignment horizontal="center" vertical="top"/>
    </xf>
    <xf numFmtId="167" fontId="3" fillId="4" borderId="19" xfId="0" applyNumberFormat="1" applyFont="1" applyFill="1" applyBorder="1" applyAlignment="1">
      <alignment vertical="top"/>
    </xf>
    <xf numFmtId="167" fontId="3" fillId="4" borderId="20" xfId="0" applyNumberFormat="1" applyFont="1" applyFill="1" applyBorder="1" applyAlignment="1">
      <alignment vertical="top"/>
    </xf>
    <xf numFmtId="3" fontId="3" fillId="4" borderId="21" xfId="0" applyNumberFormat="1" applyFont="1" applyFill="1" applyBorder="1" applyAlignment="1">
      <alignment vertical="top"/>
    </xf>
    <xf numFmtId="4" fontId="3" fillId="4" borderId="22" xfId="0" applyNumberFormat="1" applyFont="1" applyFill="1" applyBorder="1" applyAlignment="1">
      <alignment vertical="top"/>
    </xf>
    <xf numFmtId="4" fontId="3" fillId="4" borderId="23" xfId="0" applyNumberFormat="1" applyFont="1" applyFill="1" applyBorder="1" applyAlignment="1">
      <alignment horizontal="right" vertical="top"/>
    </xf>
    <xf numFmtId="0" fontId="5" fillId="4" borderId="24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vertical="top" wrapText="1"/>
    </xf>
    <xf numFmtId="165" fontId="6" fillId="4" borderId="25" xfId="0" applyNumberFormat="1" applyFont="1" applyFill="1" applyBorder="1" applyAlignment="1">
      <alignment vertical="top" wrapText="1"/>
    </xf>
    <xf numFmtId="3" fontId="6" fillId="4" borderId="4" xfId="0" applyNumberFormat="1" applyFont="1" applyFill="1" applyBorder="1" applyAlignment="1">
      <alignment vertical="top" wrapText="1"/>
    </xf>
    <xf numFmtId="4" fontId="6" fillId="4" borderId="5" xfId="0" applyNumberFormat="1" applyFont="1" applyFill="1" applyBorder="1" applyAlignment="1">
      <alignment vertical="top" wrapText="1"/>
    </xf>
    <xf numFmtId="4" fontId="6" fillId="4" borderId="6" xfId="0" applyNumberFormat="1" applyFont="1" applyFill="1" applyBorder="1" applyAlignment="1">
      <alignment horizontal="right" vertical="top" wrapText="1"/>
    </xf>
    <xf numFmtId="0" fontId="6" fillId="4" borderId="7" xfId="0" applyFont="1" applyFill="1" applyBorder="1" applyAlignment="1">
      <alignment vertical="top" wrapText="1"/>
    </xf>
    <xf numFmtId="166" fontId="4" fillId="5" borderId="26" xfId="0" applyNumberFormat="1" applyFont="1" applyFill="1" applyBorder="1" applyAlignment="1">
      <alignment vertical="center" wrapText="1"/>
    </xf>
    <xf numFmtId="49" fontId="4" fillId="5" borderId="25" xfId="0" applyNumberFormat="1" applyFont="1" applyFill="1" applyBorder="1" applyAlignment="1">
      <alignment horizontal="center" vertical="center" wrapText="1"/>
    </xf>
    <xf numFmtId="166" fontId="4" fillId="5" borderId="27" xfId="0" applyNumberFormat="1" applyFont="1" applyFill="1" applyBorder="1" applyAlignment="1">
      <alignment horizontal="center" vertical="center" wrapText="1"/>
    </xf>
    <xf numFmtId="3" fontId="4" fillId="5" borderId="27" xfId="0" applyNumberFormat="1" applyFont="1" applyFill="1" applyBorder="1" applyAlignment="1">
      <alignment horizontal="center" vertical="center" wrapText="1"/>
    </xf>
    <xf numFmtId="4" fontId="4" fillId="5" borderId="27" xfId="0" applyNumberFormat="1" applyFont="1" applyFill="1" applyBorder="1" applyAlignment="1">
      <alignment horizontal="center" vertical="center" wrapText="1"/>
    </xf>
    <xf numFmtId="4" fontId="4" fillId="5" borderId="27" xfId="0" applyNumberFormat="1" applyFont="1" applyFill="1" applyBorder="1" applyAlignment="1">
      <alignment horizontal="right" vertical="center" wrapText="1"/>
    </xf>
    <xf numFmtId="0" fontId="4" fillId="5" borderId="7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18" xfId="0" applyNumberFormat="1" applyFont="1" applyFill="1" applyBorder="1" applyAlignment="1">
      <alignment vertical="center" wrapText="1"/>
    </xf>
    <xf numFmtId="49" fontId="4" fillId="5" borderId="20" xfId="0" applyNumberFormat="1" applyFont="1" applyFill="1" applyBorder="1" applyAlignment="1">
      <alignment horizontal="center" vertical="center" wrapText="1"/>
    </xf>
    <xf numFmtId="166" fontId="4" fillId="5" borderId="19" xfId="0" applyNumberFormat="1" applyFont="1" applyFill="1" applyBorder="1" applyAlignment="1">
      <alignment horizontal="center" vertical="center" wrapText="1"/>
    </xf>
    <xf numFmtId="3" fontId="4" fillId="5" borderId="19" xfId="0" applyNumberFormat="1" applyFont="1" applyFill="1" applyBorder="1" applyAlignment="1">
      <alignment horizontal="center" vertical="center" wrapText="1"/>
    </xf>
    <xf numFmtId="4" fontId="4" fillId="5" borderId="19" xfId="0" applyNumberFormat="1" applyFont="1" applyFill="1" applyBorder="1" applyAlignment="1">
      <alignment horizontal="center" vertical="center" wrapText="1"/>
    </xf>
    <xf numFmtId="4" fontId="4" fillId="5" borderId="28" xfId="0" applyNumberFormat="1" applyFont="1" applyFill="1" applyBorder="1" applyAlignment="1">
      <alignment horizontal="right" vertical="center" wrapText="1"/>
    </xf>
    <xf numFmtId="0" fontId="4" fillId="5" borderId="29" xfId="0" applyFont="1" applyFill="1" applyBorder="1" applyAlignment="1">
      <alignment vertical="center" wrapText="1"/>
    </xf>
    <xf numFmtId="166" fontId="4" fillId="0" borderId="30" xfId="0" applyNumberFormat="1" applyFont="1" applyBorder="1" applyAlignment="1">
      <alignment vertical="top" wrapText="1"/>
    </xf>
    <xf numFmtId="49" fontId="4" fillId="0" borderId="31" xfId="0" applyNumberFormat="1" applyFont="1" applyBorder="1" applyAlignment="1">
      <alignment horizontal="center" vertical="top" wrapText="1"/>
    </xf>
    <xf numFmtId="166" fontId="5" fillId="0" borderId="32" xfId="0" applyNumberFormat="1" applyFont="1" applyBorder="1" applyAlignment="1">
      <alignment vertical="top" wrapText="1"/>
    </xf>
    <xf numFmtId="166" fontId="5" fillId="0" borderId="31" xfId="0" applyNumberFormat="1" applyFont="1" applyBorder="1" applyAlignment="1">
      <alignment horizontal="center" vertical="top" wrapText="1"/>
    </xf>
    <xf numFmtId="3" fontId="5" fillId="0" borderId="33" xfId="0" applyNumberFormat="1" applyFont="1" applyBorder="1" applyAlignment="1">
      <alignment horizontal="center" vertical="top" wrapText="1"/>
    </xf>
    <xf numFmtId="4" fontId="5" fillId="0" borderId="34" xfId="0" applyNumberFormat="1" applyFont="1" applyBorder="1" applyAlignment="1">
      <alignment horizontal="center" vertical="top" wrapText="1"/>
    </xf>
    <xf numFmtId="4" fontId="5" fillId="0" borderId="35" xfId="0" applyNumberFormat="1" applyFont="1" applyBorder="1" applyAlignment="1">
      <alignment horizontal="right" vertical="top" wrapText="1"/>
    </xf>
    <xf numFmtId="0" fontId="5" fillId="0" borderId="32" xfId="0" applyFont="1" applyBorder="1" applyAlignment="1">
      <alignment vertical="top" wrapText="1"/>
    </xf>
    <xf numFmtId="166" fontId="4" fillId="0" borderId="16" xfId="0" applyNumberFormat="1" applyFont="1" applyBorder="1" applyAlignment="1">
      <alignment vertical="top" wrapText="1"/>
    </xf>
    <xf numFmtId="49" fontId="4" fillId="0" borderId="36" xfId="0" applyNumberFormat="1" applyFont="1" applyBorder="1" applyAlignment="1">
      <alignment horizontal="center" vertical="top" wrapText="1"/>
    </xf>
    <xf numFmtId="166" fontId="4" fillId="0" borderId="37" xfId="0" applyNumberFormat="1" applyFont="1" applyBorder="1" applyAlignment="1">
      <alignment vertical="top" wrapText="1"/>
    </xf>
    <xf numFmtId="49" fontId="4" fillId="0" borderId="38" xfId="0" applyNumberFormat="1" applyFont="1" applyBorder="1" applyAlignment="1">
      <alignment horizontal="center" vertical="top" wrapText="1"/>
    </xf>
    <xf numFmtId="166" fontId="5" fillId="0" borderId="39" xfId="0" applyNumberFormat="1" applyFont="1" applyBorder="1" applyAlignment="1">
      <alignment vertical="top" wrapText="1"/>
    </xf>
    <xf numFmtId="166" fontId="5" fillId="0" borderId="40" xfId="0" applyNumberFormat="1" applyFont="1" applyBorder="1" applyAlignment="1">
      <alignment horizontal="center" vertical="top" wrapText="1"/>
    </xf>
    <xf numFmtId="3" fontId="5" fillId="0" borderId="41" xfId="0" applyNumberFormat="1" applyFont="1" applyBorder="1" applyAlignment="1">
      <alignment horizontal="center" vertical="top" wrapText="1"/>
    </xf>
    <xf numFmtId="4" fontId="5" fillId="0" borderId="42" xfId="0" applyNumberFormat="1" applyFont="1" applyBorder="1" applyAlignment="1">
      <alignment horizontal="center" vertical="top" wrapText="1"/>
    </xf>
    <xf numFmtId="4" fontId="5" fillId="0" borderId="43" xfId="0" applyNumberFormat="1" applyFont="1" applyBorder="1" applyAlignment="1">
      <alignment horizontal="right" vertical="top" wrapText="1"/>
    </xf>
    <xf numFmtId="0" fontId="5" fillId="0" borderId="39" xfId="0" applyFont="1" applyBorder="1" applyAlignment="1">
      <alignment vertical="top" wrapText="1"/>
    </xf>
    <xf numFmtId="166" fontId="4" fillId="2" borderId="44" xfId="0" applyNumberFormat="1" applyFont="1" applyFill="1" applyBorder="1" applyAlignment="1">
      <alignment vertical="center"/>
    </xf>
    <xf numFmtId="49" fontId="4" fillId="2" borderId="28" xfId="0" applyNumberFormat="1" applyFont="1" applyFill="1" applyBorder="1" applyAlignment="1">
      <alignment horizontal="center" vertical="center"/>
    </xf>
    <xf numFmtId="166" fontId="5" fillId="2" borderId="45" xfId="0" applyNumberFormat="1" applyFont="1" applyFill="1" applyBorder="1" applyAlignment="1">
      <alignment vertical="center"/>
    </xf>
    <xf numFmtId="166" fontId="5" fillId="2" borderId="20" xfId="0" applyNumberFormat="1" applyFont="1" applyFill="1" applyBorder="1" applyAlignment="1">
      <alignment horizontal="center" vertical="center" wrapText="1"/>
    </xf>
    <xf numFmtId="3" fontId="5" fillId="2" borderId="44" xfId="0" applyNumberFormat="1" applyFont="1" applyFill="1" applyBorder="1" applyAlignment="1">
      <alignment horizontal="center" vertical="center" wrapText="1"/>
    </xf>
    <xf numFmtId="4" fontId="5" fillId="2" borderId="28" xfId="0" applyNumberFormat="1" applyFont="1" applyFill="1" applyBorder="1" applyAlignment="1">
      <alignment horizontal="center" vertical="center" wrapText="1"/>
    </xf>
    <xf numFmtId="4" fontId="5" fillId="2" borderId="45" xfId="0" applyNumberFormat="1" applyFont="1" applyFill="1" applyBorder="1" applyAlignment="1">
      <alignment horizontal="right" vertical="center" wrapText="1"/>
    </xf>
    <xf numFmtId="4" fontId="4" fillId="5" borderId="19" xfId="0" applyNumberFormat="1" applyFont="1" applyFill="1" applyBorder="1" applyAlignment="1">
      <alignment horizontal="right" vertical="center" wrapText="1"/>
    </xf>
    <xf numFmtId="49" fontId="4" fillId="0" borderId="46" xfId="0" applyNumberFormat="1" applyFont="1" applyBorder="1" applyAlignment="1">
      <alignment horizontal="center" vertical="top" wrapText="1"/>
    </xf>
    <xf numFmtId="4" fontId="9" fillId="0" borderId="34" xfId="0" applyNumberFormat="1" applyFont="1" applyBorder="1" applyAlignment="1">
      <alignment horizontal="center" vertical="top" wrapText="1"/>
    </xf>
    <xf numFmtId="0" fontId="5" fillId="2" borderId="29" xfId="0" applyFont="1" applyFill="1" applyBorder="1" applyAlignment="1">
      <alignment vertical="center" wrapText="1"/>
    </xf>
    <xf numFmtId="167" fontId="5" fillId="0" borderId="47" xfId="0" applyNumberFormat="1" applyFont="1" applyBorder="1" applyAlignment="1">
      <alignment vertical="top" wrapText="1"/>
    </xf>
    <xf numFmtId="167" fontId="5" fillId="0" borderId="14" xfId="0" applyNumberFormat="1" applyFont="1" applyBorder="1" applyAlignment="1">
      <alignment vertical="top" wrapText="1"/>
    </xf>
    <xf numFmtId="167" fontId="5" fillId="0" borderId="48" xfId="0" applyNumberFormat="1" applyFont="1" applyBorder="1" applyAlignment="1">
      <alignment vertical="top" wrapText="1"/>
    </xf>
    <xf numFmtId="167" fontId="5" fillId="0" borderId="47" xfId="0" applyNumberFormat="1" applyFont="1" applyBorder="1" applyAlignment="1">
      <alignment horizontal="left" vertical="top" wrapText="1"/>
    </xf>
    <xf numFmtId="167" fontId="5" fillId="0" borderId="49" xfId="0" applyNumberFormat="1" applyFont="1" applyBorder="1" applyAlignment="1">
      <alignment horizontal="left" vertical="top" wrapText="1"/>
    </xf>
    <xf numFmtId="49" fontId="4" fillId="2" borderId="5" xfId="0" applyNumberFormat="1" applyFont="1" applyFill="1" applyBorder="1" applyAlignment="1">
      <alignment horizontal="center" vertical="center"/>
    </xf>
    <xf numFmtId="49" fontId="10" fillId="5" borderId="20" xfId="0" applyNumberFormat="1" applyFont="1" applyFill="1" applyBorder="1" applyAlignment="1">
      <alignment horizontal="center" wrapText="1"/>
    </xf>
    <xf numFmtId="166" fontId="10" fillId="5" borderId="50" xfId="0" applyNumberFormat="1" applyFont="1" applyFill="1" applyBorder="1" applyAlignment="1">
      <alignment wrapText="1"/>
    </xf>
    <xf numFmtId="49" fontId="10" fillId="0" borderId="46" xfId="0" applyNumberFormat="1" applyFont="1" applyBorder="1" applyAlignment="1">
      <alignment horizontal="center" vertical="top" wrapText="1"/>
    </xf>
    <xf numFmtId="167" fontId="0" fillId="0" borderId="12" xfId="0" applyNumberFormat="1" applyFont="1" applyBorder="1" applyAlignment="1">
      <alignment vertical="top" wrapText="1"/>
    </xf>
    <xf numFmtId="166" fontId="5" fillId="0" borderId="32" xfId="0" applyNumberFormat="1" applyFont="1" applyBorder="1" applyAlignment="1">
      <alignment horizontal="center" vertical="top" wrapText="1"/>
    </xf>
    <xf numFmtId="49" fontId="10" fillId="0" borderId="51" xfId="0" applyNumberFormat="1" applyFont="1" applyBorder="1" applyAlignment="1">
      <alignment horizontal="center" vertical="top" wrapText="1"/>
    </xf>
    <xf numFmtId="167" fontId="0" fillId="0" borderId="17" xfId="0" applyNumberFormat="1" applyFont="1" applyBorder="1" applyAlignment="1">
      <alignment vertical="top" wrapText="1"/>
    </xf>
    <xf numFmtId="49" fontId="4" fillId="2" borderId="42" xfId="0" applyNumberFormat="1" applyFont="1" applyFill="1" applyBorder="1" applyAlignment="1">
      <alignment horizontal="center" vertical="center"/>
    </xf>
    <xf numFmtId="166" fontId="5" fillId="2" borderId="23" xfId="0" applyNumberFormat="1" applyFont="1" applyFill="1" applyBorder="1" applyAlignment="1">
      <alignment vertical="center"/>
    </xf>
    <xf numFmtId="49" fontId="10" fillId="5" borderId="25" xfId="0" applyNumberFormat="1" applyFont="1" applyFill="1" applyBorder="1" applyAlignment="1">
      <alignment horizontal="center" wrapText="1"/>
    </xf>
    <xf numFmtId="49" fontId="10" fillId="0" borderId="20" xfId="0" applyNumberFormat="1" applyFont="1" applyBorder="1" applyAlignment="1">
      <alignment horizontal="center" vertical="top" wrapText="1"/>
    </xf>
    <xf numFmtId="167" fontId="0" fillId="0" borderId="29" xfId="0" applyNumberFormat="1" applyFont="1" applyBorder="1" applyAlignment="1">
      <alignment vertical="top" wrapText="1"/>
    </xf>
    <xf numFmtId="49" fontId="4" fillId="2" borderId="22" xfId="0" applyNumberFormat="1" applyFont="1" applyFill="1" applyBorder="1" applyAlignment="1">
      <alignment horizontal="center" vertical="center"/>
    </xf>
    <xf numFmtId="166" fontId="8" fillId="4" borderId="44" xfId="0" applyNumberFormat="1" applyFont="1" applyFill="1" applyBorder="1" applyAlignment="1">
      <alignment vertical="top"/>
    </xf>
    <xf numFmtId="166" fontId="3" fillId="4" borderId="28" xfId="0" applyNumberFormat="1" applyFont="1" applyFill="1" applyBorder="1" applyAlignment="1">
      <alignment horizontal="center" vertical="top"/>
    </xf>
    <xf numFmtId="166" fontId="3" fillId="4" borderId="45" xfId="0" applyNumberFormat="1" applyFont="1" applyFill="1" applyBorder="1" applyAlignment="1">
      <alignment vertical="top"/>
    </xf>
    <xf numFmtId="166" fontId="3" fillId="4" borderId="20" xfId="0" applyNumberFormat="1" applyFont="1" applyFill="1" applyBorder="1" applyAlignment="1">
      <alignment vertical="top"/>
    </xf>
    <xf numFmtId="3" fontId="3" fillId="4" borderId="44" xfId="0" applyNumberFormat="1" applyFont="1" applyFill="1" applyBorder="1" applyAlignment="1">
      <alignment vertical="top"/>
    </xf>
    <xf numFmtId="4" fontId="3" fillId="4" borderId="28" xfId="0" applyNumberFormat="1" applyFont="1" applyFill="1" applyBorder="1" applyAlignment="1">
      <alignment vertical="top"/>
    </xf>
    <xf numFmtId="4" fontId="3" fillId="4" borderId="45" xfId="0" applyNumberFormat="1" applyFont="1" applyFill="1" applyBorder="1" applyAlignment="1">
      <alignment horizontal="right" vertical="top"/>
    </xf>
    <xf numFmtId="0" fontId="3" fillId="4" borderId="29" xfId="0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166" fontId="5" fillId="0" borderId="19" xfId="0" applyNumberFormat="1" applyFont="1" applyBorder="1" applyAlignment="1">
      <alignment wrapText="1"/>
    </xf>
    <xf numFmtId="3" fontId="5" fillId="0" borderId="19" xfId="0" applyNumberFormat="1" applyFont="1" applyBorder="1" applyAlignment="1">
      <alignment wrapText="1"/>
    </xf>
    <xf numFmtId="4" fontId="5" fillId="0" borderId="19" xfId="0" applyNumberFormat="1" applyFont="1" applyBorder="1" applyAlignment="1">
      <alignment wrapText="1"/>
    </xf>
    <xf numFmtId="4" fontId="5" fillId="0" borderId="19" xfId="0" applyNumberFormat="1" applyFont="1" applyBorder="1" applyAlignment="1">
      <alignment horizontal="right" vertical="top" wrapText="1"/>
    </xf>
    <xf numFmtId="0" fontId="5" fillId="0" borderId="29" xfId="0" applyFont="1" applyBorder="1" applyAlignment="1">
      <alignment wrapText="1"/>
    </xf>
    <xf numFmtId="166" fontId="4" fillId="4" borderId="20" xfId="0" applyNumberFormat="1" applyFont="1" applyFill="1" applyBorder="1" applyAlignment="1">
      <alignment wrapText="1"/>
    </xf>
    <xf numFmtId="3" fontId="4" fillId="4" borderId="52" xfId="0" applyNumberFormat="1" applyFont="1" applyFill="1" applyBorder="1" applyAlignment="1">
      <alignment wrapText="1"/>
    </xf>
    <xf numFmtId="4" fontId="4" fillId="4" borderId="28" xfId="0" applyNumberFormat="1" applyFont="1" applyFill="1" applyBorder="1" applyAlignment="1">
      <alignment wrapText="1"/>
    </xf>
    <xf numFmtId="4" fontId="4" fillId="4" borderId="28" xfId="0" applyNumberFormat="1" applyFont="1" applyFill="1" applyBorder="1" applyAlignment="1">
      <alignment horizontal="right" vertical="top" wrapText="1"/>
    </xf>
    <xf numFmtId="3" fontId="4" fillId="4" borderId="28" xfId="0" applyNumberFormat="1" applyFont="1" applyFill="1" applyBorder="1" applyAlignment="1">
      <alignment wrapText="1"/>
    </xf>
    <xf numFmtId="4" fontId="4" fillId="4" borderId="53" xfId="0" applyNumberFormat="1" applyFont="1" applyFill="1" applyBorder="1" applyAlignment="1">
      <alignment horizontal="right" vertical="top" wrapText="1"/>
    </xf>
    <xf numFmtId="4" fontId="4" fillId="4" borderId="20" xfId="0" applyNumberFormat="1" applyFont="1" applyFill="1" applyBorder="1" applyAlignment="1">
      <alignment horizontal="right" vertical="top" wrapText="1"/>
    </xf>
    <xf numFmtId="0" fontId="4" fillId="4" borderId="29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54" xfId="0" applyFont="1" applyBorder="1" applyAlignment="1">
      <alignment wrapText="1"/>
    </xf>
    <xf numFmtId="3" fontId="5" fillId="0" borderId="54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right" wrapText="1"/>
    </xf>
    <xf numFmtId="0" fontId="0" fillId="0" borderId="14" xfId="0" applyFont="1" applyBorder="1" applyAlignment="1">
      <alignment wrapText="1"/>
    </xf>
    <xf numFmtId="4" fontId="0" fillId="0" borderId="14" xfId="0" applyNumberFormat="1" applyFont="1" applyBorder="1"/>
    <xf numFmtId="0" fontId="2" fillId="0" borderId="0" xfId="0" applyFont="1" applyAlignment="1">
      <alignment wrapText="1"/>
    </xf>
    <xf numFmtId="4" fontId="2" fillId="0" borderId="14" xfId="0" applyNumberFormat="1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/>
    <xf numFmtId="0" fontId="14" fillId="0" borderId="0" xfId="0" applyFont="1"/>
    <xf numFmtId="0" fontId="2" fillId="0" borderId="55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top" wrapText="1"/>
    </xf>
    <xf numFmtId="166" fontId="16" fillId="0" borderId="14" xfId="0" applyNumberFormat="1" applyFont="1" applyFill="1" applyBorder="1" applyAlignment="1">
      <alignment vertical="center" wrapText="1"/>
    </xf>
    <xf numFmtId="166" fontId="5" fillId="0" borderId="14" xfId="0" applyNumberFormat="1" applyFont="1" applyBorder="1" applyAlignment="1">
      <alignment horizontal="center" vertical="top" wrapText="1"/>
    </xf>
    <xf numFmtId="3" fontId="5" fillId="0" borderId="14" xfId="0" applyNumberFormat="1" applyFont="1" applyBorder="1" applyAlignment="1">
      <alignment horizontal="center" vertical="top" wrapText="1"/>
    </xf>
    <xf numFmtId="4" fontId="5" fillId="0" borderId="14" xfId="0" applyNumberFormat="1" applyFont="1" applyBorder="1" applyAlignment="1">
      <alignment horizontal="center" vertical="top" wrapText="1"/>
    </xf>
    <xf numFmtId="4" fontId="5" fillId="0" borderId="14" xfId="0" applyNumberFormat="1" applyFont="1" applyBorder="1" applyAlignment="1">
      <alignment horizontal="right" vertical="top" wrapText="1"/>
    </xf>
    <xf numFmtId="167" fontId="5" fillId="0" borderId="14" xfId="0" applyNumberFormat="1" applyFont="1" applyFill="1" applyBorder="1" applyAlignment="1">
      <alignment horizontal="left" vertical="top" wrapText="1"/>
    </xf>
    <xf numFmtId="167" fontId="5" fillId="0" borderId="48" xfId="0" applyNumberFormat="1" applyFont="1" applyFill="1" applyBorder="1" applyAlignment="1">
      <alignment horizontal="left" vertical="top" wrapText="1"/>
    </xf>
    <xf numFmtId="167" fontId="5" fillId="0" borderId="47" xfId="0" applyNumberFormat="1" applyFont="1" applyFill="1" applyBorder="1" applyAlignment="1">
      <alignment horizontal="left" vertical="top" wrapText="1"/>
    </xf>
    <xf numFmtId="167" fontId="5" fillId="0" borderId="49" xfId="0" applyNumberFormat="1" applyFont="1" applyFill="1" applyBorder="1" applyAlignment="1">
      <alignment horizontal="left" vertical="top" wrapText="1"/>
    </xf>
    <xf numFmtId="167" fontId="16" fillId="0" borderId="49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/>
    </xf>
    <xf numFmtId="49" fontId="0" fillId="0" borderId="47" xfId="0" applyNumberFormat="1" applyFont="1" applyBorder="1" applyAlignment="1">
      <alignment horizontal="right" wrapText="1"/>
    </xf>
    <xf numFmtId="0" fontId="2" fillId="0" borderId="47" xfId="0" applyFont="1" applyBorder="1" applyAlignment="1">
      <alignment horizontal="right" vertical="center" wrapText="1"/>
    </xf>
    <xf numFmtId="0" fontId="2" fillId="0" borderId="47" xfId="0" applyFont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1" fillId="0" borderId="14" xfId="0" applyFont="1" applyBorder="1" applyAlignment="1">
      <alignment wrapText="1"/>
    </xf>
    <xf numFmtId="0" fontId="21" fillId="0" borderId="0" xfId="0" applyFont="1" applyAlignment="1">
      <alignment wrapText="1"/>
    </xf>
    <xf numFmtId="49" fontId="20" fillId="0" borderId="14" xfId="0" applyNumberFormat="1" applyFont="1" applyFill="1" applyBorder="1" applyAlignment="1">
      <alignment horizontal="center" vertical="center" wrapText="1"/>
    </xf>
    <xf numFmtId="166" fontId="20" fillId="0" borderId="14" xfId="0" applyNumberFormat="1" applyFont="1" applyFill="1" applyBorder="1" applyAlignment="1">
      <alignment horizontal="center" vertical="center" wrapText="1"/>
    </xf>
    <xf numFmtId="4" fontId="17" fillId="0" borderId="14" xfId="0" applyNumberFormat="1" applyFont="1" applyBorder="1" applyAlignment="1">
      <alignment horizontal="center" vertical="center"/>
    </xf>
    <xf numFmtId="166" fontId="18" fillId="0" borderId="14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/>
    </xf>
    <xf numFmtId="166" fontId="5" fillId="0" borderId="14" xfId="0" applyNumberFormat="1" applyFont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166" fontId="16" fillId="0" borderId="14" xfId="0" applyNumberFormat="1" applyFont="1" applyFill="1" applyBorder="1" applyAlignment="1">
      <alignment horizontal="center" vertical="center" wrapText="1"/>
    </xf>
    <xf numFmtId="4" fontId="18" fillId="0" borderId="14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/>
    </xf>
    <xf numFmtId="167" fontId="5" fillId="0" borderId="14" xfId="0" applyNumberFormat="1" applyFont="1" applyBorder="1" applyAlignment="1">
      <alignment horizontal="center" vertical="center" wrapText="1"/>
    </xf>
    <xf numFmtId="167" fontId="0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21" fillId="0" borderId="14" xfId="0" applyNumberFormat="1" applyFont="1" applyBorder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16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166" fontId="17" fillId="0" borderId="14" xfId="0" applyNumberFormat="1" applyFont="1" applyFill="1" applyBorder="1" applyAlignment="1">
      <alignment horizontal="center" vertical="center" wrapText="1"/>
    </xf>
    <xf numFmtId="4" fontId="17" fillId="0" borderId="14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 wrapText="1"/>
    </xf>
    <xf numFmtId="166" fontId="10" fillId="0" borderId="14" xfId="0" applyNumberFormat="1" applyFont="1" applyFill="1" applyBorder="1" applyAlignment="1">
      <alignment horizontal="center" vertical="center" wrapText="1"/>
    </xf>
    <xf numFmtId="167" fontId="0" fillId="0" borderId="12" xfId="0" applyNumberFormat="1" applyBorder="1" applyAlignment="1">
      <alignment vertical="top" wrapText="1"/>
    </xf>
    <xf numFmtId="166" fontId="10" fillId="5" borderId="50" xfId="0" applyNumberFormat="1" applyFont="1" applyFill="1" applyBorder="1" applyAlignment="1">
      <alignment horizontal="left" wrapText="1"/>
    </xf>
    <xf numFmtId="166" fontId="3" fillId="4" borderId="18" xfId="0" applyNumberFormat="1" applyFont="1" applyFill="1" applyBorder="1" applyAlignment="1">
      <alignment horizontal="left" wrapText="1"/>
    </xf>
    <xf numFmtId="166" fontId="5" fillId="0" borderId="18" xfId="0" applyNumberFormat="1" applyFont="1" applyBorder="1" applyAlignment="1">
      <alignment horizontal="center" wrapText="1"/>
    </xf>
    <xf numFmtId="3" fontId="5" fillId="0" borderId="58" xfId="0" applyNumberFormat="1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wrapText="1"/>
    </xf>
    <xf numFmtId="3" fontId="5" fillId="0" borderId="46" xfId="0" applyNumberFormat="1" applyFont="1" applyBorder="1" applyAlignment="1">
      <alignment horizontal="center" vertical="center" wrapText="1"/>
    </xf>
    <xf numFmtId="4" fontId="5" fillId="0" borderId="35" xfId="0" applyNumberFormat="1" applyFont="1" applyBorder="1" applyAlignment="1">
      <alignment horizontal="center" vertical="center" wrapText="1"/>
    </xf>
    <xf numFmtId="167" fontId="5" fillId="0" borderId="0" xfId="0" applyNumberFormat="1" applyFont="1" applyBorder="1" applyAlignment="1">
      <alignment horizontal="center" wrapText="1"/>
    </xf>
    <xf numFmtId="3" fontId="5" fillId="0" borderId="4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2" borderId="44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3" fontId="4" fillId="2" borderId="45" xfId="0" applyNumberFormat="1" applyFont="1" applyFill="1" applyBorder="1" applyAlignment="1">
      <alignment horizontal="center" vertical="center" wrapText="1"/>
    </xf>
    <xf numFmtId="164" fontId="4" fillId="2" borderId="20" xfId="0" applyNumberFormat="1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wrapText="1"/>
    </xf>
    <xf numFmtId="0" fontId="24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center" wrapText="1"/>
    </xf>
    <xf numFmtId="0" fontId="2" fillId="0" borderId="47" xfId="0" applyFont="1" applyBorder="1" applyAlignment="1">
      <alignment horizontal="right" wrapText="1"/>
    </xf>
    <xf numFmtId="0" fontId="13" fillId="0" borderId="0" xfId="0" applyFont="1" applyBorder="1" applyAlignment="1">
      <alignment horizontal="center" wrapText="1"/>
    </xf>
    <xf numFmtId="0" fontId="12" fillId="6" borderId="0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4" fontId="2" fillId="5" borderId="14" xfId="0" applyNumberFormat="1" applyFont="1" applyFill="1" applyBorder="1" applyAlignment="1">
      <alignment horizontal="center" vertical="center" wrapText="1"/>
    </xf>
    <xf numFmtId="167" fontId="5" fillId="0" borderId="55" xfId="0" applyNumberFormat="1" applyFont="1" applyBorder="1" applyAlignment="1">
      <alignment horizontal="center" vertical="center" wrapText="1"/>
    </xf>
    <xf numFmtId="167" fontId="5" fillId="0" borderId="42" xfId="0" applyNumberFormat="1" applyFont="1" applyBorder="1" applyAlignment="1">
      <alignment horizontal="center" vertical="center" wrapText="1"/>
    </xf>
    <xf numFmtId="167" fontId="5" fillId="0" borderId="34" xfId="0" applyNumberFormat="1" applyFont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EF2CB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E2EFD9"/>
      <rgbColor rgb="00FFFF99"/>
      <rgbColor rgb="0099CCFF"/>
      <rgbColor rgb="00FF99CC"/>
      <rgbColor rgb="00CC99FF"/>
      <rgbColor rgb="00FFCC99"/>
      <rgbColor rgb="004472C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0</xdr:row>
      <xdr:rowOff>66675</xdr:rowOff>
    </xdr:from>
    <xdr:to>
      <xdr:col>2</xdr:col>
      <xdr:colOff>2247900</xdr:colOff>
      <xdr:row>8</xdr:row>
      <xdr:rowOff>190500</xdr:rowOff>
    </xdr:to>
    <xdr:pic>
      <xdr:nvPicPr>
        <xdr:cNvPr id="2049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5425" y="66675"/>
          <a:ext cx="1981200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72C4"/>
    <pageSetUpPr fitToPage="1"/>
  </sheetPr>
  <dimension ref="A1:AL117"/>
  <sheetViews>
    <sheetView showGridLines="0" tabSelected="1" topLeftCell="A100" zoomScale="80" zoomScaleNormal="98" workbookViewId="0">
      <selection activeCell="A15" sqref="A15:T15"/>
    </sheetView>
  </sheetViews>
  <sheetFormatPr defaultColWidth="12.625" defaultRowHeight="14.25" x14ac:dyDescent="0.2"/>
  <cols>
    <col min="1" max="1" width="9.625" customWidth="1"/>
    <col min="2" max="2" width="6.5" customWidth="1"/>
    <col min="3" max="3" width="29.5" customWidth="1"/>
    <col min="4" max="4" width="9.375" customWidth="1"/>
    <col min="5" max="5" width="10.625" customWidth="1"/>
    <col min="6" max="6" width="14.25" customWidth="1"/>
    <col min="7" max="7" width="13.5" customWidth="1"/>
    <col min="8" max="8" width="10.625" customWidth="1"/>
    <col min="9" max="9" width="14.25" customWidth="1"/>
    <col min="10" max="10" width="13.5" customWidth="1"/>
    <col min="11" max="11" width="10.625" customWidth="1"/>
    <col min="12" max="12" width="14.25" customWidth="1"/>
    <col min="13" max="13" width="13.5" customWidth="1"/>
    <col min="14" max="14" width="10.625" customWidth="1"/>
    <col min="15" max="15" width="14.25" customWidth="1"/>
    <col min="16" max="19" width="13.5" customWidth="1"/>
    <col min="20" max="20" width="22.125" customWidth="1"/>
    <col min="21" max="38" width="5" customWidth="1"/>
  </cols>
  <sheetData>
    <row r="1" spans="1:38" ht="15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ht="15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340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ht="15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ht="15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341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ht="15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ht="15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ht="15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5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5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5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5" x14ac:dyDescent="0.2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">
      <c r="A12" s="253" t="s">
        <v>1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ht="15.75" customHeight="1" x14ac:dyDescent="0.2">
      <c r="A13" s="253" t="s">
        <v>2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ht="15.75" customHeight="1" x14ac:dyDescent="0.2">
      <c r="A14" s="7"/>
      <c r="B14" s="7"/>
      <c r="C14" s="7"/>
      <c r="D14" s="7"/>
      <c r="E14" s="8"/>
      <c r="F14" s="7"/>
      <c r="G14" s="7"/>
      <c r="H14" s="8"/>
      <c r="I14" s="7"/>
      <c r="J14" s="7"/>
      <c r="K14" s="8"/>
      <c r="L14" s="7"/>
      <c r="M14" s="7"/>
      <c r="N14" s="8"/>
      <c r="O14" s="7"/>
      <c r="P14" s="7"/>
      <c r="Q14" s="7"/>
      <c r="R14" s="7"/>
      <c r="S14" s="7"/>
      <c r="T14" s="7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ht="15" x14ac:dyDescent="0.25">
      <c r="A15" s="254" t="s">
        <v>3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5" x14ac:dyDescent="0.2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5">
      <c r="A17" s="255" t="s">
        <v>4</v>
      </c>
      <c r="B17" s="256" t="s">
        <v>5</v>
      </c>
      <c r="C17" s="256" t="s">
        <v>6</v>
      </c>
      <c r="D17" s="257" t="s">
        <v>7</v>
      </c>
      <c r="E17" s="259" t="s">
        <v>8</v>
      </c>
      <c r="F17" s="259"/>
      <c r="G17" s="259"/>
      <c r="H17" s="259" t="s">
        <v>9</v>
      </c>
      <c r="I17" s="259"/>
      <c r="J17" s="259"/>
      <c r="K17" s="259" t="s">
        <v>10</v>
      </c>
      <c r="L17" s="259"/>
      <c r="M17" s="259"/>
      <c r="N17" s="259" t="s">
        <v>11</v>
      </c>
      <c r="O17" s="259"/>
      <c r="P17" s="259"/>
      <c r="Q17" s="259" t="s">
        <v>12</v>
      </c>
      <c r="R17" s="259"/>
      <c r="S17" s="259"/>
      <c r="T17" s="258" t="s">
        <v>13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5">
      <c r="A18" s="255"/>
      <c r="B18" s="256"/>
      <c r="C18" s="256"/>
      <c r="D18" s="257"/>
      <c r="E18" s="16" t="s">
        <v>14</v>
      </c>
      <c r="F18" s="17" t="s">
        <v>15</v>
      </c>
      <c r="G18" s="18" t="s">
        <v>16</v>
      </c>
      <c r="H18" s="16" t="s">
        <v>14</v>
      </c>
      <c r="I18" s="17" t="s">
        <v>15</v>
      </c>
      <c r="J18" s="18" t="s">
        <v>17</v>
      </c>
      <c r="K18" s="16" t="s">
        <v>14</v>
      </c>
      <c r="L18" s="17" t="s">
        <v>15</v>
      </c>
      <c r="M18" s="18" t="s">
        <v>18</v>
      </c>
      <c r="N18" s="16" t="s">
        <v>14</v>
      </c>
      <c r="O18" s="17" t="s">
        <v>15</v>
      </c>
      <c r="P18" s="18" t="s">
        <v>19</v>
      </c>
      <c r="Q18" s="18" t="s">
        <v>20</v>
      </c>
      <c r="R18" s="18" t="s">
        <v>21</v>
      </c>
      <c r="S18" s="18" t="s">
        <v>22</v>
      </c>
      <c r="T18" s="258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5" x14ac:dyDescent="0.25">
      <c r="A19" s="19" t="s">
        <v>23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">
      <c r="A20" s="25" t="s">
        <v>24</v>
      </c>
      <c r="B20" s="26" t="s">
        <v>25</v>
      </c>
      <c r="C20" s="27" t="s">
        <v>26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x14ac:dyDescent="0.2">
      <c r="A21" s="34" t="s">
        <v>27</v>
      </c>
      <c r="B21" s="35" t="s">
        <v>28</v>
      </c>
      <c r="C21" s="36" t="s">
        <v>29</v>
      </c>
      <c r="D21" s="37" t="s">
        <v>30</v>
      </c>
      <c r="E21" s="38"/>
      <c r="F21" s="39"/>
      <c r="G21" s="40">
        <v>0</v>
      </c>
      <c r="H21" s="38"/>
      <c r="I21" s="39"/>
      <c r="J21" s="40">
        <v>0</v>
      </c>
      <c r="K21" s="38"/>
      <c r="L21" s="39"/>
      <c r="M21" s="40">
        <f>M22</f>
        <v>749440.38</v>
      </c>
      <c r="N21" s="38"/>
      <c r="O21" s="39"/>
      <c r="P21" s="40">
        <f>P22</f>
        <v>722987.46</v>
      </c>
      <c r="Q21" s="40">
        <f>G21+M21</f>
        <v>749440.38</v>
      </c>
      <c r="R21" s="40">
        <f>J21+P21</f>
        <v>722987.46</v>
      </c>
      <c r="S21" s="40">
        <f>Q21-R21</f>
        <v>26452.920000000042</v>
      </c>
      <c r="T21" s="41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</row>
    <row r="22" spans="1:38" ht="19.5" customHeight="1" x14ac:dyDescent="0.2">
      <c r="A22" s="42" t="s">
        <v>31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v>749440.38</v>
      </c>
      <c r="N22" s="46"/>
      <c r="O22" s="47"/>
      <c r="P22" s="48">
        <f>P111</f>
        <v>722987.46</v>
      </c>
      <c r="Q22" s="48">
        <f>M22</f>
        <v>749440.38</v>
      </c>
      <c r="R22" s="48">
        <f>SUM(R21)</f>
        <v>722987.46</v>
      </c>
      <c r="S22" s="48">
        <f>SUM(S21)</f>
        <v>26452.920000000042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">
      <c r="A23" s="251"/>
      <c r="B23" s="251"/>
      <c r="C23" s="251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2">
      <c r="A24" s="55" t="s">
        <v>24</v>
      </c>
      <c r="B24" s="56" t="s">
        <v>32</v>
      </c>
      <c r="C24" s="57" t="s">
        <v>33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x14ac:dyDescent="0.2">
      <c r="A25" s="63" t="s">
        <v>27</v>
      </c>
      <c r="B25" s="64" t="s">
        <v>28</v>
      </c>
      <c r="C25" s="63" t="s">
        <v>34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x14ac:dyDescent="0.2">
      <c r="A26" s="71" t="s">
        <v>35</v>
      </c>
      <c r="B26" s="72" t="s">
        <v>36</v>
      </c>
      <c r="C26" s="71" t="s">
        <v>37</v>
      </c>
      <c r="D26" s="73"/>
      <c r="E26" s="74"/>
      <c r="F26" s="75"/>
      <c r="G26" s="76">
        <f>SUM(G27:G29)</f>
        <v>0</v>
      </c>
      <c r="H26" s="74"/>
      <c r="I26" s="75"/>
      <c r="J26" s="76">
        <f>SUM(J27:J29)</f>
        <v>0</v>
      </c>
      <c r="K26" s="74"/>
      <c r="L26" s="75"/>
      <c r="M26" s="76">
        <f>SUM(M27:M29)</f>
        <v>14643</v>
      </c>
      <c r="N26" s="74"/>
      <c r="O26" s="75"/>
      <c r="P26" s="76">
        <f>SUM(P27:P29)</f>
        <v>14643</v>
      </c>
      <c r="Q26" s="76">
        <f>Q27</f>
        <v>14643</v>
      </c>
      <c r="R26" s="76">
        <f>R27</f>
        <v>14643</v>
      </c>
      <c r="S26" s="76">
        <f>Q26-R26</f>
        <v>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 x14ac:dyDescent="0.2">
      <c r="A27" s="78" t="s">
        <v>38</v>
      </c>
      <c r="B27" s="79" t="s">
        <v>39</v>
      </c>
      <c r="C27" s="80" t="s">
        <v>40</v>
      </c>
      <c r="D27" s="81" t="s">
        <v>41</v>
      </c>
      <c r="E27" s="82"/>
      <c r="F27" s="83"/>
      <c r="G27" s="84">
        <f>E27*F27</f>
        <v>0</v>
      </c>
      <c r="H27" s="82"/>
      <c r="I27" s="83"/>
      <c r="J27" s="84">
        <f>H27*I27</f>
        <v>0</v>
      </c>
      <c r="K27" s="82">
        <v>3</v>
      </c>
      <c r="L27" s="83">
        <v>4881</v>
      </c>
      <c r="M27" s="84">
        <v>14643</v>
      </c>
      <c r="N27" s="82">
        <v>3</v>
      </c>
      <c r="O27" s="83">
        <v>4881</v>
      </c>
      <c r="P27" s="84">
        <v>14643</v>
      </c>
      <c r="Q27" s="84">
        <v>14643</v>
      </c>
      <c r="R27" s="84">
        <v>14643</v>
      </c>
      <c r="S27" s="84">
        <f>Q27-R27</f>
        <v>0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2">
      <c r="A28" s="86" t="s">
        <v>38</v>
      </c>
      <c r="B28" s="87" t="s">
        <v>42</v>
      </c>
      <c r="C28" s="80"/>
      <c r="D28" s="81" t="s">
        <v>41</v>
      </c>
      <c r="E28" s="82"/>
      <c r="F28" s="83"/>
      <c r="G28" s="84">
        <f>E28*F28</f>
        <v>0</v>
      </c>
      <c r="H28" s="82"/>
      <c r="I28" s="83"/>
      <c r="J28" s="84">
        <f>H28*I28</f>
        <v>0</v>
      </c>
      <c r="K28" s="82"/>
      <c r="L28" s="83"/>
      <c r="M28" s="84"/>
      <c r="N28" s="82"/>
      <c r="O28" s="83"/>
      <c r="P28" s="84"/>
      <c r="Q28" s="84"/>
      <c r="R28" s="84"/>
      <c r="S28" s="84">
        <f>Q28-R28</f>
        <v>0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x14ac:dyDescent="0.2">
      <c r="A29" s="88" t="s">
        <v>38</v>
      </c>
      <c r="B29" s="89" t="s">
        <v>43</v>
      </c>
      <c r="C29" s="90"/>
      <c r="D29" s="91" t="s">
        <v>41</v>
      </c>
      <c r="E29" s="92"/>
      <c r="F29" s="93"/>
      <c r="G29" s="94">
        <f>E29*F29</f>
        <v>0</v>
      </c>
      <c r="H29" s="92"/>
      <c r="I29" s="93"/>
      <c r="J29" s="94">
        <f>H29*I29</f>
        <v>0</v>
      </c>
      <c r="K29" s="92"/>
      <c r="L29" s="93"/>
      <c r="M29" s="94"/>
      <c r="N29" s="92"/>
      <c r="O29" s="93"/>
      <c r="P29" s="94"/>
      <c r="Q29" s="94"/>
      <c r="R29" s="94"/>
      <c r="S29" s="94">
        <f>Q29-R29</f>
        <v>0</v>
      </c>
      <c r="T29" s="9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x14ac:dyDescent="0.2">
      <c r="A30" s="71" t="s">
        <v>35</v>
      </c>
      <c r="B30" s="72" t="s">
        <v>44</v>
      </c>
      <c r="C30" s="71" t="s">
        <v>45</v>
      </c>
      <c r="D30" s="73"/>
      <c r="E30" s="74"/>
      <c r="F30" s="75"/>
      <c r="G30" s="76"/>
      <c r="H30" s="74"/>
      <c r="I30" s="75"/>
      <c r="J30" s="76"/>
      <c r="K30" s="74"/>
      <c r="L30" s="75"/>
      <c r="M30" s="76">
        <f>SUM(M31:M35)</f>
        <v>129000</v>
      </c>
      <c r="N30" s="76"/>
      <c r="O30" s="76"/>
      <c r="P30" s="76">
        <f>SUM(P31:P35)</f>
        <v>129000</v>
      </c>
      <c r="Q30" s="76">
        <f>SUM(Q31:Q35)</f>
        <v>129000</v>
      </c>
      <c r="R30" s="76">
        <f>SUM(R31:R35)</f>
        <v>129000</v>
      </c>
      <c r="S30" s="76">
        <f>SUM(S31:S35)</f>
        <v>0</v>
      </c>
      <c r="T30" s="77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</row>
    <row r="31" spans="1:38" ht="30" customHeight="1" x14ac:dyDescent="0.2">
      <c r="A31" s="78" t="s">
        <v>38</v>
      </c>
      <c r="B31" s="79" t="s">
        <v>46</v>
      </c>
      <c r="C31" s="80" t="s">
        <v>47</v>
      </c>
      <c r="D31" s="81" t="s">
        <v>41</v>
      </c>
      <c r="E31" s="252" t="s">
        <v>48</v>
      </c>
      <c r="F31" s="252"/>
      <c r="G31" s="252"/>
      <c r="H31" s="252" t="s">
        <v>48</v>
      </c>
      <c r="I31" s="252"/>
      <c r="J31" s="252"/>
      <c r="K31" s="82">
        <v>2</v>
      </c>
      <c r="L31" s="83">
        <v>7500</v>
      </c>
      <c r="M31" s="84">
        <v>15000</v>
      </c>
      <c r="N31" s="82">
        <v>2</v>
      </c>
      <c r="O31" s="83">
        <v>7500</v>
      </c>
      <c r="P31" s="84">
        <v>15000</v>
      </c>
      <c r="Q31" s="84">
        <v>15000</v>
      </c>
      <c r="R31" s="84">
        <v>15000</v>
      </c>
      <c r="S31" s="84">
        <f>Q31-R31</f>
        <v>0</v>
      </c>
      <c r="T31" s="85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</row>
    <row r="32" spans="1:38" ht="30" customHeight="1" x14ac:dyDescent="0.2">
      <c r="A32" s="86" t="s">
        <v>38</v>
      </c>
      <c r="B32" s="87" t="s">
        <v>49</v>
      </c>
      <c r="C32" s="80" t="s">
        <v>50</v>
      </c>
      <c r="D32" s="81" t="s">
        <v>41</v>
      </c>
      <c r="E32" s="252"/>
      <c r="F32" s="252"/>
      <c r="G32" s="252"/>
      <c r="H32" s="252"/>
      <c r="I32" s="252"/>
      <c r="J32" s="252"/>
      <c r="K32" s="82">
        <v>3</v>
      </c>
      <c r="L32" s="83">
        <v>14000</v>
      </c>
      <c r="M32" s="84">
        <v>42000</v>
      </c>
      <c r="N32" s="82">
        <v>3</v>
      </c>
      <c r="O32" s="83">
        <v>14000</v>
      </c>
      <c r="P32" s="84">
        <v>42000</v>
      </c>
      <c r="Q32" s="84">
        <v>42000</v>
      </c>
      <c r="R32" s="84">
        <v>42000</v>
      </c>
      <c r="S32" s="84">
        <f>Q32-R32</f>
        <v>0</v>
      </c>
      <c r="T32" s="85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</row>
    <row r="33" spans="1:38" ht="30" customHeight="1" x14ac:dyDescent="0.2">
      <c r="A33" s="86" t="s">
        <v>38</v>
      </c>
      <c r="B33" s="89" t="s">
        <v>53</v>
      </c>
      <c r="C33" s="80" t="s">
        <v>51</v>
      </c>
      <c r="D33" s="81" t="s">
        <v>41</v>
      </c>
      <c r="E33" s="252"/>
      <c r="F33" s="252"/>
      <c r="G33" s="252"/>
      <c r="H33" s="252"/>
      <c r="I33" s="252"/>
      <c r="J33" s="252"/>
      <c r="K33" s="82">
        <v>2</v>
      </c>
      <c r="L33" s="83">
        <v>14000</v>
      </c>
      <c r="M33" s="84">
        <v>28000</v>
      </c>
      <c r="N33" s="82">
        <v>2</v>
      </c>
      <c r="O33" s="83">
        <v>14000</v>
      </c>
      <c r="P33" s="84">
        <v>28000</v>
      </c>
      <c r="Q33" s="84">
        <v>28000</v>
      </c>
      <c r="R33" s="84">
        <v>28000</v>
      </c>
      <c r="S33" s="84">
        <f>Q33-R33</f>
        <v>0</v>
      </c>
      <c r="T33" s="85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</row>
    <row r="34" spans="1:38" ht="30" customHeight="1" x14ac:dyDescent="0.2">
      <c r="A34" s="86" t="s">
        <v>38</v>
      </c>
      <c r="B34" s="89" t="s">
        <v>210</v>
      </c>
      <c r="C34" s="80" t="s">
        <v>52</v>
      </c>
      <c r="D34" s="81" t="s">
        <v>41</v>
      </c>
      <c r="E34" s="252"/>
      <c r="F34" s="252"/>
      <c r="G34" s="252"/>
      <c r="H34" s="252"/>
      <c r="I34" s="252"/>
      <c r="J34" s="252"/>
      <c r="K34" s="82">
        <v>2</v>
      </c>
      <c r="L34" s="83">
        <v>10000</v>
      </c>
      <c r="M34" s="84">
        <v>20000</v>
      </c>
      <c r="N34" s="82">
        <v>2</v>
      </c>
      <c r="O34" s="83">
        <v>10000</v>
      </c>
      <c r="P34" s="84">
        <v>20000</v>
      </c>
      <c r="Q34" s="84">
        <v>20000</v>
      </c>
      <c r="R34" s="84">
        <v>20000</v>
      </c>
      <c r="S34" s="84">
        <f>Q34-R34</f>
        <v>0</v>
      </c>
      <c r="T34" s="85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</row>
    <row r="35" spans="1:38" ht="30" customHeight="1" x14ac:dyDescent="0.2">
      <c r="A35" s="88" t="s">
        <v>38</v>
      </c>
      <c r="B35" s="89" t="s">
        <v>211</v>
      </c>
      <c r="C35" s="90" t="s">
        <v>54</v>
      </c>
      <c r="D35" s="91" t="s">
        <v>41</v>
      </c>
      <c r="E35" s="252"/>
      <c r="F35" s="252"/>
      <c r="G35" s="252"/>
      <c r="H35" s="252"/>
      <c r="I35" s="252"/>
      <c r="J35" s="252"/>
      <c r="K35" s="92">
        <v>2</v>
      </c>
      <c r="L35" s="93">
        <v>12000</v>
      </c>
      <c r="M35" s="94">
        <v>24000</v>
      </c>
      <c r="N35" s="92">
        <v>2</v>
      </c>
      <c r="O35" s="93">
        <v>12000</v>
      </c>
      <c r="P35" s="94">
        <v>24000</v>
      </c>
      <c r="Q35" s="94">
        <v>24000</v>
      </c>
      <c r="R35" s="94">
        <v>24000</v>
      </c>
      <c r="S35" s="84">
        <f>Q35-R35</f>
        <v>0</v>
      </c>
      <c r="T35" s="95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38" ht="30" customHeight="1" x14ac:dyDescent="0.2">
      <c r="A36" s="71" t="s">
        <v>35</v>
      </c>
      <c r="B36" s="72" t="s">
        <v>55</v>
      </c>
      <c r="C36" s="71" t="s">
        <v>56</v>
      </c>
      <c r="D36" s="73"/>
      <c r="E36" s="74"/>
      <c r="F36" s="75"/>
      <c r="G36" s="76"/>
      <c r="H36" s="74"/>
      <c r="I36" s="75"/>
      <c r="J36" s="76"/>
      <c r="K36" s="74"/>
      <c r="L36" s="75"/>
      <c r="M36" s="76">
        <f>SUM(M37:M39)</f>
        <v>102000</v>
      </c>
      <c r="N36" s="76"/>
      <c r="O36" s="76"/>
      <c r="P36" s="76">
        <f>SUM(P37:P39)</f>
        <v>102000</v>
      </c>
      <c r="Q36" s="76">
        <v>102000</v>
      </c>
      <c r="R36" s="76">
        <v>102000</v>
      </c>
      <c r="S36" s="76">
        <f>SUM(S37:S39)</f>
        <v>0</v>
      </c>
      <c r="T36" s="77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ht="30" customHeight="1" x14ac:dyDescent="0.2">
      <c r="A37" s="78" t="s">
        <v>38</v>
      </c>
      <c r="B37" s="79" t="s">
        <v>57</v>
      </c>
      <c r="C37" s="80" t="s">
        <v>58</v>
      </c>
      <c r="D37" s="81" t="s">
        <v>41</v>
      </c>
      <c r="E37" s="247" t="s">
        <v>48</v>
      </c>
      <c r="F37" s="247"/>
      <c r="G37" s="247"/>
      <c r="H37" s="247" t="s">
        <v>48</v>
      </c>
      <c r="I37" s="247"/>
      <c r="J37" s="247"/>
      <c r="K37" s="82">
        <v>3</v>
      </c>
      <c r="L37" s="83">
        <v>12000</v>
      </c>
      <c r="M37" s="84">
        <v>36000</v>
      </c>
      <c r="N37" s="82">
        <v>3</v>
      </c>
      <c r="O37" s="83">
        <v>12000</v>
      </c>
      <c r="P37" s="84">
        <v>36000</v>
      </c>
      <c r="Q37" s="84">
        <v>36000</v>
      </c>
      <c r="R37" s="84">
        <v>36000</v>
      </c>
      <c r="S37" s="84">
        <f>Q37-R37</f>
        <v>0</v>
      </c>
      <c r="T37" s="85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38" ht="30" customHeight="1" x14ac:dyDescent="0.2">
      <c r="A38" s="86" t="s">
        <v>38</v>
      </c>
      <c r="B38" s="87" t="s">
        <v>59</v>
      </c>
      <c r="C38" s="80" t="s">
        <v>60</v>
      </c>
      <c r="D38" s="81" t="s">
        <v>41</v>
      </c>
      <c r="E38" s="247"/>
      <c r="F38" s="247"/>
      <c r="G38" s="247"/>
      <c r="H38" s="247"/>
      <c r="I38" s="247"/>
      <c r="J38" s="247"/>
      <c r="K38" s="82">
        <v>2</v>
      </c>
      <c r="L38" s="83">
        <v>12000</v>
      </c>
      <c r="M38" s="84">
        <v>24000</v>
      </c>
      <c r="N38" s="82">
        <v>2</v>
      </c>
      <c r="O38" s="83">
        <v>12000</v>
      </c>
      <c r="P38" s="84">
        <v>24000</v>
      </c>
      <c r="Q38" s="84">
        <v>24000</v>
      </c>
      <c r="R38" s="84">
        <v>24000</v>
      </c>
      <c r="S38" s="84">
        <f>Q38-R38</f>
        <v>0</v>
      </c>
      <c r="T38" s="85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ht="30" customHeight="1" x14ac:dyDescent="0.2">
      <c r="A39" s="88" t="s">
        <v>38</v>
      </c>
      <c r="B39" s="89" t="s">
        <v>61</v>
      </c>
      <c r="C39" s="90" t="s">
        <v>62</v>
      </c>
      <c r="D39" s="91" t="s">
        <v>41</v>
      </c>
      <c r="E39" s="247"/>
      <c r="F39" s="247"/>
      <c r="G39" s="247"/>
      <c r="H39" s="247"/>
      <c r="I39" s="247"/>
      <c r="J39" s="247"/>
      <c r="K39" s="92">
        <v>3</v>
      </c>
      <c r="L39" s="93">
        <v>14000</v>
      </c>
      <c r="M39" s="94">
        <v>42000</v>
      </c>
      <c r="N39" s="92">
        <v>3</v>
      </c>
      <c r="O39" s="93">
        <v>14000</v>
      </c>
      <c r="P39" s="94">
        <v>42000</v>
      </c>
      <c r="Q39" s="84">
        <v>42000</v>
      </c>
      <c r="R39" s="84">
        <v>42000</v>
      </c>
      <c r="S39" s="84">
        <f>Q39-R39</f>
        <v>0</v>
      </c>
      <c r="T39" s="95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:38" ht="30" customHeight="1" x14ac:dyDescent="0.2">
      <c r="A40" s="96" t="s">
        <v>63</v>
      </c>
      <c r="B40" s="97"/>
      <c r="C40" s="98"/>
      <c r="D40" s="99"/>
      <c r="E40" s="100"/>
      <c r="F40" s="101"/>
      <c r="G40" s="102">
        <f>G26+G30+G36</f>
        <v>0</v>
      </c>
      <c r="H40" s="100"/>
      <c r="I40" s="101"/>
      <c r="J40" s="102">
        <f>J26+J30+J36</f>
        <v>0</v>
      </c>
      <c r="K40" s="100"/>
      <c r="L40" s="101"/>
      <c r="M40" s="102">
        <f>M26+M36+M30</f>
        <v>245643</v>
      </c>
      <c r="N40" s="102"/>
      <c r="O40" s="102"/>
      <c r="P40" s="102">
        <f>P26+P36+P30</f>
        <v>245643</v>
      </c>
      <c r="Q40" s="102">
        <v>245643</v>
      </c>
      <c r="R40" s="102">
        <v>245643</v>
      </c>
      <c r="S40" s="102">
        <f>S26+S36+S30</f>
        <v>0</v>
      </c>
      <c r="T40" s="102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ht="30" customHeight="1" x14ac:dyDescent="0.2">
      <c r="A41" s="71" t="s">
        <v>27</v>
      </c>
      <c r="B41" s="72" t="s">
        <v>64</v>
      </c>
      <c r="C41" s="71" t="s">
        <v>65</v>
      </c>
      <c r="D41" s="73"/>
      <c r="E41" s="74"/>
      <c r="F41" s="75"/>
      <c r="G41" s="103"/>
      <c r="H41" s="74"/>
      <c r="I41" s="75"/>
      <c r="J41" s="103"/>
      <c r="K41" s="74"/>
      <c r="L41" s="75"/>
      <c r="M41" s="103"/>
      <c r="N41" s="74"/>
      <c r="O41" s="75"/>
      <c r="P41" s="103"/>
      <c r="Q41" s="103"/>
      <c r="R41" s="103"/>
      <c r="S41" s="103"/>
      <c r="T41" s="77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</row>
    <row r="42" spans="1:38" ht="30" customHeight="1" x14ac:dyDescent="0.2">
      <c r="A42" s="78" t="s">
        <v>38</v>
      </c>
      <c r="B42" s="104" t="s">
        <v>66</v>
      </c>
      <c r="C42" s="80" t="s">
        <v>67</v>
      </c>
      <c r="D42" s="81"/>
      <c r="E42" s="82"/>
      <c r="F42" s="105">
        <v>0.22</v>
      </c>
      <c r="G42" s="84">
        <f>E42*F42</f>
        <v>0</v>
      </c>
      <c r="H42" s="82"/>
      <c r="I42" s="105">
        <v>0.22</v>
      </c>
      <c r="J42" s="84">
        <f>H42*I42</f>
        <v>0</v>
      </c>
      <c r="K42" s="82">
        <v>14643</v>
      </c>
      <c r="L42" s="105">
        <v>0.22</v>
      </c>
      <c r="M42" s="84">
        <v>3221.46</v>
      </c>
      <c r="N42" s="82">
        <v>14643</v>
      </c>
      <c r="O42" s="105">
        <v>0.22</v>
      </c>
      <c r="P42" s="84">
        <v>3221.46</v>
      </c>
      <c r="Q42" s="84">
        <v>3221.46</v>
      </c>
      <c r="R42" s="84">
        <v>3221.46</v>
      </c>
      <c r="S42" s="84">
        <f>Q42-R42</f>
        <v>0</v>
      </c>
      <c r="T42" s="85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30" customHeight="1" x14ac:dyDescent="0.2">
      <c r="A43" s="86" t="s">
        <v>38</v>
      </c>
      <c r="B43" s="87" t="s">
        <v>68</v>
      </c>
      <c r="C43" s="80" t="s">
        <v>45</v>
      </c>
      <c r="D43" s="81"/>
      <c r="E43" s="82"/>
      <c r="F43" s="105">
        <v>0.22</v>
      </c>
      <c r="G43" s="84">
        <f>E43*F43</f>
        <v>0</v>
      </c>
      <c r="H43" s="82"/>
      <c r="I43" s="105">
        <v>0.22</v>
      </c>
      <c r="J43" s="84">
        <f>H43*I43</f>
        <v>0</v>
      </c>
      <c r="K43" s="82">
        <v>129000</v>
      </c>
      <c r="L43" s="105">
        <v>0.22</v>
      </c>
      <c r="M43" s="84">
        <v>28380</v>
      </c>
      <c r="N43" s="82">
        <v>129000</v>
      </c>
      <c r="O43" s="105">
        <v>0.22</v>
      </c>
      <c r="P43" s="84">
        <v>28380</v>
      </c>
      <c r="Q43" s="84">
        <v>28380</v>
      </c>
      <c r="R43" s="84">
        <v>28380</v>
      </c>
      <c r="S43" s="84">
        <f>Q43-R43</f>
        <v>0</v>
      </c>
      <c r="T43" s="85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ht="30" customHeight="1" x14ac:dyDescent="0.2">
      <c r="A44" s="96" t="s">
        <v>69</v>
      </c>
      <c r="B44" s="97"/>
      <c r="C44" s="98"/>
      <c r="D44" s="99"/>
      <c r="E44" s="100"/>
      <c r="F44" s="101"/>
      <c r="G44" s="102">
        <f>SUM(G42:G43)</f>
        <v>0</v>
      </c>
      <c r="H44" s="100"/>
      <c r="I44" s="101"/>
      <c r="J44" s="102">
        <f>SUM(J42:J43)</f>
        <v>0</v>
      </c>
      <c r="K44" s="100"/>
      <c r="L44" s="101"/>
      <c r="M44" s="102">
        <f>SUM(M42:M43)</f>
        <v>31601.46</v>
      </c>
      <c r="N44" s="102">
        <f>SUM(N42:N43)</f>
        <v>143643</v>
      </c>
      <c r="O44" s="102"/>
      <c r="P44" s="102">
        <f>SUM(P42:P43)</f>
        <v>31601.46</v>
      </c>
      <c r="Q44" s="102">
        <f>SUM(Q42:Q43)</f>
        <v>31601.46</v>
      </c>
      <c r="R44" s="102">
        <f>SUM(R42:R43)</f>
        <v>31601.46</v>
      </c>
      <c r="S44" s="102">
        <f>SUM(S42:S43)</f>
        <v>0</v>
      </c>
      <c r="T44" s="10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:38" ht="36" customHeight="1" x14ac:dyDescent="0.2">
      <c r="A45" s="71" t="s">
        <v>27</v>
      </c>
      <c r="B45" s="72" t="s">
        <v>70</v>
      </c>
      <c r="C45" s="71" t="s">
        <v>71</v>
      </c>
      <c r="D45" s="73"/>
      <c r="E45" s="74"/>
      <c r="F45" s="75"/>
      <c r="G45" s="103"/>
      <c r="H45" s="74"/>
      <c r="I45" s="75"/>
      <c r="J45" s="103"/>
      <c r="K45" s="74"/>
      <c r="L45" s="75"/>
      <c r="M45" s="103"/>
      <c r="N45" s="74"/>
      <c r="O45" s="75"/>
      <c r="P45" s="103"/>
      <c r="Q45" s="103"/>
      <c r="R45" s="103"/>
      <c r="S45" s="103"/>
      <c r="T45" s="77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</row>
    <row r="46" spans="1:38" ht="30" customHeight="1" x14ac:dyDescent="0.2">
      <c r="A46" s="78" t="s">
        <v>38</v>
      </c>
      <c r="B46" s="104" t="s">
        <v>72</v>
      </c>
      <c r="C46" s="107" t="s">
        <v>73</v>
      </c>
      <c r="D46" s="81" t="s">
        <v>41</v>
      </c>
      <c r="E46" s="82"/>
      <c r="F46" s="83"/>
      <c r="G46" s="84">
        <f>E46*F46</f>
        <v>0</v>
      </c>
      <c r="H46" s="82"/>
      <c r="I46" s="83"/>
      <c r="J46" s="84">
        <f>H46*I46</f>
        <v>0</v>
      </c>
      <c r="K46" s="82"/>
      <c r="L46" s="83"/>
      <c r="M46" s="84"/>
      <c r="N46" s="82"/>
      <c r="O46" s="83"/>
      <c r="P46" s="84"/>
      <c r="Q46" s="84"/>
      <c r="R46" s="84"/>
      <c r="S46" s="84">
        <f>Q46-R46</f>
        <v>0</v>
      </c>
      <c r="T46" s="8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 x14ac:dyDescent="0.2">
      <c r="A47" s="86" t="s">
        <v>38</v>
      </c>
      <c r="B47" s="87" t="s">
        <v>74</v>
      </c>
      <c r="C47" s="107" t="s">
        <v>73</v>
      </c>
      <c r="D47" s="81" t="s">
        <v>41</v>
      </c>
      <c r="E47" s="82"/>
      <c r="F47" s="83"/>
      <c r="G47" s="84">
        <f>E47*F47</f>
        <v>0</v>
      </c>
      <c r="H47" s="82"/>
      <c r="I47" s="83"/>
      <c r="J47" s="84">
        <f>H47*I47</f>
        <v>0</v>
      </c>
      <c r="K47" s="82"/>
      <c r="L47" s="83"/>
      <c r="M47" s="84"/>
      <c r="N47" s="82"/>
      <c r="O47" s="83"/>
      <c r="P47" s="84"/>
      <c r="Q47" s="84"/>
      <c r="R47" s="84"/>
      <c r="S47" s="84">
        <f>Q47-R47</f>
        <v>0</v>
      </c>
      <c r="T47" s="85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30" customHeight="1" x14ac:dyDescent="0.2">
      <c r="A48" s="88" t="s">
        <v>38</v>
      </c>
      <c r="B48" s="89" t="s">
        <v>75</v>
      </c>
      <c r="C48" s="107" t="s">
        <v>73</v>
      </c>
      <c r="D48" s="91" t="s">
        <v>41</v>
      </c>
      <c r="E48" s="92"/>
      <c r="F48" s="93"/>
      <c r="G48" s="94">
        <f>E48*F48</f>
        <v>0</v>
      </c>
      <c r="H48" s="92"/>
      <c r="I48" s="93"/>
      <c r="J48" s="94">
        <f>H48*I48</f>
        <v>0</v>
      </c>
      <c r="K48" s="92"/>
      <c r="L48" s="93"/>
      <c r="M48" s="94"/>
      <c r="N48" s="92"/>
      <c r="O48" s="93"/>
      <c r="P48" s="94"/>
      <c r="Q48" s="84"/>
      <c r="R48" s="84"/>
      <c r="S48" s="84">
        <f>Q48-R48</f>
        <v>0</v>
      </c>
      <c r="T48" s="95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30" customHeight="1" x14ac:dyDescent="0.2">
      <c r="A49" s="96" t="s">
        <v>76</v>
      </c>
      <c r="B49" s="97"/>
      <c r="C49" s="98"/>
      <c r="D49" s="99"/>
      <c r="E49" s="100"/>
      <c r="F49" s="101"/>
      <c r="G49" s="102">
        <f>SUM(G46:G48)</f>
        <v>0</v>
      </c>
      <c r="H49" s="100"/>
      <c r="I49" s="101"/>
      <c r="J49" s="102">
        <f>SUM(J46:J48)</f>
        <v>0</v>
      </c>
      <c r="K49" s="100"/>
      <c r="L49" s="101"/>
      <c r="M49" s="102">
        <f>SUM(M46:M48)</f>
        <v>0</v>
      </c>
      <c r="N49" s="102"/>
      <c r="O49" s="102"/>
      <c r="P49" s="102">
        <f>SUM(P46:P48)</f>
        <v>0</v>
      </c>
      <c r="Q49" s="102"/>
      <c r="R49" s="102"/>
      <c r="S49" s="102">
        <f>SUM(S46:S48)</f>
        <v>0</v>
      </c>
      <c r="T49" s="10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1:38" ht="48.75" customHeight="1" x14ac:dyDescent="0.2">
      <c r="A50" s="71" t="s">
        <v>27</v>
      </c>
      <c r="B50" s="72" t="s">
        <v>77</v>
      </c>
      <c r="C50" s="71" t="s">
        <v>78</v>
      </c>
      <c r="D50" s="73"/>
      <c r="E50" s="74"/>
      <c r="F50" s="75"/>
      <c r="G50" s="103"/>
      <c r="H50" s="74"/>
      <c r="I50" s="75"/>
      <c r="J50" s="103"/>
      <c r="K50" s="74"/>
      <c r="L50" s="75"/>
      <c r="M50" s="103"/>
      <c r="N50" s="74"/>
      <c r="O50" s="75"/>
      <c r="P50" s="103"/>
      <c r="Q50" s="103"/>
      <c r="R50" s="103"/>
      <c r="S50" s="103"/>
      <c r="T50" s="77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</row>
    <row r="51" spans="1:38" ht="30" customHeight="1" x14ac:dyDescent="0.2">
      <c r="A51" s="78" t="s">
        <v>38</v>
      </c>
      <c r="B51" s="104" t="s">
        <v>79</v>
      </c>
      <c r="C51" s="107" t="s">
        <v>80</v>
      </c>
      <c r="D51" s="81" t="s">
        <v>41</v>
      </c>
      <c r="E51" s="82"/>
      <c r="F51" s="83"/>
      <c r="G51" s="84">
        <f>E51*F51</f>
        <v>0</v>
      </c>
      <c r="H51" s="82"/>
      <c r="I51" s="83"/>
      <c r="J51" s="84">
        <f>H51*I51</f>
        <v>0</v>
      </c>
      <c r="K51" s="82">
        <v>2</v>
      </c>
      <c r="L51" s="83">
        <v>127.96</v>
      </c>
      <c r="M51" s="84">
        <v>255.92</v>
      </c>
      <c r="N51" s="82"/>
      <c r="O51" s="83"/>
      <c r="P51" s="84"/>
      <c r="Q51" s="84">
        <v>255.92</v>
      </c>
      <c r="R51" s="84">
        <v>0</v>
      </c>
      <c r="S51" s="84">
        <f>Q51-R51</f>
        <v>255.92</v>
      </c>
      <c r="T51" s="8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30" customHeight="1" x14ac:dyDescent="0.2">
      <c r="A52" s="86" t="s">
        <v>38</v>
      </c>
      <c r="B52" s="89" t="s">
        <v>81</v>
      </c>
      <c r="C52" s="107" t="s">
        <v>82</v>
      </c>
      <c r="D52" s="81" t="s">
        <v>41</v>
      </c>
      <c r="E52" s="82"/>
      <c r="F52" s="83"/>
      <c r="G52" s="84">
        <f>E52*F52</f>
        <v>0</v>
      </c>
      <c r="H52" s="82"/>
      <c r="I52" s="83"/>
      <c r="J52" s="84">
        <f>H52*I52</f>
        <v>0</v>
      </c>
      <c r="K52" s="82">
        <v>2</v>
      </c>
      <c r="L52" s="83">
        <v>3811.5</v>
      </c>
      <c r="M52" s="84">
        <v>7623</v>
      </c>
      <c r="N52" s="82"/>
      <c r="O52" s="83"/>
      <c r="P52" s="84"/>
      <c r="Q52" s="84">
        <v>7623</v>
      </c>
      <c r="R52" s="84"/>
      <c r="S52" s="84">
        <f>Q52-R52</f>
        <v>7623</v>
      </c>
      <c r="T52" s="8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 x14ac:dyDescent="0.2">
      <c r="A53" s="86" t="s">
        <v>38</v>
      </c>
      <c r="B53" s="87" t="s">
        <v>83</v>
      </c>
      <c r="C53" s="108" t="s">
        <v>84</v>
      </c>
      <c r="D53" s="81" t="s">
        <v>41</v>
      </c>
      <c r="E53" s="82"/>
      <c r="F53" s="83"/>
      <c r="G53" s="84">
        <f>E53*F53</f>
        <v>0</v>
      </c>
      <c r="H53" s="82"/>
      <c r="I53" s="83"/>
      <c r="J53" s="84">
        <f>H53*I53</f>
        <v>0</v>
      </c>
      <c r="K53" s="82"/>
      <c r="L53" s="83"/>
      <c r="M53" s="84"/>
      <c r="N53" s="82"/>
      <c r="O53" s="83"/>
      <c r="P53" s="84"/>
      <c r="Q53" s="84"/>
      <c r="R53" s="84"/>
      <c r="S53" s="84">
        <f>Q53-R53</f>
        <v>0</v>
      </c>
      <c r="T53" s="85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45.75" customHeight="1" x14ac:dyDescent="0.2">
      <c r="A54" s="88" t="s">
        <v>38</v>
      </c>
      <c r="B54" s="87" t="s">
        <v>85</v>
      </c>
      <c r="C54" s="109" t="s">
        <v>86</v>
      </c>
      <c r="D54" s="91" t="s">
        <v>41</v>
      </c>
      <c r="E54" s="92"/>
      <c r="F54" s="93"/>
      <c r="G54" s="94">
        <f>E54*F54</f>
        <v>0</v>
      </c>
      <c r="H54" s="92"/>
      <c r="I54" s="93"/>
      <c r="J54" s="94">
        <f>H54*I54</f>
        <v>0</v>
      </c>
      <c r="K54" s="92"/>
      <c r="L54" s="93"/>
      <c r="M54" s="94"/>
      <c r="N54" s="92"/>
      <c r="O54" s="93"/>
      <c r="P54" s="94"/>
      <c r="Q54" s="84"/>
      <c r="R54" s="84"/>
      <c r="S54" s="84">
        <f>Q54-R54</f>
        <v>0</v>
      </c>
      <c r="T54" s="95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30" customHeight="1" x14ac:dyDescent="0.2">
      <c r="A55" s="96" t="s">
        <v>87</v>
      </c>
      <c r="B55" s="97"/>
      <c r="C55" s="98"/>
      <c r="D55" s="99"/>
      <c r="E55" s="100"/>
      <c r="F55" s="101"/>
      <c r="G55" s="102">
        <f>SUM(G51:G54)</f>
        <v>0</v>
      </c>
      <c r="H55" s="100"/>
      <c r="I55" s="101"/>
      <c r="J55" s="102">
        <f>SUM(J51:J54)</f>
        <v>0</v>
      </c>
      <c r="K55" s="100"/>
      <c r="L55" s="102"/>
      <c r="M55" s="102">
        <f>SUM(M51:M54)</f>
        <v>7878.92</v>
      </c>
      <c r="N55" s="102"/>
      <c r="O55" s="102"/>
      <c r="P55" s="102"/>
      <c r="Q55" s="102">
        <f>SUM(Q51:Q54)</f>
        <v>7878.92</v>
      </c>
      <c r="R55" s="102"/>
      <c r="S55" s="102">
        <f>SUM(S51:S54)</f>
        <v>7878.92</v>
      </c>
      <c r="T55" s="10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:38" ht="30" customHeight="1" x14ac:dyDescent="0.2">
      <c r="A56" s="71" t="s">
        <v>27</v>
      </c>
      <c r="B56" s="72" t="s">
        <v>88</v>
      </c>
      <c r="C56" s="71" t="s">
        <v>89</v>
      </c>
      <c r="D56" s="73"/>
      <c r="E56" s="74"/>
      <c r="F56" s="75"/>
      <c r="G56" s="103"/>
      <c r="H56" s="74"/>
      <c r="I56" s="75"/>
      <c r="J56" s="103"/>
      <c r="K56" s="74"/>
      <c r="L56" s="75"/>
      <c r="M56" s="103"/>
      <c r="N56" s="74"/>
      <c r="O56" s="75"/>
      <c r="P56" s="103"/>
      <c r="Q56" s="103"/>
      <c r="R56" s="103"/>
      <c r="S56" s="103"/>
      <c r="T56" s="77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</row>
    <row r="57" spans="1:38" ht="30" customHeight="1" x14ac:dyDescent="0.2">
      <c r="A57" s="78" t="s">
        <v>38</v>
      </c>
      <c r="B57" s="104" t="s">
        <v>90</v>
      </c>
      <c r="C57" s="110" t="s">
        <v>91</v>
      </c>
      <c r="D57" s="81" t="s">
        <v>41</v>
      </c>
      <c r="E57" s="82"/>
      <c r="F57" s="83"/>
      <c r="G57" s="84">
        <f>E57*F57</f>
        <v>0</v>
      </c>
      <c r="H57" s="82"/>
      <c r="I57" s="83"/>
      <c r="J57" s="84">
        <f>H57*I57</f>
        <v>0</v>
      </c>
      <c r="K57" s="82"/>
      <c r="L57" s="83"/>
      <c r="M57" s="84"/>
      <c r="N57" s="82"/>
      <c r="O57" s="83"/>
      <c r="P57" s="84"/>
      <c r="Q57" s="84"/>
      <c r="R57" s="84"/>
      <c r="S57" s="84">
        <f>Q57-R57</f>
        <v>0</v>
      </c>
      <c r="T57" s="8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x14ac:dyDescent="0.2">
      <c r="A58" s="86" t="s">
        <v>38</v>
      </c>
      <c r="B58" s="87" t="s">
        <v>92</v>
      </c>
      <c r="C58" s="110" t="s">
        <v>93</v>
      </c>
      <c r="D58" s="81" t="s">
        <v>41</v>
      </c>
      <c r="E58" s="82"/>
      <c r="F58" s="83"/>
      <c r="G58" s="84">
        <f>E58*F58</f>
        <v>0</v>
      </c>
      <c r="H58" s="82"/>
      <c r="I58" s="83"/>
      <c r="J58" s="84">
        <f>H58*I58</f>
        <v>0</v>
      </c>
      <c r="K58" s="82"/>
      <c r="L58" s="83"/>
      <c r="M58" s="84"/>
      <c r="N58" s="82"/>
      <c r="O58" s="83"/>
      <c r="P58" s="84"/>
      <c r="Q58" s="84"/>
      <c r="R58" s="84"/>
      <c r="S58" s="84">
        <f>Q58-R58</f>
        <v>0</v>
      </c>
      <c r="T58" s="85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30" customHeight="1" x14ac:dyDescent="0.2">
      <c r="A59" s="88" t="s">
        <v>38</v>
      </c>
      <c r="B59" s="89" t="s">
        <v>94</v>
      </c>
      <c r="C59" s="111" t="s">
        <v>95</v>
      </c>
      <c r="D59" s="91" t="s">
        <v>41</v>
      </c>
      <c r="E59" s="92"/>
      <c r="F59" s="93"/>
      <c r="G59" s="94">
        <f>E59*F59</f>
        <v>0</v>
      </c>
      <c r="H59" s="92"/>
      <c r="I59" s="93"/>
      <c r="J59" s="94">
        <f>H59*I59</f>
        <v>0</v>
      </c>
      <c r="K59" s="92"/>
      <c r="L59" s="93"/>
      <c r="M59" s="94"/>
      <c r="N59" s="92"/>
      <c r="O59" s="93"/>
      <c r="P59" s="94"/>
      <c r="Q59" s="84"/>
      <c r="R59" s="84"/>
      <c r="S59" s="84">
        <f>Q59-R59</f>
        <v>0</v>
      </c>
      <c r="T59" s="95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30" customHeight="1" thickBot="1" x14ac:dyDescent="0.25">
      <c r="A60" s="96" t="s">
        <v>96</v>
      </c>
      <c r="B60" s="97"/>
      <c r="C60" s="98"/>
      <c r="D60" s="99"/>
      <c r="E60" s="100"/>
      <c r="F60" s="101"/>
      <c r="G60" s="102">
        <f>SUM(G57:G59)</f>
        <v>0</v>
      </c>
      <c r="H60" s="100"/>
      <c r="I60" s="101"/>
      <c r="J60" s="102">
        <f>SUM(J57:J59)</f>
        <v>0</v>
      </c>
      <c r="K60" s="100"/>
      <c r="L60" s="101"/>
      <c r="M60" s="102">
        <f>SUM(M57:M59)</f>
        <v>0</v>
      </c>
      <c r="N60" s="102"/>
      <c r="O60" s="102"/>
      <c r="P60" s="102"/>
      <c r="Q60" s="102">
        <f>SUM(Q57:Q59)</f>
        <v>0</v>
      </c>
      <c r="R60" s="102"/>
      <c r="S60" s="102">
        <f>SUM(S57:S59)</f>
        <v>0</v>
      </c>
      <c r="T60" s="10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1:38" ht="30" customHeight="1" thickBot="1" x14ac:dyDescent="0.25">
      <c r="A61" s="71" t="s">
        <v>27</v>
      </c>
      <c r="B61" s="64" t="s">
        <v>97</v>
      </c>
      <c r="C61" s="63" t="s">
        <v>98</v>
      </c>
      <c r="D61" s="65"/>
      <c r="E61" s="66"/>
      <c r="F61" s="67"/>
      <c r="G61" s="68"/>
      <c r="H61" s="66"/>
      <c r="I61" s="67"/>
      <c r="J61" s="68"/>
      <c r="K61" s="66"/>
      <c r="L61" s="67"/>
      <c r="M61" s="68"/>
      <c r="N61" s="66"/>
      <c r="O61" s="67"/>
      <c r="P61" s="68"/>
      <c r="Q61" s="68"/>
      <c r="R61" s="68"/>
      <c r="S61" s="68"/>
      <c r="T61" s="77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</row>
    <row r="62" spans="1:38" ht="30" customHeight="1" x14ac:dyDescent="0.2">
      <c r="A62" s="78" t="s">
        <v>38</v>
      </c>
      <c r="B62" s="169" t="s">
        <v>99</v>
      </c>
      <c r="C62" s="175" t="s">
        <v>202</v>
      </c>
      <c r="D62" s="171" t="s">
        <v>101</v>
      </c>
      <c r="E62" s="172"/>
      <c r="F62" s="173"/>
      <c r="G62" s="174">
        <f>E62*F62</f>
        <v>0</v>
      </c>
      <c r="H62" s="172"/>
      <c r="I62" s="173"/>
      <c r="J62" s="174">
        <f>H62*I62</f>
        <v>0</v>
      </c>
      <c r="K62" s="172">
        <v>6</v>
      </c>
      <c r="L62" s="173">
        <v>793</v>
      </c>
      <c r="M62" s="174">
        <v>4758</v>
      </c>
      <c r="N62" s="172">
        <v>21</v>
      </c>
      <c r="O62" s="173">
        <v>220</v>
      </c>
      <c r="P62" s="174">
        <f t="shared" ref="P62:P74" si="0">O62*N62</f>
        <v>4620</v>
      </c>
      <c r="Q62" s="174">
        <v>4758</v>
      </c>
      <c r="R62" s="174">
        <v>4620</v>
      </c>
      <c r="S62" s="174">
        <f>Q62-R62</f>
        <v>138</v>
      </c>
      <c r="T62" s="85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 thickBot="1" x14ac:dyDescent="0.25">
      <c r="A63" s="88" t="s">
        <v>38</v>
      </c>
      <c r="B63" s="79" t="s">
        <v>102</v>
      </c>
      <c r="C63" s="176" t="s">
        <v>239</v>
      </c>
      <c r="D63" s="81" t="s">
        <v>101</v>
      </c>
      <c r="E63" s="82"/>
      <c r="F63" s="83"/>
      <c r="G63" s="84"/>
      <c r="H63" s="82"/>
      <c r="I63" s="83"/>
      <c r="J63" s="84"/>
      <c r="K63" s="82">
        <v>1</v>
      </c>
      <c r="L63" s="83">
        <v>5899</v>
      </c>
      <c r="M63" s="84">
        <v>5899</v>
      </c>
      <c r="N63" s="82">
        <v>1</v>
      </c>
      <c r="O63" s="83">
        <v>5940</v>
      </c>
      <c r="P63" s="84">
        <f t="shared" si="0"/>
        <v>5940</v>
      </c>
      <c r="Q63" s="84">
        <v>5899</v>
      </c>
      <c r="R63" s="84">
        <v>5940</v>
      </c>
      <c r="S63" s="174">
        <f t="shared" ref="S63:S85" si="1">Q63-R63</f>
        <v>-41</v>
      </c>
      <c r="T63" s="85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30" customHeight="1" x14ac:dyDescent="0.2">
      <c r="A64" s="88" t="s">
        <v>38</v>
      </c>
      <c r="B64" s="104" t="s">
        <v>103</v>
      </c>
      <c r="C64" s="177" t="s">
        <v>104</v>
      </c>
      <c r="D64" s="81" t="s">
        <v>101</v>
      </c>
      <c r="E64" s="82"/>
      <c r="F64" s="83"/>
      <c r="G64" s="84"/>
      <c r="H64" s="82"/>
      <c r="I64" s="83"/>
      <c r="J64" s="84"/>
      <c r="K64" s="82">
        <v>2</v>
      </c>
      <c r="L64" s="83">
        <v>5900</v>
      </c>
      <c r="M64" s="84">
        <v>11800</v>
      </c>
      <c r="N64" s="82">
        <v>3</v>
      </c>
      <c r="O64" s="83">
        <v>5900</v>
      </c>
      <c r="P64" s="84">
        <f t="shared" si="0"/>
        <v>17700</v>
      </c>
      <c r="Q64" s="84">
        <v>11800</v>
      </c>
      <c r="R64" s="84">
        <v>17700</v>
      </c>
      <c r="S64" s="174">
        <f t="shared" si="1"/>
        <v>-5900</v>
      </c>
      <c r="T64" s="85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30" customHeight="1" x14ac:dyDescent="0.2">
      <c r="A65" s="88" t="s">
        <v>38</v>
      </c>
      <c r="B65" s="87" t="s">
        <v>105</v>
      </c>
      <c r="C65" s="177" t="s">
        <v>106</v>
      </c>
      <c r="D65" s="81" t="s">
        <v>101</v>
      </c>
      <c r="E65" s="82"/>
      <c r="F65" s="83"/>
      <c r="G65" s="84">
        <f>E65*F65</f>
        <v>0</v>
      </c>
      <c r="H65" s="82"/>
      <c r="I65" s="83"/>
      <c r="J65" s="84">
        <f>H65*I65</f>
        <v>0</v>
      </c>
      <c r="K65" s="82">
        <v>1</v>
      </c>
      <c r="L65" s="83">
        <v>4849</v>
      </c>
      <c r="M65" s="84">
        <v>4849</v>
      </c>
      <c r="N65" s="82">
        <v>1</v>
      </c>
      <c r="O65" s="83">
        <v>3915</v>
      </c>
      <c r="P65" s="84">
        <f t="shared" si="0"/>
        <v>3915</v>
      </c>
      <c r="Q65" s="84">
        <v>4849</v>
      </c>
      <c r="R65" s="84">
        <v>3915</v>
      </c>
      <c r="S65" s="174">
        <f t="shared" si="1"/>
        <v>934</v>
      </c>
      <c r="T65" s="85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 x14ac:dyDescent="0.2">
      <c r="A66" s="88" t="s">
        <v>38</v>
      </c>
      <c r="B66" s="89" t="s">
        <v>107</v>
      </c>
      <c r="C66" s="178" t="s">
        <v>108</v>
      </c>
      <c r="D66" s="91" t="s">
        <v>101</v>
      </c>
      <c r="E66" s="92"/>
      <c r="F66" s="93"/>
      <c r="G66" s="94"/>
      <c r="H66" s="92"/>
      <c r="I66" s="93"/>
      <c r="J66" s="94"/>
      <c r="K66" s="92">
        <v>10</v>
      </c>
      <c r="L66" s="93">
        <v>599.20000000000005</v>
      </c>
      <c r="M66" s="94">
        <v>5992</v>
      </c>
      <c r="N66" s="92">
        <v>10</v>
      </c>
      <c r="O66" s="93">
        <v>560</v>
      </c>
      <c r="P66" s="84">
        <f t="shared" si="0"/>
        <v>5600</v>
      </c>
      <c r="Q66" s="84">
        <v>5992</v>
      </c>
      <c r="R66" s="84">
        <v>5600</v>
      </c>
      <c r="S66" s="174">
        <f t="shared" si="1"/>
        <v>392</v>
      </c>
      <c r="T66" s="95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 x14ac:dyDescent="0.2">
      <c r="A67" s="88" t="s">
        <v>38</v>
      </c>
      <c r="B67" s="89" t="s">
        <v>109</v>
      </c>
      <c r="C67" s="179" t="s">
        <v>201</v>
      </c>
      <c r="D67" s="91" t="s">
        <v>101</v>
      </c>
      <c r="E67" s="92"/>
      <c r="F67" s="93"/>
      <c r="G67" s="94"/>
      <c r="H67" s="92"/>
      <c r="I67" s="93"/>
      <c r="J67" s="94"/>
      <c r="K67" s="92">
        <v>1</v>
      </c>
      <c r="L67" s="93">
        <v>5580</v>
      </c>
      <c r="M67" s="94">
        <v>5580</v>
      </c>
      <c r="N67" s="92">
        <v>1</v>
      </c>
      <c r="O67" s="93">
        <v>5988</v>
      </c>
      <c r="P67" s="84">
        <f t="shared" si="0"/>
        <v>5988</v>
      </c>
      <c r="Q67" s="84">
        <v>5580</v>
      </c>
      <c r="R67" s="84">
        <v>5988</v>
      </c>
      <c r="S67" s="174">
        <f t="shared" si="1"/>
        <v>-408</v>
      </c>
      <c r="T67" s="95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 x14ac:dyDescent="0.2">
      <c r="A68" s="88" t="s">
        <v>38</v>
      </c>
      <c r="B68" s="89" t="s">
        <v>110</v>
      </c>
      <c r="C68" s="178" t="s">
        <v>100</v>
      </c>
      <c r="D68" s="91" t="s">
        <v>101</v>
      </c>
      <c r="E68" s="92"/>
      <c r="F68" s="93"/>
      <c r="G68" s="94"/>
      <c r="H68" s="92"/>
      <c r="I68" s="93"/>
      <c r="J68" s="94"/>
      <c r="K68" s="92">
        <v>6</v>
      </c>
      <c r="L68" s="93">
        <v>1020</v>
      </c>
      <c r="M68" s="94">
        <v>6120</v>
      </c>
      <c r="N68" s="92">
        <v>6</v>
      </c>
      <c r="O68" s="93">
        <v>763.98</v>
      </c>
      <c r="P68" s="84">
        <f t="shared" si="0"/>
        <v>4583.88</v>
      </c>
      <c r="Q68" s="84">
        <v>6120</v>
      </c>
      <c r="R68" s="84">
        <v>4583.88</v>
      </c>
      <c r="S68" s="174">
        <f t="shared" si="1"/>
        <v>1536.12</v>
      </c>
      <c r="T68" s="95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30" customHeight="1" x14ac:dyDescent="0.2">
      <c r="A69" s="88" t="s">
        <v>38</v>
      </c>
      <c r="B69" s="89" t="s">
        <v>111</v>
      </c>
      <c r="C69" s="178" t="s">
        <v>241</v>
      </c>
      <c r="D69" s="91" t="s">
        <v>101</v>
      </c>
      <c r="E69" s="92"/>
      <c r="F69" s="93"/>
      <c r="G69" s="94"/>
      <c r="H69" s="92"/>
      <c r="I69" s="93"/>
      <c r="J69" s="94"/>
      <c r="K69" s="92">
        <v>2</v>
      </c>
      <c r="L69" s="93">
        <v>835</v>
      </c>
      <c r="M69" s="94">
        <v>1670</v>
      </c>
      <c r="N69" s="92">
        <v>1</v>
      </c>
      <c r="O69" s="93">
        <v>707</v>
      </c>
      <c r="P69" s="84">
        <f t="shared" si="0"/>
        <v>707</v>
      </c>
      <c r="Q69" s="84">
        <v>1670</v>
      </c>
      <c r="R69" s="84">
        <v>707</v>
      </c>
      <c r="S69" s="174">
        <f t="shared" si="1"/>
        <v>963</v>
      </c>
      <c r="T69" s="95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30" customHeight="1" x14ac:dyDescent="0.2">
      <c r="A70" s="88" t="s">
        <v>38</v>
      </c>
      <c r="B70" s="89" t="s">
        <v>112</v>
      </c>
      <c r="C70" s="178" t="s">
        <v>237</v>
      </c>
      <c r="D70" s="91" t="s">
        <v>101</v>
      </c>
      <c r="E70" s="92"/>
      <c r="F70" s="93"/>
      <c r="G70" s="94"/>
      <c r="H70" s="92"/>
      <c r="I70" s="93"/>
      <c r="J70" s="94"/>
      <c r="K70" s="92">
        <v>2</v>
      </c>
      <c r="L70" s="93">
        <v>2429</v>
      </c>
      <c r="M70" s="94">
        <v>4858</v>
      </c>
      <c r="N70" s="92">
        <v>2</v>
      </c>
      <c r="O70" s="93">
        <v>2580</v>
      </c>
      <c r="P70" s="84">
        <f t="shared" si="0"/>
        <v>5160</v>
      </c>
      <c r="Q70" s="84">
        <v>4858</v>
      </c>
      <c r="R70" s="84">
        <v>5160</v>
      </c>
      <c r="S70" s="174">
        <f t="shared" si="1"/>
        <v>-302</v>
      </c>
      <c r="T70" s="95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 x14ac:dyDescent="0.2">
      <c r="A71" s="88" t="s">
        <v>38</v>
      </c>
      <c r="B71" s="89" t="s">
        <v>113</v>
      </c>
      <c r="C71" s="178" t="s">
        <v>238</v>
      </c>
      <c r="D71" s="91" t="s">
        <v>101</v>
      </c>
      <c r="E71" s="92"/>
      <c r="F71" s="93"/>
      <c r="G71" s="94"/>
      <c r="H71" s="92"/>
      <c r="I71" s="93"/>
      <c r="J71" s="94"/>
      <c r="K71" s="92">
        <v>1</v>
      </c>
      <c r="L71" s="93">
        <v>4100</v>
      </c>
      <c r="M71" s="94">
        <v>4100</v>
      </c>
      <c r="N71" s="92">
        <v>1</v>
      </c>
      <c r="O71" s="93">
        <v>4920</v>
      </c>
      <c r="P71" s="84">
        <f t="shared" si="0"/>
        <v>4920</v>
      </c>
      <c r="Q71" s="84">
        <v>4100</v>
      </c>
      <c r="R71" s="84">
        <v>4920</v>
      </c>
      <c r="S71" s="174">
        <f t="shared" si="1"/>
        <v>-820</v>
      </c>
      <c r="T71" s="95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 x14ac:dyDescent="0.2">
      <c r="A72" s="88" t="s">
        <v>38</v>
      </c>
      <c r="B72" s="89" t="s">
        <v>114</v>
      </c>
      <c r="C72" s="178" t="s">
        <v>115</v>
      </c>
      <c r="D72" s="91" t="s">
        <v>101</v>
      </c>
      <c r="E72" s="92"/>
      <c r="F72" s="93"/>
      <c r="G72" s="94"/>
      <c r="H72" s="92"/>
      <c r="I72" s="93"/>
      <c r="J72" s="94"/>
      <c r="K72" s="92">
        <v>1</v>
      </c>
      <c r="L72" s="93">
        <v>5995</v>
      </c>
      <c r="M72" s="94">
        <v>5995</v>
      </c>
      <c r="N72" s="92">
        <v>1</v>
      </c>
      <c r="O72" s="93">
        <v>5995</v>
      </c>
      <c r="P72" s="84">
        <f t="shared" si="0"/>
        <v>5995</v>
      </c>
      <c r="Q72" s="84">
        <v>5995</v>
      </c>
      <c r="R72" s="84">
        <v>5995</v>
      </c>
      <c r="S72" s="174">
        <f t="shared" si="1"/>
        <v>0</v>
      </c>
      <c r="T72" s="9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 x14ac:dyDescent="0.2">
      <c r="A73" s="88" t="s">
        <v>38</v>
      </c>
      <c r="B73" s="89" t="s">
        <v>116</v>
      </c>
      <c r="C73" s="178" t="s">
        <v>204</v>
      </c>
      <c r="D73" s="91" t="s">
        <v>101</v>
      </c>
      <c r="E73" s="92"/>
      <c r="F73" s="93"/>
      <c r="G73" s="94"/>
      <c r="H73" s="92"/>
      <c r="I73" s="93"/>
      <c r="J73" s="94"/>
      <c r="K73" s="92">
        <v>1</v>
      </c>
      <c r="L73" s="93">
        <v>5264</v>
      </c>
      <c r="M73" s="94">
        <v>5264</v>
      </c>
      <c r="N73" s="92">
        <v>1</v>
      </c>
      <c r="O73" s="93">
        <v>5999</v>
      </c>
      <c r="P73" s="84">
        <f t="shared" si="0"/>
        <v>5999</v>
      </c>
      <c r="Q73" s="84">
        <v>5264</v>
      </c>
      <c r="R73" s="84">
        <v>5999</v>
      </c>
      <c r="S73" s="174">
        <f t="shared" si="1"/>
        <v>-735</v>
      </c>
      <c r="T73" s="95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0" customHeight="1" x14ac:dyDescent="0.2">
      <c r="A74" s="88" t="s">
        <v>38</v>
      </c>
      <c r="B74" s="89" t="s">
        <v>117</v>
      </c>
      <c r="C74" s="178" t="s">
        <v>118</v>
      </c>
      <c r="D74" s="91" t="s">
        <v>101</v>
      </c>
      <c r="E74" s="92"/>
      <c r="F74" s="93"/>
      <c r="G74" s="94"/>
      <c r="H74" s="92"/>
      <c r="I74" s="93"/>
      <c r="J74" s="94"/>
      <c r="K74" s="92">
        <v>1</v>
      </c>
      <c r="L74" s="93">
        <v>5569</v>
      </c>
      <c r="M74" s="94">
        <v>5569</v>
      </c>
      <c r="N74" s="92">
        <v>1</v>
      </c>
      <c r="O74" s="93">
        <v>5988</v>
      </c>
      <c r="P74" s="84">
        <f t="shared" si="0"/>
        <v>5988</v>
      </c>
      <c r="Q74" s="84">
        <v>5569</v>
      </c>
      <c r="R74" s="84">
        <v>5988</v>
      </c>
      <c r="S74" s="174">
        <f t="shared" si="1"/>
        <v>-419</v>
      </c>
      <c r="T74" s="95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30" customHeight="1" x14ac:dyDescent="0.2">
      <c r="A75" s="88" t="s">
        <v>38</v>
      </c>
      <c r="B75" s="89" t="s">
        <v>119</v>
      </c>
      <c r="C75" s="178" t="s">
        <v>236</v>
      </c>
      <c r="D75" s="91" t="s">
        <v>101</v>
      </c>
      <c r="E75" s="92"/>
      <c r="F75" s="93"/>
      <c r="G75" s="94"/>
      <c r="H75" s="92"/>
      <c r="I75" s="93"/>
      <c r="J75" s="94"/>
      <c r="K75" s="92">
        <v>1</v>
      </c>
      <c r="L75" s="93">
        <v>1999</v>
      </c>
      <c r="M75" s="94">
        <v>1999</v>
      </c>
      <c r="N75" s="92" t="s">
        <v>120</v>
      </c>
      <c r="O75" s="93" t="s">
        <v>121</v>
      </c>
      <c r="P75" s="94">
        <v>5537</v>
      </c>
      <c r="Q75" s="84">
        <v>1999</v>
      </c>
      <c r="R75" s="84">
        <v>5537</v>
      </c>
      <c r="S75" s="174">
        <f t="shared" si="1"/>
        <v>-3538</v>
      </c>
      <c r="T75" s="95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 x14ac:dyDescent="0.2">
      <c r="A76" s="88" t="s">
        <v>38</v>
      </c>
      <c r="B76" s="89" t="s">
        <v>122</v>
      </c>
      <c r="C76" s="178" t="s">
        <v>123</v>
      </c>
      <c r="D76" s="91"/>
      <c r="E76" s="92"/>
      <c r="F76" s="93"/>
      <c r="G76" s="94"/>
      <c r="H76" s="92"/>
      <c r="I76" s="93"/>
      <c r="J76" s="94"/>
      <c r="K76" s="92">
        <v>2</v>
      </c>
      <c r="L76" s="93">
        <v>5994</v>
      </c>
      <c r="M76" s="94">
        <v>11988</v>
      </c>
      <c r="N76" s="92">
        <v>3</v>
      </c>
      <c r="O76" s="93">
        <v>5994</v>
      </c>
      <c r="P76" s="94">
        <f>N76*O76</f>
        <v>17982</v>
      </c>
      <c r="Q76" s="84">
        <v>11988</v>
      </c>
      <c r="R76" s="84">
        <v>17982</v>
      </c>
      <c r="S76" s="174">
        <f t="shared" si="1"/>
        <v>-5994</v>
      </c>
      <c r="T76" s="95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 x14ac:dyDescent="0.2">
      <c r="A77" s="88" t="s">
        <v>38</v>
      </c>
      <c r="B77" s="89" t="s">
        <v>124</v>
      </c>
      <c r="C77" s="178" t="s">
        <v>234</v>
      </c>
      <c r="D77" s="91" t="s">
        <v>101</v>
      </c>
      <c r="E77" s="92"/>
      <c r="F77" s="93"/>
      <c r="G77" s="94"/>
      <c r="H77" s="92"/>
      <c r="I77" s="93"/>
      <c r="J77" s="94"/>
      <c r="K77" s="92">
        <v>2</v>
      </c>
      <c r="L77" s="93">
        <v>2369</v>
      </c>
      <c r="M77" s="94">
        <v>4778</v>
      </c>
      <c r="N77" s="92">
        <v>2</v>
      </c>
      <c r="O77" s="93">
        <v>2520</v>
      </c>
      <c r="P77" s="94">
        <f>N77*O77</f>
        <v>5040</v>
      </c>
      <c r="Q77" s="84">
        <v>4778</v>
      </c>
      <c r="R77" s="84">
        <v>5040</v>
      </c>
      <c r="S77" s="174">
        <f t="shared" si="1"/>
        <v>-262</v>
      </c>
      <c r="T77" s="95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30" customHeight="1" x14ac:dyDescent="0.2">
      <c r="A78" s="88" t="s">
        <v>38</v>
      </c>
      <c r="B78" s="89" t="s">
        <v>125</v>
      </c>
      <c r="C78" s="178" t="s">
        <v>233</v>
      </c>
      <c r="D78" s="91" t="s">
        <v>101</v>
      </c>
      <c r="E78" s="92"/>
      <c r="F78" s="93"/>
      <c r="G78" s="94"/>
      <c r="H78" s="92"/>
      <c r="I78" s="93"/>
      <c r="J78" s="94"/>
      <c r="K78" s="92">
        <v>1</v>
      </c>
      <c r="L78" s="93">
        <v>2279</v>
      </c>
      <c r="M78" s="94">
        <v>2279</v>
      </c>
      <c r="N78" s="92" t="s">
        <v>126</v>
      </c>
      <c r="O78" s="93" t="s">
        <v>127</v>
      </c>
      <c r="P78" s="94">
        <v>8817</v>
      </c>
      <c r="Q78" s="84">
        <v>2279</v>
      </c>
      <c r="R78" s="84">
        <v>8817</v>
      </c>
      <c r="S78" s="174">
        <f t="shared" si="1"/>
        <v>-6538</v>
      </c>
      <c r="T78" s="95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30" customHeight="1" x14ac:dyDescent="0.2">
      <c r="A79" s="88" t="s">
        <v>38</v>
      </c>
      <c r="B79" s="89" t="s">
        <v>128</v>
      </c>
      <c r="C79" s="178" t="s">
        <v>129</v>
      </c>
      <c r="D79" s="91" t="s">
        <v>101</v>
      </c>
      <c r="E79" s="92"/>
      <c r="F79" s="93"/>
      <c r="G79" s="94"/>
      <c r="H79" s="92"/>
      <c r="I79" s="93"/>
      <c r="J79" s="94"/>
      <c r="K79" s="92">
        <v>1</v>
      </c>
      <c r="L79" s="93">
        <v>2279</v>
      </c>
      <c r="M79" s="94">
        <v>2279</v>
      </c>
      <c r="N79" s="92">
        <v>1</v>
      </c>
      <c r="O79" s="93">
        <v>2256</v>
      </c>
      <c r="P79" s="94">
        <f>N79*O79</f>
        <v>2256</v>
      </c>
      <c r="Q79" s="84">
        <v>2279</v>
      </c>
      <c r="R79" s="84">
        <v>2256</v>
      </c>
      <c r="S79" s="174">
        <f t="shared" si="1"/>
        <v>23</v>
      </c>
      <c r="T79" s="95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30" customHeight="1" x14ac:dyDescent="0.2">
      <c r="A80" s="88" t="s">
        <v>38</v>
      </c>
      <c r="B80" s="89" t="s">
        <v>130</v>
      </c>
      <c r="C80" s="178" t="s">
        <v>131</v>
      </c>
      <c r="D80" s="91" t="s">
        <v>132</v>
      </c>
      <c r="E80" s="92"/>
      <c r="F80" s="93"/>
      <c r="G80" s="94"/>
      <c r="H80" s="92"/>
      <c r="I80" s="93"/>
      <c r="J80" s="94"/>
      <c r="K80" s="92">
        <v>1</v>
      </c>
      <c r="L80" s="93">
        <v>6000</v>
      </c>
      <c r="M80" s="94">
        <v>6000</v>
      </c>
      <c r="N80" s="92">
        <v>1</v>
      </c>
      <c r="O80" s="93">
        <v>5987.03</v>
      </c>
      <c r="P80" s="94">
        <f>N80*O80</f>
        <v>5987.03</v>
      </c>
      <c r="Q80" s="84">
        <v>6000</v>
      </c>
      <c r="R80" s="84">
        <v>5987.03</v>
      </c>
      <c r="S80" s="174">
        <f t="shared" si="1"/>
        <v>12.970000000000255</v>
      </c>
      <c r="T80" s="95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30" customHeight="1" x14ac:dyDescent="0.2">
      <c r="A81" s="88" t="s">
        <v>38</v>
      </c>
      <c r="B81" s="89" t="s">
        <v>133</v>
      </c>
      <c r="C81" s="178" t="s">
        <v>134</v>
      </c>
      <c r="D81" s="91" t="s">
        <v>101</v>
      </c>
      <c r="E81" s="92"/>
      <c r="F81" s="93"/>
      <c r="G81" s="94"/>
      <c r="H81" s="92"/>
      <c r="I81" s="93"/>
      <c r="J81" s="94"/>
      <c r="K81" s="92"/>
      <c r="L81" s="93"/>
      <c r="M81" s="94"/>
      <c r="N81" s="92">
        <v>6</v>
      </c>
      <c r="O81" s="93">
        <v>102</v>
      </c>
      <c r="P81" s="94">
        <f>N81*O81</f>
        <v>612</v>
      </c>
      <c r="Q81" s="84"/>
      <c r="R81" s="84">
        <v>612</v>
      </c>
      <c r="S81" s="174">
        <f t="shared" si="1"/>
        <v>-612</v>
      </c>
      <c r="T81" s="95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30" customHeight="1" x14ac:dyDescent="0.2">
      <c r="A82" s="88" t="s">
        <v>38</v>
      </c>
      <c r="B82" s="89" t="s">
        <v>203</v>
      </c>
      <c r="C82" s="170" t="s">
        <v>205</v>
      </c>
      <c r="D82" s="91" t="s">
        <v>101</v>
      </c>
      <c r="E82" s="92"/>
      <c r="F82" s="93"/>
      <c r="G82" s="94"/>
      <c r="H82" s="92"/>
      <c r="I82" s="93"/>
      <c r="J82" s="94"/>
      <c r="K82" s="92"/>
      <c r="L82" s="93"/>
      <c r="M82" s="94"/>
      <c r="N82" s="92">
        <v>1</v>
      </c>
      <c r="O82" s="93">
        <v>966</v>
      </c>
      <c r="P82" s="94">
        <v>966</v>
      </c>
      <c r="Q82" s="84"/>
      <c r="R82" s="84">
        <v>966</v>
      </c>
      <c r="S82" s="174">
        <f t="shared" si="1"/>
        <v>-966</v>
      </c>
      <c r="T82" s="95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ht="30" customHeight="1" x14ac:dyDescent="0.2">
      <c r="A83" s="88" t="s">
        <v>38</v>
      </c>
      <c r="B83" s="89" t="s">
        <v>243</v>
      </c>
      <c r="C83" s="170" t="s">
        <v>235</v>
      </c>
      <c r="D83" s="91" t="s">
        <v>101</v>
      </c>
      <c r="E83" s="92"/>
      <c r="F83" s="93"/>
      <c r="G83" s="94"/>
      <c r="H83" s="92"/>
      <c r="I83" s="93"/>
      <c r="J83" s="94"/>
      <c r="K83" s="92"/>
      <c r="L83" s="93"/>
      <c r="M83" s="94"/>
      <c r="N83" s="92">
        <v>1</v>
      </c>
      <c r="O83" s="93">
        <v>135</v>
      </c>
      <c r="P83" s="94">
        <f>N83*O83</f>
        <v>135</v>
      </c>
      <c r="Q83" s="84"/>
      <c r="R83" s="84">
        <v>135</v>
      </c>
      <c r="S83" s="174">
        <f t="shared" si="1"/>
        <v>-135</v>
      </c>
      <c r="T83" s="95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ht="30" customHeight="1" x14ac:dyDescent="0.2">
      <c r="A84" s="88" t="s">
        <v>38</v>
      </c>
      <c r="B84" s="89" t="s">
        <v>244</v>
      </c>
      <c r="C84" s="170" t="s">
        <v>240</v>
      </c>
      <c r="D84" s="91" t="s">
        <v>101</v>
      </c>
      <c r="E84" s="92"/>
      <c r="F84" s="93"/>
      <c r="G84" s="94"/>
      <c r="H84" s="92"/>
      <c r="I84" s="93"/>
      <c r="J84" s="94"/>
      <c r="K84" s="92"/>
      <c r="L84" s="93"/>
      <c r="M84" s="94"/>
      <c r="N84" s="92">
        <v>1</v>
      </c>
      <c r="O84" s="93">
        <v>111</v>
      </c>
      <c r="P84" s="94">
        <v>111</v>
      </c>
      <c r="Q84" s="84"/>
      <c r="R84" s="84">
        <v>111</v>
      </c>
      <c r="S84" s="174">
        <f t="shared" si="1"/>
        <v>-111</v>
      </c>
      <c r="T84" s="95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ht="30" customHeight="1" thickBot="1" x14ac:dyDescent="0.25">
      <c r="A85" s="88" t="s">
        <v>38</v>
      </c>
      <c r="B85" s="89" t="s">
        <v>245</v>
      </c>
      <c r="C85" s="170" t="s">
        <v>242</v>
      </c>
      <c r="D85" s="91" t="s">
        <v>101</v>
      </c>
      <c r="E85" s="92"/>
      <c r="F85" s="93"/>
      <c r="G85" s="94"/>
      <c r="H85" s="92"/>
      <c r="I85" s="93"/>
      <c r="J85" s="94"/>
      <c r="K85" s="92"/>
      <c r="L85" s="93"/>
      <c r="M85" s="94"/>
      <c r="N85" s="92">
        <v>1</v>
      </c>
      <c r="O85" s="93">
        <v>130</v>
      </c>
      <c r="P85" s="94">
        <v>130</v>
      </c>
      <c r="Q85" s="84"/>
      <c r="R85" s="84">
        <v>130</v>
      </c>
      <c r="S85" s="174">
        <f t="shared" si="1"/>
        <v>-130</v>
      </c>
      <c r="T85" s="95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38" ht="30" customHeight="1" thickBot="1" x14ac:dyDescent="0.25">
      <c r="A86" s="96" t="s">
        <v>135</v>
      </c>
      <c r="B86" s="97"/>
      <c r="C86" s="98"/>
      <c r="D86" s="99"/>
      <c r="E86" s="100"/>
      <c r="F86" s="101"/>
      <c r="G86" s="102">
        <f>SUM(G62:G81)</f>
        <v>0</v>
      </c>
      <c r="H86" s="100"/>
      <c r="I86" s="101"/>
      <c r="J86" s="102">
        <f>SUM(J62:J81)</f>
        <v>0</v>
      </c>
      <c r="K86" s="100"/>
      <c r="L86" s="101"/>
      <c r="M86" s="102">
        <f>SUM(M62:M81)</f>
        <v>101777</v>
      </c>
      <c r="N86" s="102"/>
      <c r="O86" s="102"/>
      <c r="P86" s="102">
        <f>SUM(P62:P85)</f>
        <v>124688.91</v>
      </c>
      <c r="Q86" s="102">
        <f>SUM(Q62:Q81)</f>
        <v>101777</v>
      </c>
      <c r="R86" s="102">
        <f>SUM(R62:R85)</f>
        <v>124688.91</v>
      </c>
      <c r="S86" s="102">
        <f>SUM(S62:S85)</f>
        <v>-22911.91</v>
      </c>
      <c r="T86" s="10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</row>
    <row r="87" spans="1:38" ht="51.75" customHeight="1" x14ac:dyDescent="0.2">
      <c r="A87" s="71" t="s">
        <v>27</v>
      </c>
      <c r="B87" s="72" t="s">
        <v>136</v>
      </c>
      <c r="C87" s="71" t="s">
        <v>137</v>
      </c>
      <c r="D87" s="73"/>
      <c r="E87" s="74"/>
      <c r="F87" s="75"/>
      <c r="G87" s="103"/>
      <c r="H87" s="74"/>
      <c r="I87" s="75"/>
      <c r="J87" s="103"/>
      <c r="K87" s="74"/>
      <c r="L87" s="75"/>
      <c r="M87" s="103"/>
      <c r="N87" s="74"/>
      <c r="O87" s="75"/>
      <c r="P87" s="103"/>
      <c r="Q87" s="103"/>
      <c r="R87" s="103"/>
      <c r="S87" s="103"/>
      <c r="T87" s="77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</row>
    <row r="88" spans="1:38" ht="30" customHeight="1" x14ac:dyDescent="0.2">
      <c r="A88" s="78" t="s">
        <v>38</v>
      </c>
      <c r="B88" s="104" t="s">
        <v>138</v>
      </c>
      <c r="C88" s="110" t="s">
        <v>139</v>
      </c>
      <c r="D88" s="81" t="s">
        <v>41</v>
      </c>
      <c r="E88" s="82"/>
      <c r="F88" s="83"/>
      <c r="G88" s="84">
        <f>E88*F88</f>
        <v>0</v>
      </c>
      <c r="H88" s="82"/>
      <c r="I88" s="83"/>
      <c r="J88" s="84">
        <f>H88*I88</f>
        <v>0</v>
      </c>
      <c r="K88" s="82">
        <v>2</v>
      </c>
      <c r="L88" s="83">
        <v>320</v>
      </c>
      <c r="M88" s="84">
        <v>640</v>
      </c>
      <c r="N88" s="82">
        <v>2</v>
      </c>
      <c r="O88" s="83"/>
      <c r="P88" s="84">
        <v>1724.09</v>
      </c>
      <c r="Q88" s="84">
        <v>640</v>
      </c>
      <c r="R88" s="84">
        <v>1724.09</v>
      </c>
      <c r="S88" s="84">
        <f>Q88-R88</f>
        <v>-1084.0899999999999</v>
      </c>
      <c r="T88" s="85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ht="30" customHeight="1" x14ac:dyDescent="0.2">
      <c r="A89" s="86" t="s">
        <v>38</v>
      </c>
      <c r="B89" s="87" t="s">
        <v>140</v>
      </c>
      <c r="C89" s="110" t="s">
        <v>141</v>
      </c>
      <c r="D89" s="81" t="s">
        <v>41</v>
      </c>
      <c r="E89" s="82"/>
      <c r="F89" s="83"/>
      <c r="G89" s="84">
        <f>E89*F89</f>
        <v>0</v>
      </c>
      <c r="H89" s="82"/>
      <c r="I89" s="83"/>
      <c r="J89" s="84">
        <f>H89*I89</f>
        <v>0</v>
      </c>
      <c r="K89" s="82">
        <v>2</v>
      </c>
      <c r="L89" s="83">
        <v>150</v>
      </c>
      <c r="M89" s="84">
        <v>300</v>
      </c>
      <c r="N89" s="82"/>
      <c r="O89" s="83"/>
      <c r="P89" s="84"/>
      <c r="Q89" s="84">
        <v>300</v>
      </c>
      <c r="R89" s="84"/>
      <c r="S89" s="84">
        <f>Q89-R89</f>
        <v>300</v>
      </c>
      <c r="T89" s="85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1:38" ht="30" customHeight="1" x14ac:dyDescent="0.2">
      <c r="A90" s="88" t="s">
        <v>38</v>
      </c>
      <c r="B90" s="89" t="s">
        <v>142</v>
      </c>
      <c r="C90" s="111" t="s">
        <v>143</v>
      </c>
      <c r="D90" s="91" t="s">
        <v>41</v>
      </c>
      <c r="E90" s="92"/>
      <c r="F90" s="93"/>
      <c r="G90" s="94">
        <f>E90*F90</f>
        <v>0</v>
      </c>
      <c r="H90" s="92"/>
      <c r="I90" s="93"/>
      <c r="J90" s="94">
        <f>H90*I90</f>
        <v>0</v>
      </c>
      <c r="K90" s="92">
        <v>1</v>
      </c>
      <c r="L90" s="93">
        <v>27500</v>
      </c>
      <c r="M90" s="94">
        <v>27500</v>
      </c>
      <c r="N90" s="92">
        <v>1</v>
      </c>
      <c r="O90" s="93">
        <v>29700</v>
      </c>
      <c r="P90" s="94">
        <v>29700</v>
      </c>
      <c r="Q90" s="84">
        <v>27500</v>
      </c>
      <c r="R90" s="84">
        <v>29700</v>
      </c>
      <c r="S90" s="84">
        <f>Q90-R90</f>
        <v>-2200</v>
      </c>
      <c r="T90" s="95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38" ht="30" customHeight="1" x14ac:dyDescent="0.2">
      <c r="A91" s="96" t="s">
        <v>144</v>
      </c>
      <c r="B91" s="97"/>
      <c r="C91" s="98"/>
      <c r="D91" s="99"/>
      <c r="E91" s="100"/>
      <c r="F91" s="101"/>
      <c r="G91" s="102">
        <f>SUM(G88:G90)</f>
        <v>0</v>
      </c>
      <c r="H91" s="100"/>
      <c r="I91" s="101"/>
      <c r="J91" s="102">
        <f>SUM(J88:J90)</f>
        <v>0</v>
      </c>
      <c r="K91" s="100"/>
      <c r="L91" s="101"/>
      <c r="M91" s="102">
        <f>SUM(M88:M90)</f>
        <v>28440</v>
      </c>
      <c r="N91" s="102"/>
      <c r="O91" s="102"/>
      <c r="P91" s="102">
        <f>SUM(P88:P90)</f>
        <v>31424.09</v>
      </c>
      <c r="Q91" s="102">
        <f>SUM(Q88:Q90)</f>
        <v>28440</v>
      </c>
      <c r="R91" s="102">
        <f>SUM(R88:R90)</f>
        <v>31424.09</v>
      </c>
      <c r="S91" s="102">
        <f>SUM(S88:S90)</f>
        <v>-2984.09</v>
      </c>
      <c r="T91" s="10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</row>
    <row r="92" spans="1:38" ht="30" customHeight="1" x14ac:dyDescent="0.2">
      <c r="A92" s="71" t="s">
        <v>27</v>
      </c>
      <c r="B92" s="72" t="s">
        <v>145</v>
      </c>
      <c r="C92" s="71" t="s">
        <v>146</v>
      </c>
      <c r="D92" s="73"/>
      <c r="E92" s="74"/>
      <c r="F92" s="75"/>
      <c r="G92" s="103"/>
      <c r="H92" s="74"/>
      <c r="I92" s="75"/>
      <c r="J92" s="103"/>
      <c r="K92" s="74"/>
      <c r="L92" s="75"/>
      <c r="M92" s="103"/>
      <c r="N92" s="74"/>
      <c r="O92" s="75"/>
      <c r="P92" s="103"/>
      <c r="Q92" s="103"/>
      <c r="R92" s="103"/>
      <c r="S92" s="103"/>
      <c r="T92" s="77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</row>
    <row r="93" spans="1:38" ht="30" customHeight="1" x14ac:dyDescent="0.2">
      <c r="A93" s="78" t="s">
        <v>38</v>
      </c>
      <c r="B93" s="104" t="s">
        <v>147</v>
      </c>
      <c r="C93" s="107" t="s">
        <v>148</v>
      </c>
      <c r="D93" s="81"/>
      <c r="E93" s="82"/>
      <c r="F93" s="83"/>
      <c r="G93" s="84">
        <f>E93*F93</f>
        <v>0</v>
      </c>
      <c r="H93" s="82"/>
      <c r="I93" s="83"/>
      <c r="J93" s="84">
        <f>H93*I93</f>
        <v>0</v>
      </c>
      <c r="K93" s="82">
        <v>2</v>
      </c>
      <c r="L93" s="83">
        <v>150</v>
      </c>
      <c r="M93" s="84">
        <v>300</v>
      </c>
      <c r="N93" s="82"/>
      <c r="O93" s="83"/>
      <c r="P93" s="84">
        <v>200</v>
      </c>
      <c r="Q93" s="84">
        <v>300</v>
      </c>
      <c r="R93" s="84">
        <v>200</v>
      </c>
      <c r="S93" s="84">
        <f>Q93-R93</f>
        <v>100</v>
      </c>
      <c r="T93" s="85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1:38" ht="30" customHeight="1" x14ac:dyDescent="0.2">
      <c r="A94" s="78" t="s">
        <v>38</v>
      </c>
      <c r="B94" s="79" t="s">
        <v>149</v>
      </c>
      <c r="C94" s="107" t="s">
        <v>150</v>
      </c>
      <c r="D94" s="81"/>
      <c r="E94" s="82"/>
      <c r="F94" s="83"/>
      <c r="G94" s="84">
        <f>E94*F94</f>
        <v>0</v>
      </c>
      <c r="H94" s="82"/>
      <c r="I94" s="83"/>
      <c r="J94" s="84">
        <f>H94*I94</f>
        <v>0</v>
      </c>
      <c r="K94" s="82"/>
      <c r="L94" s="83"/>
      <c r="M94" s="84"/>
      <c r="N94" s="82"/>
      <c r="O94" s="83"/>
      <c r="P94" s="84"/>
      <c r="Q94" s="84"/>
      <c r="R94" s="84"/>
      <c r="S94" s="84">
        <f>Q94-R94</f>
        <v>0</v>
      </c>
      <c r="T94" s="85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1:38" ht="30" customHeight="1" x14ac:dyDescent="0.2">
      <c r="A95" s="86" t="s">
        <v>38</v>
      </c>
      <c r="B95" s="87" t="s">
        <v>151</v>
      </c>
      <c r="C95" s="107" t="s">
        <v>152</v>
      </c>
      <c r="D95" s="81"/>
      <c r="E95" s="82"/>
      <c r="F95" s="83"/>
      <c r="G95" s="84">
        <f>E95*F95</f>
        <v>0</v>
      </c>
      <c r="H95" s="82"/>
      <c r="I95" s="83"/>
      <c r="J95" s="84">
        <f>H95*I95</f>
        <v>0</v>
      </c>
      <c r="K95" s="82"/>
      <c r="L95" s="83"/>
      <c r="M95" s="84"/>
      <c r="N95" s="82"/>
      <c r="O95" s="83"/>
      <c r="P95" s="84"/>
      <c r="Q95" s="84"/>
      <c r="R95" s="84"/>
      <c r="S95" s="84">
        <f>Q95-R95</f>
        <v>0</v>
      </c>
      <c r="T95" s="85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spans="1:38" ht="30" customHeight="1" thickBot="1" x14ac:dyDescent="0.25">
      <c r="A96" s="96" t="s">
        <v>153</v>
      </c>
      <c r="B96" s="112"/>
      <c r="C96" s="98"/>
      <c r="D96" s="99"/>
      <c r="E96" s="100"/>
      <c r="F96" s="101"/>
      <c r="G96" s="102">
        <f>SUM(G93:G95)</f>
        <v>0</v>
      </c>
      <c r="H96" s="100"/>
      <c r="I96" s="101"/>
      <c r="J96" s="102">
        <f>SUM(J93:J95)</f>
        <v>0</v>
      </c>
      <c r="K96" s="100"/>
      <c r="L96" s="101"/>
      <c r="M96" s="102">
        <f>SUM(M93:M95)</f>
        <v>300</v>
      </c>
      <c r="N96" s="102"/>
      <c r="O96" s="102"/>
      <c r="P96" s="102">
        <f>SUM(P93:P95)</f>
        <v>200</v>
      </c>
      <c r="Q96" s="102">
        <f>SUM(Q93:Q95)</f>
        <v>300</v>
      </c>
      <c r="R96" s="102">
        <f>SUM(R93:R95)</f>
        <v>200</v>
      </c>
      <c r="S96" s="102">
        <f>SUM(S93:S95)</f>
        <v>100</v>
      </c>
      <c r="T96" s="10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</row>
    <row r="97" spans="1:38" ht="61.5" customHeight="1" thickBot="1" x14ac:dyDescent="0.3">
      <c r="A97" s="71" t="s">
        <v>27</v>
      </c>
      <c r="B97" s="113" t="s">
        <v>154</v>
      </c>
      <c r="C97" s="244" t="s">
        <v>155</v>
      </c>
      <c r="D97" s="73"/>
      <c r="E97" s="74"/>
      <c r="F97" s="75"/>
      <c r="G97" s="103"/>
      <c r="H97" s="74"/>
      <c r="I97" s="75"/>
      <c r="J97" s="103"/>
      <c r="K97" s="74"/>
      <c r="L97" s="75"/>
      <c r="M97" s="103"/>
      <c r="N97" s="74"/>
      <c r="O97" s="75"/>
      <c r="P97" s="103"/>
      <c r="Q97" s="103"/>
      <c r="R97" s="103"/>
      <c r="S97" s="103"/>
      <c r="T97" s="77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</row>
    <row r="98" spans="1:38" ht="30" customHeight="1" thickBot="1" x14ac:dyDescent="0.25">
      <c r="A98" s="78" t="s">
        <v>38</v>
      </c>
      <c r="B98" s="115" t="s">
        <v>156</v>
      </c>
      <c r="C98" s="243" t="s">
        <v>157</v>
      </c>
      <c r="D98" s="117" t="s">
        <v>158</v>
      </c>
      <c r="E98" s="249" t="s">
        <v>48</v>
      </c>
      <c r="F98" s="249"/>
      <c r="G98" s="249"/>
      <c r="H98" s="249" t="s">
        <v>48</v>
      </c>
      <c r="I98" s="249"/>
      <c r="J98" s="249"/>
      <c r="K98" s="82">
        <v>1</v>
      </c>
      <c r="L98" s="83">
        <v>100000</v>
      </c>
      <c r="M98" s="84">
        <v>100000</v>
      </c>
      <c r="N98" s="82"/>
      <c r="O98" s="83"/>
      <c r="P98" s="84"/>
      <c r="Q98" s="84">
        <v>100000</v>
      </c>
      <c r="R98" s="84"/>
      <c r="S98" s="84">
        <f>Q98-R98</f>
        <v>100000</v>
      </c>
      <c r="T98" s="85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spans="1:38" ht="30" customHeight="1" x14ac:dyDescent="0.2">
      <c r="A99" s="78" t="s">
        <v>38</v>
      </c>
      <c r="B99" s="115" t="s">
        <v>159</v>
      </c>
      <c r="C99" s="116" t="s">
        <v>160</v>
      </c>
      <c r="D99" s="117" t="s">
        <v>158</v>
      </c>
      <c r="E99" s="249"/>
      <c r="F99" s="249"/>
      <c r="G99" s="249"/>
      <c r="H99" s="249"/>
      <c r="I99" s="249"/>
      <c r="J99" s="249"/>
      <c r="K99" s="82">
        <v>1</v>
      </c>
      <c r="L99" s="83">
        <v>47000</v>
      </c>
      <c r="M99" s="84">
        <v>47000</v>
      </c>
      <c r="N99" s="82">
        <v>1</v>
      </c>
      <c r="O99" s="83">
        <v>73880</v>
      </c>
      <c r="P99" s="84">
        <v>73880</v>
      </c>
      <c r="Q99" s="84">
        <v>47000</v>
      </c>
      <c r="R99" s="84">
        <v>73880</v>
      </c>
      <c r="S99" s="84">
        <f t="shared" ref="S99:S106" si="2">Q99-R99</f>
        <v>-26880</v>
      </c>
      <c r="T99" s="85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</row>
    <row r="100" spans="1:38" ht="30" customHeight="1" x14ac:dyDescent="0.2">
      <c r="A100" s="78" t="s">
        <v>38</v>
      </c>
      <c r="B100" s="115" t="s">
        <v>161</v>
      </c>
      <c r="C100" s="116" t="s">
        <v>162</v>
      </c>
      <c r="D100" s="117" t="s">
        <v>101</v>
      </c>
      <c r="E100" s="249"/>
      <c r="F100" s="249"/>
      <c r="G100" s="249"/>
      <c r="H100" s="249"/>
      <c r="I100" s="249"/>
      <c r="J100" s="249"/>
      <c r="K100" s="82">
        <v>100</v>
      </c>
      <c r="L100" s="83">
        <v>210</v>
      </c>
      <c r="M100" s="84">
        <v>21000</v>
      </c>
      <c r="N100" s="82">
        <v>1</v>
      </c>
      <c r="O100" s="83">
        <v>42000</v>
      </c>
      <c r="P100" s="84">
        <v>42000</v>
      </c>
      <c r="Q100" s="84">
        <v>21000</v>
      </c>
      <c r="R100" s="84">
        <v>42000</v>
      </c>
      <c r="S100" s="84">
        <f t="shared" si="2"/>
        <v>-21000</v>
      </c>
      <c r="T100" s="85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spans="1:38" ht="30" customHeight="1" x14ac:dyDescent="0.2">
      <c r="A101" s="78" t="s">
        <v>38</v>
      </c>
      <c r="B101" s="115" t="s">
        <v>163</v>
      </c>
      <c r="C101" s="116" t="s">
        <v>164</v>
      </c>
      <c r="D101" s="117" t="s">
        <v>158</v>
      </c>
      <c r="E101" s="249"/>
      <c r="F101" s="249"/>
      <c r="G101" s="249"/>
      <c r="H101" s="249"/>
      <c r="I101" s="249"/>
      <c r="J101" s="249"/>
      <c r="K101" s="82">
        <v>1</v>
      </c>
      <c r="L101" s="83">
        <v>29550</v>
      </c>
      <c r="M101" s="84">
        <v>29550</v>
      </c>
      <c r="N101" s="82">
        <v>1</v>
      </c>
      <c r="O101" s="83">
        <v>29550</v>
      </c>
      <c r="P101" s="84">
        <v>29550</v>
      </c>
      <c r="Q101" s="84">
        <v>29550</v>
      </c>
      <c r="R101" s="84">
        <v>29550</v>
      </c>
      <c r="S101" s="84">
        <f t="shared" si="2"/>
        <v>0</v>
      </c>
      <c r="T101" s="85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spans="1:38" ht="30" customHeight="1" x14ac:dyDescent="0.2">
      <c r="A102" s="78" t="s">
        <v>38</v>
      </c>
      <c r="B102" s="115" t="s">
        <v>165</v>
      </c>
      <c r="C102" s="116" t="s">
        <v>166</v>
      </c>
      <c r="D102" s="117" t="s">
        <v>158</v>
      </c>
      <c r="E102" s="249"/>
      <c r="F102" s="249"/>
      <c r="G102" s="249"/>
      <c r="H102" s="249"/>
      <c r="I102" s="249"/>
      <c r="J102" s="249"/>
      <c r="K102" s="82">
        <v>1</v>
      </c>
      <c r="L102" s="83">
        <v>4250</v>
      </c>
      <c r="M102" s="84">
        <v>4250</v>
      </c>
      <c r="N102" s="82">
        <v>1</v>
      </c>
      <c r="O102" s="83">
        <v>6000</v>
      </c>
      <c r="P102" s="84">
        <v>6000</v>
      </c>
      <c r="Q102" s="84">
        <v>4250</v>
      </c>
      <c r="R102" s="84">
        <v>6000</v>
      </c>
      <c r="S102" s="84">
        <f t="shared" si="2"/>
        <v>-1750</v>
      </c>
      <c r="T102" s="85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spans="1:38" ht="30" customHeight="1" x14ac:dyDescent="0.2">
      <c r="A103" s="78" t="s">
        <v>38</v>
      </c>
      <c r="B103" s="115" t="s">
        <v>167</v>
      </c>
      <c r="C103" s="116" t="s">
        <v>168</v>
      </c>
      <c r="D103" s="117" t="s">
        <v>158</v>
      </c>
      <c r="E103" s="249"/>
      <c r="F103" s="249"/>
      <c r="G103" s="249"/>
      <c r="H103" s="249"/>
      <c r="I103" s="249"/>
      <c r="J103" s="249"/>
      <c r="K103" s="82">
        <v>1</v>
      </c>
      <c r="L103" s="83">
        <v>27000</v>
      </c>
      <c r="M103" s="84">
        <v>27000</v>
      </c>
      <c r="N103" s="82">
        <v>1</v>
      </c>
      <c r="O103" s="83">
        <v>27000</v>
      </c>
      <c r="P103" s="84">
        <v>27000</v>
      </c>
      <c r="Q103" s="84">
        <v>27000</v>
      </c>
      <c r="R103" s="84">
        <v>27000</v>
      </c>
      <c r="S103" s="84">
        <f t="shared" si="2"/>
        <v>0</v>
      </c>
      <c r="T103" s="85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spans="1:38" ht="30" customHeight="1" x14ac:dyDescent="0.2">
      <c r="A104" s="78" t="s">
        <v>38</v>
      </c>
      <c r="B104" s="115" t="s">
        <v>169</v>
      </c>
      <c r="C104" s="116" t="s">
        <v>170</v>
      </c>
      <c r="D104" s="117" t="s">
        <v>158</v>
      </c>
      <c r="E104" s="249"/>
      <c r="F104" s="249"/>
      <c r="G104" s="249"/>
      <c r="H104" s="249"/>
      <c r="I104" s="249"/>
      <c r="J104" s="249"/>
      <c r="K104" s="82">
        <v>1</v>
      </c>
      <c r="L104" s="83">
        <v>28000</v>
      </c>
      <c r="M104" s="84">
        <v>28000</v>
      </c>
      <c r="N104" s="82">
        <v>1</v>
      </c>
      <c r="O104" s="83">
        <v>28000</v>
      </c>
      <c r="P104" s="84">
        <v>28000</v>
      </c>
      <c r="Q104" s="84">
        <v>28000</v>
      </c>
      <c r="R104" s="84">
        <v>28000</v>
      </c>
      <c r="S104" s="84">
        <f t="shared" si="2"/>
        <v>0</v>
      </c>
      <c r="T104" s="85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</row>
    <row r="105" spans="1:38" ht="30" customHeight="1" x14ac:dyDescent="0.2">
      <c r="A105" s="78" t="s">
        <v>38</v>
      </c>
      <c r="B105" s="115" t="s">
        <v>171</v>
      </c>
      <c r="C105" s="116" t="s">
        <v>172</v>
      </c>
      <c r="D105" s="117" t="s">
        <v>158</v>
      </c>
      <c r="E105" s="249"/>
      <c r="F105" s="249"/>
      <c r="G105" s="249"/>
      <c r="H105" s="249"/>
      <c r="I105" s="249"/>
      <c r="J105" s="249"/>
      <c r="K105" s="82">
        <v>1</v>
      </c>
      <c r="L105" s="83">
        <v>23000</v>
      </c>
      <c r="M105" s="84">
        <v>23000</v>
      </c>
      <c r="N105" s="82">
        <v>1</v>
      </c>
      <c r="O105" s="83">
        <v>29000</v>
      </c>
      <c r="P105" s="84">
        <v>29000</v>
      </c>
      <c r="Q105" s="84">
        <v>23000</v>
      </c>
      <c r="R105" s="84">
        <v>29000</v>
      </c>
      <c r="S105" s="84">
        <f t="shared" si="2"/>
        <v>-6000</v>
      </c>
      <c r="T105" s="85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</row>
    <row r="106" spans="1:38" ht="30" customHeight="1" x14ac:dyDescent="0.2">
      <c r="A106" s="86" t="s">
        <v>38</v>
      </c>
      <c r="B106" s="118" t="s">
        <v>280</v>
      </c>
      <c r="C106" s="119" t="s">
        <v>173</v>
      </c>
      <c r="D106" s="117" t="s">
        <v>158</v>
      </c>
      <c r="E106" s="249"/>
      <c r="F106" s="249"/>
      <c r="G106" s="249"/>
      <c r="H106" s="249"/>
      <c r="I106" s="249"/>
      <c r="J106" s="249"/>
      <c r="K106" s="82">
        <v>1</v>
      </c>
      <c r="L106" s="83">
        <v>29000</v>
      </c>
      <c r="M106" s="84">
        <v>29000</v>
      </c>
      <c r="N106" s="82">
        <v>1</v>
      </c>
      <c r="O106" s="83">
        <v>29000</v>
      </c>
      <c r="P106" s="84">
        <v>29000</v>
      </c>
      <c r="Q106" s="84">
        <v>29000</v>
      </c>
      <c r="R106" s="84">
        <v>29000</v>
      </c>
      <c r="S106" s="84">
        <f t="shared" si="2"/>
        <v>0</v>
      </c>
      <c r="T106" s="85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</row>
    <row r="107" spans="1:38" ht="30" customHeight="1" x14ac:dyDescent="0.2">
      <c r="A107" s="96" t="s">
        <v>174</v>
      </c>
      <c r="B107" s="120"/>
      <c r="C107" s="121"/>
      <c r="D107" s="99"/>
      <c r="E107" s="100"/>
      <c r="F107" s="101"/>
      <c r="G107" s="102">
        <f>SUM(G98:G106)</f>
        <v>0</v>
      </c>
      <c r="H107" s="100"/>
      <c r="I107" s="101"/>
      <c r="J107" s="102">
        <f>SUM(J98:J106)</f>
        <v>0</v>
      </c>
      <c r="K107" s="100"/>
      <c r="L107" s="101"/>
      <c r="M107" s="102">
        <f>SUM(M98:M106)</f>
        <v>308800</v>
      </c>
      <c r="N107" s="102">
        <f>SUM(N98:N106)</f>
        <v>8</v>
      </c>
      <c r="O107" s="102">
        <f>SUM(O98:O106)</f>
        <v>264430</v>
      </c>
      <c r="P107" s="102">
        <f>SUM(P98:P106)</f>
        <v>264430</v>
      </c>
      <c r="Q107" s="102">
        <v>308800</v>
      </c>
      <c r="R107" s="102">
        <f>SUM(R98:R106)</f>
        <v>264430</v>
      </c>
      <c r="S107" s="102">
        <f>SUM(S98:S106)</f>
        <v>44370</v>
      </c>
      <c r="T107" s="10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</row>
    <row r="108" spans="1:38" ht="30" customHeight="1" x14ac:dyDescent="0.25">
      <c r="A108" s="71" t="s">
        <v>27</v>
      </c>
      <c r="B108" s="122" t="s">
        <v>175</v>
      </c>
      <c r="C108" s="114" t="s">
        <v>176</v>
      </c>
      <c r="D108" s="73"/>
      <c r="E108" s="74"/>
      <c r="F108" s="75"/>
      <c r="G108" s="103"/>
      <c r="H108" s="74"/>
      <c r="I108" s="75"/>
      <c r="J108" s="103"/>
      <c r="K108" s="74"/>
      <c r="L108" s="75"/>
      <c r="M108" s="103"/>
      <c r="N108" s="74"/>
      <c r="O108" s="75"/>
      <c r="P108" s="103"/>
      <c r="Q108" s="103"/>
      <c r="R108" s="103"/>
      <c r="S108" s="103"/>
      <c r="T108" s="77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</row>
    <row r="109" spans="1:38" ht="41.25" customHeight="1" x14ac:dyDescent="0.2">
      <c r="A109" s="86" t="s">
        <v>38</v>
      </c>
      <c r="B109" s="123" t="s">
        <v>177</v>
      </c>
      <c r="C109" s="124" t="s">
        <v>176</v>
      </c>
      <c r="D109" s="117" t="s">
        <v>158</v>
      </c>
      <c r="E109" s="250" t="s">
        <v>48</v>
      </c>
      <c r="F109" s="250"/>
      <c r="G109" s="250"/>
      <c r="H109" s="250" t="s">
        <v>48</v>
      </c>
      <c r="I109" s="250"/>
      <c r="J109" s="250"/>
      <c r="K109" s="82">
        <v>1</v>
      </c>
      <c r="L109" s="83">
        <v>25000</v>
      </c>
      <c r="M109" s="84">
        <v>25000</v>
      </c>
      <c r="N109" s="82">
        <v>1</v>
      </c>
      <c r="O109" s="83">
        <v>25000</v>
      </c>
      <c r="P109" s="84">
        <v>25000</v>
      </c>
      <c r="Q109" s="84">
        <v>25000</v>
      </c>
      <c r="R109" s="84">
        <v>25000</v>
      </c>
      <c r="S109" s="84">
        <f>Q109-R109</f>
        <v>0</v>
      </c>
      <c r="T109" s="85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</row>
    <row r="110" spans="1:38" ht="30" customHeight="1" x14ac:dyDescent="0.2">
      <c r="A110" s="96" t="s">
        <v>178</v>
      </c>
      <c r="B110" s="125"/>
      <c r="C110" s="121"/>
      <c r="D110" s="99"/>
      <c r="E110" s="100"/>
      <c r="F110" s="101"/>
      <c r="G110" s="102">
        <f>SUM(G109)</f>
        <v>0</v>
      </c>
      <c r="H110" s="100"/>
      <c r="I110" s="101"/>
      <c r="J110" s="102">
        <f>SUM(J109)</f>
        <v>0</v>
      </c>
      <c r="K110" s="100"/>
      <c r="L110" s="101"/>
      <c r="M110" s="102">
        <f>SUM(M109:M109)</f>
        <v>25000</v>
      </c>
      <c r="N110" s="102"/>
      <c r="O110" s="102"/>
      <c r="P110" s="102">
        <f>SUM(P109:P109)</f>
        <v>25000</v>
      </c>
      <c r="Q110" s="102">
        <f>SUM(Q109:Q109)</f>
        <v>25000</v>
      </c>
      <c r="R110" s="102">
        <v>25000</v>
      </c>
      <c r="S110" s="102">
        <f>SUM(S109:S109)</f>
        <v>0</v>
      </c>
      <c r="T110" s="10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</row>
    <row r="111" spans="1:38" ht="19.5" customHeight="1" x14ac:dyDescent="0.2">
      <c r="A111" s="126" t="s">
        <v>179</v>
      </c>
      <c r="B111" s="127"/>
      <c r="C111" s="128"/>
      <c r="D111" s="129"/>
      <c r="E111" s="130"/>
      <c r="F111" s="131"/>
      <c r="G111" s="132">
        <f>G40+G44+G49+G55+G60+G86+G91+G96+G107+G110</f>
        <v>0</v>
      </c>
      <c r="H111" s="130"/>
      <c r="I111" s="131"/>
      <c r="J111" s="132">
        <f>J40+J44+J49+J55+J60+J86+J91+J96+J107+J110</f>
        <v>0</v>
      </c>
      <c r="K111" s="130"/>
      <c r="L111" s="131"/>
      <c r="M111" s="132">
        <f>M110+M107+M96+M91+M86+M60+M55+M49+M44+M40</f>
        <v>749440.38</v>
      </c>
      <c r="N111" s="132"/>
      <c r="O111" s="132"/>
      <c r="P111" s="132">
        <f>P110+P107+P96+P91+P86+P60+P55+P49+P44+P40</f>
        <v>722987.46</v>
      </c>
      <c r="Q111" s="132">
        <f>Q110+Q107+Q96+Q91+Q86+Q60+Q55+Q49+Q44+Q40</f>
        <v>749440.38</v>
      </c>
      <c r="R111" s="132">
        <f>R110+R107+R96+R91+R86+R60+R55+R49+R44+R40</f>
        <v>722987.46</v>
      </c>
      <c r="S111" s="132">
        <f>S110+S107+S96+S91+S86+S60+S55+S49+S44+S40</f>
        <v>26452.920000000006</v>
      </c>
      <c r="T111" s="133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</row>
    <row r="112" spans="1:38" ht="15.75" customHeight="1" x14ac:dyDescent="0.25">
      <c r="A112" s="246"/>
      <c r="B112" s="246"/>
      <c r="C112" s="246"/>
      <c r="D112" s="135"/>
      <c r="E112" s="136"/>
      <c r="F112" s="137"/>
      <c r="G112" s="138"/>
      <c r="H112" s="136"/>
      <c r="I112" s="137"/>
      <c r="J112" s="138"/>
      <c r="K112" s="136"/>
      <c r="L112" s="137"/>
      <c r="M112" s="138"/>
      <c r="N112" s="136"/>
      <c r="O112" s="137"/>
      <c r="P112" s="138"/>
      <c r="Q112" s="138"/>
      <c r="R112" s="138"/>
      <c r="S112" s="138"/>
      <c r="T112" s="139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9.5" customHeight="1" x14ac:dyDescent="0.25">
      <c r="A113" s="245" t="s">
        <v>180</v>
      </c>
      <c r="B113" s="245"/>
      <c r="C113" s="245"/>
      <c r="D113" s="140"/>
      <c r="E113" s="141"/>
      <c r="F113" s="142"/>
      <c r="G113" s="143">
        <f>G22-G111</f>
        <v>0</v>
      </c>
      <c r="H113" s="141"/>
      <c r="I113" s="142"/>
      <c r="J113" s="143">
        <f>J22-J111</f>
        <v>0</v>
      </c>
      <c r="K113" s="144"/>
      <c r="L113" s="142"/>
      <c r="M113" s="145">
        <f>M111</f>
        <v>749440.38</v>
      </c>
      <c r="N113" s="144"/>
      <c r="O113" s="142"/>
      <c r="P113" s="145">
        <f>P111</f>
        <v>722987.46</v>
      </c>
      <c r="Q113" s="146">
        <f>Q111</f>
        <v>749440.38</v>
      </c>
      <c r="R113" s="146">
        <f>R111</f>
        <v>722987.46</v>
      </c>
      <c r="S113" s="146">
        <f>S111</f>
        <v>26452.920000000006</v>
      </c>
      <c r="T113" s="147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5">
      <c r="A114" s="148"/>
      <c r="B114" s="149"/>
      <c r="C114" s="148"/>
      <c r="D114" s="148"/>
      <c r="E114" s="51"/>
      <c r="F114" s="148"/>
      <c r="G114" s="148"/>
      <c r="H114" s="51"/>
      <c r="I114" s="148"/>
      <c r="J114" s="148"/>
      <c r="K114" s="51"/>
      <c r="L114" s="148"/>
      <c r="M114" s="148"/>
      <c r="N114" s="51"/>
      <c r="O114" s="148"/>
      <c r="P114" s="148"/>
      <c r="Q114" s="148"/>
      <c r="R114" s="148"/>
      <c r="S114" s="148"/>
      <c r="T114" s="148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5">
      <c r="A115" s="148"/>
      <c r="B115" s="149"/>
      <c r="C115" s="148"/>
      <c r="D115" s="148"/>
      <c r="E115" s="51"/>
      <c r="F115" s="148"/>
      <c r="G115" s="148"/>
      <c r="H115" s="51"/>
      <c r="I115" s="148"/>
      <c r="J115" s="148"/>
      <c r="K115" s="51"/>
      <c r="L115" s="148"/>
      <c r="M115" s="148"/>
      <c r="N115" s="51"/>
      <c r="O115" s="148"/>
      <c r="P115" s="148"/>
      <c r="Q115" s="148"/>
      <c r="R115" s="148"/>
      <c r="S115" s="148"/>
      <c r="T115" s="148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5">
      <c r="A116" s="148" t="s">
        <v>181</v>
      </c>
      <c r="B116" s="149"/>
      <c r="C116" s="150"/>
      <c r="D116" s="148"/>
      <c r="E116" s="151"/>
      <c r="F116" s="150"/>
      <c r="G116" s="148"/>
      <c r="H116" s="151"/>
      <c r="I116" s="150"/>
      <c r="J116" s="150"/>
      <c r="K116" s="151"/>
      <c r="L116" s="148"/>
      <c r="M116" s="148"/>
      <c r="N116" s="51"/>
      <c r="O116" s="148"/>
      <c r="P116" s="148"/>
      <c r="Q116" s="148"/>
      <c r="R116" s="148"/>
      <c r="S116" s="148"/>
      <c r="T116" s="148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5">
      <c r="A117" s="1"/>
      <c r="B117" s="1"/>
      <c r="C117" s="152" t="s">
        <v>182</v>
      </c>
      <c r="D117" s="148"/>
      <c r="E117" s="248" t="s">
        <v>183</v>
      </c>
      <c r="F117" s="248"/>
      <c r="G117" s="148"/>
      <c r="H117" s="51"/>
      <c r="I117" s="153" t="s">
        <v>184</v>
      </c>
      <c r="J117" s="148"/>
      <c r="K117" s="51"/>
      <c r="L117" s="153"/>
      <c r="M117" s="148"/>
      <c r="N117" s="51"/>
      <c r="O117" s="153"/>
      <c r="P117" s="148"/>
      <c r="Q117" s="148"/>
      <c r="R117" s="148"/>
      <c r="S117" s="148"/>
      <c r="T117" s="148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</sheetData>
  <autoFilter ref="A19:T19"/>
  <mergeCells count="25">
    <mergeCell ref="A23:C23"/>
    <mergeCell ref="E31:G35"/>
    <mergeCell ref="H31:J35"/>
    <mergeCell ref="A12:T12"/>
    <mergeCell ref="A13:T13"/>
    <mergeCell ref="A15:T15"/>
    <mergeCell ref="A17:A18"/>
    <mergeCell ref="B17:B18"/>
    <mergeCell ref="C17:C18"/>
    <mergeCell ref="D17:D18"/>
    <mergeCell ref="T17:T18"/>
    <mergeCell ref="H17:J17"/>
    <mergeCell ref="K17:M17"/>
    <mergeCell ref="N17:P17"/>
    <mergeCell ref="E17:G17"/>
    <mergeCell ref="Q17:S17"/>
    <mergeCell ref="A113:C113"/>
    <mergeCell ref="A112:C112"/>
    <mergeCell ref="E37:G39"/>
    <mergeCell ref="H37:J39"/>
    <mergeCell ref="E117:F117"/>
    <mergeCell ref="E98:G106"/>
    <mergeCell ref="H98:J106"/>
    <mergeCell ref="E109:G109"/>
    <mergeCell ref="H109:J109"/>
  </mergeCells>
  <phoneticPr fontId="15" type="noConversion"/>
  <printOptions horizontalCentered="1"/>
  <pageMargins left="0" right="0" top="0" bottom="0" header="0.51180555555555496" footer="0.51180555555555496"/>
  <pageSetup paperSize="9" scale="48" firstPageNumber="0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1029"/>
  <sheetViews>
    <sheetView topLeftCell="B13" zoomScaleNormal="100" workbookViewId="0">
      <selection activeCell="B9" sqref="B9"/>
    </sheetView>
  </sheetViews>
  <sheetFormatPr defaultColWidth="12.625" defaultRowHeight="14.25" x14ac:dyDescent="0.2"/>
  <cols>
    <col min="1" max="1" width="0" hidden="1" customWidth="1"/>
    <col min="2" max="2" width="12.125" customWidth="1"/>
    <col min="3" max="3" width="27.625" customWidth="1"/>
    <col min="4" max="4" width="14" customWidth="1"/>
    <col min="5" max="5" width="17.625" customWidth="1"/>
    <col min="6" max="6" width="14.25" style="210" customWidth="1"/>
    <col min="7" max="7" width="18.5" style="210" customWidth="1"/>
    <col min="8" max="8" width="18.25" style="210" customWidth="1"/>
    <col min="9" max="9" width="13.375" style="210" customWidth="1"/>
    <col min="10" max="10" width="13.375" style="228" customWidth="1"/>
    <col min="11" max="26" width="6.75" customWidth="1"/>
  </cols>
  <sheetData>
    <row r="1" spans="1:26" ht="15" customHeight="1" x14ac:dyDescent="0.2">
      <c r="A1" s="154"/>
      <c r="B1" s="154"/>
      <c r="C1" s="154"/>
      <c r="D1" s="155"/>
      <c r="E1" s="154"/>
      <c r="F1" s="216"/>
      <c r="G1" s="231"/>
      <c r="H1" s="231"/>
      <c r="I1" s="221"/>
      <c r="J1" s="227" t="s">
        <v>185</v>
      </c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1:26" ht="15" customHeight="1" x14ac:dyDescent="0.25">
      <c r="A2" s="154"/>
      <c r="B2" s="154"/>
      <c r="C2" s="154"/>
      <c r="D2" s="155"/>
      <c r="E2" s="154"/>
      <c r="F2" s="216"/>
      <c r="G2" s="231"/>
      <c r="H2" s="260" t="s">
        <v>186</v>
      </c>
      <c r="I2" s="260"/>
      <c r="J2" s="260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</row>
    <row r="3" spans="1:26" ht="15" customHeight="1" x14ac:dyDescent="0.25">
      <c r="A3" s="154"/>
      <c r="B3" s="154"/>
      <c r="C3" s="154"/>
      <c r="D3" s="155"/>
      <c r="E3" s="154"/>
      <c r="F3" s="216"/>
      <c r="G3" s="231"/>
      <c r="H3" s="261" t="s">
        <v>302</v>
      </c>
      <c r="I3" s="261"/>
      <c r="J3" s="261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</row>
    <row r="4" spans="1:26" ht="14.25" customHeight="1" x14ac:dyDescent="0.2">
      <c r="A4" s="154"/>
      <c r="B4" s="154"/>
      <c r="C4" s="154"/>
      <c r="D4" s="155"/>
      <c r="E4" s="154"/>
      <c r="F4" s="216"/>
      <c r="G4" s="231"/>
      <c r="H4" s="231"/>
      <c r="I4" s="221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</row>
    <row r="5" spans="1:26" ht="21" customHeight="1" x14ac:dyDescent="0.3">
      <c r="A5" s="154"/>
      <c r="B5" s="262" t="s">
        <v>187</v>
      </c>
      <c r="C5" s="262"/>
      <c r="D5" s="262"/>
      <c r="E5" s="262"/>
      <c r="F5" s="262"/>
      <c r="G5" s="262"/>
      <c r="H5" s="262"/>
      <c r="I5" s="262"/>
      <c r="J5" s="262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</row>
    <row r="6" spans="1:26" ht="21" customHeight="1" x14ac:dyDescent="0.3">
      <c r="A6" s="154"/>
      <c r="B6" s="262" t="s">
        <v>342</v>
      </c>
      <c r="C6" s="262"/>
      <c r="D6" s="262"/>
      <c r="E6" s="262"/>
      <c r="F6" s="262"/>
      <c r="G6" s="262"/>
      <c r="H6" s="262"/>
      <c r="I6" s="262"/>
      <c r="J6" s="262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</row>
    <row r="7" spans="1:26" ht="21" customHeight="1" x14ac:dyDescent="0.3">
      <c r="A7" s="154"/>
      <c r="B7" s="264" t="s">
        <v>188</v>
      </c>
      <c r="C7" s="264"/>
      <c r="D7" s="264"/>
      <c r="E7" s="264"/>
      <c r="F7" s="264"/>
      <c r="G7" s="264"/>
      <c r="H7" s="264"/>
      <c r="I7" s="264"/>
      <c r="J7" s="264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</row>
    <row r="8" spans="1:26" ht="21" customHeight="1" x14ac:dyDescent="0.3">
      <c r="A8" s="154"/>
      <c r="B8" s="265" t="s">
        <v>343</v>
      </c>
      <c r="C8" s="265"/>
      <c r="D8" s="265"/>
      <c r="E8" s="265"/>
      <c r="F8" s="265"/>
      <c r="G8" s="265"/>
      <c r="H8" s="265"/>
      <c r="I8" s="265"/>
      <c r="J8" s="265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</row>
    <row r="9" spans="1:26" ht="14.25" customHeight="1" x14ac:dyDescent="0.2">
      <c r="A9" s="154"/>
      <c r="B9" s="154"/>
      <c r="C9" s="154"/>
      <c r="D9" s="155"/>
      <c r="E9" s="154"/>
      <c r="F9" s="216"/>
      <c r="G9" s="231"/>
      <c r="H9" s="231"/>
      <c r="I9" s="221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</row>
    <row r="10" spans="1:26" ht="44.25" customHeight="1" x14ac:dyDescent="0.2">
      <c r="A10" s="157"/>
      <c r="B10" s="266" t="s">
        <v>189</v>
      </c>
      <c r="C10" s="266"/>
      <c r="D10" s="266"/>
      <c r="E10" s="267" t="s">
        <v>190</v>
      </c>
      <c r="F10" s="267"/>
      <c r="G10" s="267"/>
      <c r="H10" s="267"/>
      <c r="I10" s="267"/>
      <c r="J10" s="26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</row>
    <row r="11" spans="1:26" ht="95.25" customHeight="1" x14ac:dyDescent="0.2">
      <c r="A11" s="158" t="s">
        <v>191</v>
      </c>
      <c r="B11" s="158" t="s">
        <v>192</v>
      </c>
      <c r="C11" s="158" t="s">
        <v>6</v>
      </c>
      <c r="D11" s="159" t="s">
        <v>193</v>
      </c>
      <c r="E11" s="158" t="s">
        <v>194</v>
      </c>
      <c r="F11" s="159" t="s">
        <v>193</v>
      </c>
      <c r="G11" s="158" t="s">
        <v>195</v>
      </c>
      <c r="H11" s="158" t="s">
        <v>196</v>
      </c>
      <c r="I11" s="158" t="s">
        <v>197</v>
      </c>
      <c r="J11" s="158" t="s">
        <v>198</v>
      </c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</row>
    <row r="12" spans="1:26" ht="15" customHeight="1" x14ac:dyDescent="0.2">
      <c r="A12" s="160"/>
      <c r="B12" s="160" t="s">
        <v>36</v>
      </c>
      <c r="C12" s="161"/>
      <c r="D12" s="162"/>
      <c r="E12" s="187"/>
      <c r="F12" s="217"/>
      <c r="G12" s="229"/>
      <c r="H12" s="229"/>
      <c r="I12" s="217"/>
      <c r="J12" s="229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</row>
    <row r="13" spans="1:26" ht="15" customHeight="1" x14ac:dyDescent="0.25">
      <c r="A13" s="160"/>
      <c r="B13" s="263" t="s">
        <v>199</v>
      </c>
      <c r="C13" s="263"/>
      <c r="D13" s="164">
        <f>SUM(D12:D12)</f>
        <v>0</v>
      </c>
      <c r="E13" s="165"/>
      <c r="F13" s="159">
        <f>SUM(F12:F12)</f>
        <v>0</v>
      </c>
      <c r="G13" s="158"/>
      <c r="H13" s="158"/>
      <c r="I13" s="159">
        <f>SUM(I12:I12)</f>
        <v>0</v>
      </c>
      <c r="J13" s="158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</row>
    <row r="14" spans="1:26" ht="15" customHeight="1" x14ac:dyDescent="0.2">
      <c r="A14" s="160"/>
      <c r="B14" s="154"/>
      <c r="C14" s="154"/>
      <c r="D14" s="155"/>
      <c r="E14" s="188"/>
      <c r="F14" s="218"/>
      <c r="G14" s="232"/>
      <c r="H14" s="232"/>
      <c r="I14" s="222"/>
      <c r="J14" s="222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</row>
    <row r="15" spans="1:26" ht="15" customHeight="1" x14ac:dyDescent="0.2">
      <c r="A15" s="160"/>
      <c r="B15" s="154"/>
      <c r="C15" s="154"/>
      <c r="D15" s="155"/>
      <c r="E15" s="188"/>
      <c r="F15" s="218"/>
      <c r="G15" s="232"/>
      <c r="H15" s="232"/>
      <c r="I15" s="222"/>
      <c r="J15" s="222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</row>
    <row r="16" spans="1:26" ht="41.25" customHeight="1" x14ac:dyDescent="0.2">
      <c r="A16" s="160"/>
      <c r="B16" s="266" t="s">
        <v>200</v>
      </c>
      <c r="C16" s="266"/>
      <c r="D16" s="266"/>
      <c r="E16" s="267" t="s">
        <v>190</v>
      </c>
      <c r="F16" s="267"/>
      <c r="G16" s="267"/>
      <c r="H16" s="267"/>
      <c r="I16" s="267"/>
      <c r="J16" s="267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</row>
    <row r="17" spans="1:26" ht="94.5" customHeight="1" x14ac:dyDescent="0.2">
      <c r="A17" s="160"/>
      <c r="B17" s="158" t="s">
        <v>192</v>
      </c>
      <c r="C17" s="168" t="s">
        <v>6</v>
      </c>
      <c r="D17" s="159" t="s">
        <v>193</v>
      </c>
      <c r="E17" s="158" t="s">
        <v>194</v>
      </c>
      <c r="F17" s="159" t="s">
        <v>193</v>
      </c>
      <c r="G17" s="158" t="s">
        <v>195</v>
      </c>
      <c r="H17" s="158" t="s">
        <v>196</v>
      </c>
      <c r="I17" s="158" t="s">
        <v>197</v>
      </c>
      <c r="J17" s="158" t="s">
        <v>198</v>
      </c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</row>
    <row r="18" spans="1:26" ht="15" customHeight="1" x14ac:dyDescent="0.25">
      <c r="A18" s="163"/>
      <c r="B18" s="189" t="s">
        <v>28</v>
      </c>
      <c r="C18" s="190" t="s">
        <v>34</v>
      </c>
      <c r="D18" s="191">
        <f>D19+D21+D27</f>
        <v>245643</v>
      </c>
      <c r="E18" s="224"/>
      <c r="F18" s="191">
        <f>F19+F21+F27</f>
        <v>245643</v>
      </c>
      <c r="G18" s="233"/>
      <c r="H18" s="224"/>
      <c r="I18" s="191">
        <f>F18</f>
        <v>245643</v>
      </c>
      <c r="J18" s="225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</row>
    <row r="19" spans="1:26" ht="15" customHeight="1" x14ac:dyDescent="0.25">
      <c r="A19" s="163"/>
      <c r="B19" s="185" t="s">
        <v>36</v>
      </c>
      <c r="C19" s="192" t="s">
        <v>37</v>
      </c>
      <c r="D19" s="191">
        <f>D20</f>
        <v>14643</v>
      </c>
      <c r="E19" s="224"/>
      <c r="F19" s="191">
        <f>F20</f>
        <v>14643</v>
      </c>
      <c r="G19" s="233"/>
      <c r="H19" s="224"/>
      <c r="I19" s="191">
        <f t="shared" ref="I19:I30" si="0">F19</f>
        <v>14643</v>
      </c>
      <c r="J19" s="22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</row>
    <row r="20" spans="1:26" ht="115.5" customHeight="1" x14ac:dyDescent="0.2">
      <c r="A20" s="154"/>
      <c r="B20" s="193" t="s">
        <v>39</v>
      </c>
      <c r="C20" s="194" t="s">
        <v>40</v>
      </c>
      <c r="D20" s="195">
        <v>14643</v>
      </c>
      <c r="E20" s="225" t="s">
        <v>208</v>
      </c>
      <c r="F20" s="219">
        <v>14643</v>
      </c>
      <c r="G20" s="234" t="s">
        <v>335</v>
      </c>
      <c r="H20" s="225" t="s">
        <v>336</v>
      </c>
      <c r="I20" s="219">
        <f t="shared" si="0"/>
        <v>14643</v>
      </c>
      <c r="J20" s="225" t="s">
        <v>303</v>
      </c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</row>
    <row r="21" spans="1:26" ht="60.75" customHeight="1" x14ac:dyDescent="0.2">
      <c r="A21" s="154"/>
      <c r="B21" s="196" t="s">
        <v>44</v>
      </c>
      <c r="C21" s="197" t="s">
        <v>45</v>
      </c>
      <c r="D21" s="198">
        <f>SUM(D22:D26)</f>
        <v>129000</v>
      </c>
      <c r="E21" s="197"/>
      <c r="F21" s="198">
        <f>SUM(F22:F26)</f>
        <v>129000</v>
      </c>
      <c r="G21" s="235"/>
      <c r="H21" s="197"/>
      <c r="I21" s="198">
        <f t="shared" si="0"/>
        <v>129000</v>
      </c>
      <c r="J21" s="225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</row>
    <row r="22" spans="1:26" ht="99.95" customHeight="1" x14ac:dyDescent="0.2">
      <c r="A22" s="154"/>
      <c r="B22" s="193" t="s">
        <v>46</v>
      </c>
      <c r="C22" s="199" t="s">
        <v>47</v>
      </c>
      <c r="D22" s="195">
        <v>15000</v>
      </c>
      <c r="E22" s="199" t="s">
        <v>212</v>
      </c>
      <c r="F22" s="195">
        <v>15000</v>
      </c>
      <c r="G22" s="234" t="s">
        <v>215</v>
      </c>
      <c r="H22" s="225" t="s">
        <v>213</v>
      </c>
      <c r="I22" s="219">
        <f t="shared" si="0"/>
        <v>15000</v>
      </c>
      <c r="J22" s="225" t="s">
        <v>303</v>
      </c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</row>
    <row r="23" spans="1:26" ht="99.95" customHeight="1" x14ac:dyDescent="0.2">
      <c r="A23" s="154"/>
      <c r="B23" s="193" t="s">
        <v>49</v>
      </c>
      <c r="C23" s="199" t="s">
        <v>50</v>
      </c>
      <c r="D23" s="195">
        <v>42000</v>
      </c>
      <c r="E23" s="199" t="s">
        <v>214</v>
      </c>
      <c r="F23" s="195">
        <v>42000</v>
      </c>
      <c r="G23" s="234" t="s">
        <v>217</v>
      </c>
      <c r="H23" s="225" t="s">
        <v>216</v>
      </c>
      <c r="I23" s="219">
        <f t="shared" si="0"/>
        <v>42000</v>
      </c>
      <c r="J23" s="225" t="s">
        <v>303</v>
      </c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</row>
    <row r="24" spans="1:26" ht="99.95" customHeight="1" x14ac:dyDescent="0.2">
      <c r="A24" s="154"/>
      <c r="B24" s="193" t="s">
        <v>53</v>
      </c>
      <c r="C24" s="199" t="s">
        <v>51</v>
      </c>
      <c r="D24" s="195">
        <v>28000</v>
      </c>
      <c r="E24" s="199" t="s">
        <v>220</v>
      </c>
      <c r="F24" s="195">
        <v>28000</v>
      </c>
      <c r="G24" s="234" t="s">
        <v>218</v>
      </c>
      <c r="H24" s="225" t="s">
        <v>213</v>
      </c>
      <c r="I24" s="219">
        <f t="shared" si="0"/>
        <v>28000</v>
      </c>
      <c r="J24" s="225" t="s">
        <v>303</v>
      </c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</row>
    <row r="25" spans="1:26" ht="99.95" customHeight="1" x14ac:dyDescent="0.2">
      <c r="A25" s="154"/>
      <c r="B25" s="193" t="s">
        <v>210</v>
      </c>
      <c r="C25" s="199" t="s">
        <v>52</v>
      </c>
      <c r="D25" s="195">
        <v>20000</v>
      </c>
      <c r="E25" s="199" t="s">
        <v>219</v>
      </c>
      <c r="F25" s="195">
        <v>20000</v>
      </c>
      <c r="G25" s="234" t="s">
        <v>221</v>
      </c>
      <c r="H25" s="225" t="s">
        <v>213</v>
      </c>
      <c r="I25" s="219">
        <f t="shared" si="0"/>
        <v>20000</v>
      </c>
      <c r="J25" s="225" t="s">
        <v>303</v>
      </c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</row>
    <row r="26" spans="1:26" ht="99.95" customHeight="1" x14ac:dyDescent="0.2">
      <c r="A26" s="154"/>
      <c r="B26" s="193" t="s">
        <v>211</v>
      </c>
      <c r="C26" s="199" t="s">
        <v>54</v>
      </c>
      <c r="D26" s="195">
        <v>24000</v>
      </c>
      <c r="E26" s="199" t="s">
        <v>334</v>
      </c>
      <c r="F26" s="195">
        <v>24000</v>
      </c>
      <c r="G26" s="234" t="s">
        <v>222</v>
      </c>
      <c r="H26" s="225" t="s">
        <v>216</v>
      </c>
      <c r="I26" s="219">
        <f t="shared" si="0"/>
        <v>24000</v>
      </c>
      <c r="J26" s="225" t="s">
        <v>303</v>
      </c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</row>
    <row r="27" spans="1:26" ht="20.100000000000001" customHeight="1" x14ac:dyDescent="0.2">
      <c r="A27" s="154"/>
      <c r="B27" s="185" t="s">
        <v>55</v>
      </c>
      <c r="C27" s="192" t="s">
        <v>56</v>
      </c>
      <c r="D27" s="191">
        <f>SUM(D28:D30)</f>
        <v>102000</v>
      </c>
      <c r="E27" s="224"/>
      <c r="F27" s="191">
        <f>SUM(F28:F30)</f>
        <v>102000</v>
      </c>
      <c r="G27" s="233"/>
      <c r="H27" s="224"/>
      <c r="I27" s="191">
        <f t="shared" si="0"/>
        <v>102000</v>
      </c>
      <c r="J27" s="225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</row>
    <row r="28" spans="1:26" ht="60" customHeight="1" x14ac:dyDescent="0.2">
      <c r="A28" s="154"/>
      <c r="B28" s="200" t="s">
        <v>57</v>
      </c>
      <c r="C28" s="201" t="s">
        <v>58</v>
      </c>
      <c r="D28" s="195">
        <v>36000</v>
      </c>
      <c r="E28" s="201" t="s">
        <v>223</v>
      </c>
      <c r="F28" s="220">
        <v>36000</v>
      </c>
      <c r="G28" s="236" t="s">
        <v>228</v>
      </c>
      <c r="H28" s="230" t="s">
        <v>224</v>
      </c>
      <c r="I28" s="223">
        <f t="shared" si="0"/>
        <v>36000</v>
      </c>
      <c r="J28" s="230" t="s">
        <v>317</v>
      </c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</row>
    <row r="29" spans="1:26" ht="60" customHeight="1" x14ac:dyDescent="0.2">
      <c r="A29" s="154"/>
      <c r="B29" s="200" t="s">
        <v>59</v>
      </c>
      <c r="C29" s="201" t="s">
        <v>60</v>
      </c>
      <c r="D29" s="195">
        <v>24000</v>
      </c>
      <c r="E29" s="201" t="s">
        <v>225</v>
      </c>
      <c r="F29" s="220">
        <v>24000</v>
      </c>
      <c r="G29" s="236" t="s">
        <v>227</v>
      </c>
      <c r="H29" s="230" t="s">
        <v>226</v>
      </c>
      <c r="I29" s="223">
        <f t="shared" si="0"/>
        <v>24000</v>
      </c>
      <c r="J29" s="230" t="s">
        <v>312</v>
      </c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</row>
    <row r="30" spans="1:26" ht="60" customHeight="1" x14ac:dyDescent="0.2">
      <c r="A30" s="154"/>
      <c r="B30" s="200" t="s">
        <v>61</v>
      </c>
      <c r="C30" s="201" t="s">
        <v>62</v>
      </c>
      <c r="D30" s="195">
        <v>42000</v>
      </c>
      <c r="E30" s="201" t="s">
        <v>229</v>
      </c>
      <c r="F30" s="220">
        <v>42000</v>
      </c>
      <c r="G30" s="236" t="s">
        <v>230</v>
      </c>
      <c r="H30" s="230" t="s">
        <v>226</v>
      </c>
      <c r="I30" s="223">
        <f t="shared" si="0"/>
        <v>42000</v>
      </c>
      <c r="J30" s="230" t="s">
        <v>318</v>
      </c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</row>
    <row r="31" spans="1:26" ht="44.25" customHeight="1" x14ac:dyDescent="0.2">
      <c r="A31" s="157"/>
      <c r="B31" s="185" t="s">
        <v>64</v>
      </c>
      <c r="C31" s="192" t="s">
        <v>65</v>
      </c>
      <c r="D31" s="202">
        <f>SUM(D32:D33)</f>
        <v>31601.46</v>
      </c>
      <c r="E31" s="226"/>
      <c r="F31" s="202">
        <f>D31</f>
        <v>31601.46</v>
      </c>
      <c r="G31" s="237"/>
      <c r="H31" s="226"/>
      <c r="I31" s="202">
        <f>SUM(I32:I33)</f>
        <v>31601.4</v>
      </c>
      <c r="J31" s="225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ht="60" customHeight="1" x14ac:dyDescent="0.2">
      <c r="A32" s="157"/>
      <c r="B32" s="193" t="s">
        <v>66</v>
      </c>
      <c r="C32" s="199" t="s">
        <v>67</v>
      </c>
      <c r="D32" s="195">
        <v>3221.46</v>
      </c>
      <c r="E32" s="225"/>
      <c r="F32" s="219">
        <v>3221.4</v>
      </c>
      <c r="G32" s="234"/>
      <c r="H32" s="225" t="s">
        <v>209</v>
      </c>
      <c r="I32" s="219">
        <f>F32</f>
        <v>3221.4</v>
      </c>
      <c r="J32" s="225" t="s">
        <v>330</v>
      </c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ht="60" customHeight="1" x14ac:dyDescent="0.2">
      <c r="A33" s="157"/>
      <c r="B33" s="193" t="s">
        <v>68</v>
      </c>
      <c r="C33" s="199" t="s">
        <v>45</v>
      </c>
      <c r="D33" s="195">
        <v>28380</v>
      </c>
      <c r="E33" s="225"/>
      <c r="F33" s="219">
        <f>D33</f>
        <v>28380</v>
      </c>
      <c r="G33" s="234"/>
      <c r="H33" s="225" t="s">
        <v>209</v>
      </c>
      <c r="I33" s="219">
        <f>F33</f>
        <v>28380</v>
      </c>
      <c r="J33" s="225" t="s">
        <v>330</v>
      </c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81" customFormat="1" ht="57" customHeight="1" x14ac:dyDescent="0.25">
      <c r="A34" s="183" t="s">
        <v>191</v>
      </c>
      <c r="B34" s="241" t="s">
        <v>97</v>
      </c>
      <c r="C34" s="242" t="s">
        <v>98</v>
      </c>
      <c r="D34" s="203">
        <f>F34</f>
        <v>124688.91</v>
      </c>
      <c r="E34" s="213"/>
      <c r="F34" s="203">
        <f>SUM(F35:F45)</f>
        <v>124688.91</v>
      </c>
      <c r="G34" s="214"/>
      <c r="H34" s="213"/>
      <c r="I34" s="203">
        <f>F34</f>
        <v>124688.91</v>
      </c>
      <c r="J34" s="215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</row>
    <row r="35" spans="1:26" ht="65.099999999999994" customHeight="1" x14ac:dyDescent="0.2">
      <c r="A35" s="184" t="s">
        <v>191</v>
      </c>
      <c r="B35" s="204" t="s">
        <v>99</v>
      </c>
      <c r="C35" s="205"/>
      <c r="D35" s="206"/>
      <c r="E35" s="225" t="s">
        <v>231</v>
      </c>
      <c r="F35" s="219">
        <v>4291</v>
      </c>
      <c r="G35" s="234" t="s">
        <v>232</v>
      </c>
      <c r="H35" s="225" t="s">
        <v>246</v>
      </c>
      <c r="I35" s="219">
        <f>F35</f>
        <v>4291</v>
      </c>
      <c r="J35" s="225" t="s">
        <v>305</v>
      </c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ht="65.099999999999994" customHeight="1" x14ac:dyDescent="0.2">
      <c r="A36" s="184" t="s">
        <v>191</v>
      </c>
      <c r="B36" s="204" t="s">
        <v>102</v>
      </c>
      <c r="C36" s="205"/>
      <c r="D36" s="206"/>
      <c r="E36" s="225" t="s">
        <v>231</v>
      </c>
      <c r="F36" s="219">
        <v>707</v>
      </c>
      <c r="G36" s="234" t="s">
        <v>232</v>
      </c>
      <c r="H36" s="225" t="s">
        <v>247</v>
      </c>
      <c r="I36" s="219">
        <f>F36</f>
        <v>707</v>
      </c>
      <c r="J36" s="225" t="s">
        <v>306</v>
      </c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ht="65.099999999999994" customHeight="1" x14ac:dyDescent="0.2">
      <c r="A37" s="184" t="s">
        <v>191</v>
      </c>
      <c r="B37" s="204" t="s">
        <v>103</v>
      </c>
      <c r="C37" s="205"/>
      <c r="D37" s="206"/>
      <c r="E37" s="225" t="s">
        <v>248</v>
      </c>
      <c r="F37" s="219">
        <v>13656</v>
      </c>
      <c r="G37" s="234" t="s">
        <v>249</v>
      </c>
      <c r="H37" s="225" t="s">
        <v>250</v>
      </c>
      <c r="I37" s="219">
        <v>13656</v>
      </c>
      <c r="J37" s="225" t="s">
        <v>310</v>
      </c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ht="65.099999999999994" customHeight="1" x14ac:dyDescent="0.2">
      <c r="A38" s="184" t="s">
        <v>191</v>
      </c>
      <c r="B38" s="204" t="s">
        <v>105</v>
      </c>
      <c r="C38" s="205"/>
      <c r="D38" s="206"/>
      <c r="E38" s="225" t="s">
        <v>248</v>
      </c>
      <c r="F38" s="219">
        <v>29574</v>
      </c>
      <c r="G38" s="234" t="s">
        <v>251</v>
      </c>
      <c r="H38" s="225" t="s">
        <v>252</v>
      </c>
      <c r="I38" s="219">
        <v>29574</v>
      </c>
      <c r="J38" s="225" t="s">
        <v>315</v>
      </c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ht="65.099999999999994" customHeight="1" x14ac:dyDescent="0.2">
      <c r="A39" s="184" t="s">
        <v>191</v>
      </c>
      <c r="B39" s="204" t="s">
        <v>107</v>
      </c>
      <c r="C39" s="205"/>
      <c r="D39" s="206"/>
      <c r="E39" s="225" t="s">
        <v>254</v>
      </c>
      <c r="F39" s="219">
        <v>23788</v>
      </c>
      <c r="G39" s="234" t="s">
        <v>253</v>
      </c>
      <c r="H39" s="225" t="s">
        <v>256</v>
      </c>
      <c r="I39" s="219">
        <v>23788</v>
      </c>
      <c r="J39" s="225" t="s">
        <v>311</v>
      </c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ht="65.099999999999994" customHeight="1" x14ac:dyDescent="0.2">
      <c r="A40" s="184" t="s">
        <v>191</v>
      </c>
      <c r="B40" s="204" t="s">
        <v>109</v>
      </c>
      <c r="C40" s="205"/>
      <c r="D40" s="206"/>
      <c r="E40" s="225" t="s">
        <v>254</v>
      </c>
      <c r="F40" s="219">
        <v>1997</v>
      </c>
      <c r="G40" s="234" t="s">
        <v>255</v>
      </c>
      <c r="H40" s="225" t="s">
        <v>257</v>
      </c>
      <c r="I40" s="219">
        <v>1997</v>
      </c>
      <c r="J40" s="225" t="s">
        <v>328</v>
      </c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26" ht="65.099999999999994" customHeight="1" x14ac:dyDescent="0.2">
      <c r="A41" s="184" t="s">
        <v>191</v>
      </c>
      <c r="B41" s="204" t="s">
        <v>110</v>
      </c>
      <c r="C41" s="205"/>
      <c r="D41" s="206"/>
      <c r="E41" s="225" t="s">
        <v>258</v>
      </c>
      <c r="F41" s="219">
        <v>11994</v>
      </c>
      <c r="G41" s="234" t="s">
        <v>259</v>
      </c>
      <c r="H41" s="225" t="s">
        <v>260</v>
      </c>
      <c r="I41" s="219">
        <v>11994</v>
      </c>
      <c r="J41" s="225" t="s">
        <v>322</v>
      </c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</row>
    <row r="42" spans="1:26" ht="65.099999999999994" customHeight="1" x14ac:dyDescent="0.2">
      <c r="A42" s="184" t="s">
        <v>191</v>
      </c>
      <c r="B42" s="204" t="s">
        <v>111</v>
      </c>
      <c r="C42" s="205"/>
      <c r="D42" s="206"/>
      <c r="E42" s="225" t="s">
        <v>258</v>
      </c>
      <c r="F42" s="219">
        <v>17891</v>
      </c>
      <c r="G42" s="234" t="s">
        <v>261</v>
      </c>
      <c r="H42" s="225" t="s">
        <v>262</v>
      </c>
      <c r="I42" s="219">
        <v>17891</v>
      </c>
      <c r="J42" s="225" t="s">
        <v>329</v>
      </c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</row>
    <row r="43" spans="1:26" ht="65.099999999999994" customHeight="1" x14ac:dyDescent="0.2">
      <c r="A43" s="184" t="s">
        <v>191</v>
      </c>
      <c r="B43" s="204" t="s">
        <v>112</v>
      </c>
      <c r="C43" s="205"/>
      <c r="D43" s="206"/>
      <c r="E43" s="225" t="s">
        <v>266</v>
      </c>
      <c r="F43" s="219">
        <v>5987.03</v>
      </c>
      <c r="G43" s="234" t="s">
        <v>263</v>
      </c>
      <c r="H43" s="225" t="s">
        <v>264</v>
      </c>
      <c r="I43" s="219">
        <v>5987.03</v>
      </c>
      <c r="J43" s="225" t="s">
        <v>307</v>
      </c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</row>
    <row r="44" spans="1:26" ht="65.099999999999994" customHeight="1" x14ac:dyDescent="0.2">
      <c r="A44" s="184" t="s">
        <v>191</v>
      </c>
      <c r="B44" s="204" t="s">
        <v>113</v>
      </c>
      <c r="C44" s="205"/>
      <c r="D44" s="206"/>
      <c r="E44" s="225" t="s">
        <v>265</v>
      </c>
      <c r="F44" s="219">
        <v>4583.88</v>
      </c>
      <c r="G44" s="234" t="s">
        <v>267</v>
      </c>
      <c r="H44" s="225" t="s">
        <v>268</v>
      </c>
      <c r="I44" s="219">
        <f>F44</f>
        <v>4583.88</v>
      </c>
      <c r="J44" s="225" t="s">
        <v>304</v>
      </c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</row>
    <row r="45" spans="1:26" ht="65.099999999999994" customHeight="1" x14ac:dyDescent="0.2">
      <c r="A45" s="184" t="s">
        <v>191</v>
      </c>
      <c r="B45" s="204" t="s">
        <v>114</v>
      </c>
      <c r="C45" s="205"/>
      <c r="D45" s="206"/>
      <c r="E45" s="225" t="s">
        <v>269</v>
      </c>
      <c r="F45" s="219">
        <v>10220</v>
      </c>
      <c r="G45" s="234" t="s">
        <v>270</v>
      </c>
      <c r="H45" s="225" t="s">
        <v>271</v>
      </c>
      <c r="I45" s="219">
        <f>F45</f>
        <v>10220</v>
      </c>
      <c r="J45" s="225" t="s">
        <v>309</v>
      </c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</row>
    <row r="46" spans="1:26" ht="50.25" customHeight="1" x14ac:dyDescent="0.2">
      <c r="A46" s="182"/>
      <c r="B46" s="185" t="s">
        <v>136</v>
      </c>
      <c r="C46" s="192" t="s">
        <v>137</v>
      </c>
      <c r="D46" s="240">
        <f>D47+D50</f>
        <v>31424.09</v>
      </c>
      <c r="E46" s="224"/>
      <c r="F46" s="191">
        <f>F47+F48+F49+F50</f>
        <v>31424.09</v>
      </c>
      <c r="G46" s="233"/>
      <c r="H46" s="224"/>
      <c r="I46" s="191">
        <f>I47+I48+I49+I50</f>
        <v>31424.09</v>
      </c>
      <c r="J46" s="225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</row>
    <row r="47" spans="1:26" ht="60" customHeight="1" x14ac:dyDescent="0.2">
      <c r="A47" s="182"/>
      <c r="B47" s="271" t="s">
        <v>138</v>
      </c>
      <c r="C47" s="268" t="s">
        <v>139</v>
      </c>
      <c r="D47" s="206">
        <v>1724.09</v>
      </c>
      <c r="E47" s="225" t="s">
        <v>272</v>
      </c>
      <c r="F47" s="219">
        <v>556.67999999999995</v>
      </c>
      <c r="G47" s="234" t="s">
        <v>273</v>
      </c>
      <c r="H47" s="225" t="s">
        <v>274</v>
      </c>
      <c r="I47" s="219">
        <f>F47</f>
        <v>556.67999999999995</v>
      </c>
      <c r="J47" s="225" t="s">
        <v>321</v>
      </c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</row>
    <row r="48" spans="1:26" ht="60" customHeight="1" x14ac:dyDescent="0.2">
      <c r="A48" s="182"/>
      <c r="B48" s="271"/>
      <c r="C48" s="269"/>
      <c r="D48" s="206"/>
      <c r="E48" s="225" t="s">
        <v>272</v>
      </c>
      <c r="F48" s="219">
        <v>570.23</v>
      </c>
      <c r="G48" s="234" t="s">
        <v>273</v>
      </c>
      <c r="H48" s="225" t="s">
        <v>275</v>
      </c>
      <c r="I48" s="219">
        <v>570.23</v>
      </c>
      <c r="J48" s="225" t="s">
        <v>321</v>
      </c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</row>
    <row r="49" spans="1:26" ht="60" customHeight="1" x14ac:dyDescent="0.2">
      <c r="A49" s="182"/>
      <c r="B49" s="271"/>
      <c r="C49" s="270"/>
      <c r="D49" s="206"/>
      <c r="E49" s="225" t="s">
        <v>272</v>
      </c>
      <c r="F49" s="219">
        <v>597.17999999999995</v>
      </c>
      <c r="G49" s="234" t="s">
        <v>273</v>
      </c>
      <c r="H49" s="225" t="s">
        <v>276</v>
      </c>
      <c r="I49" s="219">
        <v>597.17999999999995</v>
      </c>
      <c r="J49" s="225" t="s">
        <v>321</v>
      </c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</row>
    <row r="50" spans="1:26" ht="100.5" customHeight="1" x14ac:dyDescent="0.2">
      <c r="A50" s="182"/>
      <c r="B50" s="200" t="s">
        <v>142</v>
      </c>
      <c r="C50" s="207" t="s">
        <v>143</v>
      </c>
      <c r="D50" s="206">
        <v>29700</v>
      </c>
      <c r="E50" s="225" t="s">
        <v>277</v>
      </c>
      <c r="F50" s="219">
        <v>29700</v>
      </c>
      <c r="G50" s="234" t="s">
        <v>279</v>
      </c>
      <c r="H50" s="225" t="s">
        <v>278</v>
      </c>
      <c r="I50" s="219">
        <v>29700</v>
      </c>
      <c r="J50" s="225" t="s">
        <v>316</v>
      </c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</row>
    <row r="51" spans="1:26" ht="15" customHeight="1" x14ac:dyDescent="0.2">
      <c r="A51" s="182"/>
      <c r="B51" s="185" t="s">
        <v>145</v>
      </c>
      <c r="C51" s="192" t="s">
        <v>146</v>
      </c>
      <c r="D51" s="191">
        <v>200</v>
      </c>
      <c r="E51" s="224"/>
      <c r="F51" s="191">
        <v>200</v>
      </c>
      <c r="G51" s="233"/>
      <c r="H51" s="224"/>
      <c r="I51" s="191">
        <f>F51</f>
        <v>200</v>
      </c>
      <c r="J51" s="225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</row>
    <row r="52" spans="1:26" ht="36.75" customHeight="1" x14ac:dyDescent="0.2">
      <c r="A52" s="182"/>
      <c r="B52" s="193" t="s">
        <v>147</v>
      </c>
      <c r="C52" s="207" t="s">
        <v>148</v>
      </c>
      <c r="D52" s="206">
        <v>200</v>
      </c>
      <c r="E52" s="225" t="s">
        <v>325</v>
      </c>
      <c r="F52" s="219">
        <v>200</v>
      </c>
      <c r="G52" s="234" t="s">
        <v>206</v>
      </c>
      <c r="H52" s="225" t="s">
        <v>326</v>
      </c>
      <c r="I52" s="219">
        <v>200</v>
      </c>
      <c r="J52" s="225" t="s">
        <v>327</v>
      </c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</row>
    <row r="53" spans="1:26" ht="57.75" customHeight="1" x14ac:dyDescent="0.2">
      <c r="A53" s="182"/>
      <c r="B53" s="238" t="s">
        <v>154</v>
      </c>
      <c r="C53" s="239" t="s">
        <v>155</v>
      </c>
      <c r="D53" s="191">
        <f>SUM(D54:D61)</f>
        <v>264430</v>
      </c>
      <c r="E53" s="224"/>
      <c r="F53" s="191">
        <f>D53</f>
        <v>264430</v>
      </c>
      <c r="G53" s="233"/>
      <c r="H53" s="224"/>
      <c r="I53" s="191">
        <f>F53</f>
        <v>264430</v>
      </c>
      <c r="J53" s="225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</row>
    <row r="54" spans="1:26" ht="60" customHeight="1" x14ac:dyDescent="0.2">
      <c r="A54" s="182"/>
      <c r="B54" s="209" t="s">
        <v>159</v>
      </c>
      <c r="C54" s="208" t="s">
        <v>160</v>
      </c>
      <c r="D54" s="195">
        <v>73880</v>
      </c>
      <c r="E54" s="225" t="s">
        <v>281</v>
      </c>
      <c r="F54" s="219">
        <v>73880</v>
      </c>
      <c r="G54" s="234" t="s">
        <v>282</v>
      </c>
      <c r="H54" s="225" t="s">
        <v>283</v>
      </c>
      <c r="I54" s="219">
        <f>F54</f>
        <v>73880</v>
      </c>
      <c r="J54" s="225" t="s">
        <v>320</v>
      </c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</row>
    <row r="55" spans="1:26" ht="60" customHeight="1" x14ac:dyDescent="0.2">
      <c r="A55" s="182"/>
      <c r="B55" s="209" t="s">
        <v>161</v>
      </c>
      <c r="C55" s="208" t="s">
        <v>162</v>
      </c>
      <c r="D55" s="195">
        <v>42000</v>
      </c>
      <c r="E55" s="225" t="s">
        <v>284</v>
      </c>
      <c r="F55" s="219">
        <v>42000</v>
      </c>
      <c r="G55" s="234" t="s">
        <v>285</v>
      </c>
      <c r="H55" s="225" t="s">
        <v>286</v>
      </c>
      <c r="I55" s="219">
        <f t="shared" ref="I55:I61" si="1">F55</f>
        <v>42000</v>
      </c>
      <c r="J55" s="225" t="s">
        <v>319</v>
      </c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</row>
    <row r="56" spans="1:26" ht="60" customHeight="1" x14ac:dyDescent="0.2">
      <c r="A56" s="182"/>
      <c r="B56" s="209" t="s">
        <v>163</v>
      </c>
      <c r="C56" s="208" t="s">
        <v>164</v>
      </c>
      <c r="D56" s="195">
        <v>29550</v>
      </c>
      <c r="E56" s="225" t="s">
        <v>287</v>
      </c>
      <c r="F56" s="219">
        <v>29550</v>
      </c>
      <c r="G56" s="234" t="s">
        <v>288</v>
      </c>
      <c r="H56" s="225" t="s">
        <v>337</v>
      </c>
      <c r="I56" s="219">
        <f t="shared" si="1"/>
        <v>29550</v>
      </c>
      <c r="J56" s="225" t="s">
        <v>332</v>
      </c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</row>
    <row r="57" spans="1:26" ht="60" customHeight="1" x14ac:dyDescent="0.25">
      <c r="A57" s="163"/>
      <c r="B57" s="209" t="s">
        <v>165</v>
      </c>
      <c r="C57" s="208" t="s">
        <v>166</v>
      </c>
      <c r="D57" s="195">
        <v>6000</v>
      </c>
      <c r="E57" s="225" t="s">
        <v>338</v>
      </c>
      <c r="F57" s="219">
        <v>6000</v>
      </c>
      <c r="G57" s="234" t="s">
        <v>289</v>
      </c>
      <c r="H57" s="225" t="s">
        <v>290</v>
      </c>
      <c r="I57" s="219">
        <f t="shared" si="1"/>
        <v>6000</v>
      </c>
      <c r="J57" s="225" t="s">
        <v>308</v>
      </c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</row>
    <row r="58" spans="1:26" ht="60" customHeight="1" x14ac:dyDescent="0.2">
      <c r="A58" s="154"/>
      <c r="B58" s="209" t="s">
        <v>167</v>
      </c>
      <c r="C58" s="208" t="s">
        <v>168</v>
      </c>
      <c r="D58" s="195">
        <v>27000</v>
      </c>
      <c r="E58" s="225" t="s">
        <v>291</v>
      </c>
      <c r="F58" s="219">
        <v>27000</v>
      </c>
      <c r="G58" s="234" t="s">
        <v>292</v>
      </c>
      <c r="H58" s="225" t="s">
        <v>278</v>
      </c>
      <c r="I58" s="219">
        <f t="shared" si="1"/>
        <v>27000</v>
      </c>
      <c r="J58" s="225" t="s">
        <v>313</v>
      </c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</row>
    <row r="59" spans="1:26" ht="60" customHeight="1" x14ac:dyDescent="0.2">
      <c r="A59" s="167"/>
      <c r="B59" s="209" t="s">
        <v>169</v>
      </c>
      <c r="C59" s="208" t="s">
        <v>170</v>
      </c>
      <c r="D59" s="195">
        <v>28000</v>
      </c>
      <c r="E59" s="225" t="s">
        <v>293</v>
      </c>
      <c r="F59" s="219">
        <v>28000</v>
      </c>
      <c r="G59" s="234" t="s">
        <v>294</v>
      </c>
      <c r="H59" s="225" t="s">
        <v>278</v>
      </c>
      <c r="I59" s="219">
        <f t="shared" si="1"/>
        <v>28000</v>
      </c>
      <c r="J59" s="225" t="s">
        <v>324</v>
      </c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</row>
    <row r="60" spans="1:26" ht="60" customHeight="1" x14ac:dyDescent="0.2">
      <c r="B60" s="209" t="s">
        <v>171</v>
      </c>
      <c r="C60" s="208" t="s">
        <v>172</v>
      </c>
      <c r="D60" s="195">
        <v>29000</v>
      </c>
      <c r="E60" s="225" t="s">
        <v>295</v>
      </c>
      <c r="F60" s="219">
        <v>29000</v>
      </c>
      <c r="G60" s="234" t="s">
        <v>296</v>
      </c>
      <c r="H60" s="225" t="s">
        <v>297</v>
      </c>
      <c r="I60" s="219">
        <f t="shared" si="1"/>
        <v>29000</v>
      </c>
      <c r="J60" s="225" t="s">
        <v>331</v>
      </c>
    </row>
    <row r="61" spans="1:26" ht="60" customHeight="1" x14ac:dyDescent="0.2">
      <c r="B61" s="209" t="s">
        <v>280</v>
      </c>
      <c r="C61" s="208" t="s">
        <v>173</v>
      </c>
      <c r="D61" s="195">
        <v>29000</v>
      </c>
      <c r="E61" s="225" t="s">
        <v>298</v>
      </c>
      <c r="F61" s="219">
        <v>29000</v>
      </c>
      <c r="G61" s="234" t="s">
        <v>299</v>
      </c>
      <c r="H61" s="225" t="s">
        <v>300</v>
      </c>
      <c r="I61" s="219">
        <f t="shared" si="1"/>
        <v>29000</v>
      </c>
      <c r="J61" s="225" t="s">
        <v>314</v>
      </c>
    </row>
    <row r="62" spans="1:26" ht="15" x14ac:dyDescent="0.2">
      <c r="B62" s="238" t="s">
        <v>175</v>
      </c>
      <c r="C62" s="239" t="s">
        <v>176</v>
      </c>
      <c r="D62" s="191">
        <f>D63</f>
        <v>25000</v>
      </c>
      <c r="E62" s="224"/>
      <c r="F62" s="191">
        <v>25000</v>
      </c>
      <c r="G62" s="233"/>
      <c r="H62" s="224"/>
      <c r="I62" s="191">
        <f>I63</f>
        <v>25000</v>
      </c>
      <c r="J62" s="225"/>
    </row>
    <row r="63" spans="1:26" ht="50.25" customHeight="1" x14ac:dyDescent="0.2">
      <c r="B63" s="209" t="s">
        <v>177</v>
      </c>
      <c r="C63" s="208" t="s">
        <v>176</v>
      </c>
      <c r="D63" s="206">
        <v>25000</v>
      </c>
      <c r="E63" s="225" t="s">
        <v>339</v>
      </c>
      <c r="F63" s="219">
        <v>25000</v>
      </c>
      <c r="G63" s="234" t="s">
        <v>301</v>
      </c>
      <c r="H63" s="225" t="s">
        <v>333</v>
      </c>
      <c r="I63" s="219">
        <v>25000</v>
      </c>
      <c r="J63" s="225" t="s">
        <v>323</v>
      </c>
    </row>
    <row r="64" spans="1:26" ht="19.5" customHeight="1" x14ac:dyDescent="0.25">
      <c r="B64" s="210"/>
      <c r="C64" s="211" t="s">
        <v>207</v>
      </c>
      <c r="D64" s="212">
        <f>D62+D53+D51+D46+D34++D31+D27+D21+D19</f>
        <v>722987.46</v>
      </c>
      <c r="E64" s="186"/>
      <c r="F64" s="212">
        <f>F62+F53+F51+F46+F34+F31+F27+F21+F19</f>
        <v>722987.46</v>
      </c>
      <c r="G64" s="211"/>
      <c r="H64" s="211"/>
      <c r="I64" s="212">
        <f>I62+I53+I51+I46+I34+I31+I27+I21+I19</f>
        <v>722987.4</v>
      </c>
    </row>
    <row r="65" ht="19.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</sheetData>
  <mergeCells count="13">
    <mergeCell ref="C47:C49"/>
    <mergeCell ref="B47:B49"/>
    <mergeCell ref="B16:D16"/>
    <mergeCell ref="E16:J16"/>
    <mergeCell ref="H2:J2"/>
    <mergeCell ref="H3:J3"/>
    <mergeCell ref="B5:J5"/>
    <mergeCell ref="B6:J6"/>
    <mergeCell ref="B13:C13"/>
    <mergeCell ref="B7:J7"/>
    <mergeCell ref="B8:J8"/>
    <mergeCell ref="B10:D10"/>
    <mergeCell ref="E10:J10"/>
  </mergeCells>
  <phoneticPr fontId="15" type="noConversion"/>
  <pageMargins left="0.78740157480314965" right="0.39370078740157483" top="0.39370078740157483" bottom="0.39370078740157483" header="0.51181102362204722" footer="0.51181102362204722"/>
  <pageSetup paperSize="9" scale="55" firstPageNumber="0" fitToHeight="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Звіт</vt:lpstr>
      <vt:lpstr>Реєстр</vt:lpstr>
      <vt:lpstr>Звіт!_FilterDatabase_0</vt:lpstr>
      <vt:lpstr>Звіт!_FilterDatabase_0_0</vt:lpstr>
      <vt:lpstr>Звіт!_FilterDatabase_0_0_0</vt:lpstr>
      <vt:lpstr>Звіт!_FilterDatabase_0_0_0_0</vt:lpstr>
      <vt:lpstr>Звіт!_ФильтрБазыДанных</vt:lpstr>
      <vt:lpstr>Звіт!zvit</vt:lpstr>
      <vt:lpstr>Звіт!zvit1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revision>0</cp:revision>
  <cp:lastPrinted>2021-01-25T08:57:48Z</cp:lastPrinted>
  <dcterms:created xsi:type="dcterms:W3CDTF">2021-01-21T16:41:11Z</dcterms:created>
  <dcterms:modified xsi:type="dcterms:W3CDTF">2021-01-25T11:07:07Z</dcterms:modified>
  <dc:language>uk-UA</dc:language>
</cp:coreProperties>
</file>