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8_{A6BCD051-5AF1-A54F-AF6D-D72993DA0ED9}" xr6:coauthVersionLast="45" xr6:coauthVersionMax="45" xr10:uidLastSave="{00000000-0000-0000-0000-000000000000}"/>
  <bookViews>
    <workbookView xWindow="0" yWindow="0" windowWidth="25600" windowHeight="16000" activeTab="1" xr2:uid="{00000000-000D-0000-FFFF-FFFF00000000}"/>
  </bookViews>
  <sheets>
    <sheet name="Фінансування" sheetId="1" r:id="rId1"/>
    <sheet name="Витрати" sheetId="2" r:id="rId2"/>
    <sheet name="Реєст" sheetId="3" r:id="rId3"/>
  </sheets>
  <definedNames>
    <definedName name="_xlnm._FilterDatabase" localSheetId="1" hidden="1">Витрати!$A$9:$AF$9</definedName>
  </definedNames>
  <calcPr calcId="191029"/>
  <extLst>
    <ext uri="GoogleSheetsCustomDataVersion1">
      <go:sheetsCustomData xmlns:go="http://customooxmlschemas.google.com/" r:id="rId6" roundtripDataSignature="AMtx7mhERq9hfGBRZTPLfZPZb+6NhLoMRw=="/>
    </ext>
  </extLst>
</workbook>
</file>

<file path=xl/calcChain.xml><?xml version="1.0" encoding="utf-8"?>
<calcChain xmlns="http://schemas.openxmlformats.org/spreadsheetml/2006/main">
  <c r="AD44" i="2" l="1"/>
  <c r="AC44" i="2"/>
  <c r="AE44" i="2" s="1"/>
  <c r="AF44" i="2" s="1"/>
  <c r="I84" i="3" l="1"/>
  <c r="F84" i="3"/>
  <c r="D84" i="3"/>
  <c r="I75" i="3"/>
  <c r="F75" i="3"/>
  <c r="D75" i="3"/>
  <c r="AD110" i="2" l="1"/>
  <c r="J110" i="2"/>
  <c r="G110" i="2"/>
  <c r="AC110" i="2" s="1"/>
  <c r="AE110" i="2" s="1"/>
  <c r="AF110" i="2" s="1"/>
  <c r="AC109" i="2"/>
  <c r="J109" i="2"/>
  <c r="AD109" i="2" s="1"/>
  <c r="G109" i="2"/>
  <c r="AE108" i="2"/>
  <c r="AF108" i="2" s="1"/>
  <c r="AD108" i="2"/>
  <c r="AC108" i="2"/>
  <c r="G108" i="2"/>
  <c r="AD107" i="2"/>
  <c r="G107" i="2"/>
  <c r="AC107" i="2" s="1"/>
  <c r="AE107" i="2" s="1"/>
  <c r="AF107" i="2" s="1"/>
  <c r="AC106" i="2"/>
  <c r="AE106" i="2" s="1"/>
  <c r="AF106" i="2" s="1"/>
  <c r="J106" i="2"/>
  <c r="AD106" i="2" s="1"/>
  <c r="G106" i="2"/>
  <c r="AD105" i="2"/>
  <c r="J105" i="2"/>
  <c r="G105" i="2"/>
  <c r="AC105" i="2" s="1"/>
  <c r="AE105" i="2" s="1"/>
  <c r="AF105" i="2" s="1"/>
  <c r="AC104" i="2"/>
  <c r="AE104" i="2" s="1"/>
  <c r="AF104" i="2" s="1"/>
  <c r="J104" i="2"/>
  <c r="AD104" i="2" s="1"/>
  <c r="G104" i="2"/>
  <c r="AB103" i="2"/>
  <c r="AB111" i="2" s="1"/>
  <c r="AA103" i="2"/>
  <c r="AA111" i="2" s="1"/>
  <c r="Z103" i="2"/>
  <c r="Z111" i="2" s="1"/>
  <c r="Y103" i="2"/>
  <c r="Y111" i="2" s="1"/>
  <c r="X103" i="2"/>
  <c r="X111" i="2" s="1"/>
  <c r="W103" i="2"/>
  <c r="W111" i="2" s="1"/>
  <c r="V103" i="2"/>
  <c r="V111" i="2" s="1"/>
  <c r="U103" i="2"/>
  <c r="U111" i="2" s="1"/>
  <c r="T103" i="2"/>
  <c r="T111" i="2" s="1"/>
  <c r="S103" i="2"/>
  <c r="S111" i="2" s="1"/>
  <c r="R103" i="2"/>
  <c r="R111" i="2" s="1"/>
  <c r="Q103" i="2"/>
  <c r="Q111" i="2" s="1"/>
  <c r="P103" i="2"/>
  <c r="P111" i="2" s="1"/>
  <c r="O103" i="2"/>
  <c r="O111" i="2" s="1"/>
  <c r="N103" i="2"/>
  <c r="N111" i="2" s="1"/>
  <c r="M103" i="2"/>
  <c r="M111" i="2" s="1"/>
  <c r="L103" i="2"/>
  <c r="L111" i="2" s="1"/>
  <c r="K103" i="2"/>
  <c r="K111" i="2" s="1"/>
  <c r="J103" i="2"/>
  <c r="J111" i="2" s="1"/>
  <c r="AD111" i="2" s="1"/>
  <c r="I103" i="2"/>
  <c r="I111" i="2" s="1"/>
  <c r="H103" i="2"/>
  <c r="H111" i="2" s="1"/>
  <c r="G103" i="2"/>
  <c r="F103" i="2"/>
  <c r="F111" i="2" s="1"/>
  <c r="E103" i="2"/>
  <c r="E111" i="2" s="1"/>
  <c r="AE102" i="2"/>
  <c r="AF102" i="2" s="1"/>
  <c r="AD102" i="2"/>
  <c r="AC102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AD101" i="2" s="1"/>
  <c r="I101" i="2"/>
  <c r="H101" i="2"/>
  <c r="G101" i="2"/>
  <c r="AC101" i="2" s="1"/>
  <c r="AE101" i="2" s="1"/>
  <c r="AF101" i="2" s="1"/>
  <c r="F101" i="2"/>
  <c r="E101" i="2"/>
  <c r="AE100" i="2"/>
  <c r="AF100" i="2" s="1"/>
  <c r="AD100" i="2"/>
  <c r="AC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AD99" i="2" s="1"/>
  <c r="I99" i="2"/>
  <c r="H99" i="2"/>
  <c r="G99" i="2"/>
  <c r="AC99" i="2" s="1"/>
  <c r="F99" i="2"/>
  <c r="E99" i="2"/>
  <c r="AD98" i="2"/>
  <c r="G98" i="2"/>
  <c r="G97" i="2" s="1"/>
  <c r="AC97" i="2" s="1"/>
  <c r="AE97" i="2" s="1"/>
  <c r="AF97" i="2" s="1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AD97" i="2" s="1"/>
  <c r="I97" i="2"/>
  <c r="H97" i="2"/>
  <c r="F97" i="2"/>
  <c r="E97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I95" i="2"/>
  <c r="H95" i="2"/>
  <c r="F95" i="2"/>
  <c r="E95" i="2"/>
  <c r="AD94" i="2"/>
  <c r="J94" i="2"/>
  <c r="G94" i="2"/>
  <c r="AC94" i="2" s="1"/>
  <c r="AE94" i="2" s="1"/>
  <c r="AF94" i="2" s="1"/>
  <c r="AC93" i="2"/>
  <c r="AE93" i="2" s="1"/>
  <c r="AF93" i="2" s="1"/>
  <c r="J93" i="2"/>
  <c r="AD93" i="2" s="1"/>
  <c r="G93" i="2"/>
  <c r="AD92" i="2"/>
  <c r="G92" i="2"/>
  <c r="AC92" i="2" s="1"/>
  <c r="AE92" i="2" s="1"/>
  <c r="AF92" i="2" s="1"/>
  <c r="J91" i="2"/>
  <c r="AD91" i="2" s="1"/>
  <c r="G91" i="2"/>
  <c r="AC91" i="2" s="1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AD89" i="2" s="1"/>
  <c r="I89" i="2"/>
  <c r="H89" i="2"/>
  <c r="F89" i="2"/>
  <c r="E89" i="2"/>
  <c r="AD88" i="2"/>
  <c r="AC88" i="2"/>
  <c r="AE88" i="2" s="1"/>
  <c r="AF88" i="2" s="1"/>
  <c r="G88" i="2"/>
  <c r="AD87" i="2"/>
  <c r="G87" i="2"/>
  <c r="AC87" i="2" s="1"/>
  <c r="AE87" i="2" s="1"/>
  <c r="AF87" i="2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AD85" i="2" s="1"/>
  <c r="I85" i="2"/>
  <c r="H85" i="2"/>
  <c r="G85" i="2"/>
  <c r="AC85" i="2" s="1"/>
  <c r="AE85" i="2" s="1"/>
  <c r="AF85" i="2" s="1"/>
  <c r="F85" i="2"/>
  <c r="E85" i="2"/>
  <c r="AF84" i="2"/>
  <c r="AE84" i="2"/>
  <c r="AD84" i="2"/>
  <c r="AC84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AC82" i="2" s="1"/>
  <c r="F82" i="2"/>
  <c r="E82" i="2"/>
  <c r="AF81" i="2"/>
  <c r="AE81" i="2"/>
  <c r="AD81" i="2"/>
  <c r="AC81" i="2"/>
  <c r="AF80" i="2"/>
  <c r="AE80" i="2"/>
  <c r="AD80" i="2"/>
  <c r="AC80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H78" i="2"/>
  <c r="F78" i="2"/>
  <c r="E78" i="2"/>
  <c r="J77" i="2"/>
  <c r="AD77" i="2" s="1"/>
  <c r="G77" i="2"/>
  <c r="AC77" i="2" s="1"/>
  <c r="AE77" i="2" s="1"/>
  <c r="AF77" i="2" s="1"/>
  <c r="AD76" i="2"/>
  <c r="AC76" i="2"/>
  <c r="J76" i="2"/>
  <c r="G76" i="2"/>
  <c r="J75" i="2"/>
  <c r="AD75" i="2" s="1"/>
  <c r="G75" i="2"/>
  <c r="AC75" i="2" s="1"/>
  <c r="AE75" i="2" s="1"/>
  <c r="AF75" i="2" s="1"/>
  <c r="AD74" i="2"/>
  <c r="AC74" i="2"/>
  <c r="J74" i="2"/>
  <c r="G74" i="2"/>
  <c r="J73" i="2"/>
  <c r="AD73" i="2" s="1"/>
  <c r="G73" i="2"/>
  <c r="AC73" i="2" s="1"/>
  <c r="I72" i="2"/>
  <c r="J72" i="2" s="1"/>
  <c r="J78" i="2" s="1"/>
  <c r="AD78" i="2" s="1"/>
  <c r="G72" i="2"/>
  <c r="AB70" i="2"/>
  <c r="Y70" i="2"/>
  <c r="X70" i="2"/>
  <c r="U70" i="2"/>
  <c r="T70" i="2"/>
  <c r="Q70" i="2"/>
  <c r="P70" i="2"/>
  <c r="M70" i="2"/>
  <c r="L70" i="2"/>
  <c r="I70" i="2"/>
  <c r="H70" i="2"/>
  <c r="E70" i="2"/>
  <c r="AD69" i="2"/>
  <c r="AC69" i="2"/>
  <c r="AE69" i="2" s="1"/>
  <c r="AF69" i="2" s="1"/>
  <c r="G69" i="2"/>
  <c r="AB68" i="2"/>
  <c r="AA68" i="2"/>
  <c r="AA70" i="2" s="1"/>
  <c r="Z68" i="2"/>
  <c r="Z70" i="2" s="1"/>
  <c r="Y68" i="2"/>
  <c r="X68" i="2"/>
  <c r="W68" i="2"/>
  <c r="W70" i="2" s="1"/>
  <c r="V68" i="2"/>
  <c r="V70" i="2" s="1"/>
  <c r="U68" i="2"/>
  <c r="T68" i="2"/>
  <c r="S68" i="2"/>
  <c r="S70" i="2" s="1"/>
  <c r="R68" i="2"/>
  <c r="R70" i="2" s="1"/>
  <c r="Q68" i="2"/>
  <c r="P68" i="2"/>
  <c r="O68" i="2"/>
  <c r="O70" i="2" s="1"/>
  <c r="N68" i="2"/>
  <c r="N70" i="2" s="1"/>
  <c r="M68" i="2"/>
  <c r="L68" i="2"/>
  <c r="K68" i="2"/>
  <c r="K70" i="2" s="1"/>
  <c r="J68" i="2"/>
  <c r="J70" i="2" s="1"/>
  <c r="AD70" i="2" s="1"/>
  <c r="I68" i="2"/>
  <c r="H68" i="2"/>
  <c r="G68" i="2"/>
  <c r="G70" i="2" s="1"/>
  <c r="AC70" i="2" s="1"/>
  <c r="AE70" i="2" s="1"/>
  <c r="AF70" i="2" s="1"/>
  <c r="F68" i="2"/>
  <c r="F70" i="2" s="1"/>
  <c r="E68" i="2"/>
  <c r="AD65" i="2"/>
  <c r="AC65" i="2"/>
  <c r="J65" i="2"/>
  <c r="G65" i="2"/>
  <c r="J64" i="2"/>
  <c r="AD64" i="2" s="1"/>
  <c r="G64" i="2"/>
  <c r="AC64" i="2" s="1"/>
  <c r="AE64" i="2" s="1"/>
  <c r="AF64" i="2" s="1"/>
  <c r="AD63" i="2"/>
  <c r="AC63" i="2"/>
  <c r="J63" i="2"/>
  <c r="G63" i="2"/>
  <c r="AF62" i="2"/>
  <c r="J62" i="2"/>
  <c r="AD62" i="2" s="1"/>
  <c r="G62" i="2"/>
  <c r="AC62" i="2" s="1"/>
  <c r="AE62" i="2" s="1"/>
  <c r="AB61" i="2"/>
  <c r="AB66" i="2" s="1"/>
  <c r="AA61" i="2"/>
  <c r="Z61" i="2"/>
  <c r="Z66" i="2" s="1"/>
  <c r="Y61" i="2"/>
  <c r="X61" i="2"/>
  <c r="X66" i="2" s="1"/>
  <c r="W61" i="2"/>
  <c r="V61" i="2"/>
  <c r="V66" i="2" s="1"/>
  <c r="U61" i="2"/>
  <c r="T61" i="2"/>
  <c r="T66" i="2" s="1"/>
  <c r="S61" i="2"/>
  <c r="R61" i="2"/>
  <c r="R66" i="2" s="1"/>
  <c r="Q61" i="2"/>
  <c r="P61" i="2"/>
  <c r="P66" i="2" s="1"/>
  <c r="O61" i="2"/>
  <c r="N61" i="2"/>
  <c r="N66" i="2" s="1"/>
  <c r="M61" i="2"/>
  <c r="L61" i="2"/>
  <c r="L66" i="2" s="1"/>
  <c r="K61" i="2"/>
  <c r="J61" i="2"/>
  <c r="J66" i="2" s="1"/>
  <c r="AD66" i="2" s="1"/>
  <c r="I61" i="2"/>
  <c r="H61" i="2"/>
  <c r="H66" i="2" s="1"/>
  <c r="G61" i="2"/>
  <c r="F61" i="2"/>
  <c r="F66" i="2" s="1"/>
  <c r="E61" i="2"/>
  <c r="AD60" i="2"/>
  <c r="AC60" i="2"/>
  <c r="AE60" i="2" s="1"/>
  <c r="AF60" i="2" s="1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AD59" i="2" s="1"/>
  <c r="I59" i="2"/>
  <c r="H59" i="2"/>
  <c r="G59" i="2"/>
  <c r="AC59" i="2" s="1"/>
  <c r="F59" i="2"/>
  <c r="E59" i="2"/>
  <c r="AD58" i="2"/>
  <c r="AE58" i="2" s="1"/>
  <c r="AF58" i="2" s="1"/>
  <c r="AC58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AC57" i="2" s="1"/>
  <c r="L57" i="2"/>
  <c r="K57" i="2"/>
  <c r="J57" i="2"/>
  <c r="AD57" i="2" s="1"/>
  <c r="I57" i="2"/>
  <c r="H57" i="2"/>
  <c r="G57" i="2"/>
  <c r="F57" i="2"/>
  <c r="E57" i="2"/>
  <c r="AA55" i="2"/>
  <c r="W55" i="2"/>
  <c r="V55" i="2"/>
  <c r="R55" i="2"/>
  <c r="K55" i="2"/>
  <c r="G55" i="2"/>
  <c r="F55" i="2"/>
  <c r="AD54" i="2"/>
  <c r="AC54" i="2"/>
  <c r="AE54" i="2" s="1"/>
  <c r="AF54" i="2" s="1"/>
  <c r="AB53" i="2"/>
  <c r="AB55" i="2" s="1"/>
  <c r="AA53" i="2"/>
  <c r="Z53" i="2"/>
  <c r="Z55" i="2" s="1"/>
  <c r="Y53" i="2"/>
  <c r="Y55" i="2" s="1"/>
  <c r="X53" i="2"/>
  <c r="X55" i="2" s="1"/>
  <c r="W53" i="2"/>
  <c r="V53" i="2"/>
  <c r="U53" i="2"/>
  <c r="U55" i="2" s="1"/>
  <c r="T53" i="2"/>
  <c r="T55" i="2" s="1"/>
  <c r="S53" i="2"/>
  <c r="S55" i="2" s="1"/>
  <c r="R53" i="2"/>
  <c r="Q53" i="2"/>
  <c r="Q55" i="2" s="1"/>
  <c r="P53" i="2"/>
  <c r="P55" i="2" s="1"/>
  <c r="O53" i="2"/>
  <c r="O55" i="2" s="1"/>
  <c r="N53" i="2"/>
  <c r="N55" i="2" s="1"/>
  <c r="M53" i="2"/>
  <c r="M55" i="2" s="1"/>
  <c r="L53" i="2"/>
  <c r="L55" i="2" s="1"/>
  <c r="K53" i="2"/>
  <c r="J53" i="2"/>
  <c r="AD53" i="2" s="1"/>
  <c r="I53" i="2"/>
  <c r="I55" i="2" s="1"/>
  <c r="H53" i="2"/>
  <c r="H55" i="2" s="1"/>
  <c r="G53" i="2"/>
  <c r="F53" i="2"/>
  <c r="E53" i="2"/>
  <c r="E55" i="2" s="1"/>
  <c r="AE52" i="2"/>
  <c r="AF52" i="2" s="1"/>
  <c r="AE50" i="2"/>
  <c r="AF50" i="2" s="1"/>
  <c r="AD50" i="2"/>
  <c r="AC50" i="2"/>
  <c r="AB49" i="2"/>
  <c r="AA49" i="2"/>
  <c r="AA51" i="2" s="1"/>
  <c r="Z49" i="2"/>
  <c r="Y49" i="2"/>
  <c r="Y51" i="2" s="1"/>
  <c r="X49" i="2"/>
  <c r="X51" i="2" s="1"/>
  <c r="W49" i="2"/>
  <c r="W51" i="2" s="1"/>
  <c r="V49" i="2"/>
  <c r="U49" i="2"/>
  <c r="U51" i="2" s="1"/>
  <c r="T49" i="2"/>
  <c r="T51" i="2" s="1"/>
  <c r="S49" i="2"/>
  <c r="S51" i="2" s="1"/>
  <c r="R49" i="2"/>
  <c r="Q49" i="2"/>
  <c r="P49" i="2"/>
  <c r="P51" i="2" s="1"/>
  <c r="O49" i="2"/>
  <c r="O51" i="2" s="1"/>
  <c r="N49" i="2"/>
  <c r="M49" i="2"/>
  <c r="L49" i="2"/>
  <c r="L51" i="2" s="1"/>
  <c r="K49" i="2"/>
  <c r="K51" i="2" s="1"/>
  <c r="J49" i="2"/>
  <c r="I49" i="2"/>
  <c r="I51" i="2" s="1"/>
  <c r="H49" i="2"/>
  <c r="H51" i="2" s="1"/>
  <c r="G49" i="2"/>
  <c r="AC49" i="2" s="1"/>
  <c r="F49" i="2"/>
  <c r="F51" i="2" s="1"/>
  <c r="E49" i="2"/>
  <c r="E51" i="2" s="1"/>
  <c r="AE48" i="2"/>
  <c r="AF48" i="2" s="1"/>
  <c r="AD48" i="2"/>
  <c r="AC48" i="2"/>
  <c r="AB47" i="2"/>
  <c r="AB51" i="2" s="1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M51" i="2" s="1"/>
  <c r="L47" i="2"/>
  <c r="K47" i="2"/>
  <c r="J47" i="2"/>
  <c r="AD47" i="2" s="1"/>
  <c r="I47" i="2"/>
  <c r="H47" i="2"/>
  <c r="G47" i="2"/>
  <c r="AC47" i="2" s="1"/>
  <c r="F47" i="2"/>
  <c r="E47" i="2"/>
  <c r="AD46" i="2"/>
  <c r="G46" i="2"/>
  <c r="AC46" i="2" s="1"/>
  <c r="AE46" i="2" s="1"/>
  <c r="AF46" i="2" s="1"/>
  <c r="AB45" i="2"/>
  <c r="AA45" i="2"/>
  <c r="Z45" i="2"/>
  <c r="Y45" i="2"/>
  <c r="X45" i="2"/>
  <c r="W45" i="2"/>
  <c r="V45" i="2"/>
  <c r="U45" i="2"/>
  <c r="T45" i="2"/>
  <c r="S45" i="2"/>
  <c r="R45" i="2"/>
  <c r="Q45" i="2"/>
  <c r="Q51" i="2" s="1"/>
  <c r="P45" i="2"/>
  <c r="O45" i="2"/>
  <c r="N45" i="2"/>
  <c r="M45" i="2"/>
  <c r="L45" i="2"/>
  <c r="K45" i="2"/>
  <c r="J45" i="2"/>
  <c r="AD45" i="2" s="1"/>
  <c r="I45" i="2"/>
  <c r="H45" i="2"/>
  <c r="F45" i="2"/>
  <c r="E45" i="2"/>
  <c r="J44" i="2"/>
  <c r="J42" i="2" s="1"/>
  <c r="AD42" i="2" s="1"/>
  <c r="G44" i="2"/>
  <c r="AD43" i="2"/>
  <c r="J43" i="2"/>
  <c r="G43" i="2"/>
  <c r="AC43" i="2" s="1"/>
  <c r="AE43" i="2" s="1"/>
  <c r="AF43" i="2" s="1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AC42" i="2" s="1"/>
  <c r="AE42" i="2" s="1"/>
  <c r="AF42" i="2" s="1"/>
  <c r="L42" i="2"/>
  <c r="K42" i="2"/>
  <c r="I42" i="2"/>
  <c r="H42" i="2"/>
  <c r="G42" i="2"/>
  <c r="F42" i="2"/>
  <c r="E42" i="2"/>
  <c r="AD41" i="2"/>
  <c r="AC41" i="2"/>
  <c r="AE41" i="2" s="1"/>
  <c r="AF41" i="2" s="1"/>
  <c r="AC40" i="2"/>
  <c r="J40" i="2"/>
  <c r="AD40" i="2" s="1"/>
  <c r="G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AD39" i="2" s="1"/>
  <c r="I39" i="2"/>
  <c r="H39" i="2"/>
  <c r="G39" i="2"/>
  <c r="AC39" i="2" s="1"/>
  <c r="F39" i="2"/>
  <c r="E39" i="2"/>
  <c r="AD36" i="2"/>
  <c r="AE36" i="2" s="1"/>
  <c r="AF36" i="2" s="1"/>
  <c r="AC36" i="2"/>
  <c r="AB35" i="2"/>
  <c r="AB37" i="2" s="1"/>
  <c r="AA35" i="2"/>
  <c r="AA37" i="2" s="1"/>
  <c r="Z35" i="2"/>
  <c r="Z37" i="2" s="1"/>
  <c r="Y35" i="2"/>
  <c r="Y37" i="2" s="1"/>
  <c r="X35" i="2"/>
  <c r="X37" i="2" s="1"/>
  <c r="W35" i="2"/>
  <c r="W37" i="2" s="1"/>
  <c r="V35" i="2"/>
  <c r="V37" i="2" s="1"/>
  <c r="U35" i="2"/>
  <c r="U37" i="2" s="1"/>
  <c r="T35" i="2"/>
  <c r="T37" i="2" s="1"/>
  <c r="S35" i="2"/>
  <c r="S37" i="2" s="1"/>
  <c r="R35" i="2"/>
  <c r="R37" i="2" s="1"/>
  <c r="Q35" i="2"/>
  <c r="Q37" i="2" s="1"/>
  <c r="P35" i="2"/>
  <c r="P37" i="2" s="1"/>
  <c r="O35" i="2"/>
  <c r="O37" i="2" s="1"/>
  <c r="N35" i="2"/>
  <c r="N37" i="2" s="1"/>
  <c r="M35" i="2"/>
  <c r="M37" i="2" s="1"/>
  <c r="L35" i="2"/>
  <c r="L37" i="2" s="1"/>
  <c r="K35" i="2"/>
  <c r="K37" i="2" s="1"/>
  <c r="J35" i="2"/>
  <c r="J37" i="2" s="1"/>
  <c r="I35" i="2"/>
  <c r="I37" i="2" s="1"/>
  <c r="H35" i="2"/>
  <c r="H37" i="2" s="1"/>
  <c r="G35" i="2"/>
  <c r="G37" i="2" s="1"/>
  <c r="F35" i="2"/>
  <c r="F37" i="2" s="1"/>
  <c r="E35" i="2"/>
  <c r="E37" i="2" s="1"/>
  <c r="AD34" i="2"/>
  <c r="AE34" i="2" s="1"/>
  <c r="AF34" i="2" s="1"/>
  <c r="AC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AD33" i="2" s="1"/>
  <c r="I33" i="2"/>
  <c r="H33" i="2"/>
  <c r="G33" i="2"/>
  <c r="AC33" i="2" s="1"/>
  <c r="F33" i="2"/>
  <c r="E33" i="2"/>
  <c r="AD30" i="2"/>
  <c r="AE30" i="2" s="1"/>
  <c r="AF30" i="2" s="1"/>
  <c r="AC30" i="2"/>
  <c r="AB29" i="2"/>
  <c r="AB31" i="2" s="1"/>
  <c r="AA29" i="2"/>
  <c r="Z29" i="2"/>
  <c r="Y29" i="2"/>
  <c r="X29" i="2"/>
  <c r="W29" i="2"/>
  <c r="V29" i="2"/>
  <c r="V31" i="2" s="1"/>
  <c r="U29" i="2"/>
  <c r="T29" i="2"/>
  <c r="S29" i="2"/>
  <c r="S31" i="2" s="1"/>
  <c r="R29" i="2"/>
  <c r="Q29" i="2"/>
  <c r="P29" i="2"/>
  <c r="P31" i="2" s="1"/>
  <c r="O29" i="2"/>
  <c r="N29" i="2"/>
  <c r="M29" i="2"/>
  <c r="L29" i="2"/>
  <c r="K29" i="2"/>
  <c r="J29" i="2"/>
  <c r="J31" i="2" s="1"/>
  <c r="I29" i="2"/>
  <c r="H29" i="2"/>
  <c r="G29" i="2"/>
  <c r="G31" i="2" s="1"/>
  <c r="F29" i="2"/>
  <c r="E29" i="2"/>
  <c r="AD28" i="2"/>
  <c r="AE28" i="2" s="1"/>
  <c r="AF28" i="2" s="1"/>
  <c r="AC28" i="2"/>
  <c r="AB27" i="2"/>
  <c r="AA27" i="2"/>
  <c r="Z27" i="2"/>
  <c r="Y27" i="2"/>
  <c r="Y31" i="2" s="1"/>
  <c r="X27" i="2"/>
  <c r="W27" i="2"/>
  <c r="V27" i="2"/>
  <c r="U27" i="2"/>
  <c r="T27" i="2"/>
  <c r="S27" i="2"/>
  <c r="R27" i="2"/>
  <c r="Q27" i="2"/>
  <c r="P27" i="2"/>
  <c r="O27" i="2"/>
  <c r="N27" i="2"/>
  <c r="M27" i="2"/>
  <c r="M31" i="2" s="1"/>
  <c r="L27" i="2"/>
  <c r="K27" i="2"/>
  <c r="J27" i="2"/>
  <c r="AD27" i="2" s="1"/>
  <c r="I27" i="2"/>
  <c r="H27" i="2"/>
  <c r="G27" i="2"/>
  <c r="AC27" i="2" s="1"/>
  <c r="F27" i="2"/>
  <c r="E27" i="2"/>
  <c r="AD26" i="2"/>
  <c r="AE26" i="2" s="1"/>
  <c r="AF26" i="2" s="1"/>
  <c r="AC26" i="2"/>
  <c r="AB25" i="2"/>
  <c r="Y25" i="2"/>
  <c r="V25" i="2"/>
  <c r="S25" i="2"/>
  <c r="P25" i="2"/>
  <c r="M25" i="2"/>
  <c r="J25" i="2"/>
  <c r="AD25" i="2" s="1"/>
  <c r="G25" i="2"/>
  <c r="AC25" i="2" s="1"/>
  <c r="Y23" i="2"/>
  <c r="M23" i="2"/>
  <c r="AD22" i="2"/>
  <c r="M22" i="2"/>
  <c r="J22" i="2"/>
  <c r="G22" i="2"/>
  <c r="AC22" i="2" s="1"/>
  <c r="AE22" i="2" s="1"/>
  <c r="AF22" i="2" s="1"/>
  <c r="AB21" i="2"/>
  <c r="AB23" i="2" s="1"/>
  <c r="Y21" i="2"/>
  <c r="V21" i="2"/>
  <c r="V23" i="2" s="1"/>
  <c r="S21" i="2"/>
  <c r="S23" i="2" s="1"/>
  <c r="P21" i="2"/>
  <c r="P23" i="2" s="1"/>
  <c r="M21" i="2"/>
  <c r="J21" i="2"/>
  <c r="AD21" i="2" s="1"/>
  <c r="AD23" i="2" s="1"/>
  <c r="G21" i="2"/>
  <c r="AC21" i="2" s="1"/>
  <c r="AD18" i="2"/>
  <c r="AC18" i="2"/>
  <c r="AE18" i="2" s="1"/>
  <c r="AF18" i="2" s="1"/>
  <c r="J18" i="2"/>
  <c r="G18" i="2"/>
  <c r="AB17" i="2"/>
  <c r="AB19" i="2" s="1"/>
  <c r="AB112" i="2" s="1"/>
  <c r="Y17" i="2"/>
  <c r="Y19" i="2" s="1"/>
  <c r="V17" i="2"/>
  <c r="S17" i="2"/>
  <c r="P17" i="2"/>
  <c r="P19" i="2" s="1"/>
  <c r="P112" i="2" s="1"/>
  <c r="L21" i="1" s="1"/>
  <c r="M17" i="2"/>
  <c r="J17" i="2"/>
  <c r="AD17" i="2" s="1"/>
  <c r="G17" i="2"/>
  <c r="AC17" i="2" s="1"/>
  <c r="AE16" i="2"/>
  <c r="AF16" i="2" s="1"/>
  <c r="AD16" i="2"/>
  <c r="AC16" i="2"/>
  <c r="Y15" i="2"/>
  <c r="S15" i="2"/>
  <c r="S19" i="2" s="1"/>
  <c r="M15" i="2"/>
  <c r="J15" i="2"/>
  <c r="AD15" i="2" s="1"/>
  <c r="G15" i="2"/>
  <c r="AC15" i="2" s="1"/>
  <c r="AE15" i="2" s="1"/>
  <c r="AF15" i="2" s="1"/>
  <c r="AD14" i="2"/>
  <c r="M14" i="2"/>
  <c r="M13" i="2" s="1"/>
  <c r="AB13" i="2"/>
  <c r="Y13" i="2"/>
  <c r="V13" i="2"/>
  <c r="V19" i="2" s="1"/>
  <c r="S13" i="2"/>
  <c r="P13" i="2"/>
  <c r="J13" i="2"/>
  <c r="J19" i="2" s="1"/>
  <c r="G13" i="2"/>
  <c r="AC13" i="2" s="1"/>
  <c r="H23" i="1"/>
  <c r="G23" i="1"/>
  <c r="F23" i="1"/>
  <c r="E23" i="1"/>
  <c r="D23" i="1"/>
  <c r="J23" i="1" s="1"/>
  <c r="N22" i="1"/>
  <c r="B22" i="1" s="1"/>
  <c r="K22" i="1"/>
  <c r="J22" i="1"/>
  <c r="J21" i="1"/>
  <c r="J20" i="1"/>
  <c r="N20" i="1" s="1"/>
  <c r="AE21" i="2" l="1"/>
  <c r="AC23" i="2"/>
  <c r="AE47" i="2"/>
  <c r="AF47" i="2" s="1"/>
  <c r="AC55" i="2"/>
  <c r="B20" i="1"/>
  <c r="K20" i="1"/>
  <c r="I20" i="1"/>
  <c r="L23" i="1"/>
  <c r="AC19" i="2"/>
  <c r="AE17" i="2"/>
  <c r="AF17" i="2" s="1"/>
  <c r="M19" i="2"/>
  <c r="AE25" i="2"/>
  <c r="AF25" i="2" s="1"/>
  <c r="AE27" i="2"/>
  <c r="AF27" i="2" s="1"/>
  <c r="AE33" i="2"/>
  <c r="AF33" i="2" s="1"/>
  <c r="AE39" i="2"/>
  <c r="AF39" i="2" s="1"/>
  <c r="AE40" i="2"/>
  <c r="AF40" i="2" s="1"/>
  <c r="AE57" i="2"/>
  <c r="AF57" i="2" s="1"/>
  <c r="AE59" i="2"/>
  <c r="AF59" i="2" s="1"/>
  <c r="G23" i="2"/>
  <c r="AC29" i="2"/>
  <c r="AC35" i="2"/>
  <c r="AC37" i="2" s="1"/>
  <c r="G45" i="2"/>
  <c r="AC45" i="2" s="1"/>
  <c r="AE45" i="2" s="1"/>
  <c r="AF45" i="2" s="1"/>
  <c r="J51" i="2"/>
  <c r="N51" i="2"/>
  <c r="R51" i="2"/>
  <c r="V51" i="2"/>
  <c r="V112" i="2" s="1"/>
  <c r="Z51" i="2"/>
  <c r="AD49" i="2"/>
  <c r="AD51" i="2" s="1"/>
  <c r="J55" i="2"/>
  <c r="AD55" i="2" s="1"/>
  <c r="AE63" i="2"/>
  <c r="AF63" i="2" s="1"/>
  <c r="AD68" i="2"/>
  <c r="AE73" i="2"/>
  <c r="AF73" i="2" s="1"/>
  <c r="AE76" i="2"/>
  <c r="AF76" i="2" s="1"/>
  <c r="AD82" i="2"/>
  <c r="AE91" i="2"/>
  <c r="AF91" i="2" s="1"/>
  <c r="AE109" i="2"/>
  <c r="AF109" i="2" s="1"/>
  <c r="G19" i="2"/>
  <c r="J23" i="2"/>
  <c r="J112" i="2" s="1"/>
  <c r="C21" i="1" s="1"/>
  <c r="AD29" i="2"/>
  <c r="AD31" i="2" s="1"/>
  <c r="AD35" i="2"/>
  <c r="AD37" i="2" s="1"/>
  <c r="G51" i="2"/>
  <c r="E66" i="2"/>
  <c r="I66" i="2"/>
  <c r="M66" i="2"/>
  <c r="Q66" i="2"/>
  <c r="U66" i="2"/>
  <c r="Y66" i="2"/>
  <c r="Y112" i="2" s="1"/>
  <c r="AC61" i="2"/>
  <c r="G78" i="2"/>
  <c r="AC78" i="2" s="1"/>
  <c r="AE78" i="2" s="1"/>
  <c r="AF78" i="2" s="1"/>
  <c r="AC72" i="2"/>
  <c r="AE74" i="2"/>
  <c r="AF74" i="2" s="1"/>
  <c r="AE82" i="2"/>
  <c r="AF82" i="2" s="1"/>
  <c r="G111" i="2"/>
  <c r="AC111" i="2" s="1"/>
  <c r="AE111" i="2" s="1"/>
  <c r="AF111" i="2" s="1"/>
  <c r="AD13" i="2"/>
  <c r="AD19" i="2" s="1"/>
  <c r="AD112" i="2" s="1"/>
  <c r="AC14" i="2"/>
  <c r="AE14" i="2" s="1"/>
  <c r="AF14" i="2" s="1"/>
  <c r="AC53" i="2"/>
  <c r="AE53" i="2" s="1"/>
  <c r="AF53" i="2" s="1"/>
  <c r="AD61" i="2"/>
  <c r="G66" i="2"/>
  <c r="K66" i="2"/>
  <c r="O66" i="2"/>
  <c r="S66" i="2"/>
  <c r="S112" i="2" s="1"/>
  <c r="W66" i="2"/>
  <c r="AA66" i="2"/>
  <c r="AE65" i="2"/>
  <c r="AF65" i="2" s="1"/>
  <c r="AD72" i="2"/>
  <c r="AE99" i="2"/>
  <c r="AF99" i="2" s="1"/>
  <c r="AC68" i="2"/>
  <c r="AE68" i="2" s="1"/>
  <c r="AF68" i="2" s="1"/>
  <c r="J95" i="2"/>
  <c r="AD95" i="2" s="1"/>
  <c r="AC98" i="2"/>
  <c r="AE98" i="2" s="1"/>
  <c r="AF98" i="2" s="1"/>
  <c r="AC103" i="2"/>
  <c r="G95" i="2"/>
  <c r="AC95" i="2" s="1"/>
  <c r="AD103" i="2"/>
  <c r="I78" i="2"/>
  <c r="G89" i="2"/>
  <c r="AC89" i="2" s="1"/>
  <c r="AE89" i="2" s="1"/>
  <c r="AF89" i="2" s="1"/>
  <c r="J114" i="2" l="1"/>
  <c r="C23" i="1"/>
  <c r="N21" i="1"/>
  <c r="AE37" i="2"/>
  <c r="AF37" i="2" s="1"/>
  <c r="AE103" i="2"/>
  <c r="AF103" i="2" s="1"/>
  <c r="AC66" i="2"/>
  <c r="AE66" i="2" s="1"/>
  <c r="AF66" i="2" s="1"/>
  <c r="AE72" i="2"/>
  <c r="AF72" i="2" s="1"/>
  <c r="AE13" i="2"/>
  <c r="AF13" i="2" s="1"/>
  <c r="AE23" i="2"/>
  <c r="AF23" i="2" s="1"/>
  <c r="AF21" i="2"/>
  <c r="G112" i="2"/>
  <c r="G114" i="2" s="1"/>
  <c r="AE35" i="2"/>
  <c r="AF35" i="2" s="1"/>
  <c r="AE19" i="2"/>
  <c r="AF19" i="2" s="1"/>
  <c r="AE55" i="2"/>
  <c r="AF55" i="2" s="1"/>
  <c r="AE49" i="2"/>
  <c r="AF49" i="2" s="1"/>
  <c r="AE61" i="2"/>
  <c r="AF61" i="2" s="1"/>
  <c r="AE29" i="2"/>
  <c r="AF29" i="2" s="1"/>
  <c r="M112" i="2"/>
  <c r="AC51" i="2"/>
  <c r="AE51" i="2" s="1"/>
  <c r="AF51" i="2" s="1"/>
  <c r="AE95" i="2"/>
  <c r="AF95" i="2" s="1"/>
  <c r="AC31" i="2"/>
  <c r="AE31" i="2" s="1"/>
  <c r="AF31" i="2" s="1"/>
  <c r="AD114" i="2" l="1"/>
  <c r="K21" i="1"/>
  <c r="B21" i="1"/>
  <c r="B23" i="1"/>
  <c r="N23" i="1"/>
  <c r="K23" i="1" s="1"/>
  <c r="AC112" i="2"/>
  <c r="AE112" i="2" l="1"/>
  <c r="AF112" i="2" s="1"/>
  <c r="AC114" i="2"/>
</calcChain>
</file>

<file path=xl/sharedStrings.xml><?xml version="1.0" encoding="utf-8"?>
<sst xmlns="http://schemas.openxmlformats.org/spreadsheetml/2006/main" count="881" uniqueCount="492">
  <si>
    <t>Додаток №4</t>
  </si>
  <si>
    <t>до Договору про надання гранту № 3NET41-0911</t>
  </si>
  <si>
    <t>Конкурсна програма: Мережі й аудиторії</t>
  </si>
  <si>
    <t>від "12" червня 2020 року</t>
  </si>
  <si>
    <t>ЛОТ: ЛОТ 4. Формування аудиторії</t>
  </si>
  <si>
    <t>Назва заявника: ГО "Інша Освіта"</t>
  </si>
  <si>
    <t xml:space="preserve">Назва проекту: Це не тільки про музику: розвиток аудиторії музики </t>
  </si>
  <si>
    <t xml:space="preserve">  ЗВІТ</t>
  </si>
  <si>
    <t xml:space="preserve">про надходження та використання коштів для реалізації проекту </t>
  </si>
  <si>
    <t>за період з 12.06.2020 по 30.10.2020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</si>
  <si>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</si>
  <si>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</si>
  <si>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</si>
  <si>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</si>
  <si>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</si>
  <si>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</si>
  <si>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</si>
  <si>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</si>
  <si>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</si>
  <si>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</si>
  <si>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</si>
  <si>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</si>
  <si>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</si>
  <si>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</si>
  <si>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</si>
  <si>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</si>
  <si>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</si>
  <si>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</si>
  <si>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</si>
  <si>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</si>
  <si>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</si>
  <si>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</si>
  <si>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</si>
  <si>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</si>
  <si>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</si>
  <si>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</si>
  <si>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</si>
  <si>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</si>
  <si>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</si>
  <si>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</si>
  <si>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</si>
  <si>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</si>
  <si>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Виконавча директорка</t>
  </si>
  <si>
    <t>_______________________/ Дятел Ольга Миколаївна</t>
  </si>
  <si>
    <t>посада</t>
  </si>
  <si>
    <t>підпис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</si>
  <si>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</si>
  <si>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</si>
  <si>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</si>
  <si>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</si>
  <si>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</si>
  <si>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</si>
  <si>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 xml:space="preserve">Витрати за рахунок  Співфінансування (реінвестування)		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</si>
  <si>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</si>
  <si>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</si>
  <si>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</si>
  <si>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</si>
  <si>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</si>
  <si>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</si>
  <si>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</si>
  <si>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</si>
  <si>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</si>
  <si>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</si>
  <si>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</si>
  <si>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</si>
  <si>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</si>
  <si>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</si>
  <si>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</si>
  <si>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</si>
  <si>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</si>
  <si>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</si>
  <si>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</si>
  <si>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</si>
  <si>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</si>
  <si>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</si>
  <si>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</si>
  <si>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</si>
  <si>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</si>
  <si>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</si>
  <si>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</si>
  <si>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</si>
  <si>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</si>
  <si>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</si>
  <si>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</si>
  <si>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</si>
  <si>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</si>
  <si>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</si>
  <si>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</si>
  <si>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</si>
  <si>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</si>
  <si>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</si>
  <si>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</si>
  <si>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</si>
  <si>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</si>
  <si>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</si>
  <si>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</si>
  <si>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</si>
  <si>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</si>
  <si>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</si>
  <si>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</si>
  <si>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</si>
  <si>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</si>
  <si>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</si>
  <si>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</si>
  <si>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</si>
  <si>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</si>
  <si>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</si>
  <si>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</si>
  <si>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</si>
  <si>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</si>
  <si>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</si>
  <si>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</si>
  <si>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</si>
  <si>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1.2</t>
  </si>
  <si>
    <t>За трудовими договорами</t>
  </si>
  <si>
    <t>1.3</t>
  </si>
  <si>
    <t>За договорами ЦПХ</t>
  </si>
  <si>
    <t>Гонорар музикантам за виступ на одному з концертів - шоу-кейсів (включно з витратами на траснпорт, проживання, добові за необхідності)</t>
  </si>
  <si>
    <t>музикант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</si>
  <si>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</si>
  <si>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</si>
  <si>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</si>
  <si>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</si>
  <si>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</si>
  <si>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</si>
  <si>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</si>
  <si>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</si>
  <si>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</si>
  <si>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</si>
  <si>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</si>
  <si>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</si>
  <si>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</si>
  <si>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</si>
  <si>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</si>
  <si>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</si>
  <si>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</si>
  <si>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</si>
  <si>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</si>
  <si>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</si>
  <si>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</si>
  <si>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</si>
  <si>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</si>
  <si>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</si>
  <si>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</si>
  <si>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</si>
  <si>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</si>
  <si>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</si>
  <si>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</si>
  <si>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</si>
  <si>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</si>
  <si>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Оренда приміщення для концерту (шоу-кейсу) в Києві</t>
  </si>
  <si>
    <t>б</t>
  </si>
  <si>
    <t>Оренда приміщення для концерту (шоу-кейсу) в Івано-Франківську</t>
  </si>
  <si>
    <t>5.2</t>
  </si>
  <si>
    <t xml:space="preserve">Оренда техніки, обладнання та інструменту </t>
  </si>
  <si>
    <t>Оренда додаткової апаратури для концерту (шоу-кейсу) в Києві</t>
  </si>
  <si>
    <t>послуга</t>
  </si>
  <si>
    <t>Оренда додаткової апаратури для концерту (шоу-кейсу) в Івано-Франківську</t>
  </si>
  <si>
    <t>5.3</t>
  </si>
  <si>
    <t>Оренда транспорту</t>
  </si>
  <si>
    <t>Найменування</t>
  </si>
  <si>
    <t xml:space="preserve">км 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</si>
  <si>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</si>
  <si>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</si>
  <si>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</si>
  <si>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</si>
  <si>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</si>
  <si>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</si>
  <si>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</si>
  <si>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</si>
  <si>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</si>
  <si>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</si>
  <si>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</si>
  <si>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</si>
  <si>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</si>
  <si>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</si>
  <si>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</si>
  <si>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</si>
  <si>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7.2</t>
  </si>
  <si>
    <t>Носії, накопичувачі</t>
  </si>
  <si>
    <t>7.3</t>
  </si>
  <si>
    <t>Інші матеріальні витрати</t>
  </si>
  <si>
    <t>Покупка паперу офісного А4</t>
  </si>
  <si>
    <t>упаковка</t>
  </si>
  <si>
    <t>Фарба для принтеру (Чернила Lucky Print для Epson XP-342 70)</t>
  </si>
  <si>
    <t>в</t>
  </si>
  <si>
    <t>Покупка файлів</t>
  </si>
  <si>
    <t>г</t>
  </si>
  <si>
    <t xml:space="preserve"> Папка-реєстратор Buromax А4 70 мм PP Бірюзова (BM.3001-06c)        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</si>
  <si>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</si>
  <si>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</si>
  <si>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</si>
  <si>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</si>
  <si>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Всього по підрозділу 8 "Поліграфічні послуги":</t>
  </si>
  <si>
    <t>Послуги з просування</t>
  </si>
  <si>
    <t>SMM та маркетинг</t>
  </si>
  <si>
    <t>Витрати на рекламу у фейсбці</t>
  </si>
  <si>
    <t>Розробка візуального стилю проекту, ФОП Зарко Ольга Михайлівна</t>
  </si>
  <si>
    <t>Розробка візуальних матеріалів для кампанії, концертів, SMM, ФОП Кущенко Олена</t>
  </si>
  <si>
    <t>д</t>
  </si>
  <si>
    <t>Послуги журналіста, копірайтера проекту. Менеджерка з комунікацій ФОП Ославська Світлана</t>
  </si>
  <si>
    <t>е</t>
  </si>
  <si>
    <t>Розміщення матеріалу в - The Village Ukraine (від 4 тис прочитань на сайті + пост в Фейсбук + пост в Телеграм)</t>
  </si>
  <si>
    <t>матеріал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</si>
  <si>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</si>
  <si>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</si>
  <si>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</si>
  <si>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</si>
  <si>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</si>
  <si>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</si>
  <si>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</si>
  <si>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</si>
  <si>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</si>
  <si>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</si>
  <si>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</si>
  <si>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</si>
  <si>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Редагування усного перекладу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</si>
  <si>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</si>
  <si>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</si>
  <si>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</si>
  <si>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послуги, ФОП Каплюк Анжеліка Юріївна</t>
  </si>
  <si>
    <t>місяць</t>
  </si>
  <si>
    <t>Юридичні послуги</t>
  </si>
  <si>
    <t>Аудиторські послуги, ТОВ "ПроАудит"</t>
  </si>
  <si>
    <t>Адміністрування та грантовий менеджмент,  ФОП Євтєєв Сергій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</si>
  <si>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</si>
  <si>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</si>
  <si>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</si>
  <si>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</si>
  <si>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</si>
  <si>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</si>
  <si>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</si>
  <si>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</si>
  <si>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</si>
  <si>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</si>
  <si>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</si>
  <si>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</si>
  <si>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</si>
  <si>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14.4</t>
  </si>
  <si>
    <t>ФОП Альона Каравай, послуга координації проекту</t>
  </si>
  <si>
    <t>Послуги розробки концепції трьох навчальних подій (для організаторів концертів) та їх втілення спільно з запрошеними експертами / партнерами. Резюме зустрічей та підготовка чек-листів. ФОП Фурса Каріна Вікторівна</t>
  </si>
  <si>
    <t>Оплата послуг запрошених експертів / спікерів (включно з витратами на проживання, доїзд, добові при необхідності), ФОП</t>
  </si>
  <si>
    <t>Банківські витрати</t>
  </si>
  <si>
    <t>Поштові витрати (УкрПошта та Нова Пошта)</t>
  </si>
  <si>
    <t>Пунтк:</t>
  </si>
  <si>
    <t>Оплата послуг звукорежисера під час концертів</t>
  </si>
  <si>
    <t xml:space="preserve">Пункт </t>
  </si>
  <si>
    <t>є</t>
  </si>
  <si>
    <t>Оплата послуг стріму під час концертів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</si>
  <si>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</si>
  <si>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</si>
  <si>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</si>
  <si>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</si>
  <si>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</si>
  <si>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</t>
  </si>
  <si>
    <t>Реєстр документів, що підтверджують достовірність витрат та цільове використання коштів за проектом Це не тільки про музику: розвиток аудиторії музики</t>
  </si>
  <si>
    <t>у період з 12 червня 2020 року по 30 жовтня 2020 року</t>
  </si>
  <si>
    <t>Витрати за даними звіту про використання фінансування</t>
  </si>
  <si>
    <t>Документально підтверджено</t>
  </si>
  <si>
    <t>Розділ/ Підрозділ/ Стаття/ Пункт</t>
  </si>
  <si>
    <t>Сума, грн.</t>
  </si>
  <si>
    <t>Назва контрагента (код ЄДРПОУ) / Виконавця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</si>
  <si>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</si>
  <si>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</si>
  <si>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</si>
  <si>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</si>
  <si>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1.3.a</t>
  </si>
  <si>
    <t>Гонорар музикантам за виступ на концерті- шоу-кейсів 18.09.2020 в м.Івано-Франківськ</t>
  </si>
  <si>
    <t>ФО Брошнівська Оксана Андріївна
ІПН: 3427401829</t>
  </si>
  <si>
    <t>№ УКФ-3 від 01.09.2020</t>
  </si>
  <si>
    <t>акт б/н від 19.09.2020</t>
  </si>
  <si>
    <t>№ 148 від 22.09.2020
№ 150 від 22.09.2020
№ 157 від 22.09.2020</t>
  </si>
  <si>
    <t>ФО Клочко Мар’яна Юріївна
ІПН: 3362804983</t>
  </si>
  <si>
    <t>№ УКФ-7 від 01.09.2020</t>
  </si>
  <si>
    <t>№ 152 від 22.09.2020
№ 155 від 22.09.2020
№ 154 від 22.09.2020</t>
  </si>
  <si>
    <t>ФО Оникієнко Олеся Олександрівна
ІПН: 3111321043</t>
  </si>
  <si>
    <t>№ УКФ-1 від 01.09.2020</t>
  </si>
  <si>
    <t>№ 156 від 22.09.2020
№ 158 від 22.09.2020
№ 147 від 22.09.2020</t>
  </si>
  <si>
    <t>ФО Цимбровський Ігор Олександрович
ІПН: 2281410199</t>
  </si>
  <si>
    <t>№ УКФ-2 від 01.09.2020</t>
  </si>
  <si>
    <t>№ 146 від 22.09.2020
№ 149 від 22.09.2020
№ 160 від 22.09.2020</t>
  </si>
  <si>
    <t>ФО Зазулін Олесь Олегович
ІПН: 3327807758</t>
  </si>
  <si>
    <t>№ УКФ-6 від 01.09.2020</t>
  </si>
  <si>
    <t>№ 165 від 23.09.2020
№ 168 від 23.09.2020
№ 166 від 23.09.2020</t>
  </si>
  <si>
    <t>ФО Кущенко Олена Олександрівна
ІПН: 3187510109</t>
  </si>
  <si>
    <t>№ УКФ-4 від 01.09.2020</t>
  </si>
  <si>
    <t>№ 172 від 30.09.2020
№ 171 від 30.09.2020
№ 169 від 30.09.2020</t>
  </si>
  <si>
    <t>Гонорар музикантам за виступ на концерті- шоу-кейсів 15.10.2020 в м. Київ</t>
  </si>
  <si>
    <t>ФО Ільків Микола Васильович 
ІПН: 3410507091</t>
  </si>
  <si>
    <t>№ УКФ-8 від 01.10.2020</t>
  </si>
  <si>
    <t>акт б/н від 16.10.2020</t>
  </si>
  <si>
    <t>№ 215 від 22.10.2020, № 216 від 22.10.2020, № 216 від 22.10.2020</t>
  </si>
  <si>
    <t>ФО Ковальов Павло Олександрович 
ІПН: 3377214452</t>
  </si>
  <si>
    <t>№ УКФ-9 від 01.10.2020</t>
  </si>
  <si>
    <t>№ 201 від 21.10.2020, № 204 від 21.10.2020, № 203 від 21.10.2020</t>
  </si>
  <si>
    <t>ФО Синельник Євгенія Олександрівна 
ІПН: 3353914645</t>
  </si>
  <si>
    <t>№ УКФ-11 від 01.10.2020</t>
  </si>
  <si>
    <t>№ 209 від 21.10.2020, № 208 від 21.10.2020, № 211 від 21.10.2020</t>
  </si>
  <si>
    <t>ФО Дудко Артем Іванович 
ІПН: 3265922131</t>
  </si>
  <si>
    <t>№ УКФ-10 від 01.10.2020</t>
  </si>
  <si>
    <t>№ 219 від 22.10.2020, № 218 від 22.10.2020, № 222 від 22.10.2020</t>
  </si>
  <si>
    <t>ФО Хотячук Сергій Миколайович 
ІПН: 2458411558</t>
  </si>
  <si>
    <t>№ УКФ-13 від 01.10.2020</t>
  </si>
  <si>
    <t>№ 198 від 21.10.2020, № 205 від 21.10.2020, № 200 від 21.10.2020</t>
  </si>
  <si>
    <t>ФО Пирогова Наталія Вікторівна 
ІПН: 3207613664</t>
  </si>
  <si>
    <t>№ УКФ-12 від 01.10.2020</t>
  </si>
  <si>
    <t>№ 213 від 22.10.2020, № 220 від 22.10.2020, № 215 від 22.10.2020</t>
  </si>
  <si>
    <t>ФО Онищенко Володимир Володимирович
ІПН: 3183119939</t>
  </si>
  <si>
    <t>№ 197 від 21.10.2020, № 210 від 21.10.2020, № 207 від 21.10.2020</t>
  </si>
  <si>
    <t>2.1.а</t>
  </si>
  <si>
    <t>ЄСВ, Гонорар музикантам за виступ на концерті- шоу-кейсів 18.09.2020 в м.Івано-Франківськ</t>
  </si>
  <si>
    <t>№ 159 від 22.09.2020</t>
  </si>
  <si>
    <t>№ 145 від 22.09.2020</t>
  </si>
  <si>
    <t>№ 151 від 22.09.2020</t>
  </si>
  <si>
    <t>№ 153 від 22.09.2020</t>
  </si>
  <si>
    <t xml:space="preserve">№ 167 від 23.09.2020
</t>
  </si>
  <si>
    <t xml:space="preserve">№ 170 від 30.09.2020
</t>
  </si>
  <si>
    <t>ЄСВ, Гонорар музикантам за виступ на концерті- шоу-кейсів 15.10.2020 в м.Київ</t>
  </si>
  <si>
    <t>№ 221 від 22.10.2020</t>
  </si>
  <si>
    <t>№ 206 від 21.10.2020</t>
  </si>
  <si>
    <t>№ 202 від 21.10.2020</t>
  </si>
  <si>
    <t>№ 214 від 22.10.2020</t>
  </si>
  <si>
    <t>№ 199 від 21.10.2020</t>
  </si>
  <si>
    <t>№ 217 від 22.10.2020</t>
  </si>
  <si>
    <t>№ 212 від 21.10.2020</t>
  </si>
  <si>
    <t>5.1.а</t>
  </si>
  <si>
    <t>оренда приміщення для концерту 15.10.2020 в м.Київ</t>
  </si>
  <si>
    <t>ТОВ “МЕТАКАЛЧЕР”            ЄДРПОУ: 42639984</t>
  </si>
  <si>
    <t>№ 07102020 від 07.10.2020</t>
  </si>
  <si>
    <t>акт від 16.10.2020</t>
  </si>
  <si>
    <t>№ 186 від 15.10.2020</t>
  </si>
  <si>
    <t>5.1.б</t>
  </si>
  <si>
    <t>оренда приміщення для концерту 18.09.2020 в м.Івано-Франківськ</t>
  </si>
  <si>
    <t xml:space="preserve">Івано-Франківський національний 
академічний драматичний театр
ім. Івана Франка 
ЄДРПОУ: 02225447 </t>
  </si>
  <si>
    <t>№ 121 від 15.09.2020</t>
  </si>
  <si>
    <t>акт від 18.09.2020</t>
  </si>
  <si>
    <t>№ 141 від 18.09.2020</t>
  </si>
  <si>
    <t>5.2.а</t>
  </si>
  <si>
    <t>оренда техніки для концерту 15.10.2020</t>
  </si>
  <si>
    <t>ФОП Корнєєв Андрій Анатолійович                     ІПН: 3251601014</t>
  </si>
  <si>
    <t>№ 14102020 від 14.10.2020</t>
  </si>
  <si>
    <t>акт № 1 від 16.10.2020</t>
  </si>
  <si>
    <t>№ 185 від 15.10.2020</t>
  </si>
  <si>
    <t>5.2.б</t>
  </si>
  <si>
    <t>оренда техніки для концерту 18.09.2020</t>
  </si>
  <si>
    <t>ФОП Шуплат Ігор Орестович
ІПН: 3192203438</t>
  </si>
  <si>
    <t>№ 15/09/2020 від 15.09.2020</t>
  </si>
  <si>
    <t>акт № 1 від 22.09.2020</t>
  </si>
  <si>
    <t>№ 143 від 18.09.2020</t>
  </si>
  <si>
    <t>7.3.а-г</t>
  </si>
  <si>
    <t xml:space="preserve">купівля канцтоварів </t>
  </si>
  <si>
    <t>ФОП Акімова Тетяна Миколаївна                                ІПН: 2788210548</t>
  </si>
  <si>
    <t>немає договору</t>
  </si>
  <si>
    <t>видаткова наклада № 1 від 10.10.2020</t>
  </si>
  <si>
    <t>№ 196 від 21.10.2020</t>
  </si>
  <si>
    <t>9.а</t>
  </si>
  <si>
    <t>послуги SMM у період з 1 по 31 липня 2020 року</t>
  </si>
  <si>
    <t>ФОП Никоноров Сергій Миколайович
ІПН: 3067002954</t>
  </si>
  <si>
    <t>№ УКФ-2020-5 від 01.07.2020</t>
  </si>
  <si>
    <t>акт № 1 від 17.08.2020</t>
  </si>
  <si>
    <t>№ 126 від 19.08.2020</t>
  </si>
  <si>
    <t>послуги SMM у період з 1 по 31 серпня 2020 року</t>
  </si>
  <si>
    <t>акт № 2 від 01.09.2020</t>
  </si>
  <si>
    <t>№ 134 від 07.09.2020</t>
  </si>
  <si>
    <t>послуги SMM у період з 1 по 30 вересня 2020 року</t>
  </si>
  <si>
    <t>акт № 3 від 01.10.2020</t>
  </si>
  <si>
    <t>№ 183 від 07.10.2020</t>
  </si>
  <si>
    <t>послуги SMM у період з 1 по 22 жовтня 2020 року</t>
  </si>
  <si>
    <t>ФОП Никоноров Сергій Миколайович
 ІПН: 3067002954</t>
  </si>
  <si>
    <t>акт № 4 від 23.10.2020</t>
  </si>
  <si>
    <t>Відтермінування платежу</t>
  </si>
  <si>
    <t>9.б</t>
  </si>
  <si>
    <t>послуги з розміщення реклами у соціальній мережі Facebook</t>
  </si>
  <si>
    <t>ФОП Веклин Михайло Васильович
ІПН: 2998006516</t>
  </si>
  <si>
    <t>№ ЦНП-04 від 15.08.2020</t>
  </si>
  <si>
    <t>акт № 1 від 15.10.2020</t>
  </si>
  <si>
    <t>№ 164 від 23.09.2020         № 223 від 23.10.2020</t>
  </si>
  <si>
    <t>9.в</t>
  </si>
  <si>
    <t>послуги дизайну</t>
  </si>
  <si>
    <t>ФОП Зарко Ольга Олександрівна
 ІПН: 3215509963</t>
  </si>
  <si>
    <t>№ ЦНП-10 від 01.09.2020</t>
  </si>
  <si>
    <t>9.г</t>
  </si>
  <si>
    <t>послуги дизайну (розробка візуальних матеріалів для кампанії, концертів, SMM)</t>
  </si>
  <si>
    <t>ФОП Ангелова Олена Валеріївна
 ІПН: 3240910842</t>
  </si>
  <si>
    <t>№ ЦНП-09 від 01.09.2020</t>
  </si>
  <si>
    <t>9.д</t>
  </si>
  <si>
    <t>послуги текстового супроводу проекту</t>
  </si>
  <si>
    <t>ФОП Ославська Світлана Юріївна ІПН: 3236405063</t>
  </si>
  <si>
    <t>№ ЦНП-08 від 17.08.2020</t>
  </si>
  <si>
    <t>акт № 1 від 14.10.2020</t>
  </si>
  <si>
    <t>9.е</t>
  </si>
  <si>
    <t>У період з 18 вересня по 15 жовтня 2020 року
послуги з розміщення матеріалу в інтернет
виданнях</t>
  </si>
  <si>
    <t>ФОП Максимів Назарій Юрійович                            ІПН: 3349708015</t>
  </si>
  <si>
    <t>№ ЦНП-11 від 17.09.2020</t>
  </si>
  <si>
    <t>№ 194 від 21.10.2020</t>
  </si>
  <si>
    <t>13.а</t>
  </si>
  <si>
    <t>бухгалтерські послуги у період з 12 по 30 червня 2020 року</t>
  </si>
  <si>
    <t>ФОП Каплюк Анжеліка Юріївна
ІПН: 3402005008</t>
  </si>
  <si>
    <t>№ УКФ-2020-2 від 12.06.2020</t>
  </si>
  <si>
    <t>акт № 1 від 01.07.2020</t>
  </si>
  <si>
    <t>№ 98 від 03.07.2020</t>
  </si>
  <si>
    <t>бухгалтерські послуги у період з 1 по 29 липня 2020 року</t>
  </si>
  <si>
    <t>акт № 2 від 29.07.2020</t>
  </si>
  <si>
    <t>№ 114 від 03.08.2020</t>
  </si>
  <si>
    <t>бухгалтерські послуги у період з 1 по 31 серпня 2020 року</t>
  </si>
  <si>
    <t>акт № 3 від 01.09.2020</t>
  </si>
  <si>
    <t>№ 136 від 07.09.2020</t>
  </si>
  <si>
    <t>бухгалтерські послуги у період з 1 по 30 вересня 2020 року</t>
  </si>
  <si>
    <t>акт № 4 від 01.10.2020</t>
  </si>
  <si>
    <t>№ 182 від 07.10.2020</t>
  </si>
  <si>
    <t>бухгалтерські послуги у період з 1 по 23 жовтня 2020 року</t>
  </si>
  <si>
    <t>ФОП Каплюк Анжеліка Юріївна
 ІПН: 3402005008</t>
  </si>
  <si>
    <t>акт № 5 від 23.10.2020</t>
  </si>
  <si>
    <t>13.в</t>
  </si>
  <si>
    <t>Аудиторські послуги</t>
  </si>
  <si>
    <t>ТзОВ "Косалтингова група "ПРОАУДИТ"
ЄДРПОУ:36470829</t>
  </si>
  <si>
    <t>№ 4126 від 05.08.2020</t>
  </si>
  <si>
    <t>акт № ОУ-0000114 від 26.10.2020</t>
  </si>
  <si>
    <t>№ 121 від 12.08.2020</t>
  </si>
  <si>
    <t>13.г</t>
  </si>
  <si>
    <t>Послуги адміністративного менеджера з 1 липня по 22 жовтня 2020 року</t>
  </si>
  <si>
    <t>ФОП Євтєєв Сергій Ігорович,
ІПН: 3358002691,</t>
  </si>
  <si>
    <t>№ УКФ-2020-10 від 01.07.2020</t>
  </si>
  <si>
    <t>акт № 1 від 23.10.2020</t>
  </si>
  <si>
    <t>№ 224 від 23.10.2020</t>
  </si>
  <si>
    <t>14.4.а</t>
  </si>
  <si>
    <t>послуги координатора з 1 по 30 червня 2020 року</t>
  </si>
  <si>
    <t>ФОП Каравай Альона Вікторівна
ІПН: 3031410086</t>
  </si>
  <si>
    <t>№ УКФ-2020-1 від 12.06.2020</t>
  </si>
  <si>
    <t>№ 97 від 01.07.2020</t>
  </si>
  <si>
    <t>послуги координатора з 1 по 29 липня 2020 року</t>
  </si>
  <si>
    <t>№ 115 від 03.08.2020</t>
  </si>
  <si>
    <t>послуги координатора з 1 по 31 серпня 2020 року</t>
  </si>
  <si>
    <t>№ 135 від 07.09.2020</t>
  </si>
  <si>
    <t>послуги координатора з 1 по 30 вересня 2020 року</t>
  </si>
  <si>
    <t>акт № 4 від 05.10.2020</t>
  </si>
  <si>
    <t>№ 184 від 07.10.2020</t>
  </si>
  <si>
    <t>послуги координатора з 1 по 22 жовтня 2020 року</t>
  </si>
  <si>
    <t>ФОП Каравай Альона Вікторівна
 ІПН: 3031410086</t>
  </si>
  <si>
    <t>14.4.б</t>
  </si>
  <si>
    <t xml:space="preserve"> Послуги розробки концепції трьох навчальних подій (для організаторів концертів) та їх втілення спільно з запрошеними експертами / партнерами у період з 1 липня по 30 вересня 2020 року</t>
  </si>
  <si>
    <t>ФОП Фурса Каріна Вікторівна
ІПН: 3341505863</t>
  </si>
  <si>
    <t>№ УКФ-2020-11 від 01.07.2020</t>
  </si>
  <si>
    <t>акт № 1 від 01.10.2020</t>
  </si>
  <si>
    <t>№ 195 від 21.10.2020</t>
  </si>
  <si>
    <t>14.4.в</t>
  </si>
  <si>
    <t>послуги спікерки під час онлайн-події «Це не тільки про музику: Екологічний слід музичних подій», 31.07.2020</t>
  </si>
  <si>
    <t>ФОП Маклюк Юлія Сергіївна 
ІПН: 3192828103</t>
  </si>
  <si>
    <t>№ УКФ-2020-3 від 27.07.2020</t>
  </si>
  <si>
    <t>акт № 1 від 03.08.2020</t>
  </si>
  <si>
    <t>№ 120 від 12.08.2020</t>
  </si>
  <si>
    <t>ФОП Єрьоменко Олена Володимирівна
ІПН: 2468212082</t>
  </si>
  <si>
    <t>№ УКФ-2020-4 від 27.07.2020</t>
  </si>
  <si>
    <t>№ 125 від 14.08.2020</t>
  </si>
  <si>
    <t>послуги спікерки під час онлайн-події «Це не тільки про музику: Гендерний вибір безпеки», 27.08.2020</t>
  </si>
  <si>
    <t>№ УКФ-2020-6 від 15.08.2020</t>
  </si>
  <si>
    <t>акт № 1 від 01.09.2020</t>
  </si>
  <si>
    <t>№ 133 від 07.09.2020</t>
  </si>
  <si>
    <t>Послуги спікера під час онлайн-події «Це не тільки про музику:
Техніка безпеки та домедична допомога на концерті чи рейві»,
11.09.2020</t>
  </si>
  <si>
    <t>ФОП Татеішвілі Реваз Олегович
ІПН: 3296302358</t>
  </si>
  <si>
    <t>№ УКФ-2020-9 від 10.09.2020</t>
  </si>
  <si>
    <t>акт № 1 від 18.09.2020</t>
  </si>
  <si>
    <t>№ 162 від 23.09.2020</t>
  </si>
  <si>
    <t xml:space="preserve">ФОП Прокопьєв Артем Дмитрович
ІПН: 3528014532 </t>
  </si>
  <si>
    <t>№ УКФ-2020-8 від 10.09.2020</t>
  </si>
  <si>
    <t>№ 163 від 23.09.2020</t>
  </si>
  <si>
    <t>ФОП Шаригіна Анна Борисівна
ІПН: 2836513706</t>
  </si>
  <si>
    <t>№ УКФ-2020-7 від 15.08.2020</t>
  </si>
  <si>
    <t>№ 173 від 30.09.2020</t>
  </si>
  <si>
    <t>14.4.е</t>
  </si>
  <si>
    <t>послуги звукорежисера на концерті 18 вересня</t>
  </si>
  <si>
    <t>ФОП Гошовський Василь Іванович
ІПН: 3153209938</t>
  </si>
  <si>
    <t>№ ЦНП-01 від 16.09.2020</t>
  </si>
  <si>
    <t>акт № 1 від 19.09.2020</t>
  </si>
  <si>
    <t>№ 142 від 18.09.2020</t>
  </si>
  <si>
    <t>послуги звукорежисера на концерті 15 жовтня</t>
  </si>
  <si>
    <t>ФОП Нідзельський Андрій Петрович ІПН: 3040214113</t>
  </si>
  <si>
    <t>№ 13102020 від 13 жовтня 2020 року</t>
  </si>
  <si>
    <t>№ 184 від 15.10.2020</t>
  </si>
  <si>
    <t>14.4.є</t>
  </si>
  <si>
    <t>послуги стрімінгу на концерті 18 вересня</t>
  </si>
  <si>
    <t>ФОП Мигаль Анна Валеріївна
ІПН: 3172719544</t>
  </si>
  <si>
    <t>№ ЦНП-02 від 17.09.2020</t>
  </si>
  <si>
    <t>акт № 1 від 02.10.2020</t>
  </si>
  <si>
    <t>№ 144 від 18.09.2020</t>
  </si>
  <si>
    <t>послуги стрімінгу на концерті 15 жовтня</t>
  </si>
  <si>
    <t>ФОП Демчук Анна Анатоліївна
ІПН: 3262513984</t>
  </si>
  <si>
    <t>№ 06102020 від 6 жовтня 2020 року</t>
  </si>
  <si>
    <t>№ 187 від 15.10.2020</t>
  </si>
  <si>
    <t>ЗАГАЛЬНА СУМА:</t>
  </si>
  <si>
    <t>Витрати за даними звіту за рахунок реінвестицій</t>
  </si>
  <si>
    <t>№ 186 від 15.10.2020, № 188 від 16.10.2020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</si>
</sst>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Times New Roman"/>
      <family val="1"/>
    </font>
    <font>
      <i/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E1EEDA"/>
        <bgColor rgb="FFE1EEDA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5" fillId="0" borderId="0" xfId="0" applyFont="1" applyAlignment="1">
      <alignment horizontal="left"/>
    </xf>
    <xf numFmtId="10" fontId="3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10" fontId="1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" fontId="0" fillId="0" borderId="0" xfId="0" applyNumberFormat="1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top"/>
    </xf>
    <xf numFmtId="0" fontId="10" fillId="4" borderId="41" xfId="0" applyFont="1" applyFill="1" applyBorder="1" applyAlignment="1">
      <alignment horizontal="center" vertical="top"/>
    </xf>
    <xf numFmtId="0" fontId="10" fillId="4" borderId="41" xfId="0" applyFont="1" applyFill="1" applyBorder="1" applyAlignment="1">
      <alignment vertical="top" wrapText="1"/>
    </xf>
    <xf numFmtId="165" fontId="17" fillId="4" borderId="41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37" xfId="0" applyNumberFormat="1" applyFont="1" applyFill="1" applyBorder="1" applyAlignment="1">
      <alignment vertical="top"/>
    </xf>
    <xf numFmtId="165" fontId="18" fillId="4" borderId="35" xfId="0" applyNumberFormat="1" applyFont="1" applyFill="1" applyBorder="1" applyAlignment="1">
      <alignment vertical="top"/>
    </xf>
    <xf numFmtId="165" fontId="18" fillId="4" borderId="41" xfId="0" applyNumberFormat="1" applyFont="1" applyFill="1" applyBorder="1" applyAlignment="1">
      <alignment vertical="top"/>
    </xf>
    <xf numFmtId="0" fontId="18" fillId="4" borderId="36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19" fillId="5" borderId="42" xfId="0" applyNumberFormat="1" applyFont="1" applyFill="1" applyBorder="1" applyAlignment="1">
      <alignment horizontal="right" vertical="top"/>
    </xf>
    <xf numFmtId="4" fontId="19" fillId="5" borderId="43" xfId="0" applyNumberFormat="1" applyFont="1" applyFill="1" applyBorder="1" applyAlignment="1">
      <alignment horizontal="right" vertical="top"/>
    </xf>
    <xf numFmtId="10" fontId="19" fillId="5" borderId="43" xfId="0" applyNumberFormat="1" applyFont="1" applyFill="1" applyBorder="1" applyAlignment="1">
      <alignment horizontal="right" vertical="top"/>
    </xf>
    <xf numFmtId="0" fontId="19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6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9" fillId="6" borderId="53" xfId="0" applyNumberFormat="1" applyFont="1" applyFill="1" applyBorder="1" applyAlignment="1">
      <alignment horizontal="right" vertical="top"/>
    </xf>
    <xf numFmtId="4" fontId="19" fillId="6" borderId="37" xfId="0" applyNumberFormat="1" applyFont="1" applyFill="1" applyBorder="1" applyAlignment="1">
      <alignment horizontal="right" vertical="top"/>
    </xf>
    <xf numFmtId="4" fontId="19" fillId="6" borderId="54" xfId="0" applyNumberFormat="1" applyFont="1" applyFill="1" applyBorder="1" applyAlignment="1">
      <alignment horizontal="right" vertical="top"/>
    </xf>
    <xf numFmtId="10" fontId="19" fillId="6" borderId="55" xfId="0" applyNumberFormat="1" applyFont="1" applyFill="1" applyBorder="1" applyAlignment="1">
      <alignment horizontal="right" vertical="top"/>
    </xf>
    <xf numFmtId="0" fontId="19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166" fontId="7" fillId="7" borderId="11" xfId="0" applyNumberFormat="1" applyFont="1" applyFill="1" applyBorder="1" applyAlignment="1">
      <alignment horizontal="center" vertical="top"/>
    </xf>
    <xf numFmtId="166" fontId="7" fillId="7" borderId="12" xfId="0" applyNumberFormat="1" applyFont="1" applyFill="1" applyBorder="1" applyAlignment="1">
      <alignment horizontal="center" vertical="top"/>
    </xf>
    <xf numFmtId="166" fontId="7" fillId="7" borderId="17" xfId="0" applyNumberFormat="1" applyFont="1" applyFill="1" applyBorder="1" applyAlignment="1">
      <alignment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7" xfId="0" applyNumberFormat="1" applyFont="1" applyBorder="1" applyAlignment="1">
      <alignment horizontal="right" vertical="top"/>
    </xf>
    <xf numFmtId="4" fontId="19" fillId="0" borderId="58" xfId="0" applyNumberFormat="1" applyFont="1" applyBorder="1" applyAlignment="1">
      <alignment horizontal="right" vertical="top"/>
    </xf>
    <xf numFmtId="10" fontId="20" fillId="0" borderId="13" xfId="0" applyNumberFormat="1" applyFont="1" applyBorder="1" applyAlignment="1">
      <alignment horizontal="right" vertical="top"/>
    </xf>
    <xf numFmtId="0" fontId="20" fillId="0" borderId="22" xfId="0" applyFont="1" applyBorder="1" applyAlignment="1">
      <alignment horizontal="right" vertical="top" wrapText="1"/>
    </xf>
    <xf numFmtId="4" fontId="4" fillId="6" borderId="59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0" fontId="19" fillId="6" borderId="60" xfId="0" applyNumberFormat="1" applyFont="1" applyFill="1" applyBorder="1" applyAlignment="1">
      <alignment horizontal="right" vertical="top"/>
    </xf>
    <xf numFmtId="0" fontId="19" fillId="6" borderId="22" xfId="0" applyFont="1" applyFill="1" applyBorder="1" applyAlignment="1">
      <alignment horizontal="right" vertical="top" wrapText="1"/>
    </xf>
    <xf numFmtId="49" fontId="9" fillId="0" borderId="12" xfId="0" applyNumberFormat="1" applyFont="1" applyBorder="1" applyAlignment="1">
      <alignment horizontal="center" vertical="top"/>
    </xf>
    <xf numFmtId="166" fontId="21" fillId="8" borderId="60" xfId="0" applyNumberFormat="1" applyFont="1" applyFill="1" applyBorder="1" applyAlignment="1">
      <alignment vertical="top" wrapText="1"/>
    </xf>
    <xf numFmtId="166" fontId="21" fillId="0" borderId="57" xfId="0" applyNumberFormat="1" applyFont="1" applyBorder="1" applyAlignment="1">
      <alignment horizontal="center" vertical="center"/>
    </xf>
    <xf numFmtId="166" fontId="21" fillId="0" borderId="11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top"/>
    </xf>
    <xf numFmtId="166" fontId="7" fillId="0" borderId="11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horizontal="center" vertical="top"/>
    </xf>
    <xf numFmtId="166" fontId="16" fillId="9" borderId="48" xfId="0" applyNumberFormat="1" applyFont="1" applyFill="1" applyBorder="1" applyAlignment="1">
      <alignment vertical="top"/>
    </xf>
    <xf numFmtId="166" fontId="4" fillId="9" borderId="61" xfId="0" applyNumberFormat="1" applyFont="1" applyFill="1" applyBorder="1" applyAlignment="1">
      <alignment horizontal="center" vertical="top"/>
    </xf>
    <xf numFmtId="166" fontId="4" fillId="9" borderId="62" xfId="0" applyNumberFormat="1" applyFont="1" applyFill="1" applyBorder="1" applyAlignment="1">
      <alignment vertical="top" wrapText="1"/>
    </xf>
    <xf numFmtId="166" fontId="4" fillId="9" borderId="35" xfId="0" applyNumberFormat="1" applyFont="1" applyFill="1" applyBorder="1" applyAlignment="1">
      <alignment vertical="top"/>
    </xf>
    <xf numFmtId="4" fontId="4" fillId="9" borderId="44" xfId="0" applyNumberFormat="1" applyFont="1" applyFill="1" applyBorder="1" applyAlignment="1">
      <alignment horizontal="right" vertical="top"/>
    </xf>
    <xf numFmtId="4" fontId="4" fillId="9" borderId="42" xfId="0" applyNumberFormat="1" applyFont="1" applyFill="1" applyBorder="1" applyAlignment="1">
      <alignment horizontal="right" vertical="top"/>
    </xf>
    <xf numFmtId="4" fontId="4" fillId="9" borderId="45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61" xfId="0" applyNumberFormat="1" applyFont="1" applyFill="1" applyBorder="1" applyAlignment="1">
      <alignment horizontal="right" vertical="top"/>
    </xf>
    <xf numFmtId="4" fontId="4" fillId="9" borderId="43" xfId="0" applyNumberFormat="1" applyFont="1" applyFill="1" applyBorder="1" applyAlignment="1">
      <alignment horizontal="right" vertical="top"/>
    </xf>
    <xf numFmtId="10" fontId="4" fillId="9" borderId="63" xfId="0" applyNumberFormat="1" applyFont="1" applyFill="1" applyBorder="1" applyAlignment="1">
      <alignment horizontal="right" vertical="top"/>
    </xf>
    <xf numFmtId="0" fontId="4" fillId="9" borderId="48" xfId="0" applyFont="1" applyFill="1" applyBorder="1" applyAlignment="1">
      <alignment horizontal="right" vertical="top" wrapText="1"/>
    </xf>
    <xf numFmtId="166" fontId="4" fillId="5" borderId="64" xfId="0" applyNumberFormat="1" applyFont="1" applyFill="1" applyBorder="1" applyAlignment="1">
      <alignment vertical="top"/>
    </xf>
    <xf numFmtId="0" fontId="4" fillId="5" borderId="65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7" fillId="5" borderId="47" xfId="0" applyNumberFormat="1" applyFont="1" applyFill="1" applyBorder="1" applyAlignment="1">
      <alignment vertical="top"/>
    </xf>
    <xf numFmtId="4" fontId="7" fillId="5" borderId="40" xfId="0" applyNumberFormat="1" applyFont="1" applyFill="1" applyBorder="1" applyAlignment="1">
      <alignment horizontal="right" vertical="top"/>
    </xf>
    <xf numFmtId="4" fontId="7" fillId="5" borderId="65" xfId="0" applyNumberFormat="1" applyFont="1" applyFill="1" applyBorder="1" applyAlignment="1">
      <alignment horizontal="right" vertical="top"/>
    </xf>
    <xf numFmtId="4" fontId="7" fillId="5" borderId="39" xfId="0" applyNumberFormat="1" applyFont="1" applyFill="1" applyBorder="1" applyAlignment="1">
      <alignment horizontal="right" vertical="top"/>
    </xf>
    <xf numFmtId="166" fontId="16" fillId="6" borderId="55" xfId="0" applyNumberFormat="1" applyFont="1" applyFill="1" applyBorder="1" applyAlignment="1">
      <alignment vertical="top" wrapText="1"/>
    </xf>
    <xf numFmtId="166" fontId="4" fillId="6" borderId="66" xfId="0" applyNumberFormat="1" applyFont="1" applyFill="1" applyBorder="1" applyAlignment="1">
      <alignment horizontal="center" vertical="top"/>
    </xf>
    <xf numFmtId="49" fontId="4" fillId="8" borderId="67" xfId="0" applyNumberFormat="1" applyFont="1" applyFill="1" applyBorder="1" applyAlignment="1">
      <alignment horizontal="center" vertical="top"/>
    </xf>
    <xf numFmtId="166" fontId="21" fillId="8" borderId="68" xfId="0" applyNumberFormat="1" applyFont="1" applyFill="1" applyBorder="1" applyAlignment="1">
      <alignment vertical="top" wrapText="1"/>
    </xf>
    <xf numFmtId="166" fontId="21" fillId="8" borderId="69" xfId="0" applyNumberFormat="1" applyFont="1" applyFill="1" applyBorder="1" applyAlignment="1">
      <alignment horizontal="center" vertical="top"/>
    </xf>
    <xf numFmtId="166" fontId="21" fillId="8" borderId="67" xfId="0" applyNumberFormat="1" applyFont="1" applyFill="1" applyBorder="1" applyAlignment="1">
      <alignment horizontal="center" vertical="top"/>
    </xf>
    <xf numFmtId="166" fontId="7" fillId="0" borderId="17" xfId="0" applyNumberFormat="1" applyFont="1" applyBorder="1" applyAlignment="1">
      <alignment horizontal="left" vertical="center"/>
    </xf>
    <xf numFmtId="166" fontId="7" fillId="0" borderId="11" xfId="0" applyNumberFormat="1" applyFont="1" applyBorder="1" applyAlignment="1">
      <alignment vertical="top"/>
    </xf>
    <xf numFmtId="166" fontId="7" fillId="0" borderId="12" xfId="0" applyNumberFormat="1" applyFont="1" applyBorder="1" applyAlignment="1">
      <alignment vertical="top"/>
    </xf>
    <xf numFmtId="4" fontId="19" fillId="0" borderId="70" xfId="0" applyNumberFormat="1" applyFont="1" applyBorder="1" applyAlignment="1">
      <alignment horizontal="right" vertical="top"/>
    </xf>
    <xf numFmtId="4" fontId="19" fillId="0" borderId="71" xfId="0" applyNumberFormat="1" applyFont="1" applyBorder="1" applyAlignment="1">
      <alignment horizontal="right" vertical="top"/>
    </xf>
    <xf numFmtId="10" fontId="20" fillId="0" borderId="72" xfId="0" applyNumberFormat="1" applyFont="1" applyBorder="1" applyAlignment="1">
      <alignment horizontal="right" vertical="top"/>
    </xf>
    <xf numFmtId="0" fontId="20" fillId="0" borderId="73" xfId="0" applyFont="1" applyBorder="1" applyAlignment="1">
      <alignment horizontal="right" vertical="top" wrapText="1"/>
    </xf>
    <xf numFmtId="166" fontId="4" fillId="9" borderId="63" xfId="0" applyNumberFormat="1" applyFont="1" applyFill="1" applyBorder="1" applyAlignment="1">
      <alignment vertical="top" wrapText="1"/>
    </xf>
    <xf numFmtId="166" fontId="4" fillId="9" borderId="42" xfId="0" applyNumberFormat="1" applyFont="1" applyFill="1" applyBorder="1" applyAlignment="1">
      <alignment vertical="top"/>
    </xf>
    <xf numFmtId="4" fontId="4" fillId="9" borderId="74" xfId="0" applyNumberFormat="1" applyFont="1" applyFill="1" applyBorder="1" applyAlignment="1">
      <alignment horizontal="right" vertical="top"/>
    </xf>
    <xf numFmtId="4" fontId="4" fillId="9" borderId="75" xfId="0" applyNumberFormat="1" applyFont="1" applyFill="1" applyBorder="1" applyAlignment="1">
      <alignment horizontal="right" vertical="top"/>
    </xf>
    <xf numFmtId="49" fontId="4" fillId="5" borderId="76" xfId="0" applyNumberFormat="1" applyFont="1" applyFill="1" applyBorder="1" applyAlignment="1">
      <alignment horizontal="center" vertical="top"/>
    </xf>
    <xf numFmtId="166" fontId="4" fillId="5" borderId="77" xfId="0" applyNumberFormat="1" applyFont="1" applyFill="1" applyBorder="1" applyAlignment="1">
      <alignment horizontal="left" vertical="top" wrapText="1"/>
    </xf>
    <xf numFmtId="166" fontId="7" fillId="5" borderId="78" xfId="0" applyNumberFormat="1" applyFont="1" applyFill="1" applyBorder="1" applyAlignment="1">
      <alignment vertical="top"/>
    </xf>
    <xf numFmtId="4" fontId="7" fillId="5" borderId="77" xfId="0" applyNumberFormat="1" applyFont="1" applyFill="1" applyBorder="1" applyAlignment="1">
      <alignment horizontal="right" vertical="top"/>
    </xf>
    <xf numFmtId="4" fontId="7" fillId="5" borderId="78" xfId="0" applyNumberFormat="1" applyFont="1" applyFill="1" applyBorder="1" applyAlignment="1">
      <alignment horizontal="right" vertical="top"/>
    </xf>
    <xf numFmtId="166" fontId="4" fillId="6" borderId="66" xfId="0" applyNumberFormat="1" applyFont="1" applyFill="1" applyBorder="1" applyAlignment="1">
      <alignment vertical="top"/>
    </xf>
    <xf numFmtId="10" fontId="19" fillId="6" borderId="79" xfId="0" applyNumberFormat="1" applyFont="1" applyFill="1" applyBorder="1" applyAlignment="1">
      <alignment horizontal="right" vertical="top"/>
    </xf>
    <xf numFmtId="4" fontId="19" fillId="0" borderId="14" xfId="0" applyNumberFormat="1" applyFont="1" applyBorder="1" applyAlignment="1">
      <alignment horizontal="right" vertical="top"/>
    </xf>
    <xf numFmtId="10" fontId="20" fillId="0" borderId="80" xfId="0" applyNumberFormat="1" applyFont="1" applyBorder="1" applyAlignment="1">
      <alignment horizontal="right" vertical="top"/>
    </xf>
    <xf numFmtId="10" fontId="19" fillId="6" borderId="81" xfId="0" applyNumberFormat="1" applyFont="1" applyFill="1" applyBorder="1" applyAlignment="1">
      <alignment horizontal="right" vertical="top"/>
    </xf>
    <xf numFmtId="166" fontId="16" fillId="9" borderId="44" xfId="0" applyNumberFormat="1" applyFont="1" applyFill="1" applyBorder="1" applyAlignment="1">
      <alignment vertical="top"/>
    </xf>
    <xf numFmtId="166" fontId="4" fillId="9" borderId="45" xfId="0" applyNumberFormat="1" applyFont="1" applyFill="1" applyBorder="1" applyAlignment="1">
      <alignment horizontal="center" vertical="top"/>
    </xf>
    <xf numFmtId="166" fontId="7" fillId="9" borderId="62" xfId="0" applyNumberFormat="1" applyFont="1" applyFill="1" applyBorder="1" applyAlignment="1">
      <alignment vertical="top" wrapText="1"/>
    </xf>
    <xf numFmtId="166" fontId="7" fillId="9" borderId="35" xfId="0" applyNumberFormat="1" applyFont="1" applyFill="1" applyBorder="1" applyAlignment="1">
      <alignment vertical="top"/>
    </xf>
    <xf numFmtId="4" fontId="4" fillId="9" borderId="53" xfId="0" applyNumberFormat="1" applyFont="1" applyFill="1" applyBorder="1" applyAlignment="1">
      <alignment horizontal="right" vertical="top"/>
    </xf>
    <xf numFmtId="4" fontId="4" fillId="9" borderId="82" xfId="0" applyNumberFormat="1" applyFont="1" applyFill="1" applyBorder="1" applyAlignment="1">
      <alignment horizontal="right" vertical="top"/>
    </xf>
    <xf numFmtId="4" fontId="4" fillId="9" borderId="62" xfId="0" applyNumberFormat="1" applyFont="1" applyFill="1" applyBorder="1" applyAlignment="1">
      <alignment horizontal="right" vertical="top"/>
    </xf>
    <xf numFmtId="4" fontId="4" fillId="9" borderId="54" xfId="0" applyNumberFormat="1" applyFont="1" applyFill="1" applyBorder="1" applyAlignment="1">
      <alignment horizontal="right" vertical="top"/>
    </xf>
    <xf numFmtId="4" fontId="4" fillId="9" borderId="83" xfId="0" applyNumberFormat="1" applyFont="1" applyFill="1" applyBorder="1" applyAlignment="1">
      <alignment horizontal="right" vertical="top"/>
    </xf>
    <xf numFmtId="4" fontId="4" fillId="9" borderId="41" xfId="0" applyNumberFormat="1" applyFont="1" applyFill="1" applyBorder="1" applyAlignment="1">
      <alignment horizontal="right" vertical="top"/>
    </xf>
    <xf numFmtId="10" fontId="4" fillId="9" borderId="84" xfId="0" applyNumberFormat="1" applyFont="1" applyFill="1" applyBorder="1" applyAlignment="1">
      <alignment horizontal="right" vertical="top"/>
    </xf>
    <xf numFmtId="0" fontId="4" fillId="9" borderId="85" xfId="0" applyFont="1" applyFill="1" applyBorder="1" applyAlignment="1">
      <alignment horizontal="right" vertical="top" wrapText="1"/>
    </xf>
    <xf numFmtId="166" fontId="4" fillId="5" borderId="86" xfId="0" applyNumberFormat="1" applyFont="1" applyFill="1" applyBorder="1" applyAlignment="1">
      <alignment vertical="top"/>
    </xf>
    <xf numFmtId="49" fontId="4" fillId="5" borderId="65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vertical="top"/>
    </xf>
    <xf numFmtId="4" fontId="4" fillId="6" borderId="87" xfId="0" applyNumberFormat="1" applyFont="1" applyFill="1" applyBorder="1" applyAlignment="1">
      <alignment horizontal="right" vertical="top"/>
    </xf>
    <xf numFmtId="4" fontId="4" fillId="6" borderId="88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89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/>
    </xf>
    <xf numFmtId="4" fontId="7" fillId="0" borderId="58" xfId="0" applyNumberFormat="1" applyFont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10" fontId="4" fillId="9" borderId="62" xfId="0" applyNumberFormat="1" applyFont="1" applyFill="1" applyBorder="1" applyAlignment="1">
      <alignment horizontal="right" vertical="top"/>
    </xf>
    <xf numFmtId="0" fontId="4" fillId="9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62" xfId="0" applyNumberFormat="1" applyFont="1" applyFill="1" applyBorder="1" applyAlignment="1">
      <alignment horizontal="center" vertical="top"/>
    </xf>
    <xf numFmtId="166" fontId="21" fillId="0" borderId="13" xfId="0" applyNumberFormat="1" applyFont="1" applyBorder="1" applyAlignment="1">
      <alignment vertical="top" wrapText="1"/>
    </xf>
    <xf numFmtId="166" fontId="21" fillId="0" borderId="57" xfId="0" applyNumberFormat="1" applyFont="1" applyBorder="1" applyAlignment="1">
      <alignment horizontal="center" vertical="top" wrapText="1"/>
    </xf>
    <xf numFmtId="166" fontId="21" fillId="0" borderId="11" xfId="0" applyNumberFormat="1" applyFont="1" applyBorder="1" applyAlignment="1">
      <alignment vertical="top" wrapText="1"/>
    </xf>
    <xf numFmtId="166" fontId="21" fillId="0" borderId="12" xfId="0" applyNumberFormat="1" applyFont="1" applyBorder="1" applyAlignment="1">
      <alignment vertical="top" wrapText="1"/>
    </xf>
    <xf numFmtId="166" fontId="7" fillId="0" borderId="17" xfId="0" applyNumberFormat="1" applyFont="1" applyBorder="1" applyAlignment="1">
      <alignment horizontal="left" vertical="top" wrapText="1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90" xfId="0" applyNumberFormat="1" applyFont="1" applyBorder="1" applyAlignment="1">
      <alignment horizontal="right" vertical="top"/>
    </xf>
    <xf numFmtId="4" fontId="7" fillId="0" borderId="91" xfId="0" applyNumberFormat="1" applyFont="1" applyBorder="1" applyAlignment="1">
      <alignment horizontal="right" vertical="top" wrapText="1"/>
    </xf>
    <xf numFmtId="4" fontId="7" fillId="0" borderId="92" xfId="0" applyNumberFormat="1" applyFont="1" applyBorder="1" applyAlignment="1">
      <alignment horizontal="right" vertical="top"/>
    </xf>
    <xf numFmtId="4" fontId="7" fillId="0" borderId="93" xfId="0" applyNumberFormat="1" applyFont="1" applyBorder="1" applyAlignment="1">
      <alignment horizontal="right" vertical="top"/>
    </xf>
    <xf numFmtId="166" fontId="21" fillId="0" borderId="13" xfId="0" applyNumberFormat="1" applyFont="1" applyBorder="1" applyAlignment="1">
      <alignment horizontal="left" vertical="top" wrapText="1"/>
    </xf>
    <xf numFmtId="166" fontId="21" fillId="0" borderId="57" xfId="0" applyNumberFormat="1" applyFont="1" applyBorder="1" applyAlignment="1">
      <alignment horizontal="center" vertical="top"/>
    </xf>
    <xf numFmtId="166" fontId="21" fillId="0" borderId="11" xfId="0" applyNumberFormat="1" applyFont="1" applyBorder="1" applyAlignment="1">
      <alignment horizontal="center" vertical="top"/>
    </xf>
    <xf numFmtId="166" fontId="21" fillId="0" borderId="12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horizontal="left" vertical="top"/>
    </xf>
    <xf numFmtId="4" fontId="7" fillId="0" borderId="91" xfId="0" applyNumberFormat="1" applyFont="1" applyBorder="1" applyAlignment="1">
      <alignment horizontal="right" vertical="top"/>
    </xf>
    <xf numFmtId="166" fontId="7" fillId="0" borderId="57" xfId="0" applyNumberFormat="1" applyFont="1" applyBorder="1" applyAlignment="1">
      <alignment horizontal="center" vertical="top" wrapText="1"/>
    </xf>
    <xf numFmtId="166" fontId="7" fillId="7" borderId="17" xfId="0" applyNumberFormat="1" applyFont="1" applyFill="1" applyBorder="1" applyAlignment="1">
      <alignment horizontal="center" vertical="top"/>
    </xf>
    <xf numFmtId="49" fontId="4" fillId="5" borderId="62" xfId="0" applyNumberFormat="1" applyFont="1" applyFill="1" applyBorder="1" applyAlignment="1">
      <alignment horizontal="center" vertical="top" wrapText="1"/>
    </xf>
    <xf numFmtId="4" fontId="19" fillId="5" borderId="78" xfId="0" applyNumberFormat="1" applyFont="1" applyFill="1" applyBorder="1" applyAlignment="1">
      <alignment horizontal="right" vertical="top"/>
    </xf>
    <xf numFmtId="4" fontId="19" fillId="5" borderId="88" xfId="0" applyNumberFormat="1" applyFont="1" applyFill="1" applyBorder="1" applyAlignment="1">
      <alignment horizontal="right" vertical="top"/>
    </xf>
    <xf numFmtId="10" fontId="19" fillId="5" borderId="55" xfId="0" applyNumberFormat="1" applyFont="1" applyFill="1" applyBorder="1" applyAlignment="1">
      <alignment horizontal="right" vertical="top"/>
    </xf>
    <xf numFmtId="0" fontId="19" fillId="5" borderId="56" xfId="0" applyFont="1" applyFill="1" applyBorder="1" applyAlignment="1">
      <alignment horizontal="right" vertical="top" wrapText="1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6" fillId="6" borderId="55" xfId="0" applyNumberFormat="1" applyFont="1" applyFill="1" applyBorder="1" applyAlignment="1">
      <alignment horizontal="left" vertical="top" wrapText="1"/>
    </xf>
    <xf numFmtId="166" fontId="16" fillId="6" borderId="51" xfId="0" applyNumberFormat="1" applyFont="1" applyFill="1" applyBorder="1" applyAlignment="1">
      <alignment horizontal="left" vertical="top" wrapText="1"/>
    </xf>
    <xf numFmtId="4" fontId="7" fillId="0" borderId="97" xfId="0" applyNumberFormat="1" applyFont="1" applyBorder="1" applyAlignment="1">
      <alignment horizontal="right" vertical="top"/>
    </xf>
    <xf numFmtId="4" fontId="7" fillId="0" borderId="98" xfId="0" applyNumberFormat="1" applyFont="1" applyBorder="1" applyAlignment="1">
      <alignment horizontal="right" vertical="top"/>
    </xf>
    <xf numFmtId="4" fontId="7" fillId="0" borderId="71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35" xfId="0" applyNumberFormat="1" applyFont="1" applyFill="1" applyBorder="1" applyAlignment="1">
      <alignment horizontal="right" vertical="top"/>
    </xf>
    <xf numFmtId="166" fontId="21" fillId="8" borderId="17" xfId="0" applyNumberFormat="1" applyFont="1" applyFill="1" applyBorder="1" applyAlignment="1">
      <alignment vertical="top" wrapText="1"/>
    </xf>
    <xf numFmtId="166" fontId="21" fillId="0" borderId="80" xfId="0" applyNumberFormat="1" applyFont="1" applyBorder="1" applyAlignment="1">
      <alignment horizontal="center" vertical="top"/>
    </xf>
    <xf numFmtId="166" fontId="21" fillId="0" borderId="49" xfId="0" applyNumberFormat="1" applyFont="1" applyBorder="1" applyAlignment="1">
      <alignment horizontal="center" vertical="top"/>
    </xf>
    <xf numFmtId="166" fontId="21" fillId="0" borderId="99" xfId="0" applyNumberFormat="1" applyFont="1" applyBorder="1" applyAlignment="1">
      <alignment horizontal="center" vertical="top"/>
    </xf>
    <xf numFmtId="166" fontId="7" fillId="0" borderId="59" xfId="0" applyNumberFormat="1" applyFont="1" applyBorder="1" applyAlignment="1">
      <alignment horizontal="left" vertical="top"/>
    </xf>
    <xf numFmtId="166" fontId="7" fillId="0" borderId="80" xfId="0" applyNumberFormat="1" applyFont="1" applyBorder="1" applyAlignment="1">
      <alignment horizontal="center" vertical="top"/>
    </xf>
    <xf numFmtId="166" fontId="21" fillId="0" borderId="58" xfId="0" applyNumberFormat="1" applyFont="1" applyBorder="1" applyAlignment="1">
      <alignment horizontal="center" vertical="top"/>
    </xf>
    <xf numFmtId="4" fontId="7" fillId="0" borderId="100" xfId="0" applyNumberFormat="1" applyFont="1" applyBorder="1" applyAlignment="1">
      <alignment horizontal="right" vertical="top"/>
    </xf>
    <xf numFmtId="4" fontId="7" fillId="0" borderId="101" xfId="0" applyNumberFormat="1" applyFont="1" applyBorder="1" applyAlignment="1">
      <alignment horizontal="right" vertical="top"/>
    </xf>
    <xf numFmtId="4" fontId="7" fillId="0" borderId="102" xfId="0" applyNumberFormat="1" applyFont="1" applyBorder="1" applyAlignment="1">
      <alignment horizontal="right" vertical="top"/>
    </xf>
    <xf numFmtId="4" fontId="7" fillId="0" borderId="94" xfId="0" applyNumberFormat="1" applyFont="1" applyBorder="1" applyAlignment="1">
      <alignment horizontal="right" vertical="top"/>
    </xf>
    <xf numFmtId="166" fontId="4" fillId="0" borderId="69" xfId="0" applyNumberFormat="1" applyFont="1" applyBorder="1" applyAlignment="1">
      <alignment vertical="top"/>
    </xf>
    <xf numFmtId="49" fontId="4" fillId="0" borderId="67" xfId="0" applyNumberFormat="1" applyFont="1" applyBorder="1" applyAlignment="1">
      <alignment horizontal="center" vertical="top"/>
    </xf>
    <xf numFmtId="166" fontId="21" fillId="0" borderId="69" xfId="0" applyNumberFormat="1" applyFont="1" applyBorder="1" applyAlignment="1">
      <alignment horizontal="center" vertical="top"/>
    </xf>
    <xf numFmtId="166" fontId="21" fillId="0" borderId="67" xfId="0" applyNumberFormat="1" applyFont="1" applyBorder="1" applyAlignment="1">
      <alignment horizontal="center" vertical="top"/>
    </xf>
    <xf numFmtId="166" fontId="7" fillId="0" borderId="103" xfId="0" applyNumberFormat="1" applyFont="1" applyBorder="1" applyAlignment="1">
      <alignment horizontal="left" vertical="top"/>
    </xf>
    <xf numFmtId="4" fontId="7" fillId="0" borderId="69" xfId="0" applyNumberFormat="1" applyFont="1" applyBorder="1" applyAlignment="1">
      <alignment horizontal="right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103" xfId="0" applyNumberFormat="1" applyFont="1" applyBorder="1" applyAlignment="1">
      <alignment horizontal="right" vertical="top"/>
    </xf>
    <xf numFmtId="4" fontId="4" fillId="9" borderId="64" xfId="0" applyNumberFormat="1" applyFont="1" applyFill="1" applyBorder="1" applyAlignment="1">
      <alignment horizontal="right" vertical="top"/>
    </xf>
    <xf numFmtId="4" fontId="4" fillId="9" borderId="104" xfId="0" applyNumberFormat="1" applyFont="1" applyFill="1" applyBorder="1" applyAlignment="1">
      <alignment horizontal="right" vertical="top"/>
    </xf>
    <xf numFmtId="4" fontId="4" fillId="9" borderId="76" xfId="0" applyNumberFormat="1" applyFont="1" applyFill="1" applyBorder="1" applyAlignment="1">
      <alignment horizontal="right" vertical="top"/>
    </xf>
    <xf numFmtId="4" fontId="4" fillId="9" borderId="105" xfId="0" applyNumberFormat="1" applyFont="1" applyFill="1" applyBorder="1" applyAlignment="1">
      <alignment horizontal="right" vertical="top"/>
    </xf>
    <xf numFmtId="4" fontId="4" fillId="9" borderId="106" xfId="0" applyNumberFormat="1" applyFont="1" applyFill="1" applyBorder="1" applyAlignment="1">
      <alignment horizontal="right" vertical="top"/>
    </xf>
    <xf numFmtId="10" fontId="4" fillId="9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9" borderId="107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7" fillId="5" borderId="41" xfId="0" applyNumberFormat="1" applyFont="1" applyFill="1" applyBorder="1" applyAlignment="1">
      <alignment horizontal="center" vertical="top"/>
    </xf>
    <xf numFmtId="4" fontId="7" fillId="5" borderId="35" xfId="0" applyNumberFormat="1" applyFont="1" applyFill="1" applyBorder="1" applyAlignment="1">
      <alignment horizontal="right" vertical="top"/>
    </xf>
    <xf numFmtId="4" fontId="7" fillId="5" borderId="41" xfId="0" applyNumberFormat="1" applyFont="1" applyFill="1" applyBorder="1" applyAlignment="1">
      <alignment horizontal="right" vertical="top"/>
    </xf>
    <xf numFmtId="4" fontId="7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21" fillId="0" borderId="50" xfId="0" applyNumberFormat="1" applyFont="1" applyBorder="1" applyAlignment="1">
      <alignment vertical="top" wrapText="1"/>
    </xf>
    <xf numFmtId="166" fontId="21" fillId="0" borderId="59" xfId="0" applyNumberFormat="1" applyFont="1" applyBorder="1" applyAlignment="1">
      <alignment horizontal="center" vertical="top"/>
    </xf>
    <xf numFmtId="166" fontId="21" fillId="0" borderId="99" xfId="0" applyNumberFormat="1" applyFont="1" applyBorder="1" applyAlignment="1">
      <alignment vertical="top"/>
    </xf>
    <xf numFmtId="166" fontId="21" fillId="0" borderId="50" xfId="0" applyNumberFormat="1" applyFont="1" applyBorder="1" applyAlignment="1">
      <alignment vertical="top"/>
    </xf>
    <xf numFmtId="4" fontId="7" fillId="0" borderId="99" xfId="0" applyNumberFormat="1" applyFont="1" applyBorder="1" applyAlignment="1">
      <alignment horizontal="right" vertical="top"/>
    </xf>
    <xf numFmtId="4" fontId="7" fillId="0" borderId="50" xfId="0" applyNumberFormat="1" applyFont="1" applyBorder="1" applyAlignment="1">
      <alignment horizontal="right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49" xfId="0" applyNumberFormat="1" applyFont="1" applyBorder="1" applyAlignment="1">
      <alignment horizontal="right" vertical="top"/>
    </xf>
    <xf numFmtId="4" fontId="19" fillId="0" borderId="49" xfId="0" applyNumberFormat="1" applyFont="1" applyBorder="1" applyAlignment="1">
      <alignment horizontal="right" vertical="top"/>
    </xf>
    <xf numFmtId="4" fontId="19" fillId="0" borderId="59" xfId="0" applyNumberFormat="1" applyFont="1" applyBorder="1" applyAlignment="1">
      <alignment horizontal="right" vertical="top"/>
    </xf>
    <xf numFmtId="4" fontId="19" fillId="0" borderId="6" xfId="0" applyNumberFormat="1" applyFont="1" applyBorder="1" applyAlignment="1">
      <alignment horizontal="right" vertical="top"/>
    </xf>
    <xf numFmtId="10" fontId="19" fillId="0" borderId="108" xfId="0" applyNumberFormat="1" applyFont="1" applyBorder="1" applyAlignment="1">
      <alignment horizontal="right" vertical="top"/>
    </xf>
    <xf numFmtId="0" fontId="19" fillId="0" borderId="109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21" fillId="0" borderId="17" xfId="0" applyNumberFormat="1" applyFont="1" applyBorder="1" applyAlignment="1">
      <alignment horizontal="center" vertical="top"/>
    </xf>
    <xf numFmtId="166" fontId="21" fillId="0" borderId="58" xfId="0" applyNumberFormat="1" applyFont="1" applyBorder="1" applyAlignment="1">
      <alignment vertical="top"/>
    </xf>
    <xf numFmtId="166" fontId="21" fillId="0" borderId="12" xfId="0" applyNumberFormat="1" applyFont="1" applyBorder="1" applyAlignment="1">
      <alignment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7" fontId="4" fillId="0" borderId="67" xfId="0" applyNumberFormat="1" applyFont="1" applyBorder="1" applyAlignment="1">
      <alignment horizontal="center" vertical="top"/>
    </xf>
    <xf numFmtId="166" fontId="21" fillId="8" borderId="67" xfId="0" applyNumberFormat="1" applyFont="1" applyFill="1" applyBorder="1" applyAlignment="1">
      <alignment vertical="top" wrapText="1"/>
    </xf>
    <xf numFmtId="166" fontId="21" fillId="0" borderId="103" xfId="0" applyNumberFormat="1" applyFont="1" applyBorder="1" applyAlignment="1">
      <alignment horizontal="center" vertical="top"/>
    </xf>
    <xf numFmtId="166" fontId="21" fillId="0" borderId="110" xfId="0" applyNumberFormat="1" applyFont="1" applyBorder="1" applyAlignment="1">
      <alignment vertical="top"/>
    </xf>
    <xf numFmtId="166" fontId="21" fillId="0" borderId="67" xfId="0" applyNumberFormat="1" applyFont="1" applyBorder="1" applyAlignment="1">
      <alignment vertical="top"/>
    </xf>
    <xf numFmtId="166" fontId="16" fillId="9" borderId="74" xfId="0" applyNumberFormat="1" applyFont="1" applyFill="1" applyBorder="1" applyAlignment="1">
      <alignment vertical="top"/>
    </xf>
    <xf numFmtId="166" fontId="4" fillId="9" borderId="111" xfId="0" applyNumberFormat="1" applyFont="1" applyFill="1" applyBorder="1" applyAlignment="1">
      <alignment horizontal="center" vertical="top"/>
    </xf>
    <xf numFmtId="166" fontId="7" fillId="9" borderId="76" xfId="0" applyNumberFormat="1" applyFont="1" applyFill="1" applyBorder="1" applyAlignment="1">
      <alignment vertical="top" wrapText="1"/>
    </xf>
    <xf numFmtId="166" fontId="7" fillId="9" borderId="86" xfId="0" applyNumberFormat="1" applyFont="1" applyFill="1" applyBorder="1" applyAlignment="1">
      <alignment vertical="top"/>
    </xf>
    <xf numFmtId="4" fontId="4" fillId="9" borderId="111" xfId="0" applyNumberFormat="1" applyFont="1" applyFill="1" applyBorder="1" applyAlignment="1">
      <alignment horizontal="right" vertical="top"/>
    </xf>
    <xf numFmtId="4" fontId="4" fillId="9" borderId="112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7" fillId="5" borderId="48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21" fillId="0" borderId="9" xfId="0" applyNumberFormat="1" applyFont="1" applyBorder="1" applyAlignment="1">
      <alignment vertical="top" wrapText="1"/>
    </xf>
    <xf numFmtId="166" fontId="7" fillId="7" borderId="113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7" fillId="7" borderId="60" xfId="0" applyNumberFormat="1" applyFont="1" applyFill="1" applyBorder="1" applyAlignment="1">
      <alignment vertical="top"/>
    </xf>
    <xf numFmtId="4" fontId="7" fillId="0" borderId="108" xfId="0" applyNumberFormat="1" applyFont="1" applyBorder="1" applyAlignment="1">
      <alignment horizontal="right" vertical="top"/>
    </xf>
    <xf numFmtId="4" fontId="19" fillId="0" borderId="13" xfId="0" applyNumberFormat="1" applyFont="1" applyBorder="1" applyAlignment="1">
      <alignment horizontal="right" vertical="top"/>
    </xf>
    <xf numFmtId="166" fontId="4" fillId="0" borderId="73" xfId="0" applyNumberFormat="1" applyFont="1" applyBorder="1" applyAlignment="1">
      <alignment vertical="top"/>
    </xf>
    <xf numFmtId="166" fontId="7" fillId="0" borderId="114" xfId="0" applyNumberFormat="1" applyFont="1" applyBorder="1" applyAlignment="1">
      <alignment vertical="top" wrapText="1"/>
    </xf>
    <xf numFmtId="166" fontId="16" fillId="9" borderId="53" xfId="0" applyNumberFormat="1" applyFont="1" applyFill="1" applyBorder="1" applyAlignment="1">
      <alignment vertical="top"/>
    </xf>
    <xf numFmtId="166" fontId="7" fillId="9" borderId="65" xfId="0" applyNumberFormat="1" applyFont="1" applyFill="1" applyBorder="1" applyAlignment="1">
      <alignment vertical="top"/>
    </xf>
    <xf numFmtId="4" fontId="4" fillId="9" borderId="78" xfId="0" applyNumberFormat="1" applyFont="1" applyFill="1" applyBorder="1" applyAlignment="1">
      <alignment horizontal="right" vertical="top"/>
    </xf>
    <xf numFmtId="10" fontId="4" fillId="9" borderId="115" xfId="0" applyNumberFormat="1" applyFont="1" applyFill="1" applyBorder="1" applyAlignment="1">
      <alignment horizontal="right" vertical="top"/>
    </xf>
    <xf numFmtId="0" fontId="4" fillId="9" borderId="75" xfId="0" applyFont="1" applyFill="1" applyBorder="1" applyAlignment="1">
      <alignment horizontal="right" vertical="top" wrapText="1"/>
    </xf>
    <xf numFmtId="166" fontId="4" fillId="5" borderId="66" xfId="0" applyNumberFormat="1" applyFont="1" applyFill="1" applyBorder="1" applyAlignment="1">
      <alignment vertical="top"/>
    </xf>
    <xf numFmtId="49" fontId="4" fillId="5" borderId="48" xfId="0" applyNumberFormat="1" applyFont="1" applyFill="1" applyBorder="1" applyAlignment="1">
      <alignment horizontal="center" vertical="top"/>
    </xf>
    <xf numFmtId="166" fontId="4" fillId="5" borderId="44" xfId="0" applyNumberFormat="1" applyFont="1" applyFill="1" applyBorder="1" applyAlignment="1">
      <alignment horizontal="left" vertical="top" wrapText="1"/>
    </xf>
    <xf numFmtId="166" fontId="7" fillId="5" borderId="46" xfId="0" applyNumberFormat="1" applyFont="1" applyFill="1" applyBorder="1" applyAlignment="1">
      <alignment horizontal="center" vertical="top"/>
    </xf>
    <xf numFmtId="167" fontId="4" fillId="0" borderId="16" xfId="0" applyNumberFormat="1" applyFont="1" applyBorder="1" applyAlignment="1">
      <alignment horizontal="center" vertical="top"/>
    </xf>
    <xf numFmtId="166" fontId="7" fillId="0" borderId="9" xfId="0" applyNumberFormat="1" applyFont="1" applyBorder="1" applyAlignment="1">
      <alignment vertical="top" wrapText="1"/>
    </xf>
    <xf numFmtId="166" fontId="7" fillId="0" borderId="15" xfId="0" applyNumberFormat="1" applyFont="1" applyBorder="1" applyAlignment="1">
      <alignment horizontal="center" vertical="top"/>
    </xf>
    <xf numFmtId="4" fontId="7" fillId="0" borderId="116" xfId="0" applyNumberFormat="1" applyFont="1" applyBorder="1" applyAlignment="1">
      <alignment horizontal="right" vertical="top"/>
    </xf>
    <xf numFmtId="166" fontId="4" fillId="10" borderId="35" xfId="0" applyNumberFormat="1" applyFont="1" applyFill="1" applyBorder="1" applyAlignment="1">
      <alignment horizontal="center" vertical="top"/>
    </xf>
    <xf numFmtId="4" fontId="4" fillId="10" borderId="36" xfId="0" applyNumberFormat="1" applyFont="1" applyFill="1" applyBorder="1" applyAlignment="1">
      <alignment horizontal="right" vertical="top"/>
    </xf>
    <xf numFmtId="4" fontId="4" fillId="10" borderId="83" xfId="0" applyNumberFormat="1" applyFont="1" applyFill="1" applyBorder="1" applyAlignment="1">
      <alignment horizontal="right" vertical="top"/>
    </xf>
    <xf numFmtId="4" fontId="4" fillId="10" borderId="62" xfId="0" applyNumberFormat="1" applyFont="1" applyFill="1" applyBorder="1" applyAlignment="1">
      <alignment horizontal="right" vertical="top"/>
    </xf>
    <xf numFmtId="4" fontId="4" fillId="10" borderId="48" xfId="0" applyNumberFormat="1" applyFont="1" applyFill="1" applyBorder="1" applyAlignment="1">
      <alignment horizontal="right" vertical="top"/>
    </xf>
    <xf numFmtId="4" fontId="4" fillId="10" borderId="46" xfId="0" applyNumberFormat="1" applyFont="1" applyFill="1" applyBorder="1" applyAlignment="1">
      <alignment horizontal="right" vertical="top"/>
    </xf>
    <xf numFmtId="4" fontId="4" fillId="10" borderId="37" xfId="0" applyNumberFormat="1" applyFont="1" applyFill="1" applyBorder="1" applyAlignment="1">
      <alignment horizontal="right" vertical="top"/>
    </xf>
    <xf numFmtId="10" fontId="4" fillId="10" borderId="60" xfId="0" applyNumberFormat="1" applyFont="1" applyFill="1" applyBorder="1" applyAlignment="1">
      <alignment horizontal="right" vertical="top"/>
    </xf>
    <xf numFmtId="0" fontId="4" fillId="10" borderId="22" xfId="0" applyFont="1" applyFill="1" applyBorder="1" applyAlignment="1">
      <alignment horizontal="right" vertical="top" wrapText="1"/>
    </xf>
    <xf numFmtId="166" fontId="4" fillId="5" borderId="65" xfId="0" applyNumberFormat="1" applyFont="1" applyFill="1" applyBorder="1" applyAlignment="1">
      <alignment vertical="top"/>
    </xf>
    <xf numFmtId="49" fontId="4" fillId="5" borderId="36" xfId="0" applyNumberFormat="1" applyFont="1" applyFill="1" applyBorder="1" applyAlignment="1">
      <alignment horizontal="center" vertical="top"/>
    </xf>
    <xf numFmtId="166" fontId="4" fillId="5" borderId="36" xfId="0" applyNumberFormat="1" applyFont="1" applyFill="1" applyBorder="1" applyAlignment="1">
      <alignment horizontal="lef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7" xfId="0" applyNumberFormat="1" applyFont="1" applyFill="1" applyBorder="1" applyAlignment="1">
      <alignment horizontal="right" vertical="top"/>
    </xf>
    <xf numFmtId="166" fontId="7" fillId="0" borderId="59" xfId="0" applyNumberFormat="1" applyFont="1" applyBorder="1" applyAlignment="1">
      <alignment vertical="top" wrapText="1"/>
    </xf>
    <xf numFmtId="166" fontId="7" fillId="0" borderId="109" xfId="0" applyNumberFormat="1" applyFont="1" applyBorder="1" applyAlignment="1">
      <alignment horizontal="center" vertical="top"/>
    </xf>
    <xf numFmtId="166" fontId="7" fillId="0" borderId="49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horizontal="center" vertical="top"/>
    </xf>
    <xf numFmtId="166" fontId="7" fillId="7" borderId="59" xfId="0" applyNumberFormat="1" applyFont="1" applyFill="1" applyBorder="1" applyAlignment="1">
      <alignment horizontal="center" vertical="top"/>
    </xf>
    <xf numFmtId="4" fontId="19" fillId="0" borderId="108" xfId="0" applyNumberFormat="1" applyFont="1" applyBorder="1" applyAlignment="1">
      <alignment horizontal="right" vertical="top"/>
    </xf>
    <xf numFmtId="4" fontId="19" fillId="0" borderId="109" xfId="0" applyNumberFormat="1" applyFont="1" applyBorder="1" applyAlignment="1">
      <alignment horizontal="right" vertical="top"/>
    </xf>
    <xf numFmtId="10" fontId="19" fillId="0" borderId="80" xfId="0" applyNumberFormat="1" applyFont="1" applyBorder="1" applyAlignment="1">
      <alignment horizontal="right" vertical="top"/>
    </xf>
    <xf numFmtId="166" fontId="7" fillId="0" borderId="103" xfId="0" applyNumberFormat="1" applyFont="1" applyBorder="1" applyAlignment="1">
      <alignment vertical="top" wrapText="1"/>
    </xf>
    <xf numFmtId="166" fontId="7" fillId="0" borderId="23" xfId="0" applyNumberFormat="1" applyFont="1" applyBorder="1" applyAlignment="1">
      <alignment horizontal="center" vertical="top"/>
    </xf>
    <xf numFmtId="166" fontId="7" fillId="0" borderId="69" xfId="0" applyNumberFormat="1" applyFont="1" applyBorder="1" applyAlignment="1">
      <alignment horizontal="center" vertical="top"/>
    </xf>
    <xf numFmtId="166" fontId="7" fillId="0" borderId="67" xfId="0" applyNumberFormat="1" applyFont="1" applyBorder="1" applyAlignment="1">
      <alignment horizontal="center" vertical="top"/>
    </xf>
    <xf numFmtId="166" fontId="7" fillId="7" borderId="103" xfId="0" applyNumberFormat="1" applyFont="1" applyFill="1" applyBorder="1" applyAlignment="1">
      <alignment horizontal="center" vertical="top"/>
    </xf>
    <xf numFmtId="4" fontId="19" fillId="0" borderId="22" xfId="0" applyNumberFormat="1" applyFont="1" applyBorder="1" applyAlignment="1">
      <alignment horizontal="right" vertical="top"/>
    </xf>
    <xf numFmtId="166" fontId="4" fillId="10" borderId="65" xfId="0" applyNumberFormat="1" applyFont="1" applyFill="1" applyBorder="1" applyAlignment="1">
      <alignment horizontal="center" vertical="top"/>
    </xf>
    <xf numFmtId="4" fontId="4" fillId="10" borderId="86" xfId="0" applyNumberFormat="1" applyFont="1" applyFill="1" applyBorder="1" applyAlignment="1">
      <alignment horizontal="right" vertical="top"/>
    </xf>
    <xf numFmtId="4" fontId="4" fillId="10" borderId="105" xfId="0" applyNumberFormat="1" applyFont="1" applyFill="1" applyBorder="1" applyAlignment="1">
      <alignment horizontal="right" vertical="top"/>
    </xf>
    <xf numFmtId="4" fontId="4" fillId="10" borderId="76" xfId="0" applyNumberFormat="1" applyFont="1" applyFill="1" applyBorder="1" applyAlignment="1">
      <alignment horizontal="right" vertical="top"/>
    </xf>
    <xf numFmtId="4" fontId="4" fillId="10" borderId="75" xfId="0" applyNumberFormat="1" applyFont="1" applyFill="1" applyBorder="1" applyAlignment="1">
      <alignment horizontal="right" vertical="top"/>
    </xf>
    <xf numFmtId="4" fontId="4" fillId="10" borderId="112" xfId="0" applyNumberFormat="1" applyFont="1" applyFill="1" applyBorder="1" applyAlignment="1">
      <alignment horizontal="right" vertical="top"/>
    </xf>
    <xf numFmtId="4" fontId="4" fillId="10" borderId="39" xfId="0" applyNumberFormat="1" applyFont="1" applyFill="1" applyBorder="1" applyAlignment="1">
      <alignment horizontal="right" vertical="top"/>
    </xf>
    <xf numFmtId="4" fontId="4" fillId="9" borderId="23" xfId="0" applyNumberFormat="1" applyFont="1" applyFill="1" applyBorder="1" applyAlignment="1">
      <alignment horizontal="right" vertical="top"/>
    </xf>
    <xf numFmtId="10" fontId="4" fillId="10" borderId="81" xfId="0" applyNumberFormat="1" applyFont="1" applyFill="1" applyBorder="1" applyAlignment="1">
      <alignment horizontal="right" vertical="top"/>
    </xf>
    <xf numFmtId="166" fontId="4" fillId="5" borderId="48" xfId="0" applyNumberFormat="1" applyFont="1" applyFill="1" applyBorder="1" applyAlignment="1">
      <alignment vertical="top"/>
    </xf>
    <xf numFmtId="166" fontId="4" fillId="5" borderId="48" xfId="0" applyNumberFormat="1" applyFont="1" applyFill="1" applyBorder="1" applyAlignment="1">
      <alignment horizontal="left" vertical="top" wrapText="1"/>
    </xf>
    <xf numFmtId="4" fontId="4" fillId="5" borderId="40" xfId="0" applyNumberFormat="1" applyFont="1" applyFill="1" applyBorder="1" applyAlignment="1">
      <alignment horizontal="right" vertical="top"/>
    </xf>
    <xf numFmtId="166" fontId="21" fillId="0" borderId="108" xfId="0" applyNumberFormat="1" applyFont="1" applyBorder="1" applyAlignment="1">
      <alignment horizontal="center" vertical="top"/>
    </xf>
    <xf numFmtId="166" fontId="21" fillId="0" borderId="49" xfId="0" applyNumberFormat="1" applyFont="1" applyBorder="1" applyAlignment="1">
      <alignment vertical="top"/>
    </xf>
    <xf numFmtId="166" fontId="7" fillId="0" borderId="12" xfId="0" applyNumberFormat="1" applyFont="1" applyBorder="1" applyAlignment="1">
      <alignment vertical="top" wrapText="1"/>
    </xf>
    <xf numFmtId="166" fontId="21" fillId="0" borderId="13" xfId="0" applyNumberFormat="1" applyFont="1" applyBorder="1" applyAlignment="1">
      <alignment horizontal="center" vertical="top"/>
    </xf>
    <xf numFmtId="166" fontId="21" fillId="0" borderId="11" xfId="0" applyNumberFormat="1" applyFont="1" applyBorder="1" applyAlignment="1">
      <alignment vertical="top"/>
    </xf>
    <xf numFmtId="166" fontId="21" fillId="8" borderId="68" xfId="0" applyNumberFormat="1" applyFont="1" applyFill="1" applyBorder="1" applyAlignment="1">
      <alignment horizontal="center" vertical="top"/>
    </xf>
    <xf numFmtId="166" fontId="21" fillId="8" borderId="69" xfId="0" applyNumberFormat="1" applyFont="1" applyFill="1" applyBorder="1" applyAlignment="1">
      <alignment vertical="top"/>
    </xf>
    <xf numFmtId="166" fontId="21" fillId="8" borderId="67" xfId="0" applyNumberFormat="1" applyFont="1" applyFill="1" applyBorder="1" applyAlignment="1">
      <alignment vertical="top"/>
    </xf>
    <xf numFmtId="166" fontId="7" fillId="8" borderId="103" xfId="0" applyNumberFormat="1" applyFont="1" applyFill="1" applyBorder="1" applyAlignment="1">
      <alignment horizontal="left" vertical="top"/>
    </xf>
    <xf numFmtId="10" fontId="4" fillId="10" borderId="55" xfId="0" applyNumberFormat="1" applyFont="1" applyFill="1" applyBorder="1" applyAlignment="1">
      <alignment horizontal="right" vertical="top"/>
    </xf>
    <xf numFmtId="0" fontId="4" fillId="10" borderId="56" xfId="0" applyFont="1" applyFill="1" applyBorder="1" applyAlignment="1">
      <alignment horizontal="right" vertical="top" wrapText="1"/>
    </xf>
    <xf numFmtId="4" fontId="19" fillId="6" borderId="41" xfId="0" applyNumberFormat="1" applyFont="1" applyFill="1" applyBorder="1" applyAlignment="1">
      <alignment horizontal="right" vertical="top"/>
    </xf>
    <xf numFmtId="4" fontId="19" fillId="6" borderId="49" xfId="0" applyNumberFormat="1" applyFont="1" applyFill="1" applyBorder="1" applyAlignment="1">
      <alignment horizontal="right" vertical="top"/>
    </xf>
    <xf numFmtId="10" fontId="19" fillId="6" borderId="51" xfId="0" applyNumberFormat="1" applyFont="1" applyFill="1" applyBorder="1" applyAlignment="1">
      <alignment horizontal="right" vertical="top"/>
    </xf>
    <xf numFmtId="0" fontId="19" fillId="6" borderId="109" xfId="0" applyFont="1" applyFill="1" applyBorder="1" applyAlignment="1">
      <alignment horizontal="right" vertical="top" wrapText="1"/>
    </xf>
    <xf numFmtId="4" fontId="19" fillId="6" borderId="51" xfId="0" applyNumberFormat="1" applyFont="1" applyFill="1" applyBorder="1" applyAlignment="1">
      <alignment horizontal="right" vertical="top"/>
    </xf>
    <xf numFmtId="166" fontId="4" fillId="6" borderId="53" xfId="0" applyNumberFormat="1" applyFont="1" applyFill="1" applyBorder="1" applyAlignment="1">
      <alignment vertical="top"/>
    </xf>
    <xf numFmtId="49" fontId="4" fillId="6" borderId="82" xfId="0" applyNumberFormat="1" applyFont="1" applyFill="1" applyBorder="1" applyAlignment="1">
      <alignment horizontal="center" vertical="top"/>
    </xf>
    <xf numFmtId="166" fontId="16" fillId="6" borderId="62" xfId="0" applyNumberFormat="1" applyFont="1" applyFill="1" applyBorder="1" applyAlignment="1">
      <alignment horizontal="left" vertical="top" wrapText="1"/>
    </xf>
    <xf numFmtId="4" fontId="4" fillId="6" borderId="82" xfId="0" applyNumberFormat="1" applyFont="1" applyFill="1" applyBorder="1" applyAlignment="1">
      <alignment horizontal="right" vertical="top"/>
    </xf>
    <xf numFmtId="4" fontId="4" fillId="6" borderId="62" xfId="0" applyNumberFormat="1" applyFont="1" applyFill="1" applyBorder="1" applyAlignment="1">
      <alignment horizontal="right" vertical="top"/>
    </xf>
    <xf numFmtId="4" fontId="4" fillId="6" borderId="83" xfId="0" applyNumberFormat="1" applyFont="1" applyFill="1" applyBorder="1" applyAlignment="1">
      <alignment horizontal="right" vertical="top"/>
    </xf>
    <xf numFmtId="166" fontId="4" fillId="8" borderId="49" xfId="0" applyNumberFormat="1" applyFont="1" applyFill="1" applyBorder="1" applyAlignment="1">
      <alignment vertical="top"/>
    </xf>
    <xf numFmtId="49" fontId="4" fillId="8" borderId="50" xfId="0" applyNumberFormat="1" applyFont="1" applyFill="1" applyBorder="1" applyAlignment="1">
      <alignment horizontal="center" vertical="top"/>
    </xf>
    <xf numFmtId="166" fontId="21" fillId="8" borderId="59" xfId="0" applyNumberFormat="1" applyFont="1" applyFill="1" applyBorder="1" applyAlignment="1">
      <alignment vertical="top" wrapText="1"/>
    </xf>
    <xf numFmtId="166" fontId="7" fillId="8" borderId="81" xfId="0" applyNumberFormat="1" applyFont="1" applyFill="1" applyBorder="1" applyAlignment="1">
      <alignment horizontal="center" vertical="top"/>
    </xf>
    <xf numFmtId="166" fontId="21" fillId="8" borderId="49" xfId="0" applyNumberFormat="1" applyFont="1" applyFill="1" applyBorder="1" applyAlignment="1">
      <alignment horizontal="center" vertical="top"/>
    </xf>
    <xf numFmtId="166" fontId="21" fillId="8" borderId="50" xfId="0" applyNumberFormat="1" applyFont="1" applyFill="1" applyBorder="1" applyAlignment="1">
      <alignment horizontal="center" vertical="top"/>
    </xf>
    <xf numFmtId="166" fontId="7" fillId="8" borderId="59" xfId="0" applyNumberFormat="1" applyFont="1" applyFill="1" applyBorder="1" applyAlignment="1">
      <alignment horizontal="left" vertical="top"/>
    </xf>
    <xf numFmtId="49" fontId="9" fillId="0" borderId="91" xfId="0" applyNumberFormat="1" applyFont="1" applyBorder="1" applyAlignment="1">
      <alignment horizontal="center" vertical="top"/>
    </xf>
    <xf numFmtId="166" fontId="21" fillId="8" borderId="96" xfId="0" applyNumberFormat="1" applyFont="1" applyFill="1" applyBorder="1" applyAlignment="1">
      <alignment vertical="top" wrapText="1"/>
    </xf>
    <xf numFmtId="166" fontId="21" fillId="0" borderId="9" xfId="0" applyNumberFormat="1" applyFont="1" applyBorder="1" applyAlignment="1">
      <alignment horizontal="center" vertical="top"/>
    </xf>
    <xf numFmtId="166" fontId="21" fillId="0" borderId="93" xfId="0" applyNumberFormat="1" applyFont="1" applyBorder="1" applyAlignment="1">
      <alignment horizontal="center" vertical="top"/>
    </xf>
    <xf numFmtId="166" fontId="21" fillId="0" borderId="91" xfId="0" applyNumberFormat="1" applyFont="1" applyBorder="1" applyAlignment="1">
      <alignment horizontal="center" vertical="top"/>
    </xf>
    <xf numFmtId="166" fontId="21" fillId="0" borderId="92" xfId="0" applyNumberFormat="1" applyFont="1" applyBorder="1" applyAlignment="1">
      <alignment vertical="top" wrapText="1"/>
    </xf>
    <xf numFmtId="166" fontId="4" fillId="0" borderId="97" xfId="0" applyNumberFormat="1" applyFont="1" applyBorder="1" applyAlignment="1">
      <alignment vertical="top"/>
    </xf>
    <xf numFmtId="49" fontId="9" fillId="0" borderId="98" xfId="0" applyNumberFormat="1" applyFont="1" applyBorder="1" applyAlignment="1">
      <alignment horizontal="center" vertical="top"/>
    </xf>
    <xf numFmtId="166" fontId="21" fillId="0" borderId="71" xfId="0" applyNumberFormat="1" applyFont="1" applyBorder="1" applyAlignment="1">
      <alignment vertical="top" wrapText="1"/>
    </xf>
    <xf numFmtId="166" fontId="21" fillId="0" borderId="114" xfId="0" applyNumberFormat="1" applyFont="1" applyBorder="1" applyAlignment="1">
      <alignment horizontal="center" vertical="top"/>
    </xf>
    <xf numFmtId="166" fontId="21" fillId="0" borderId="97" xfId="0" applyNumberFormat="1" applyFont="1" applyBorder="1" applyAlignment="1">
      <alignment horizontal="center" vertical="top"/>
    </xf>
    <xf numFmtId="166" fontId="21" fillId="0" borderId="98" xfId="0" applyNumberFormat="1" applyFont="1" applyBorder="1" applyAlignment="1">
      <alignment horizontal="center" vertical="top"/>
    </xf>
    <xf numFmtId="166" fontId="7" fillId="0" borderId="71" xfId="0" applyNumberFormat="1" applyFont="1" applyBorder="1" applyAlignment="1">
      <alignment horizontal="left" vertical="top"/>
    </xf>
    <xf numFmtId="166" fontId="21" fillId="0" borderId="17" xfId="0" applyNumberFormat="1" applyFont="1" applyBorder="1" applyAlignment="1">
      <alignment vertical="top" wrapText="1"/>
    </xf>
    <xf numFmtId="166" fontId="9" fillId="8" borderId="87" xfId="0" applyNumberFormat="1" applyFont="1" applyFill="1" applyBorder="1" applyAlignment="1">
      <alignment vertical="top"/>
    </xf>
    <xf numFmtId="49" fontId="9" fillId="8" borderId="88" xfId="0" applyNumberFormat="1" applyFont="1" applyFill="1" applyBorder="1" applyAlignment="1">
      <alignment horizontal="center" vertical="top"/>
    </xf>
    <xf numFmtId="166" fontId="7" fillId="0" borderId="92" xfId="0" applyNumberFormat="1" applyFont="1" applyBorder="1" applyAlignment="1">
      <alignment horizontal="left" vertical="top"/>
    </xf>
    <xf numFmtId="166" fontId="9" fillId="8" borderId="69" xfId="0" applyNumberFormat="1" applyFont="1" applyFill="1" applyBorder="1" applyAlignment="1">
      <alignment vertical="top"/>
    </xf>
    <xf numFmtId="49" fontId="9" fillId="8" borderId="67" xfId="0" applyNumberFormat="1" applyFont="1" applyFill="1" applyBorder="1" applyAlignment="1">
      <alignment horizontal="center" vertical="top"/>
    </xf>
    <xf numFmtId="166" fontId="21" fillId="8" borderId="103" xfId="0" applyNumberFormat="1" applyFont="1" applyFill="1" applyBorder="1" applyAlignment="1">
      <alignment vertical="top" wrapText="1"/>
    </xf>
    <xf numFmtId="166" fontId="4" fillId="10" borderId="42" xfId="0" applyNumberFormat="1" applyFont="1" applyFill="1" applyBorder="1" applyAlignment="1">
      <alignment horizontal="center" vertical="top"/>
    </xf>
    <xf numFmtId="4" fontId="4" fillId="10" borderId="47" xfId="0" applyNumberFormat="1" applyFont="1" applyFill="1" applyBorder="1" applyAlignment="1">
      <alignment horizontal="right" vertical="top"/>
    </xf>
    <xf numFmtId="10" fontId="4" fillId="10" borderId="77" xfId="0" applyNumberFormat="1" applyFont="1" applyFill="1" applyBorder="1" applyAlignment="1">
      <alignment horizontal="right" vertical="top"/>
    </xf>
    <xf numFmtId="0" fontId="4" fillId="10" borderId="75" xfId="0" applyFont="1" applyFill="1" applyBorder="1" applyAlignment="1">
      <alignment horizontal="right" vertical="top" wrapText="1"/>
    </xf>
    <xf numFmtId="166" fontId="22" fillId="4" borderId="75" xfId="0" applyNumberFormat="1" applyFont="1" applyFill="1" applyBorder="1" applyAlignment="1">
      <alignment vertical="top"/>
    </xf>
    <xf numFmtId="166" fontId="10" fillId="4" borderId="123" xfId="0" applyNumberFormat="1" applyFont="1" applyFill="1" applyBorder="1" applyAlignment="1">
      <alignment horizontal="center" vertical="top"/>
    </xf>
    <xf numFmtId="166" fontId="10" fillId="4" borderId="115" xfId="0" applyNumberFormat="1" applyFont="1" applyFill="1" applyBorder="1" applyAlignment="1">
      <alignment vertical="top" wrapText="1"/>
    </xf>
    <xf numFmtId="166" fontId="10" fillId="4" borderId="77" xfId="0" applyNumberFormat="1" applyFont="1" applyFill="1" applyBorder="1" applyAlignment="1">
      <alignment vertical="top"/>
    </xf>
    <xf numFmtId="4" fontId="10" fillId="4" borderId="74" xfId="0" applyNumberFormat="1" applyFont="1" applyFill="1" applyBorder="1" applyAlignment="1">
      <alignment horizontal="right" vertical="top"/>
    </xf>
    <xf numFmtId="4" fontId="10" fillId="4" borderId="75" xfId="0" applyNumberFormat="1" applyFont="1" applyFill="1" applyBorder="1" applyAlignment="1">
      <alignment horizontal="right" vertical="top"/>
    </xf>
    <xf numFmtId="4" fontId="10" fillId="4" borderId="77" xfId="0" applyNumberFormat="1" applyFont="1" applyFill="1" applyBorder="1" applyAlignment="1">
      <alignment horizontal="right" vertical="top"/>
    </xf>
    <xf numFmtId="10" fontId="10" fillId="4" borderId="77" xfId="0" applyNumberFormat="1" applyFont="1" applyFill="1" applyBorder="1" applyAlignment="1">
      <alignment horizontal="right" vertical="top"/>
    </xf>
    <xf numFmtId="0" fontId="10" fillId="4" borderId="75" xfId="0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168" fontId="7" fillId="0" borderId="0" xfId="0" applyNumberFormat="1" applyFont="1"/>
    <xf numFmtId="169" fontId="19" fillId="0" borderId="0" xfId="0" applyNumberFormat="1" applyFont="1"/>
    <xf numFmtId="0" fontId="1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5" fillId="0" borderId="0" xfId="0" applyFont="1"/>
    <xf numFmtId="0" fontId="0" fillId="0" borderId="0" xfId="0"/>
    <xf numFmtId="4" fontId="24" fillId="0" borderId="0" xfId="0" applyNumberFormat="1" applyFont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2" xfId="0" applyFont="1" applyBorder="1" applyAlignment="1">
      <alignment horizontal="left" vertical="top" wrapText="1"/>
    </xf>
    <xf numFmtId="4" fontId="27" fillId="0" borderId="12" xfId="0" applyNumberFormat="1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right" wrapText="1"/>
    </xf>
    <xf numFmtId="0" fontId="29" fillId="0" borderId="12" xfId="0" applyFont="1" applyBorder="1" applyAlignment="1">
      <alignment horizontal="left" wrapText="1"/>
    </xf>
    <xf numFmtId="4" fontId="29" fillId="0" borderId="12" xfId="0" applyNumberFormat="1" applyFont="1" applyBorder="1" applyAlignment="1">
      <alignment horizontal="center" wrapText="1"/>
    </xf>
    <xf numFmtId="0" fontId="29" fillId="0" borderId="12" xfId="0" applyFont="1" applyBorder="1" applyAlignment="1">
      <alignment wrapText="1"/>
    </xf>
    <xf numFmtId="0" fontId="29" fillId="0" borderId="113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0" fontId="21" fillId="0" borderId="113" xfId="0" applyFont="1" applyBorder="1" applyAlignment="1">
      <alignment horizontal="left" wrapText="1"/>
    </xf>
    <xf numFmtId="4" fontId="21" fillId="0" borderId="113" xfId="0" applyNumberFormat="1" applyFont="1" applyBorder="1" applyAlignment="1">
      <alignment horizontal="center" wrapText="1"/>
    </xf>
    <xf numFmtId="0" fontId="21" fillId="0" borderId="12" xfId="0" applyFont="1" applyBorder="1" applyAlignment="1">
      <alignment horizontal="right"/>
    </xf>
    <xf numFmtId="0" fontId="21" fillId="0" borderId="91" xfId="0" applyFont="1" applyBorder="1" applyAlignment="1">
      <alignment horizontal="right"/>
    </xf>
    <xf numFmtId="0" fontId="21" fillId="0" borderId="95" xfId="0" applyFont="1" applyBorder="1" applyAlignment="1">
      <alignment horizontal="left" wrapText="1"/>
    </xf>
    <xf numFmtId="4" fontId="21" fillId="0" borderId="95" xfId="0" applyNumberFormat="1" applyFont="1" applyBorder="1" applyAlignment="1">
      <alignment horizontal="center" wrapText="1"/>
    </xf>
    <xf numFmtId="4" fontId="29" fillId="0" borderId="12" xfId="0" applyNumberFormat="1" applyFont="1" applyBorder="1" applyAlignment="1">
      <alignment horizontal="left" wrapText="1"/>
    </xf>
    <xf numFmtId="4" fontId="29" fillId="0" borderId="12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12" xfId="0" applyFont="1" applyBorder="1" applyAlignment="1">
      <alignment horizontal="left" vertical="top" wrapText="1"/>
    </xf>
    <xf numFmtId="4" fontId="29" fillId="0" borderId="12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10" fontId="1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16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 vertical="center" wrapText="1"/>
    </xf>
    <xf numFmtId="0" fontId="12" fillId="0" borderId="15" xfId="0" applyFont="1" applyBorder="1"/>
    <xf numFmtId="10" fontId="13" fillId="0" borderId="13" xfId="0" applyNumberFormat="1" applyFont="1" applyBorder="1" applyAlignment="1">
      <alignment horizontal="center" vertical="center"/>
    </xf>
    <xf numFmtId="0" fontId="12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2" fillId="0" borderId="27" xfId="0" applyFont="1" applyBorder="1"/>
    <xf numFmtId="0" fontId="12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2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2" fillId="0" borderId="30" xfId="0" applyFont="1" applyBorder="1"/>
    <xf numFmtId="0" fontId="12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2" fillId="0" borderId="31" xfId="0" applyFont="1" applyBorder="1"/>
    <xf numFmtId="0" fontId="12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10" borderId="120" xfId="0" applyNumberFormat="1" applyFont="1" applyFill="1" applyBorder="1" applyAlignment="1">
      <alignment horizontal="left" vertical="top"/>
    </xf>
    <xf numFmtId="0" fontId="12" fillId="0" borderId="121" xfId="0" applyFont="1" applyBorder="1"/>
    <xf numFmtId="0" fontId="12" fillId="0" borderId="122" xfId="0" applyFont="1" applyBorder="1"/>
    <xf numFmtId="166" fontId="7" fillId="0" borderId="0" xfId="0" applyNumberFormat="1" applyFont="1" applyAlignment="1">
      <alignment horizontal="center"/>
    </xf>
    <xf numFmtId="166" fontId="10" fillId="4" borderId="26" xfId="0" applyNumberFormat="1" applyFont="1" applyFill="1" applyBorder="1" applyAlignment="1">
      <alignment horizontal="left"/>
    </xf>
    <xf numFmtId="166" fontId="16" fillId="10" borderId="26" xfId="0" applyNumberFormat="1" applyFont="1" applyFill="1" applyBorder="1" applyAlignment="1">
      <alignment horizontal="left" vertical="top" wrapText="1"/>
    </xf>
    <xf numFmtId="166" fontId="4" fillId="10" borderId="117" xfId="0" applyNumberFormat="1" applyFont="1" applyFill="1" applyBorder="1" applyAlignment="1">
      <alignment horizontal="left" vertical="top"/>
    </xf>
    <xf numFmtId="0" fontId="12" fillId="0" borderId="118" xfId="0" applyFont="1" applyBorder="1"/>
    <xf numFmtId="0" fontId="12" fillId="0" borderId="119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2" fillId="0" borderId="29" xfId="0" applyFont="1" applyBorder="1"/>
    <xf numFmtId="0" fontId="12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9" fillId="11" borderId="60" xfId="0" applyFont="1" applyFill="1" applyBorder="1" applyAlignment="1">
      <alignment horizontal="left" vertical="top" wrapText="1"/>
    </xf>
    <xf numFmtId="0" fontId="28" fillId="0" borderId="81" xfId="0" applyFont="1" applyBorder="1"/>
    <xf numFmtId="0" fontId="28" fillId="0" borderId="113" xfId="0" applyFont="1" applyBorder="1"/>
    <xf numFmtId="0" fontId="27" fillId="0" borderId="60" xfId="0" applyFont="1" applyBorder="1" applyAlignment="1">
      <alignment horizontal="left" wrapText="1"/>
    </xf>
    <xf numFmtId="4" fontId="24" fillId="0" borderId="0" xfId="0" applyNumberFormat="1" applyFont="1" applyAlignment="1">
      <alignment horizontal="right" wrapText="1"/>
    </xf>
    <xf numFmtId="0" fontId="0" fillId="0" borderId="0" xfId="0"/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11" borderId="60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8" workbookViewId="0">
      <selection activeCell="D20" sqref="D20"/>
    </sheetView>
  </sheetViews>
  <sheetFormatPr baseColWidth="10" defaultColWidth="12.6640625" defaultRowHeight="15" customHeight="1" x14ac:dyDescent="0.15"/>
  <cols>
    <col min="1" max="1" width="12.33203125" customWidth="1"/>
    <col min="2" max="16" width="12" customWidth="1"/>
    <col min="17" max="26" width="6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/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/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7" t="s">
        <v>0</v>
      </c>
      <c r="L3" s="6"/>
      <c r="M3" s="8"/>
      <c r="N3" s="9"/>
      <c r="O3" s="8"/>
      <c r="P3" s="6"/>
      <c r="Q3" s="4"/>
      <c r="R3" s="4"/>
      <c r="S3" s="4"/>
      <c r="T3" s="4"/>
      <c r="U3" s="4"/>
      <c r="V3" s="4"/>
      <c r="W3" s="4"/>
      <c r="X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7" t="s">
        <v>1</v>
      </c>
      <c r="L4" s="10"/>
      <c r="M4" s="11"/>
      <c r="N4" s="10"/>
      <c r="O4" s="8"/>
      <c r="P4" s="6"/>
      <c r="Q4" s="4"/>
      <c r="R4" s="4"/>
      <c r="S4" s="4"/>
      <c r="T4" s="4"/>
      <c r="U4" s="4"/>
      <c r="V4" s="4"/>
      <c r="W4" s="4"/>
      <c r="X4" s="4"/>
    </row>
    <row r="5" spans="1:26" ht="15.75" customHeight="1" x14ac:dyDescent="0.2">
      <c r="A5" s="4"/>
      <c r="B5" s="12"/>
      <c r="C5" s="4"/>
      <c r="D5" s="13" t="s">
        <v>2</v>
      </c>
      <c r="E5" s="4"/>
      <c r="F5" s="4"/>
      <c r="G5" s="4"/>
      <c r="H5" s="4"/>
      <c r="I5" s="4"/>
      <c r="J5" s="4"/>
      <c r="K5" s="7" t="s">
        <v>3</v>
      </c>
      <c r="L5" s="14"/>
      <c r="M5" s="14"/>
      <c r="N5" s="15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ht="16" x14ac:dyDescent="0.2">
      <c r="A6" s="4"/>
      <c r="B6" s="12"/>
      <c r="C6" s="4"/>
      <c r="D6" s="12" t="s">
        <v>4</v>
      </c>
      <c r="E6" s="12"/>
      <c r="F6" s="12"/>
      <c r="G6" s="12"/>
      <c r="H6" s="12"/>
      <c r="I6" s="12"/>
      <c r="J6" s="15"/>
      <c r="K6" s="4"/>
      <c r="L6" s="4"/>
      <c r="M6" s="4"/>
      <c r="N6" s="15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ht="16" x14ac:dyDescent="0.2">
      <c r="A7" s="4"/>
      <c r="B7" s="4"/>
      <c r="C7" s="4"/>
      <c r="D7" s="13" t="s">
        <v>5</v>
      </c>
      <c r="E7" s="16"/>
      <c r="F7" s="16"/>
      <c r="G7" s="16"/>
      <c r="H7" s="16"/>
      <c r="I7" s="12"/>
      <c r="J7" s="15"/>
      <c r="K7" s="4"/>
      <c r="L7" s="17"/>
      <c r="M7" s="17"/>
      <c r="N7" s="1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6" x14ac:dyDescent="0.2">
      <c r="A8" s="4"/>
      <c r="B8" s="4"/>
      <c r="C8" s="4"/>
      <c r="D8" s="12" t="s">
        <v>6</v>
      </c>
      <c r="E8" s="18"/>
      <c r="G8" s="12"/>
      <c r="H8" s="12"/>
      <c r="I8" s="12"/>
      <c r="J8" s="15"/>
      <c r="K8" s="4"/>
      <c r="L8" s="15"/>
      <c r="M8" s="15"/>
      <c r="N8" s="1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6" x14ac:dyDescent="0.2">
      <c r="A9" s="4"/>
      <c r="B9" s="4"/>
      <c r="C9" s="4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6"/>
      <c r="Q9" s="4"/>
      <c r="R9" s="4"/>
      <c r="S9" s="4"/>
      <c r="T9" s="4"/>
      <c r="U9" s="4"/>
      <c r="V9" s="4"/>
      <c r="W9" s="4"/>
      <c r="X9" s="4"/>
    </row>
    <row r="10" spans="1:26" ht="16" x14ac:dyDescent="0.2">
      <c r="A10" s="4"/>
      <c r="B10" s="4"/>
      <c r="C10" s="4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97" t="s">
        <v>7</v>
      </c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8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97" t="s">
        <v>8</v>
      </c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8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99" t="s">
        <v>9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8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2"/>
      <c r="C14" s="15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500"/>
      <c r="B16" s="503" t="s">
        <v>10</v>
      </c>
      <c r="C16" s="504"/>
      <c r="D16" s="507" t="s">
        <v>11</v>
      </c>
      <c r="E16" s="508"/>
      <c r="F16" s="508"/>
      <c r="G16" s="508"/>
      <c r="H16" s="508"/>
      <c r="I16" s="508"/>
      <c r="J16" s="509"/>
      <c r="K16" s="510" t="s">
        <v>12</v>
      </c>
      <c r="L16" s="504"/>
      <c r="M16" s="510" t="s">
        <v>13</v>
      </c>
      <c r="N16" s="504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51" customHeight="1" x14ac:dyDescent="0.2">
      <c r="A17" s="501"/>
      <c r="B17" s="505"/>
      <c r="C17" s="506"/>
      <c r="D17" s="20" t="s">
        <v>14</v>
      </c>
      <c r="E17" s="21" t="s">
        <v>15</v>
      </c>
      <c r="F17" s="21" t="s">
        <v>16</v>
      </c>
      <c r="G17" s="21" t="s">
        <v>17</v>
      </c>
      <c r="H17" s="21" t="s">
        <v>18</v>
      </c>
      <c r="I17" s="512" t="s">
        <v>19</v>
      </c>
      <c r="J17" s="513"/>
      <c r="K17" s="511"/>
      <c r="L17" s="506"/>
      <c r="M17" s="511"/>
      <c r="N17" s="506"/>
    </row>
    <row r="18" spans="1:26" ht="47.25" customHeight="1" x14ac:dyDescent="0.15">
      <c r="A18" s="502"/>
      <c r="B18" s="22" t="s">
        <v>20</v>
      </c>
      <c r="C18" s="23" t="s">
        <v>21</v>
      </c>
      <c r="D18" s="22" t="s">
        <v>21</v>
      </c>
      <c r="E18" s="24" t="s">
        <v>21</v>
      </c>
      <c r="F18" s="24" t="s">
        <v>21</v>
      </c>
      <c r="G18" s="24" t="s">
        <v>21</v>
      </c>
      <c r="H18" s="24" t="s">
        <v>21</v>
      </c>
      <c r="I18" s="24" t="s">
        <v>20</v>
      </c>
      <c r="J18" s="25" t="s">
        <v>22</v>
      </c>
      <c r="K18" s="22" t="s">
        <v>20</v>
      </c>
      <c r="L18" s="23" t="s">
        <v>21</v>
      </c>
      <c r="M18" s="26" t="s">
        <v>20</v>
      </c>
      <c r="N18" s="27" t="s">
        <v>21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" customHeight="1" x14ac:dyDescent="0.15">
      <c r="A19" s="29" t="s">
        <v>23</v>
      </c>
      <c r="B19" s="30" t="s">
        <v>24</v>
      </c>
      <c r="C19" s="31" t="s">
        <v>25</v>
      </c>
      <c r="D19" s="32" t="s">
        <v>26</v>
      </c>
      <c r="E19" s="33" t="s">
        <v>27</v>
      </c>
      <c r="F19" s="33" t="s">
        <v>28</v>
      </c>
      <c r="G19" s="33" t="s">
        <v>29</v>
      </c>
      <c r="H19" s="33" t="s">
        <v>30</v>
      </c>
      <c r="I19" s="33" t="s">
        <v>31</v>
      </c>
      <c r="J19" s="31" t="s">
        <v>32</v>
      </c>
      <c r="K19" s="32" t="s">
        <v>33</v>
      </c>
      <c r="L19" s="31" t="s">
        <v>34</v>
      </c>
      <c r="M19" s="32" t="s">
        <v>35</v>
      </c>
      <c r="N19" s="31" t="s">
        <v>36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39.75" customHeight="1" x14ac:dyDescent="0.15">
      <c r="A20" s="35" t="s">
        <v>37</v>
      </c>
      <c r="B20" s="36">
        <f t="shared" ref="B20:B23" si="0">C20/N20</f>
        <v>0.98322316545314226</v>
      </c>
      <c r="C20" s="37">
        <v>468848</v>
      </c>
      <c r="D20" s="38"/>
      <c r="E20" s="39"/>
      <c r="F20" s="39"/>
      <c r="G20" s="39"/>
      <c r="H20" s="39"/>
      <c r="I20" s="40">
        <f>J20/N20</f>
        <v>0</v>
      </c>
      <c r="J20" s="37">
        <f t="shared" ref="J20:J23" si="1">D20+E20+F20+G20+H20</f>
        <v>0</v>
      </c>
      <c r="K20" s="40">
        <f t="shared" ref="K20:K23" si="2">L20/N20</f>
        <v>1.6776834546857699E-2</v>
      </c>
      <c r="L20" s="37">
        <v>8000</v>
      </c>
      <c r="M20" s="41">
        <v>1</v>
      </c>
      <c r="N20" s="42">
        <f t="shared" ref="N20:N23" si="3">C20+J20+L20</f>
        <v>476848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45" customHeight="1" x14ac:dyDescent="0.15">
      <c r="A21" s="43" t="s">
        <v>38</v>
      </c>
      <c r="B21" s="36">
        <f t="shared" si="0"/>
        <v>0.98310821510843471</v>
      </c>
      <c r="C21" s="37">
        <f>Витрати!J112</f>
        <v>465603</v>
      </c>
      <c r="D21" s="38"/>
      <c r="E21" s="39"/>
      <c r="F21" s="39"/>
      <c r="G21" s="39"/>
      <c r="H21" s="39"/>
      <c r="I21" s="40">
        <v>0</v>
      </c>
      <c r="J21" s="37">
        <f t="shared" si="1"/>
        <v>0</v>
      </c>
      <c r="K21" s="40">
        <f t="shared" si="2"/>
        <v>1.6891784891565297E-2</v>
      </c>
      <c r="L21" s="37">
        <f>Витрати!P112</f>
        <v>8000</v>
      </c>
      <c r="M21" s="41">
        <v>1</v>
      </c>
      <c r="N21" s="42">
        <f t="shared" si="3"/>
        <v>473603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48.75" customHeight="1" x14ac:dyDescent="0.15">
      <c r="A22" s="43" t="s">
        <v>39</v>
      </c>
      <c r="B22" s="36">
        <f t="shared" si="0"/>
        <v>0.97859245383997862</v>
      </c>
      <c r="C22" s="37">
        <v>365700</v>
      </c>
      <c r="D22" s="38"/>
      <c r="E22" s="39"/>
      <c r="F22" s="39"/>
      <c r="G22" s="39"/>
      <c r="H22" s="39"/>
      <c r="I22" s="40">
        <v>0</v>
      </c>
      <c r="J22" s="37">
        <f t="shared" si="1"/>
        <v>0</v>
      </c>
      <c r="K22" s="40">
        <f t="shared" si="2"/>
        <v>2.1407546160021409E-2</v>
      </c>
      <c r="L22" s="37">
        <v>8000</v>
      </c>
      <c r="M22" s="41">
        <v>1</v>
      </c>
      <c r="N22" s="42">
        <f t="shared" si="3"/>
        <v>373700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9.75" customHeight="1" x14ac:dyDescent="0.15">
      <c r="A23" s="44" t="s">
        <v>40</v>
      </c>
      <c r="B23" s="36">
        <f t="shared" si="0"/>
        <v>1</v>
      </c>
      <c r="C23" s="37">
        <f t="shared" ref="C23:H23" si="4">C21-C22</f>
        <v>99903</v>
      </c>
      <c r="D23" s="38">
        <f t="shared" si="4"/>
        <v>0</v>
      </c>
      <c r="E23" s="39">
        <f t="shared" si="4"/>
        <v>0</v>
      </c>
      <c r="F23" s="39">
        <f t="shared" si="4"/>
        <v>0</v>
      </c>
      <c r="G23" s="39">
        <f t="shared" si="4"/>
        <v>0</v>
      </c>
      <c r="H23" s="39">
        <f t="shared" si="4"/>
        <v>0</v>
      </c>
      <c r="I23" s="40">
        <v>0</v>
      </c>
      <c r="J23" s="37">
        <f t="shared" si="1"/>
        <v>0</v>
      </c>
      <c r="K23" s="40">
        <f t="shared" si="2"/>
        <v>0</v>
      </c>
      <c r="L23" s="37">
        <f>L21-L22</f>
        <v>0</v>
      </c>
      <c r="M23" s="41">
        <v>1</v>
      </c>
      <c r="N23" s="42">
        <f t="shared" si="3"/>
        <v>99903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2"/>
      <c r="K25" s="3"/>
    </row>
    <row r="26" spans="1:26" ht="15.75" customHeight="1" x14ac:dyDescent="0.2">
      <c r="A26" s="45"/>
      <c r="B26" s="45" t="s">
        <v>41</v>
      </c>
      <c r="C26" s="15" t="s">
        <v>42</v>
      </c>
      <c r="D26" s="46"/>
      <c r="E26" s="47"/>
      <c r="G26" s="15" t="s">
        <v>43</v>
      </c>
      <c r="H26" s="15"/>
      <c r="I26" s="48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ht="15.75" customHeight="1" x14ac:dyDescent="0.2">
      <c r="D27" s="49" t="s">
        <v>44</v>
      </c>
      <c r="F27" s="50"/>
      <c r="G27" s="49" t="s">
        <v>45</v>
      </c>
      <c r="I27" s="2"/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2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2:16" ht="15.75" customHeight="1" x14ac:dyDescent="0.2">
      <c r="B34" s="51"/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2:16" ht="15.75" customHeight="1" x14ac:dyDescent="0.2">
      <c r="B35" s="51"/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2:16" ht="15.75" customHeight="1" x14ac:dyDescent="0.2">
      <c r="B36" s="51"/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2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2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2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2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2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2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2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2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2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2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2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2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15"/>
    <row r="229" spans="4:16" ht="15.75" customHeight="1" x14ac:dyDescent="0.15"/>
    <row r="230" spans="4:16" ht="15.75" customHeight="1" x14ac:dyDescent="0.15"/>
    <row r="231" spans="4:16" ht="15.75" customHeight="1" x14ac:dyDescent="0.15"/>
    <row r="232" spans="4:16" ht="15.75" customHeight="1" x14ac:dyDescent="0.15"/>
    <row r="233" spans="4:16" ht="15.75" customHeight="1" x14ac:dyDescent="0.15"/>
    <row r="234" spans="4:16" ht="15.75" customHeight="1" x14ac:dyDescent="0.15"/>
    <row r="235" spans="4:16" ht="15.75" customHeight="1" x14ac:dyDescent="0.15"/>
    <row r="236" spans="4:16" ht="15.75" customHeight="1" x14ac:dyDescent="0.15"/>
    <row r="237" spans="4:16" ht="15.75" customHeight="1" x14ac:dyDescent="0.15"/>
    <row r="238" spans="4:16" ht="15.75" customHeight="1" x14ac:dyDescent="0.15"/>
    <row r="239" spans="4:16" ht="15.75" customHeight="1" x14ac:dyDescent="0.15"/>
    <row r="240" spans="4:1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7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00"/>
  <sheetViews>
    <sheetView tabSelected="1" workbookViewId="0">
      <pane xSplit="3" ySplit="9" topLeftCell="K107" activePane="bottomRight" state="frozen"/>
      <selection pane="topRight" activeCell="D1" sqref="D1"/>
      <selection pane="bottomLeft" activeCell="A10" sqref="A10"/>
      <selection pane="bottomRight" activeCell="I2" sqref="I2:K4"/>
    </sheetView>
  </sheetViews>
  <sheetFormatPr baseColWidth="10" defaultColWidth="12.6640625" defaultRowHeight="15" customHeight="1" outlineLevelCol="1" x14ac:dyDescent="0.15"/>
  <cols>
    <col min="1" max="1" width="8.6640625" customWidth="1"/>
    <col min="2" max="2" width="5.1640625" customWidth="1"/>
    <col min="3" max="3" width="42.83203125" customWidth="1"/>
    <col min="4" max="4" width="9" customWidth="1"/>
    <col min="5" max="5" width="9.83203125" customWidth="1"/>
    <col min="6" max="6" width="11.6640625" customWidth="1"/>
    <col min="7" max="7" width="14.1640625" customWidth="1"/>
    <col min="8" max="8" width="10.1640625" customWidth="1"/>
    <col min="9" max="9" width="11.83203125" customWidth="1"/>
    <col min="10" max="10" width="14.1640625" customWidth="1"/>
    <col min="11" max="11" width="10.33203125" customWidth="1" outlineLevel="1"/>
    <col min="12" max="12" width="13.5" customWidth="1" outlineLevel="1"/>
    <col min="13" max="13" width="14.1640625" customWidth="1" outlineLevel="1"/>
    <col min="14" max="14" width="8.1640625" customWidth="1" outlineLevel="1"/>
    <col min="15" max="15" width="11.5" customWidth="1" outlineLevel="1"/>
    <col min="16" max="16" width="14.1640625" customWidth="1" outlineLevel="1"/>
    <col min="17" max="17" width="8.1640625" hidden="1" customWidth="1" outlineLevel="1"/>
    <col min="18" max="18" width="9.6640625" hidden="1" customWidth="1" outlineLevel="1"/>
    <col min="19" max="19" width="14.1640625" hidden="1" customWidth="1" outlineLevel="1"/>
    <col min="20" max="20" width="8.1640625" hidden="1" customWidth="1" outlineLevel="1"/>
    <col min="21" max="21" width="9.6640625" hidden="1" customWidth="1" outlineLevel="1"/>
    <col min="22" max="22" width="14.1640625" hidden="1" customWidth="1" outlineLevel="1"/>
    <col min="23" max="23" width="8.1640625" hidden="1" customWidth="1" outlineLevel="1"/>
    <col min="24" max="24" width="9.6640625" hidden="1" customWidth="1" outlineLevel="1"/>
    <col min="25" max="25" width="14.1640625" hidden="1" customWidth="1" outlineLevel="1"/>
    <col min="26" max="26" width="8.1640625" hidden="1" customWidth="1" outlineLevel="1"/>
    <col min="27" max="27" width="9.6640625" hidden="1" customWidth="1" outlineLevel="1"/>
    <col min="28" max="28" width="14.1640625" hidden="1" customWidth="1" outlineLevel="1"/>
    <col min="29" max="32" width="14.1640625" customWidth="1"/>
    <col min="33" max="33" width="18.1640625" customWidth="1"/>
    <col min="34" max="35" width="6.6640625" customWidth="1"/>
  </cols>
  <sheetData>
    <row r="1" spans="1:35" ht="16" x14ac:dyDescent="0.2">
      <c r="A1" s="52" t="s">
        <v>46</v>
      </c>
      <c r="B1" s="52"/>
      <c r="C1" s="52"/>
      <c r="D1" s="52"/>
      <c r="E1" s="52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2"/>
      <c r="AD1" s="12"/>
      <c r="AE1" s="12"/>
      <c r="AF1" s="12"/>
      <c r="AG1" s="53"/>
    </row>
    <row r="2" spans="1:35" ht="16" x14ac:dyDescent="0.2">
      <c r="A2" s="13" t="s">
        <v>2</v>
      </c>
      <c r="B2" s="52"/>
      <c r="C2" s="52"/>
      <c r="D2" s="52"/>
      <c r="E2" s="52"/>
      <c r="F2" s="15"/>
      <c r="G2" s="15"/>
      <c r="H2" s="15"/>
      <c r="I2" s="4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2"/>
      <c r="AD2" s="12"/>
      <c r="AE2" s="12"/>
      <c r="AF2" s="12"/>
      <c r="AG2" s="12"/>
      <c r="AH2" s="50"/>
      <c r="AI2" s="50"/>
    </row>
    <row r="3" spans="1:35" x14ac:dyDescent="0.2">
      <c r="A3" s="13" t="s">
        <v>5</v>
      </c>
      <c r="B3" s="54"/>
      <c r="C3" s="13"/>
      <c r="D3" s="55"/>
      <c r="E3" s="55"/>
      <c r="F3" s="55"/>
      <c r="G3" s="55"/>
      <c r="H3" s="55"/>
      <c r="I3" s="549"/>
      <c r="J3" s="550"/>
      <c r="K3" s="550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6"/>
      <c r="AE3" s="56"/>
      <c r="AF3" s="56"/>
      <c r="AG3" s="56"/>
      <c r="AH3" s="50"/>
      <c r="AI3" s="50"/>
    </row>
    <row r="4" spans="1:35" ht="25" customHeight="1" x14ac:dyDescent="0.2">
      <c r="A4" s="12" t="s">
        <v>6</v>
      </c>
      <c r="B4" s="54"/>
      <c r="C4" s="13"/>
      <c r="D4" s="55"/>
      <c r="E4" s="55"/>
      <c r="F4" s="55"/>
      <c r="G4" s="55"/>
      <c r="H4" s="55"/>
      <c r="I4" s="549"/>
      <c r="J4" s="550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58"/>
      <c r="AE4" s="58"/>
      <c r="AF4" s="58"/>
      <c r="AG4" s="58"/>
      <c r="AH4" s="50"/>
      <c r="AI4" s="50"/>
    </row>
    <row r="5" spans="1:35" ht="14" x14ac:dyDescent="0.15">
      <c r="A5" s="12"/>
      <c r="B5" s="54"/>
      <c r="C5" s="59"/>
      <c r="D5" s="55"/>
      <c r="E5" s="55"/>
      <c r="F5" s="55"/>
      <c r="G5" s="55"/>
      <c r="H5" s="55"/>
      <c r="I5" s="55"/>
      <c r="J5" s="55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61"/>
      <c r="AE5" s="61"/>
      <c r="AF5" s="61"/>
      <c r="AG5" s="61"/>
    </row>
    <row r="6" spans="1:35" ht="17.25" customHeight="1" x14ac:dyDescent="0.15">
      <c r="A6" s="517" t="s">
        <v>47</v>
      </c>
      <c r="B6" s="519" t="s">
        <v>48</v>
      </c>
      <c r="C6" s="522" t="s">
        <v>49</v>
      </c>
      <c r="D6" s="525" t="s">
        <v>50</v>
      </c>
      <c r="E6" s="526" t="s">
        <v>51</v>
      </c>
      <c r="F6" s="515"/>
      <c r="G6" s="515"/>
      <c r="H6" s="515"/>
      <c r="I6" s="515"/>
      <c r="J6" s="516"/>
      <c r="K6" s="526" t="s">
        <v>52</v>
      </c>
      <c r="L6" s="515"/>
      <c r="M6" s="515"/>
      <c r="N6" s="515"/>
      <c r="O6" s="515"/>
      <c r="P6" s="516"/>
      <c r="Q6" s="526" t="s">
        <v>53</v>
      </c>
      <c r="R6" s="515"/>
      <c r="S6" s="515"/>
      <c r="T6" s="515"/>
      <c r="U6" s="515"/>
      <c r="V6" s="516"/>
      <c r="W6" s="526" t="s">
        <v>53</v>
      </c>
      <c r="X6" s="515"/>
      <c r="Y6" s="515"/>
      <c r="Z6" s="515"/>
      <c r="AA6" s="515"/>
      <c r="AB6" s="516"/>
      <c r="AC6" s="536" t="s">
        <v>54</v>
      </c>
      <c r="AD6" s="515"/>
      <c r="AE6" s="515"/>
      <c r="AF6" s="537"/>
      <c r="AG6" s="517" t="s">
        <v>55</v>
      </c>
    </row>
    <row r="7" spans="1:35" ht="17.25" customHeight="1" x14ac:dyDescent="0.15">
      <c r="A7" s="501"/>
      <c r="B7" s="520"/>
      <c r="C7" s="523"/>
      <c r="D7" s="523"/>
      <c r="E7" s="514" t="s">
        <v>56</v>
      </c>
      <c r="F7" s="515"/>
      <c r="G7" s="516"/>
      <c r="H7" s="514" t="s">
        <v>57</v>
      </c>
      <c r="I7" s="515"/>
      <c r="J7" s="516"/>
      <c r="K7" s="514" t="s">
        <v>56</v>
      </c>
      <c r="L7" s="515"/>
      <c r="M7" s="516"/>
      <c r="N7" s="514" t="s">
        <v>57</v>
      </c>
      <c r="O7" s="515"/>
      <c r="P7" s="516"/>
      <c r="Q7" s="514" t="s">
        <v>56</v>
      </c>
      <c r="R7" s="515"/>
      <c r="S7" s="516"/>
      <c r="T7" s="514" t="s">
        <v>57</v>
      </c>
      <c r="U7" s="515"/>
      <c r="V7" s="516"/>
      <c r="W7" s="514" t="s">
        <v>56</v>
      </c>
      <c r="X7" s="515"/>
      <c r="Y7" s="516"/>
      <c r="Z7" s="514" t="s">
        <v>57</v>
      </c>
      <c r="AA7" s="515"/>
      <c r="AB7" s="516"/>
      <c r="AC7" s="539" t="s">
        <v>58</v>
      </c>
      <c r="AD7" s="539" t="s">
        <v>59</v>
      </c>
      <c r="AE7" s="536" t="s">
        <v>60</v>
      </c>
      <c r="AF7" s="537"/>
      <c r="AG7" s="501"/>
    </row>
    <row r="8" spans="1:35" ht="32.25" customHeight="1" x14ac:dyDescent="0.15">
      <c r="A8" s="518"/>
      <c r="B8" s="521"/>
      <c r="C8" s="524"/>
      <c r="D8" s="524"/>
      <c r="E8" s="62" t="s">
        <v>61</v>
      </c>
      <c r="F8" s="63" t="s">
        <v>62</v>
      </c>
      <c r="G8" s="64" t="s">
        <v>63</v>
      </c>
      <c r="H8" s="62" t="s">
        <v>61</v>
      </c>
      <c r="I8" s="63" t="s">
        <v>62</v>
      </c>
      <c r="J8" s="64" t="s">
        <v>64</v>
      </c>
      <c r="K8" s="62" t="s">
        <v>61</v>
      </c>
      <c r="L8" s="63" t="s">
        <v>65</v>
      </c>
      <c r="M8" s="64" t="s">
        <v>66</v>
      </c>
      <c r="N8" s="62" t="s">
        <v>61</v>
      </c>
      <c r="O8" s="63" t="s">
        <v>65</v>
      </c>
      <c r="P8" s="64" t="s">
        <v>67</v>
      </c>
      <c r="Q8" s="62" t="s">
        <v>61</v>
      </c>
      <c r="R8" s="63" t="s">
        <v>65</v>
      </c>
      <c r="S8" s="64" t="s">
        <v>68</v>
      </c>
      <c r="T8" s="62" t="s">
        <v>61</v>
      </c>
      <c r="U8" s="63" t="s">
        <v>65</v>
      </c>
      <c r="V8" s="64" t="s">
        <v>69</v>
      </c>
      <c r="W8" s="62" t="s">
        <v>61</v>
      </c>
      <c r="X8" s="63" t="s">
        <v>65</v>
      </c>
      <c r="Y8" s="64" t="s">
        <v>70</v>
      </c>
      <c r="Z8" s="62" t="s">
        <v>61</v>
      </c>
      <c r="AA8" s="63" t="s">
        <v>65</v>
      </c>
      <c r="AB8" s="64" t="s">
        <v>71</v>
      </c>
      <c r="AC8" s="538"/>
      <c r="AD8" s="538"/>
      <c r="AE8" s="65" t="s">
        <v>72</v>
      </c>
      <c r="AF8" s="66" t="s">
        <v>20</v>
      </c>
      <c r="AG8" s="538"/>
    </row>
    <row r="9" spans="1:35" ht="14" x14ac:dyDescent="0.15">
      <c r="A9" s="67" t="s">
        <v>73</v>
      </c>
      <c r="B9" s="68">
        <v>1</v>
      </c>
      <c r="C9" s="69">
        <v>2</v>
      </c>
      <c r="D9" s="70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2">
        <v>10</v>
      </c>
      <c r="L9" s="72">
        <v>11</v>
      </c>
      <c r="M9" s="72">
        <v>12</v>
      </c>
      <c r="N9" s="72">
        <v>13</v>
      </c>
      <c r="O9" s="72">
        <v>14</v>
      </c>
      <c r="P9" s="72">
        <v>15</v>
      </c>
      <c r="Q9" s="72">
        <v>16</v>
      </c>
      <c r="R9" s="72">
        <v>17</v>
      </c>
      <c r="S9" s="72">
        <v>18</v>
      </c>
      <c r="T9" s="72">
        <v>19</v>
      </c>
      <c r="U9" s="72">
        <v>20</v>
      </c>
      <c r="V9" s="72">
        <v>21</v>
      </c>
      <c r="W9" s="72">
        <v>22</v>
      </c>
      <c r="X9" s="72">
        <v>23</v>
      </c>
      <c r="Y9" s="72">
        <v>24</v>
      </c>
      <c r="Z9" s="72">
        <v>25</v>
      </c>
      <c r="AA9" s="72">
        <v>26</v>
      </c>
      <c r="AB9" s="72">
        <v>27</v>
      </c>
      <c r="AC9" s="73">
        <v>28</v>
      </c>
      <c r="AD9" s="73">
        <v>29</v>
      </c>
      <c r="AE9" s="73">
        <v>30</v>
      </c>
      <c r="AF9" s="74">
        <v>31</v>
      </c>
      <c r="AG9" s="72">
        <v>32</v>
      </c>
    </row>
    <row r="10" spans="1:35" ht="14" x14ac:dyDescent="0.15">
      <c r="A10" s="75"/>
      <c r="B10" s="76"/>
      <c r="C10" s="74" t="s">
        <v>74</v>
      </c>
      <c r="D10" s="77"/>
      <c r="E10" s="70" t="s">
        <v>75</v>
      </c>
      <c r="F10" s="77" t="s">
        <v>76</v>
      </c>
      <c r="G10" s="78" t="s">
        <v>77</v>
      </c>
      <c r="H10" s="77" t="s">
        <v>78</v>
      </c>
      <c r="I10" s="77" t="s">
        <v>79</v>
      </c>
      <c r="J10" s="77" t="s">
        <v>80</v>
      </c>
      <c r="K10" s="69" t="s">
        <v>81</v>
      </c>
      <c r="L10" s="74" t="s">
        <v>82</v>
      </c>
      <c r="M10" s="73" t="s">
        <v>83</v>
      </c>
      <c r="N10" s="69" t="s">
        <v>84</v>
      </c>
      <c r="O10" s="74" t="s">
        <v>85</v>
      </c>
      <c r="P10" s="73" t="s">
        <v>86</v>
      </c>
      <c r="Q10" s="69" t="s">
        <v>87</v>
      </c>
      <c r="R10" s="74" t="s">
        <v>88</v>
      </c>
      <c r="S10" s="73" t="s">
        <v>89</v>
      </c>
      <c r="T10" s="69" t="s">
        <v>90</v>
      </c>
      <c r="U10" s="74" t="s">
        <v>91</v>
      </c>
      <c r="V10" s="73" t="s">
        <v>92</v>
      </c>
      <c r="W10" s="69" t="s">
        <v>93</v>
      </c>
      <c r="X10" s="74" t="s">
        <v>94</v>
      </c>
      <c r="Y10" s="73" t="s">
        <v>95</v>
      </c>
      <c r="Z10" s="69" t="s">
        <v>96</v>
      </c>
      <c r="AA10" s="74" t="s">
        <v>97</v>
      </c>
      <c r="AB10" s="73" t="s">
        <v>98</v>
      </c>
      <c r="AC10" s="74" t="s">
        <v>99</v>
      </c>
      <c r="AD10" s="74" t="s">
        <v>100</v>
      </c>
      <c r="AE10" s="74" t="s">
        <v>101</v>
      </c>
      <c r="AF10" s="74" t="s">
        <v>102</v>
      </c>
      <c r="AG10" s="72"/>
    </row>
    <row r="11" spans="1:35" ht="19.5" customHeight="1" x14ac:dyDescent="0.15">
      <c r="A11" s="79"/>
      <c r="B11" s="80"/>
      <c r="C11" s="81" t="s">
        <v>103</v>
      </c>
      <c r="D11" s="82"/>
      <c r="E11" s="83"/>
      <c r="F11" s="82"/>
      <c r="G11" s="84"/>
      <c r="H11" s="82"/>
      <c r="I11" s="82"/>
      <c r="J11" s="82"/>
      <c r="K11" s="83"/>
      <c r="L11" s="82"/>
      <c r="M11" s="84"/>
      <c r="N11" s="83"/>
      <c r="O11" s="82"/>
      <c r="P11" s="84"/>
      <c r="Q11" s="83"/>
      <c r="R11" s="82"/>
      <c r="S11" s="84"/>
      <c r="T11" s="83"/>
      <c r="U11" s="82"/>
      <c r="V11" s="84"/>
      <c r="W11" s="83"/>
      <c r="X11" s="82"/>
      <c r="Y11" s="84"/>
      <c r="Z11" s="83"/>
      <c r="AA11" s="82"/>
      <c r="AB11" s="84"/>
      <c r="AC11" s="85"/>
      <c r="AD11" s="86"/>
      <c r="AE11" s="86"/>
      <c r="AF11" s="86"/>
      <c r="AG11" s="87"/>
      <c r="AH11" s="88"/>
      <c r="AI11" s="88"/>
    </row>
    <row r="12" spans="1:35" ht="22.5" customHeight="1" x14ac:dyDescent="0.15">
      <c r="A12" s="89" t="s">
        <v>104</v>
      </c>
      <c r="B12" s="90">
        <v>1</v>
      </c>
      <c r="C12" s="91" t="s">
        <v>105</v>
      </c>
      <c r="D12" s="92"/>
      <c r="E12" s="93"/>
      <c r="F12" s="94"/>
      <c r="G12" s="94"/>
      <c r="H12" s="95"/>
      <c r="I12" s="96"/>
      <c r="J12" s="97"/>
      <c r="K12" s="94"/>
      <c r="L12" s="94"/>
      <c r="M12" s="98"/>
      <c r="N12" s="93"/>
      <c r="O12" s="94"/>
      <c r="P12" s="98"/>
      <c r="Q12" s="94"/>
      <c r="R12" s="94"/>
      <c r="S12" s="98"/>
      <c r="T12" s="93"/>
      <c r="U12" s="94"/>
      <c r="V12" s="98"/>
      <c r="W12" s="94"/>
      <c r="X12" s="94"/>
      <c r="Y12" s="98"/>
      <c r="Z12" s="93"/>
      <c r="AA12" s="94"/>
      <c r="AB12" s="94"/>
      <c r="AC12" s="99"/>
      <c r="AD12" s="100"/>
      <c r="AE12" s="100"/>
      <c r="AF12" s="101"/>
      <c r="AG12" s="102"/>
      <c r="AH12" s="103"/>
      <c r="AI12" s="103"/>
    </row>
    <row r="13" spans="1:35" ht="30" customHeight="1" x14ac:dyDescent="0.15">
      <c r="A13" s="104" t="s">
        <v>106</v>
      </c>
      <c r="B13" s="105" t="s">
        <v>107</v>
      </c>
      <c r="C13" s="106" t="s">
        <v>108</v>
      </c>
      <c r="D13" s="107"/>
      <c r="E13" s="108"/>
      <c r="F13" s="109"/>
      <c r="G13" s="110">
        <f>SUM(G14)</f>
        <v>0</v>
      </c>
      <c r="H13" s="108"/>
      <c r="I13" s="109"/>
      <c r="J13" s="110">
        <f>SUM(J14)</f>
        <v>0</v>
      </c>
      <c r="K13" s="108"/>
      <c r="L13" s="109"/>
      <c r="M13" s="110">
        <f>SUM(M14)</f>
        <v>0</v>
      </c>
      <c r="N13" s="108"/>
      <c r="O13" s="109"/>
      <c r="P13" s="110">
        <f>SUM(P14)</f>
        <v>0</v>
      </c>
      <c r="Q13" s="108"/>
      <c r="R13" s="109"/>
      <c r="S13" s="110">
        <f>SUM(S14)</f>
        <v>0</v>
      </c>
      <c r="T13" s="108"/>
      <c r="U13" s="109"/>
      <c r="V13" s="110">
        <f>SUM(V14)</f>
        <v>0</v>
      </c>
      <c r="W13" s="108"/>
      <c r="X13" s="109"/>
      <c r="Y13" s="110">
        <f>SUM(Y14)</f>
        <v>0</v>
      </c>
      <c r="Z13" s="108"/>
      <c r="AA13" s="109"/>
      <c r="AB13" s="110">
        <f>SUM(AB14)</f>
        <v>0</v>
      </c>
      <c r="AC13" s="111">
        <f t="shared" ref="AC13:AC18" si="0">G13+M13+S13+Y13</f>
        <v>0</v>
      </c>
      <c r="AD13" s="112">
        <f t="shared" ref="AD13:AD18" si="1">J13+P13+V13+AB13</f>
        <v>0</v>
      </c>
      <c r="AE13" s="113">
        <f t="shared" ref="AE13:AE19" si="2">AC13-AD13</f>
        <v>0</v>
      </c>
      <c r="AF13" s="114" t="e">
        <f t="shared" ref="AF13:AF19" si="3">AE13/AC13</f>
        <v>#DIV/0!</v>
      </c>
      <c r="AG13" s="115"/>
      <c r="AH13" s="116"/>
      <c r="AI13" s="116"/>
    </row>
    <row r="14" spans="1:35" ht="15" customHeight="1" x14ac:dyDescent="0.15">
      <c r="A14" s="117" t="s">
        <v>109</v>
      </c>
      <c r="B14" s="118" t="s">
        <v>110</v>
      </c>
      <c r="C14" s="119" t="s">
        <v>111</v>
      </c>
      <c r="D14" s="120" t="s">
        <v>112</v>
      </c>
      <c r="E14" s="121"/>
      <c r="F14" s="122"/>
      <c r="G14" s="123"/>
      <c r="H14" s="121"/>
      <c r="I14" s="122"/>
      <c r="J14" s="123"/>
      <c r="K14" s="124"/>
      <c r="L14" s="125"/>
      <c r="M14" s="126">
        <f>K14*L14</f>
        <v>0</v>
      </c>
      <c r="N14" s="121"/>
      <c r="O14" s="122"/>
      <c r="P14" s="123"/>
      <c r="Q14" s="121"/>
      <c r="R14" s="122"/>
      <c r="S14" s="123"/>
      <c r="T14" s="121"/>
      <c r="U14" s="122"/>
      <c r="V14" s="123"/>
      <c r="W14" s="121"/>
      <c r="X14" s="122"/>
      <c r="Y14" s="123"/>
      <c r="Z14" s="121"/>
      <c r="AA14" s="122"/>
      <c r="AB14" s="123"/>
      <c r="AC14" s="127">
        <f t="shared" si="0"/>
        <v>0</v>
      </c>
      <c r="AD14" s="128">
        <f t="shared" si="1"/>
        <v>0</v>
      </c>
      <c r="AE14" s="129">
        <f t="shared" si="2"/>
        <v>0</v>
      </c>
      <c r="AF14" s="130" t="e">
        <f t="shared" si="3"/>
        <v>#DIV/0!</v>
      </c>
      <c r="AG14" s="131"/>
      <c r="AH14" s="103"/>
      <c r="AI14" s="103"/>
    </row>
    <row r="15" spans="1:35" ht="30" customHeight="1" x14ac:dyDescent="0.15">
      <c r="A15" s="104" t="s">
        <v>106</v>
      </c>
      <c r="B15" s="105" t="s">
        <v>113</v>
      </c>
      <c r="C15" s="106" t="s">
        <v>114</v>
      </c>
      <c r="D15" s="107"/>
      <c r="E15" s="108"/>
      <c r="F15" s="109"/>
      <c r="G15" s="110">
        <f>SUM(G16)</f>
        <v>0</v>
      </c>
      <c r="H15" s="108"/>
      <c r="I15" s="109"/>
      <c r="J15" s="110">
        <f>SUM(J16)</f>
        <v>0</v>
      </c>
      <c r="K15" s="108"/>
      <c r="L15" s="109"/>
      <c r="M15" s="110">
        <f>SUM(M16)</f>
        <v>0</v>
      </c>
      <c r="N15" s="108"/>
      <c r="O15" s="109"/>
      <c r="P15" s="132">
        <v>0</v>
      </c>
      <c r="Q15" s="108"/>
      <c r="R15" s="109"/>
      <c r="S15" s="110">
        <f>SUM(S16)</f>
        <v>0</v>
      </c>
      <c r="T15" s="108"/>
      <c r="U15" s="109"/>
      <c r="V15" s="132">
        <v>0</v>
      </c>
      <c r="W15" s="108"/>
      <c r="X15" s="109"/>
      <c r="Y15" s="110">
        <f>SUM(Y16)</f>
        <v>0</v>
      </c>
      <c r="Z15" s="108"/>
      <c r="AA15" s="109"/>
      <c r="AB15" s="132">
        <v>0</v>
      </c>
      <c r="AC15" s="111">
        <f t="shared" si="0"/>
        <v>0</v>
      </c>
      <c r="AD15" s="112">
        <f t="shared" si="1"/>
        <v>0</v>
      </c>
      <c r="AE15" s="113">
        <f t="shared" si="2"/>
        <v>0</v>
      </c>
      <c r="AF15" s="114" t="e">
        <f t="shared" si="3"/>
        <v>#DIV/0!</v>
      </c>
      <c r="AG15" s="115"/>
      <c r="AH15" s="116"/>
      <c r="AI15" s="116"/>
    </row>
    <row r="16" spans="1:35" ht="16.5" customHeight="1" x14ac:dyDescent="0.15">
      <c r="A16" s="117" t="s">
        <v>109</v>
      </c>
      <c r="B16" s="118" t="s">
        <v>110</v>
      </c>
      <c r="C16" s="119" t="s">
        <v>111</v>
      </c>
      <c r="D16" s="120" t="s">
        <v>112</v>
      </c>
      <c r="E16" s="121"/>
      <c r="F16" s="122"/>
      <c r="G16" s="123"/>
      <c r="H16" s="121"/>
      <c r="I16" s="122"/>
      <c r="J16" s="123"/>
      <c r="K16" s="121"/>
      <c r="L16" s="122"/>
      <c r="M16" s="123"/>
      <c r="N16" s="121"/>
      <c r="O16" s="122"/>
      <c r="P16" s="133"/>
      <c r="Q16" s="121"/>
      <c r="R16" s="122"/>
      <c r="S16" s="123"/>
      <c r="T16" s="121"/>
      <c r="U16" s="122"/>
      <c r="V16" s="133"/>
      <c r="W16" s="121"/>
      <c r="X16" s="122"/>
      <c r="Y16" s="123"/>
      <c r="Z16" s="121"/>
      <c r="AA16" s="122"/>
      <c r="AB16" s="133"/>
      <c r="AC16" s="127">
        <f t="shared" si="0"/>
        <v>0</v>
      </c>
      <c r="AD16" s="128">
        <f t="shared" si="1"/>
        <v>0</v>
      </c>
      <c r="AE16" s="129">
        <f t="shared" si="2"/>
        <v>0</v>
      </c>
      <c r="AF16" s="130" t="e">
        <f t="shared" si="3"/>
        <v>#DIV/0!</v>
      </c>
      <c r="AG16" s="131"/>
      <c r="AH16" s="103"/>
      <c r="AI16" s="103"/>
    </row>
    <row r="17" spans="1:35" ht="30" customHeight="1" x14ac:dyDescent="0.15">
      <c r="A17" s="104" t="s">
        <v>106</v>
      </c>
      <c r="B17" s="105" t="s">
        <v>115</v>
      </c>
      <c r="C17" s="106" t="s">
        <v>116</v>
      </c>
      <c r="D17" s="107"/>
      <c r="E17" s="108"/>
      <c r="F17" s="109"/>
      <c r="G17" s="110">
        <f>SUM(G18)</f>
        <v>106600</v>
      </c>
      <c r="H17" s="108"/>
      <c r="I17" s="109"/>
      <c r="J17" s="110">
        <f>SUM(J18)</f>
        <v>106600</v>
      </c>
      <c r="K17" s="108"/>
      <c r="L17" s="109"/>
      <c r="M17" s="110">
        <f>SUM(M18)</f>
        <v>0</v>
      </c>
      <c r="N17" s="108"/>
      <c r="O17" s="109"/>
      <c r="P17" s="132">
        <f>SUM(P18)</f>
        <v>0</v>
      </c>
      <c r="Q17" s="108"/>
      <c r="R17" s="109"/>
      <c r="S17" s="110">
        <f>SUM(S18)</f>
        <v>0</v>
      </c>
      <c r="T17" s="108"/>
      <c r="U17" s="109"/>
      <c r="V17" s="132">
        <f>SUM(V18)</f>
        <v>0</v>
      </c>
      <c r="W17" s="108"/>
      <c r="X17" s="109"/>
      <c r="Y17" s="110">
        <f>SUM(Y18)</f>
        <v>0</v>
      </c>
      <c r="Z17" s="108"/>
      <c r="AA17" s="109"/>
      <c r="AB17" s="132">
        <f>SUM(AB18)</f>
        <v>0</v>
      </c>
      <c r="AC17" s="111">
        <f t="shared" si="0"/>
        <v>106600</v>
      </c>
      <c r="AD17" s="112">
        <f t="shared" si="1"/>
        <v>106600</v>
      </c>
      <c r="AE17" s="113">
        <f t="shared" si="2"/>
        <v>0</v>
      </c>
      <c r="AF17" s="134">
        <f t="shared" si="3"/>
        <v>0</v>
      </c>
      <c r="AG17" s="135"/>
      <c r="AH17" s="116"/>
      <c r="AI17" s="116"/>
    </row>
    <row r="18" spans="1:35" ht="30" customHeight="1" x14ac:dyDescent="0.15">
      <c r="A18" s="117" t="s">
        <v>109</v>
      </c>
      <c r="B18" s="136" t="s">
        <v>110</v>
      </c>
      <c r="C18" s="137" t="s">
        <v>117</v>
      </c>
      <c r="D18" s="138" t="s">
        <v>118</v>
      </c>
      <c r="E18" s="139">
        <v>13</v>
      </c>
      <c r="F18" s="140">
        <v>8200</v>
      </c>
      <c r="G18" s="141">
        <f>E18*F18</f>
        <v>106600</v>
      </c>
      <c r="H18" s="139">
        <v>13</v>
      </c>
      <c r="I18" s="140">
        <v>8200</v>
      </c>
      <c r="J18" s="142">
        <f>H18*I18</f>
        <v>106600</v>
      </c>
      <c r="K18" s="143"/>
      <c r="L18" s="144"/>
      <c r="M18" s="142"/>
      <c r="N18" s="121"/>
      <c r="O18" s="122"/>
      <c r="P18" s="133"/>
      <c r="Q18" s="121"/>
      <c r="R18" s="122"/>
      <c r="S18" s="123"/>
      <c r="T18" s="121"/>
      <c r="U18" s="122"/>
      <c r="V18" s="133"/>
      <c r="W18" s="121"/>
      <c r="X18" s="122"/>
      <c r="Y18" s="123"/>
      <c r="Z18" s="121"/>
      <c r="AA18" s="122"/>
      <c r="AB18" s="133"/>
      <c r="AC18" s="127">
        <f t="shared" si="0"/>
        <v>106600</v>
      </c>
      <c r="AD18" s="128">
        <f t="shared" si="1"/>
        <v>106600</v>
      </c>
      <c r="AE18" s="129">
        <f t="shared" si="2"/>
        <v>0</v>
      </c>
      <c r="AF18" s="130">
        <f t="shared" si="3"/>
        <v>0</v>
      </c>
      <c r="AG18" s="131"/>
      <c r="AH18" s="103"/>
      <c r="AI18" s="103"/>
    </row>
    <row r="19" spans="1:35" ht="15.75" customHeight="1" x14ac:dyDescent="0.15">
      <c r="A19" s="145" t="s">
        <v>119</v>
      </c>
      <c r="B19" s="146"/>
      <c r="C19" s="147"/>
      <c r="D19" s="148"/>
      <c r="E19" s="149"/>
      <c r="F19" s="149"/>
      <c r="G19" s="150">
        <f>G17+G15+G13</f>
        <v>106600</v>
      </c>
      <c r="H19" s="149"/>
      <c r="I19" s="151"/>
      <c r="J19" s="152">
        <f>J17+J15+J13</f>
        <v>106600</v>
      </c>
      <c r="K19" s="153"/>
      <c r="L19" s="149"/>
      <c r="M19" s="150">
        <f>M17+M15+M13</f>
        <v>0</v>
      </c>
      <c r="N19" s="149"/>
      <c r="O19" s="149"/>
      <c r="P19" s="152">
        <f>P17+P15+P13</f>
        <v>0</v>
      </c>
      <c r="Q19" s="153"/>
      <c r="R19" s="149"/>
      <c r="S19" s="150">
        <f>S17+S15+S13</f>
        <v>0</v>
      </c>
      <c r="T19" s="149"/>
      <c r="U19" s="149"/>
      <c r="V19" s="152">
        <f>V17+V15+V13</f>
        <v>0</v>
      </c>
      <c r="W19" s="153"/>
      <c r="X19" s="149"/>
      <c r="Y19" s="150">
        <f>Y17+Y15+Y13</f>
        <v>0</v>
      </c>
      <c r="Z19" s="149"/>
      <c r="AA19" s="149"/>
      <c r="AB19" s="152">
        <f t="shared" ref="AB19:AD19" si="4">AB17+AB15+AB13</f>
        <v>0</v>
      </c>
      <c r="AC19" s="152">
        <f t="shared" si="4"/>
        <v>106600</v>
      </c>
      <c r="AD19" s="154">
        <f t="shared" si="4"/>
        <v>106600</v>
      </c>
      <c r="AE19" s="151">
        <f t="shared" si="2"/>
        <v>0</v>
      </c>
      <c r="AF19" s="155">
        <f t="shared" si="3"/>
        <v>0</v>
      </c>
      <c r="AG19" s="156"/>
      <c r="AH19" s="103"/>
      <c r="AI19" s="103"/>
    </row>
    <row r="20" spans="1:35" ht="30" customHeight="1" x14ac:dyDescent="0.15">
      <c r="A20" s="157" t="s">
        <v>104</v>
      </c>
      <c r="B20" s="158">
        <v>2</v>
      </c>
      <c r="C20" s="159" t="s">
        <v>120</v>
      </c>
      <c r="D20" s="160"/>
      <c r="E20" s="161"/>
      <c r="F20" s="161"/>
      <c r="G20" s="161"/>
      <c r="H20" s="162"/>
      <c r="I20" s="161"/>
      <c r="J20" s="161"/>
      <c r="K20" s="161"/>
      <c r="L20" s="161"/>
      <c r="M20" s="163"/>
      <c r="N20" s="162"/>
      <c r="O20" s="161"/>
      <c r="P20" s="163"/>
      <c r="Q20" s="161"/>
      <c r="R20" s="161"/>
      <c r="S20" s="163"/>
      <c r="T20" s="162"/>
      <c r="U20" s="161"/>
      <c r="V20" s="163"/>
      <c r="W20" s="161"/>
      <c r="X20" s="161"/>
      <c r="Y20" s="163"/>
      <c r="Z20" s="162"/>
      <c r="AA20" s="161"/>
      <c r="AB20" s="161"/>
      <c r="AC20" s="99"/>
      <c r="AD20" s="100"/>
      <c r="AE20" s="100"/>
      <c r="AF20" s="101"/>
      <c r="AG20" s="102"/>
      <c r="AH20" s="103"/>
      <c r="AI20" s="103"/>
    </row>
    <row r="21" spans="1:35" ht="30" customHeight="1" x14ac:dyDescent="0.15">
      <c r="A21" s="104" t="s">
        <v>106</v>
      </c>
      <c r="B21" s="105" t="s">
        <v>121</v>
      </c>
      <c r="C21" s="164" t="s">
        <v>122</v>
      </c>
      <c r="D21" s="165"/>
      <c r="E21" s="108"/>
      <c r="F21" s="109"/>
      <c r="G21" s="132">
        <f>SUM(G22)</f>
        <v>23452</v>
      </c>
      <c r="H21" s="108"/>
      <c r="I21" s="109"/>
      <c r="J21" s="132">
        <f>SUM(J22)</f>
        <v>23452</v>
      </c>
      <c r="K21" s="108"/>
      <c r="L21" s="109"/>
      <c r="M21" s="132">
        <f>SUM(M22)</f>
        <v>0</v>
      </c>
      <c r="N21" s="108"/>
      <c r="O21" s="109"/>
      <c r="P21" s="132">
        <f>SUM(P22)</f>
        <v>0</v>
      </c>
      <c r="Q21" s="108"/>
      <c r="R21" s="109"/>
      <c r="S21" s="132">
        <f>SUM(S22)</f>
        <v>0</v>
      </c>
      <c r="T21" s="108"/>
      <c r="U21" s="109"/>
      <c r="V21" s="132">
        <f>SUM(V22)</f>
        <v>0</v>
      </c>
      <c r="W21" s="108"/>
      <c r="X21" s="109"/>
      <c r="Y21" s="132">
        <f>SUM(Y22)</f>
        <v>0</v>
      </c>
      <c r="Z21" s="108"/>
      <c r="AA21" s="109"/>
      <c r="AB21" s="132">
        <f>SUM(AB22)</f>
        <v>0</v>
      </c>
      <c r="AC21" s="113">
        <f t="shared" ref="AC21:AC22" si="5">G21+M21+S21+Y21</f>
        <v>23452</v>
      </c>
      <c r="AD21" s="112">
        <f t="shared" ref="AD21:AD22" si="6">J21+P21+V21+AB21</f>
        <v>23452</v>
      </c>
      <c r="AE21" s="113">
        <f t="shared" ref="AE21:AE22" si="7">AC21-AD21</f>
        <v>0</v>
      </c>
      <c r="AF21" s="114">
        <f t="shared" ref="AF21:AF23" si="8">AE21/AC21</f>
        <v>0</v>
      </c>
      <c r="AG21" s="115"/>
      <c r="AH21" s="116"/>
      <c r="AI21" s="116"/>
    </row>
    <row r="22" spans="1:35" ht="30" customHeight="1" x14ac:dyDescent="0.15">
      <c r="A22" s="117" t="s">
        <v>109</v>
      </c>
      <c r="B22" s="166" t="s">
        <v>110</v>
      </c>
      <c r="C22" s="167" t="s">
        <v>123</v>
      </c>
      <c r="D22" s="120" t="s">
        <v>112</v>
      </c>
      <c r="E22" s="168">
        <v>1</v>
      </c>
      <c r="F22" s="169">
        <v>23452</v>
      </c>
      <c r="G22" s="170">
        <f>E22*F22</f>
        <v>23452</v>
      </c>
      <c r="H22" s="168">
        <v>1</v>
      </c>
      <c r="I22" s="169">
        <v>23452</v>
      </c>
      <c r="J22" s="170">
        <f>H22*I22</f>
        <v>23452</v>
      </c>
      <c r="K22" s="171"/>
      <c r="L22" s="172"/>
      <c r="M22" s="172">
        <f>K22*L22</f>
        <v>0</v>
      </c>
      <c r="N22" s="121"/>
      <c r="O22" s="122"/>
      <c r="P22" s="133"/>
      <c r="Q22" s="121"/>
      <c r="R22" s="122"/>
      <c r="S22" s="133"/>
      <c r="T22" s="121"/>
      <c r="U22" s="122"/>
      <c r="V22" s="133"/>
      <c r="W22" s="121"/>
      <c r="X22" s="122"/>
      <c r="Y22" s="133"/>
      <c r="Z22" s="121"/>
      <c r="AA22" s="122"/>
      <c r="AB22" s="133"/>
      <c r="AC22" s="173">
        <f t="shared" si="5"/>
        <v>23452</v>
      </c>
      <c r="AD22" s="174">
        <f t="shared" si="6"/>
        <v>23452</v>
      </c>
      <c r="AE22" s="173">
        <f t="shared" si="7"/>
        <v>0</v>
      </c>
      <c r="AF22" s="175">
        <f t="shared" si="8"/>
        <v>0</v>
      </c>
      <c r="AG22" s="176"/>
      <c r="AH22" s="103"/>
      <c r="AI22" s="103"/>
    </row>
    <row r="23" spans="1:35" ht="15.75" customHeight="1" x14ac:dyDescent="0.15">
      <c r="A23" s="145" t="s">
        <v>124</v>
      </c>
      <c r="B23" s="146"/>
      <c r="C23" s="177"/>
      <c r="D23" s="178"/>
      <c r="E23" s="179"/>
      <c r="F23" s="179"/>
      <c r="G23" s="180">
        <f>G21</f>
        <v>23452</v>
      </c>
      <c r="H23" s="149"/>
      <c r="I23" s="151"/>
      <c r="J23" s="152">
        <f>J21</f>
        <v>23452</v>
      </c>
      <c r="K23" s="153"/>
      <c r="L23" s="149"/>
      <c r="M23" s="150">
        <f>M21</f>
        <v>0</v>
      </c>
      <c r="N23" s="149"/>
      <c r="O23" s="149"/>
      <c r="P23" s="152">
        <f>P21</f>
        <v>0</v>
      </c>
      <c r="Q23" s="153"/>
      <c r="R23" s="149"/>
      <c r="S23" s="150">
        <f>S21</f>
        <v>0</v>
      </c>
      <c r="T23" s="149"/>
      <c r="U23" s="149"/>
      <c r="V23" s="152">
        <f>V21</f>
        <v>0</v>
      </c>
      <c r="W23" s="153"/>
      <c r="X23" s="149"/>
      <c r="Y23" s="150">
        <f>Y21</f>
        <v>0</v>
      </c>
      <c r="Z23" s="179"/>
      <c r="AA23" s="179"/>
      <c r="AB23" s="180">
        <f t="shared" ref="AB23:AE23" si="9">AB21</f>
        <v>0</v>
      </c>
      <c r="AC23" s="152">
        <f t="shared" si="9"/>
        <v>23452</v>
      </c>
      <c r="AD23" s="152">
        <f t="shared" si="9"/>
        <v>23452</v>
      </c>
      <c r="AE23" s="152">
        <f t="shared" si="9"/>
        <v>0</v>
      </c>
      <c r="AF23" s="155">
        <f t="shared" si="8"/>
        <v>0</v>
      </c>
      <c r="AG23" s="156"/>
      <c r="AH23" s="103"/>
      <c r="AI23" s="103"/>
    </row>
    <row r="24" spans="1:35" ht="15.75" customHeight="1" x14ac:dyDescent="0.15">
      <c r="A24" s="157" t="s">
        <v>125</v>
      </c>
      <c r="B24" s="181" t="s">
        <v>26</v>
      </c>
      <c r="C24" s="182" t="s">
        <v>126</v>
      </c>
      <c r="D24" s="183"/>
      <c r="E24" s="184"/>
      <c r="F24" s="185"/>
      <c r="G24" s="185"/>
      <c r="H24" s="93"/>
      <c r="I24" s="94"/>
      <c r="J24" s="98"/>
      <c r="K24" s="94"/>
      <c r="L24" s="94"/>
      <c r="M24" s="98"/>
      <c r="N24" s="93"/>
      <c r="O24" s="94"/>
      <c r="P24" s="98"/>
      <c r="Q24" s="94"/>
      <c r="R24" s="94"/>
      <c r="S24" s="98"/>
      <c r="T24" s="93"/>
      <c r="U24" s="94"/>
      <c r="V24" s="98"/>
      <c r="W24" s="94"/>
      <c r="X24" s="94"/>
      <c r="Y24" s="98"/>
      <c r="Z24" s="93"/>
      <c r="AA24" s="94"/>
      <c r="AB24" s="94"/>
      <c r="AC24" s="99"/>
      <c r="AD24" s="100"/>
      <c r="AE24" s="100"/>
      <c r="AF24" s="101"/>
      <c r="AG24" s="102"/>
      <c r="AH24" s="103"/>
      <c r="AI24" s="103"/>
    </row>
    <row r="25" spans="1:35" ht="15.75" customHeight="1" x14ac:dyDescent="0.15">
      <c r="A25" s="104" t="s">
        <v>106</v>
      </c>
      <c r="B25" s="105" t="s">
        <v>127</v>
      </c>
      <c r="C25" s="164" t="s">
        <v>128</v>
      </c>
      <c r="D25" s="186"/>
      <c r="E25" s="108"/>
      <c r="F25" s="109"/>
      <c r="G25" s="132">
        <f>SUM(G26)</f>
        <v>0</v>
      </c>
      <c r="H25" s="108"/>
      <c r="I25" s="109"/>
      <c r="J25" s="110">
        <f>SUM(J26)</f>
        <v>0</v>
      </c>
      <c r="K25" s="108"/>
      <c r="L25" s="109"/>
      <c r="M25" s="110">
        <f>SUM(M26)</f>
        <v>0</v>
      </c>
      <c r="N25" s="108"/>
      <c r="O25" s="109"/>
      <c r="P25" s="132">
        <f>SUM(P26)</f>
        <v>0</v>
      </c>
      <c r="Q25" s="108"/>
      <c r="R25" s="109"/>
      <c r="S25" s="110">
        <f>SUM(S26)</f>
        <v>0</v>
      </c>
      <c r="T25" s="108"/>
      <c r="U25" s="109"/>
      <c r="V25" s="132">
        <f>SUM(V26)</f>
        <v>0</v>
      </c>
      <c r="W25" s="108"/>
      <c r="X25" s="109"/>
      <c r="Y25" s="110">
        <f>SUM(Y26)</f>
        <v>0</v>
      </c>
      <c r="Z25" s="108"/>
      <c r="AA25" s="109"/>
      <c r="AB25" s="132">
        <f>SUM(AB26)</f>
        <v>0</v>
      </c>
      <c r="AC25" s="111">
        <f t="shared" ref="AC25:AC30" si="10">G25+M25+S25+Y25</f>
        <v>0</v>
      </c>
      <c r="AD25" s="112">
        <f t="shared" ref="AD25:AD30" si="11">J25+P25+V25+AB25</f>
        <v>0</v>
      </c>
      <c r="AE25" s="112">
        <f t="shared" ref="AE25:AE31" si="12">AC25-AD25</f>
        <v>0</v>
      </c>
      <c r="AF25" s="187" t="e">
        <f t="shared" ref="AF25:AF31" si="13">AE25/AC25</f>
        <v>#DIV/0!</v>
      </c>
      <c r="AG25" s="115"/>
      <c r="AH25" s="116"/>
      <c r="AI25" s="116"/>
    </row>
    <row r="26" spans="1:35" ht="39.75" customHeight="1" x14ac:dyDescent="0.15">
      <c r="A26" s="117" t="s">
        <v>109</v>
      </c>
      <c r="B26" s="118" t="s">
        <v>110</v>
      </c>
      <c r="C26" s="119" t="s">
        <v>129</v>
      </c>
      <c r="D26" s="120" t="s">
        <v>130</v>
      </c>
      <c r="E26" s="121"/>
      <c r="F26" s="122"/>
      <c r="G26" s="133"/>
      <c r="H26" s="121"/>
      <c r="I26" s="122"/>
      <c r="J26" s="123"/>
      <c r="K26" s="121"/>
      <c r="L26" s="122"/>
      <c r="M26" s="123"/>
      <c r="N26" s="121"/>
      <c r="O26" s="122"/>
      <c r="P26" s="133"/>
      <c r="Q26" s="121"/>
      <c r="R26" s="122"/>
      <c r="S26" s="123"/>
      <c r="T26" s="121"/>
      <c r="U26" s="122"/>
      <c r="V26" s="133"/>
      <c r="W26" s="121"/>
      <c r="X26" s="122"/>
      <c r="Y26" s="123"/>
      <c r="Z26" s="121"/>
      <c r="AA26" s="122"/>
      <c r="AB26" s="133"/>
      <c r="AC26" s="127">
        <f t="shared" si="10"/>
        <v>0</v>
      </c>
      <c r="AD26" s="128">
        <f t="shared" si="11"/>
        <v>0</v>
      </c>
      <c r="AE26" s="188">
        <f t="shared" si="12"/>
        <v>0</v>
      </c>
      <c r="AF26" s="189" t="e">
        <f t="shared" si="13"/>
        <v>#DIV/0!</v>
      </c>
      <c r="AG26" s="131"/>
      <c r="AH26" s="103"/>
      <c r="AI26" s="103"/>
    </row>
    <row r="27" spans="1:35" ht="15.75" customHeight="1" x14ac:dyDescent="0.15">
      <c r="A27" s="104" t="s">
        <v>106</v>
      </c>
      <c r="B27" s="105" t="s">
        <v>131</v>
      </c>
      <c r="C27" s="106" t="s">
        <v>132</v>
      </c>
      <c r="D27" s="107"/>
      <c r="E27" s="108">
        <f t="shared" ref="E27:AB27" si="14">SUM(E28)</f>
        <v>0</v>
      </c>
      <c r="F27" s="109">
        <f t="shared" si="14"/>
        <v>0</v>
      </c>
      <c r="G27" s="110">
        <f t="shared" si="14"/>
        <v>0</v>
      </c>
      <c r="H27" s="108">
        <f t="shared" si="14"/>
        <v>0</v>
      </c>
      <c r="I27" s="109">
        <f t="shared" si="14"/>
        <v>0</v>
      </c>
      <c r="J27" s="110">
        <f t="shared" si="14"/>
        <v>0</v>
      </c>
      <c r="K27" s="108">
        <f t="shared" si="14"/>
        <v>0</v>
      </c>
      <c r="L27" s="109">
        <f t="shared" si="14"/>
        <v>0</v>
      </c>
      <c r="M27" s="110">
        <f t="shared" si="14"/>
        <v>0</v>
      </c>
      <c r="N27" s="108">
        <f t="shared" si="14"/>
        <v>0</v>
      </c>
      <c r="O27" s="109">
        <f t="shared" si="14"/>
        <v>0</v>
      </c>
      <c r="P27" s="132">
        <f t="shared" si="14"/>
        <v>0</v>
      </c>
      <c r="Q27" s="108">
        <f t="shared" si="14"/>
        <v>0</v>
      </c>
      <c r="R27" s="109">
        <f t="shared" si="14"/>
        <v>0</v>
      </c>
      <c r="S27" s="110">
        <f t="shared" si="14"/>
        <v>0</v>
      </c>
      <c r="T27" s="108">
        <f t="shared" si="14"/>
        <v>0</v>
      </c>
      <c r="U27" s="109">
        <f t="shared" si="14"/>
        <v>0</v>
      </c>
      <c r="V27" s="132">
        <f t="shared" si="14"/>
        <v>0</v>
      </c>
      <c r="W27" s="108">
        <f t="shared" si="14"/>
        <v>0</v>
      </c>
      <c r="X27" s="109">
        <f t="shared" si="14"/>
        <v>0</v>
      </c>
      <c r="Y27" s="110">
        <f t="shared" si="14"/>
        <v>0</v>
      </c>
      <c r="Z27" s="108">
        <f t="shared" si="14"/>
        <v>0</v>
      </c>
      <c r="AA27" s="109">
        <f t="shared" si="14"/>
        <v>0</v>
      </c>
      <c r="AB27" s="132">
        <f t="shared" si="14"/>
        <v>0</v>
      </c>
      <c r="AC27" s="111">
        <f t="shared" si="10"/>
        <v>0</v>
      </c>
      <c r="AD27" s="112">
        <f t="shared" si="11"/>
        <v>0</v>
      </c>
      <c r="AE27" s="112">
        <f t="shared" si="12"/>
        <v>0</v>
      </c>
      <c r="AF27" s="190" t="e">
        <f t="shared" si="13"/>
        <v>#DIV/0!</v>
      </c>
      <c r="AG27" s="135"/>
      <c r="AH27" s="116"/>
      <c r="AI27" s="116"/>
    </row>
    <row r="28" spans="1:35" ht="15.75" customHeight="1" x14ac:dyDescent="0.15">
      <c r="A28" s="117" t="s">
        <v>109</v>
      </c>
      <c r="B28" s="118" t="s">
        <v>110</v>
      </c>
      <c r="C28" s="119" t="s">
        <v>133</v>
      </c>
      <c r="D28" s="120" t="s">
        <v>134</v>
      </c>
      <c r="E28" s="121"/>
      <c r="F28" s="122"/>
      <c r="G28" s="123"/>
      <c r="H28" s="121"/>
      <c r="I28" s="122"/>
      <c r="J28" s="123"/>
      <c r="K28" s="121"/>
      <c r="L28" s="122"/>
      <c r="M28" s="123"/>
      <c r="N28" s="121"/>
      <c r="O28" s="122"/>
      <c r="P28" s="133"/>
      <c r="Q28" s="121"/>
      <c r="R28" s="122"/>
      <c r="S28" s="123"/>
      <c r="T28" s="121"/>
      <c r="U28" s="122"/>
      <c r="V28" s="133"/>
      <c r="W28" s="121"/>
      <c r="X28" s="122"/>
      <c r="Y28" s="123"/>
      <c r="Z28" s="121"/>
      <c r="AA28" s="122"/>
      <c r="AB28" s="133"/>
      <c r="AC28" s="127">
        <f t="shared" si="10"/>
        <v>0</v>
      </c>
      <c r="AD28" s="128">
        <f t="shared" si="11"/>
        <v>0</v>
      </c>
      <c r="AE28" s="188">
        <f t="shared" si="12"/>
        <v>0</v>
      </c>
      <c r="AF28" s="189" t="e">
        <f t="shared" si="13"/>
        <v>#DIV/0!</v>
      </c>
      <c r="AG28" s="131"/>
      <c r="AH28" s="103"/>
      <c r="AI28" s="103"/>
    </row>
    <row r="29" spans="1:35" ht="15.75" customHeight="1" x14ac:dyDescent="0.15">
      <c r="A29" s="104" t="s">
        <v>106</v>
      </c>
      <c r="B29" s="105" t="s">
        <v>135</v>
      </c>
      <c r="C29" s="106" t="s">
        <v>136</v>
      </c>
      <c r="D29" s="107"/>
      <c r="E29" s="108">
        <f t="shared" ref="E29:AB29" si="15">SUM(E30)</f>
        <v>0</v>
      </c>
      <c r="F29" s="109">
        <f t="shared" si="15"/>
        <v>0</v>
      </c>
      <c r="G29" s="110">
        <f t="shared" si="15"/>
        <v>0</v>
      </c>
      <c r="H29" s="108">
        <f t="shared" si="15"/>
        <v>0</v>
      </c>
      <c r="I29" s="109">
        <f t="shared" si="15"/>
        <v>0</v>
      </c>
      <c r="J29" s="132">
        <f t="shared" si="15"/>
        <v>0</v>
      </c>
      <c r="K29" s="108">
        <f t="shared" si="15"/>
        <v>0</v>
      </c>
      <c r="L29" s="109">
        <f t="shared" si="15"/>
        <v>0</v>
      </c>
      <c r="M29" s="110">
        <f t="shared" si="15"/>
        <v>0</v>
      </c>
      <c r="N29" s="108">
        <f t="shared" si="15"/>
        <v>0</v>
      </c>
      <c r="O29" s="109">
        <f t="shared" si="15"/>
        <v>0</v>
      </c>
      <c r="P29" s="132">
        <f t="shared" si="15"/>
        <v>0</v>
      </c>
      <c r="Q29" s="108">
        <f t="shared" si="15"/>
        <v>0</v>
      </c>
      <c r="R29" s="109">
        <f t="shared" si="15"/>
        <v>0</v>
      </c>
      <c r="S29" s="110">
        <f t="shared" si="15"/>
        <v>0</v>
      </c>
      <c r="T29" s="108">
        <f t="shared" si="15"/>
        <v>0</v>
      </c>
      <c r="U29" s="109">
        <f t="shared" si="15"/>
        <v>0</v>
      </c>
      <c r="V29" s="132">
        <f t="shared" si="15"/>
        <v>0</v>
      </c>
      <c r="W29" s="108">
        <f t="shared" si="15"/>
        <v>0</v>
      </c>
      <c r="X29" s="109">
        <f t="shared" si="15"/>
        <v>0</v>
      </c>
      <c r="Y29" s="110">
        <f t="shared" si="15"/>
        <v>0</v>
      </c>
      <c r="Z29" s="108">
        <f t="shared" si="15"/>
        <v>0</v>
      </c>
      <c r="AA29" s="109">
        <f t="shared" si="15"/>
        <v>0</v>
      </c>
      <c r="AB29" s="132">
        <f t="shared" si="15"/>
        <v>0</v>
      </c>
      <c r="AC29" s="111">
        <f t="shared" si="10"/>
        <v>0</v>
      </c>
      <c r="AD29" s="112">
        <f t="shared" si="11"/>
        <v>0</v>
      </c>
      <c r="AE29" s="112">
        <f t="shared" si="12"/>
        <v>0</v>
      </c>
      <c r="AF29" s="190" t="e">
        <f t="shared" si="13"/>
        <v>#DIV/0!</v>
      </c>
      <c r="AG29" s="135"/>
      <c r="AH29" s="116"/>
      <c r="AI29" s="116"/>
    </row>
    <row r="30" spans="1:35" ht="15.75" customHeight="1" x14ac:dyDescent="0.15">
      <c r="A30" s="117" t="s">
        <v>109</v>
      </c>
      <c r="B30" s="118" t="s">
        <v>110</v>
      </c>
      <c r="C30" s="119" t="s">
        <v>137</v>
      </c>
      <c r="D30" s="120" t="s">
        <v>134</v>
      </c>
      <c r="E30" s="121"/>
      <c r="F30" s="122"/>
      <c r="G30" s="123"/>
      <c r="H30" s="121"/>
      <c r="I30" s="122"/>
      <c r="J30" s="133"/>
      <c r="K30" s="121"/>
      <c r="L30" s="122"/>
      <c r="M30" s="123"/>
      <c r="N30" s="121"/>
      <c r="O30" s="122"/>
      <c r="P30" s="133"/>
      <c r="Q30" s="121"/>
      <c r="R30" s="122"/>
      <c r="S30" s="123"/>
      <c r="T30" s="121"/>
      <c r="U30" s="122"/>
      <c r="V30" s="133"/>
      <c r="W30" s="121"/>
      <c r="X30" s="122"/>
      <c r="Y30" s="123"/>
      <c r="Z30" s="121"/>
      <c r="AA30" s="122"/>
      <c r="AB30" s="133"/>
      <c r="AC30" s="127">
        <f t="shared" si="10"/>
        <v>0</v>
      </c>
      <c r="AD30" s="128">
        <f t="shared" si="11"/>
        <v>0</v>
      </c>
      <c r="AE30" s="188">
        <f t="shared" si="12"/>
        <v>0</v>
      </c>
      <c r="AF30" s="189" t="e">
        <f t="shared" si="13"/>
        <v>#DIV/0!</v>
      </c>
      <c r="AG30" s="131"/>
      <c r="AH30" s="103"/>
      <c r="AI30" s="103"/>
    </row>
    <row r="31" spans="1:35" ht="15" customHeight="1" x14ac:dyDescent="0.15">
      <c r="A31" s="191" t="s">
        <v>138</v>
      </c>
      <c r="B31" s="192"/>
      <c r="C31" s="193"/>
      <c r="D31" s="194"/>
      <c r="E31" s="195"/>
      <c r="F31" s="196"/>
      <c r="G31" s="197">
        <f>G29+G27+G25</f>
        <v>0</v>
      </c>
      <c r="H31" s="149"/>
      <c r="I31" s="151"/>
      <c r="J31" s="197">
        <f>J29+J27+J25</f>
        <v>0</v>
      </c>
      <c r="K31" s="198"/>
      <c r="L31" s="196"/>
      <c r="M31" s="199">
        <f>M29+M27+M25</f>
        <v>0</v>
      </c>
      <c r="N31" s="195"/>
      <c r="O31" s="196"/>
      <c r="P31" s="199">
        <f>P29+P27+P25</f>
        <v>0</v>
      </c>
      <c r="Q31" s="198"/>
      <c r="R31" s="196"/>
      <c r="S31" s="199">
        <f>S29+S27+S25</f>
        <v>0</v>
      </c>
      <c r="T31" s="195"/>
      <c r="U31" s="196"/>
      <c r="V31" s="199">
        <f>V29+V27+V25</f>
        <v>0</v>
      </c>
      <c r="W31" s="198"/>
      <c r="X31" s="196"/>
      <c r="Y31" s="199">
        <f>Y29+Y27+Y25</f>
        <v>0</v>
      </c>
      <c r="Z31" s="195"/>
      <c r="AA31" s="196"/>
      <c r="AB31" s="199">
        <f>AB29+AB27+AB25</f>
        <v>0</v>
      </c>
      <c r="AC31" s="195">
        <f t="shared" ref="AC31:AD31" si="16">AC25+AC27+AC29</f>
        <v>0</v>
      </c>
      <c r="AD31" s="200">
        <f t="shared" si="16"/>
        <v>0</v>
      </c>
      <c r="AE31" s="199">
        <f t="shared" si="12"/>
        <v>0</v>
      </c>
      <c r="AF31" s="201" t="e">
        <f t="shared" si="13"/>
        <v>#DIV/0!</v>
      </c>
      <c r="AG31" s="202"/>
      <c r="AH31" s="103"/>
      <c r="AI31" s="103"/>
    </row>
    <row r="32" spans="1:35" ht="15.75" customHeight="1" x14ac:dyDescent="0.15">
      <c r="A32" s="203" t="s">
        <v>104</v>
      </c>
      <c r="B32" s="204" t="s">
        <v>27</v>
      </c>
      <c r="C32" s="159" t="s">
        <v>139</v>
      </c>
      <c r="D32" s="205"/>
      <c r="E32" s="93"/>
      <c r="F32" s="94"/>
      <c r="G32" s="94"/>
      <c r="H32" s="93"/>
      <c r="I32" s="94"/>
      <c r="J32" s="98"/>
      <c r="K32" s="94"/>
      <c r="L32" s="94"/>
      <c r="M32" s="98"/>
      <c r="N32" s="93"/>
      <c r="O32" s="94"/>
      <c r="P32" s="98"/>
      <c r="Q32" s="94"/>
      <c r="R32" s="94"/>
      <c r="S32" s="98"/>
      <c r="T32" s="93"/>
      <c r="U32" s="94"/>
      <c r="V32" s="98"/>
      <c r="W32" s="94"/>
      <c r="X32" s="94"/>
      <c r="Y32" s="98"/>
      <c r="Z32" s="93"/>
      <c r="AA32" s="94"/>
      <c r="AB32" s="94"/>
      <c r="AC32" s="99"/>
      <c r="AD32" s="100"/>
      <c r="AE32" s="100"/>
      <c r="AF32" s="101"/>
      <c r="AG32" s="102"/>
      <c r="AH32" s="103"/>
      <c r="AI32" s="103"/>
    </row>
    <row r="33" spans="1:35" ht="15.75" customHeight="1" x14ac:dyDescent="0.15">
      <c r="A33" s="104" t="s">
        <v>106</v>
      </c>
      <c r="B33" s="105" t="s">
        <v>140</v>
      </c>
      <c r="C33" s="164" t="s">
        <v>141</v>
      </c>
      <c r="D33" s="186"/>
      <c r="E33" s="206">
        <f t="shared" ref="E33:AB33" si="17">SUM(E34)</f>
        <v>0</v>
      </c>
      <c r="F33" s="207">
        <f t="shared" si="17"/>
        <v>0</v>
      </c>
      <c r="G33" s="208">
        <f t="shared" si="17"/>
        <v>0</v>
      </c>
      <c r="H33" s="108">
        <f t="shared" si="17"/>
        <v>0</v>
      </c>
      <c r="I33" s="109">
        <f t="shared" si="17"/>
        <v>0</v>
      </c>
      <c r="J33" s="132">
        <f t="shared" si="17"/>
        <v>0</v>
      </c>
      <c r="K33" s="206">
        <f t="shared" si="17"/>
        <v>0</v>
      </c>
      <c r="L33" s="207">
        <f t="shared" si="17"/>
        <v>0</v>
      </c>
      <c r="M33" s="208">
        <f t="shared" si="17"/>
        <v>0</v>
      </c>
      <c r="N33" s="108">
        <f t="shared" si="17"/>
        <v>0</v>
      </c>
      <c r="O33" s="109">
        <f t="shared" si="17"/>
        <v>0</v>
      </c>
      <c r="P33" s="132">
        <f t="shared" si="17"/>
        <v>0</v>
      </c>
      <c r="Q33" s="206">
        <f t="shared" si="17"/>
        <v>0</v>
      </c>
      <c r="R33" s="207">
        <f t="shared" si="17"/>
        <v>0</v>
      </c>
      <c r="S33" s="208">
        <f t="shared" si="17"/>
        <v>0</v>
      </c>
      <c r="T33" s="108">
        <f t="shared" si="17"/>
        <v>0</v>
      </c>
      <c r="U33" s="109">
        <f t="shared" si="17"/>
        <v>0</v>
      </c>
      <c r="V33" s="132">
        <f t="shared" si="17"/>
        <v>0</v>
      </c>
      <c r="W33" s="206">
        <f t="shared" si="17"/>
        <v>0</v>
      </c>
      <c r="X33" s="207">
        <f t="shared" si="17"/>
        <v>0</v>
      </c>
      <c r="Y33" s="208">
        <f t="shared" si="17"/>
        <v>0</v>
      </c>
      <c r="Z33" s="108">
        <f t="shared" si="17"/>
        <v>0</v>
      </c>
      <c r="AA33" s="109">
        <f t="shared" si="17"/>
        <v>0</v>
      </c>
      <c r="AB33" s="132">
        <f t="shared" si="17"/>
        <v>0</v>
      </c>
      <c r="AC33" s="111">
        <f t="shared" ref="AC33:AC36" si="18">G33+M33+S33+Y33</f>
        <v>0</v>
      </c>
      <c r="AD33" s="112">
        <f t="shared" ref="AD33:AD36" si="19">J33+P33+V33+AB33</f>
        <v>0</v>
      </c>
      <c r="AE33" s="112">
        <f t="shared" ref="AE33:AE37" si="20">AC33-AD33</f>
        <v>0</v>
      </c>
      <c r="AF33" s="114" t="e">
        <f t="shared" ref="AF33:AF37" si="21">AE33/AC33</f>
        <v>#DIV/0!</v>
      </c>
      <c r="AG33" s="115"/>
      <c r="AH33" s="116"/>
      <c r="AI33" s="116"/>
    </row>
    <row r="34" spans="1:35" ht="15.75" customHeight="1" x14ac:dyDescent="0.15">
      <c r="A34" s="117" t="s">
        <v>109</v>
      </c>
      <c r="B34" s="118" t="s">
        <v>110</v>
      </c>
      <c r="C34" s="119" t="s">
        <v>142</v>
      </c>
      <c r="D34" s="120" t="s">
        <v>130</v>
      </c>
      <c r="E34" s="121"/>
      <c r="F34" s="122"/>
      <c r="G34" s="123"/>
      <c r="H34" s="121"/>
      <c r="I34" s="122"/>
      <c r="J34" s="133"/>
      <c r="K34" s="121"/>
      <c r="L34" s="122"/>
      <c r="M34" s="123"/>
      <c r="N34" s="121"/>
      <c r="O34" s="122"/>
      <c r="P34" s="133"/>
      <c r="Q34" s="121"/>
      <c r="R34" s="122"/>
      <c r="S34" s="123"/>
      <c r="T34" s="121"/>
      <c r="U34" s="122"/>
      <c r="V34" s="133"/>
      <c r="W34" s="121"/>
      <c r="X34" s="122"/>
      <c r="Y34" s="123"/>
      <c r="Z34" s="121"/>
      <c r="AA34" s="122"/>
      <c r="AB34" s="133"/>
      <c r="AC34" s="127">
        <f t="shared" si="18"/>
        <v>0</v>
      </c>
      <c r="AD34" s="128">
        <f t="shared" si="19"/>
        <v>0</v>
      </c>
      <c r="AE34" s="188">
        <f t="shared" si="20"/>
        <v>0</v>
      </c>
      <c r="AF34" s="130" t="e">
        <f t="shared" si="21"/>
        <v>#DIV/0!</v>
      </c>
      <c r="AG34" s="131"/>
      <c r="AH34" s="103"/>
      <c r="AI34" s="103"/>
    </row>
    <row r="35" spans="1:35" ht="15.75" customHeight="1" x14ac:dyDescent="0.15">
      <c r="A35" s="104" t="s">
        <v>106</v>
      </c>
      <c r="B35" s="105" t="s">
        <v>143</v>
      </c>
      <c r="C35" s="106" t="s">
        <v>144</v>
      </c>
      <c r="D35" s="107"/>
      <c r="E35" s="108">
        <f t="shared" ref="E35:AB35" si="22">SUM(E36)</f>
        <v>0</v>
      </c>
      <c r="F35" s="109">
        <f t="shared" si="22"/>
        <v>0</v>
      </c>
      <c r="G35" s="110">
        <f t="shared" si="22"/>
        <v>0</v>
      </c>
      <c r="H35" s="108">
        <f t="shared" si="22"/>
        <v>0</v>
      </c>
      <c r="I35" s="109">
        <f t="shared" si="22"/>
        <v>0</v>
      </c>
      <c r="J35" s="132">
        <f t="shared" si="22"/>
        <v>0</v>
      </c>
      <c r="K35" s="209">
        <f t="shared" si="22"/>
        <v>0</v>
      </c>
      <c r="L35" s="109">
        <f t="shared" si="22"/>
        <v>0</v>
      </c>
      <c r="M35" s="132">
        <f t="shared" si="22"/>
        <v>0</v>
      </c>
      <c r="N35" s="108">
        <f t="shared" si="22"/>
        <v>0</v>
      </c>
      <c r="O35" s="109">
        <f t="shared" si="22"/>
        <v>0</v>
      </c>
      <c r="P35" s="132">
        <f t="shared" si="22"/>
        <v>0</v>
      </c>
      <c r="Q35" s="209">
        <f t="shared" si="22"/>
        <v>0</v>
      </c>
      <c r="R35" s="109">
        <f t="shared" si="22"/>
        <v>0</v>
      </c>
      <c r="S35" s="132">
        <f t="shared" si="22"/>
        <v>0</v>
      </c>
      <c r="T35" s="108">
        <f t="shared" si="22"/>
        <v>0</v>
      </c>
      <c r="U35" s="109">
        <f t="shared" si="22"/>
        <v>0</v>
      </c>
      <c r="V35" s="132">
        <f t="shared" si="22"/>
        <v>0</v>
      </c>
      <c r="W35" s="209">
        <f t="shared" si="22"/>
        <v>0</v>
      </c>
      <c r="X35" s="109">
        <f t="shared" si="22"/>
        <v>0</v>
      </c>
      <c r="Y35" s="132">
        <f t="shared" si="22"/>
        <v>0</v>
      </c>
      <c r="Z35" s="108">
        <f t="shared" si="22"/>
        <v>0</v>
      </c>
      <c r="AA35" s="109">
        <f t="shared" si="22"/>
        <v>0</v>
      </c>
      <c r="AB35" s="132">
        <f t="shared" si="22"/>
        <v>0</v>
      </c>
      <c r="AC35" s="111">
        <f t="shared" si="18"/>
        <v>0</v>
      </c>
      <c r="AD35" s="112">
        <f t="shared" si="19"/>
        <v>0</v>
      </c>
      <c r="AE35" s="112">
        <f t="shared" si="20"/>
        <v>0</v>
      </c>
      <c r="AF35" s="134" t="e">
        <f t="shared" si="21"/>
        <v>#DIV/0!</v>
      </c>
      <c r="AG35" s="135"/>
      <c r="AH35" s="116"/>
      <c r="AI35" s="116"/>
    </row>
    <row r="36" spans="1:35" ht="15.75" customHeight="1" x14ac:dyDescent="0.15">
      <c r="A36" s="117" t="s">
        <v>109</v>
      </c>
      <c r="B36" s="118" t="s">
        <v>110</v>
      </c>
      <c r="C36" s="119" t="s">
        <v>145</v>
      </c>
      <c r="D36" s="210"/>
      <c r="E36" s="121"/>
      <c r="F36" s="122"/>
      <c r="G36" s="123"/>
      <c r="H36" s="121"/>
      <c r="I36" s="122"/>
      <c r="J36" s="133"/>
      <c r="K36" s="211"/>
      <c r="L36" s="122"/>
      <c r="M36" s="133"/>
      <c r="N36" s="121"/>
      <c r="O36" s="122"/>
      <c r="P36" s="133"/>
      <c r="Q36" s="211"/>
      <c r="R36" s="122"/>
      <c r="S36" s="133"/>
      <c r="T36" s="121"/>
      <c r="U36" s="122"/>
      <c r="V36" s="133"/>
      <c r="W36" s="211"/>
      <c r="X36" s="122"/>
      <c r="Y36" s="133"/>
      <c r="Z36" s="121"/>
      <c r="AA36" s="122"/>
      <c r="AB36" s="133"/>
      <c r="AC36" s="127">
        <f t="shared" si="18"/>
        <v>0</v>
      </c>
      <c r="AD36" s="128">
        <f t="shared" si="19"/>
        <v>0</v>
      </c>
      <c r="AE36" s="188">
        <f t="shared" si="20"/>
        <v>0</v>
      </c>
      <c r="AF36" s="130" t="e">
        <f t="shared" si="21"/>
        <v>#DIV/0!</v>
      </c>
      <c r="AG36" s="131"/>
      <c r="AH36" s="103"/>
      <c r="AI36" s="103"/>
    </row>
    <row r="37" spans="1:35" ht="15" customHeight="1" x14ac:dyDescent="0.15">
      <c r="A37" s="191" t="s">
        <v>146</v>
      </c>
      <c r="B37" s="192"/>
      <c r="C37" s="193"/>
      <c r="D37" s="194"/>
      <c r="E37" s="195">
        <f t="shared" ref="E37:AB37" si="23">E35+E33</f>
        <v>0</v>
      </c>
      <c r="F37" s="196">
        <f t="shared" si="23"/>
        <v>0</v>
      </c>
      <c r="G37" s="197">
        <f t="shared" si="23"/>
        <v>0</v>
      </c>
      <c r="H37" s="149">
        <f t="shared" si="23"/>
        <v>0</v>
      </c>
      <c r="I37" s="151">
        <f t="shared" si="23"/>
        <v>0</v>
      </c>
      <c r="J37" s="212">
        <f t="shared" si="23"/>
        <v>0</v>
      </c>
      <c r="K37" s="198">
        <f t="shared" si="23"/>
        <v>0</v>
      </c>
      <c r="L37" s="196">
        <f t="shared" si="23"/>
        <v>0</v>
      </c>
      <c r="M37" s="199">
        <f t="shared" si="23"/>
        <v>0</v>
      </c>
      <c r="N37" s="195">
        <f t="shared" si="23"/>
        <v>0</v>
      </c>
      <c r="O37" s="196">
        <f t="shared" si="23"/>
        <v>0</v>
      </c>
      <c r="P37" s="199">
        <f t="shared" si="23"/>
        <v>0</v>
      </c>
      <c r="Q37" s="198">
        <f t="shared" si="23"/>
        <v>0</v>
      </c>
      <c r="R37" s="196">
        <f t="shared" si="23"/>
        <v>0</v>
      </c>
      <c r="S37" s="199">
        <f t="shared" si="23"/>
        <v>0</v>
      </c>
      <c r="T37" s="195">
        <f t="shared" si="23"/>
        <v>0</v>
      </c>
      <c r="U37" s="196">
        <f t="shared" si="23"/>
        <v>0</v>
      </c>
      <c r="V37" s="199">
        <f t="shared" si="23"/>
        <v>0</v>
      </c>
      <c r="W37" s="198">
        <f t="shared" si="23"/>
        <v>0</v>
      </c>
      <c r="X37" s="196">
        <f t="shared" si="23"/>
        <v>0</v>
      </c>
      <c r="Y37" s="199">
        <f t="shared" si="23"/>
        <v>0</v>
      </c>
      <c r="Z37" s="195">
        <f t="shared" si="23"/>
        <v>0</v>
      </c>
      <c r="AA37" s="196">
        <f t="shared" si="23"/>
        <v>0</v>
      </c>
      <c r="AB37" s="199">
        <f t="shared" si="23"/>
        <v>0</v>
      </c>
      <c r="AC37" s="198">
        <f t="shared" ref="AC37:AD37" si="24">AC33+AC35</f>
        <v>0</v>
      </c>
      <c r="AD37" s="200">
        <f t="shared" si="24"/>
        <v>0</v>
      </c>
      <c r="AE37" s="195">
        <f t="shared" si="20"/>
        <v>0</v>
      </c>
      <c r="AF37" s="213" t="e">
        <f t="shared" si="21"/>
        <v>#DIV/0!</v>
      </c>
      <c r="AG37" s="214"/>
      <c r="AH37" s="103"/>
      <c r="AI37" s="103"/>
    </row>
    <row r="38" spans="1:35" ht="15" customHeight="1" x14ac:dyDescent="0.15">
      <c r="A38" s="215" t="s">
        <v>104</v>
      </c>
      <c r="B38" s="216" t="s">
        <v>28</v>
      </c>
      <c r="C38" s="159" t="s">
        <v>147</v>
      </c>
      <c r="D38" s="205"/>
      <c r="E38" s="93"/>
      <c r="F38" s="94"/>
      <c r="G38" s="94"/>
      <c r="H38" s="93"/>
      <c r="I38" s="94"/>
      <c r="J38" s="98"/>
      <c r="K38" s="94"/>
      <c r="L38" s="94"/>
      <c r="M38" s="98"/>
      <c r="N38" s="93"/>
      <c r="O38" s="94"/>
      <c r="P38" s="98"/>
      <c r="Q38" s="94"/>
      <c r="R38" s="94"/>
      <c r="S38" s="98"/>
      <c r="T38" s="93"/>
      <c r="U38" s="94"/>
      <c r="V38" s="98"/>
      <c r="W38" s="94"/>
      <c r="X38" s="94"/>
      <c r="Y38" s="98"/>
      <c r="Z38" s="93"/>
      <c r="AA38" s="94"/>
      <c r="AB38" s="94"/>
      <c r="AC38" s="99"/>
      <c r="AD38" s="100"/>
      <c r="AE38" s="100"/>
      <c r="AF38" s="101"/>
      <c r="AG38" s="102"/>
      <c r="AH38" s="103"/>
      <c r="AI38" s="103"/>
    </row>
    <row r="39" spans="1:35" ht="15" customHeight="1" x14ac:dyDescent="0.15">
      <c r="A39" s="104" t="s">
        <v>106</v>
      </c>
      <c r="B39" s="105" t="s">
        <v>148</v>
      </c>
      <c r="C39" s="164" t="s">
        <v>149</v>
      </c>
      <c r="D39" s="186"/>
      <c r="E39" s="208">
        <f t="shared" ref="E39:AB39" si="25">SUM(E40:E41)</f>
        <v>2</v>
      </c>
      <c r="F39" s="208">
        <f t="shared" si="25"/>
        <v>16000</v>
      </c>
      <c r="G39" s="208">
        <f t="shared" si="25"/>
        <v>16000</v>
      </c>
      <c r="H39" s="208">
        <f t="shared" si="25"/>
        <v>2</v>
      </c>
      <c r="I39" s="208">
        <f t="shared" si="25"/>
        <v>14000</v>
      </c>
      <c r="J39" s="208">
        <f t="shared" si="25"/>
        <v>14000</v>
      </c>
      <c r="K39" s="208">
        <f t="shared" si="25"/>
        <v>2</v>
      </c>
      <c r="L39" s="208">
        <f t="shared" si="25"/>
        <v>8000</v>
      </c>
      <c r="M39" s="208">
        <f t="shared" si="25"/>
        <v>8000</v>
      </c>
      <c r="N39" s="208">
        <f t="shared" si="25"/>
        <v>2</v>
      </c>
      <c r="O39" s="208">
        <f t="shared" si="25"/>
        <v>8000</v>
      </c>
      <c r="P39" s="208">
        <f t="shared" si="25"/>
        <v>8000</v>
      </c>
      <c r="Q39" s="208">
        <f t="shared" si="25"/>
        <v>0</v>
      </c>
      <c r="R39" s="208">
        <f t="shared" si="25"/>
        <v>0</v>
      </c>
      <c r="S39" s="208">
        <f t="shared" si="25"/>
        <v>0</v>
      </c>
      <c r="T39" s="208">
        <f t="shared" si="25"/>
        <v>0</v>
      </c>
      <c r="U39" s="208">
        <f t="shared" si="25"/>
        <v>0</v>
      </c>
      <c r="V39" s="208">
        <f t="shared" si="25"/>
        <v>0</v>
      </c>
      <c r="W39" s="208">
        <f t="shared" si="25"/>
        <v>0</v>
      </c>
      <c r="X39" s="208">
        <f t="shared" si="25"/>
        <v>0</v>
      </c>
      <c r="Y39" s="208">
        <f t="shared" si="25"/>
        <v>0</v>
      </c>
      <c r="Z39" s="208">
        <f t="shared" si="25"/>
        <v>0</v>
      </c>
      <c r="AA39" s="208">
        <f t="shared" si="25"/>
        <v>0</v>
      </c>
      <c r="AB39" s="208">
        <f t="shared" si="25"/>
        <v>0</v>
      </c>
      <c r="AC39" s="111">
        <f t="shared" ref="AC39:AC43" si="26">G39+M39+S39+Y39</f>
        <v>24000</v>
      </c>
      <c r="AD39" s="112">
        <f t="shared" ref="AD39:AD43" si="27">J39+P39+V39+AB39</f>
        <v>22000</v>
      </c>
      <c r="AE39" s="112">
        <f t="shared" ref="AE39:AE43" si="28">AC39-AD39</f>
        <v>2000</v>
      </c>
      <c r="AF39" s="114">
        <f t="shared" ref="AF39:AF43" si="29">AE39/AC39</f>
        <v>8.3333333333333329E-2</v>
      </c>
      <c r="AG39" s="115"/>
      <c r="AH39" s="116"/>
      <c r="AI39" s="116"/>
    </row>
    <row r="40" spans="1:35" ht="34.5" customHeight="1" x14ac:dyDescent="0.15">
      <c r="A40" s="117" t="s">
        <v>109</v>
      </c>
      <c r="B40" s="118" t="s">
        <v>110</v>
      </c>
      <c r="C40" s="217" t="s">
        <v>150</v>
      </c>
      <c r="D40" s="218" t="s">
        <v>134</v>
      </c>
      <c r="E40" s="219">
        <v>1</v>
      </c>
      <c r="F40" s="220">
        <v>10000</v>
      </c>
      <c r="G40" s="221">
        <f>E40*F40</f>
        <v>10000</v>
      </c>
      <c r="H40" s="219">
        <v>1</v>
      </c>
      <c r="I40" s="220">
        <v>8000</v>
      </c>
      <c r="J40" s="221">
        <f>H40*I40</f>
        <v>8000</v>
      </c>
      <c r="K40" s="172">
        <v>1</v>
      </c>
      <c r="L40" s="172">
        <v>4000</v>
      </c>
      <c r="M40" s="172">
        <v>4000</v>
      </c>
      <c r="N40" s="172">
        <v>1</v>
      </c>
      <c r="O40" s="172">
        <v>4000</v>
      </c>
      <c r="P40" s="172">
        <v>4000</v>
      </c>
      <c r="Q40" s="211"/>
      <c r="R40" s="222"/>
      <c r="S40" s="133"/>
      <c r="T40" s="121"/>
      <c r="U40" s="222"/>
      <c r="V40" s="133"/>
      <c r="W40" s="211"/>
      <c r="X40" s="222"/>
      <c r="Y40" s="133"/>
      <c r="Z40" s="121"/>
      <c r="AA40" s="222"/>
      <c r="AB40" s="133"/>
      <c r="AC40" s="127">
        <f t="shared" si="26"/>
        <v>14000</v>
      </c>
      <c r="AD40" s="128">
        <f t="shared" si="27"/>
        <v>12000</v>
      </c>
      <c r="AE40" s="188">
        <f t="shared" si="28"/>
        <v>2000</v>
      </c>
      <c r="AF40" s="130">
        <f t="shared" si="29"/>
        <v>0.14285714285714285</v>
      </c>
      <c r="AG40" s="131"/>
      <c r="AH40" s="103"/>
      <c r="AI40" s="103"/>
    </row>
    <row r="41" spans="1:35" ht="34.5" customHeight="1" x14ac:dyDescent="0.15">
      <c r="A41" s="117" t="s">
        <v>109</v>
      </c>
      <c r="B41" s="118" t="s">
        <v>151</v>
      </c>
      <c r="C41" s="217" t="s">
        <v>152</v>
      </c>
      <c r="D41" s="218" t="s">
        <v>134</v>
      </c>
      <c r="E41" s="219">
        <v>1</v>
      </c>
      <c r="F41" s="220">
        <v>6000</v>
      </c>
      <c r="G41" s="221">
        <v>6000</v>
      </c>
      <c r="H41" s="219">
        <v>1</v>
      </c>
      <c r="I41" s="220">
        <v>6000</v>
      </c>
      <c r="J41" s="221">
        <v>6000</v>
      </c>
      <c r="K41" s="172">
        <v>1</v>
      </c>
      <c r="L41" s="172">
        <v>4000</v>
      </c>
      <c r="M41" s="172">
        <v>4000</v>
      </c>
      <c r="N41" s="172">
        <v>1</v>
      </c>
      <c r="O41" s="172">
        <v>4000</v>
      </c>
      <c r="P41" s="172">
        <v>4000</v>
      </c>
      <c r="Q41" s="223"/>
      <c r="R41" s="224"/>
      <c r="S41" s="225"/>
      <c r="T41" s="226"/>
      <c r="U41" s="224"/>
      <c r="V41" s="225"/>
      <c r="W41" s="223"/>
      <c r="X41" s="224"/>
      <c r="Y41" s="225"/>
      <c r="Z41" s="226"/>
      <c r="AA41" s="224"/>
      <c r="AB41" s="225"/>
      <c r="AC41" s="127">
        <f t="shared" si="26"/>
        <v>10000</v>
      </c>
      <c r="AD41" s="128">
        <f t="shared" si="27"/>
        <v>10000</v>
      </c>
      <c r="AE41" s="188">
        <f t="shared" si="28"/>
        <v>0</v>
      </c>
      <c r="AF41" s="130">
        <f t="shared" si="29"/>
        <v>0</v>
      </c>
      <c r="AG41" s="131"/>
      <c r="AH41" s="103"/>
      <c r="AI41" s="103"/>
    </row>
    <row r="42" spans="1:35" ht="27.75" customHeight="1" x14ac:dyDescent="0.15">
      <c r="A42" s="104" t="s">
        <v>106</v>
      </c>
      <c r="B42" s="105" t="s">
        <v>153</v>
      </c>
      <c r="C42" s="106" t="s">
        <v>154</v>
      </c>
      <c r="D42" s="107"/>
      <c r="E42" s="108">
        <f t="shared" ref="E42:P42" si="30">SUM(E43:E44)</f>
        <v>2</v>
      </c>
      <c r="F42" s="108">
        <f t="shared" si="30"/>
        <v>28600</v>
      </c>
      <c r="G42" s="108">
        <f t="shared" si="30"/>
        <v>28600</v>
      </c>
      <c r="H42" s="108">
        <f t="shared" si="30"/>
        <v>2</v>
      </c>
      <c r="I42" s="108">
        <f t="shared" si="30"/>
        <v>28600</v>
      </c>
      <c r="J42" s="108">
        <f t="shared" si="30"/>
        <v>28600</v>
      </c>
      <c r="K42" s="108">
        <f t="shared" si="30"/>
        <v>0</v>
      </c>
      <c r="L42" s="108">
        <f t="shared" si="30"/>
        <v>0</v>
      </c>
      <c r="M42" s="108">
        <f t="shared" si="30"/>
        <v>0</v>
      </c>
      <c r="N42" s="108">
        <f t="shared" si="30"/>
        <v>0</v>
      </c>
      <c r="O42" s="108">
        <f t="shared" si="30"/>
        <v>0</v>
      </c>
      <c r="P42" s="108">
        <f t="shared" si="30"/>
        <v>0</v>
      </c>
      <c r="Q42" s="209">
        <f t="shared" ref="Q42:AB42" si="31">SUM(Q43)</f>
        <v>0</v>
      </c>
      <c r="R42" s="109">
        <f t="shared" si="31"/>
        <v>0</v>
      </c>
      <c r="S42" s="132">
        <f t="shared" si="31"/>
        <v>0</v>
      </c>
      <c r="T42" s="108">
        <f t="shared" si="31"/>
        <v>0</v>
      </c>
      <c r="U42" s="109">
        <f t="shared" si="31"/>
        <v>0</v>
      </c>
      <c r="V42" s="132">
        <f t="shared" si="31"/>
        <v>0</v>
      </c>
      <c r="W42" s="209">
        <f t="shared" si="31"/>
        <v>0</v>
      </c>
      <c r="X42" s="109">
        <f t="shared" si="31"/>
        <v>0</v>
      </c>
      <c r="Y42" s="132">
        <f t="shared" si="31"/>
        <v>0</v>
      </c>
      <c r="Z42" s="108">
        <f t="shared" si="31"/>
        <v>0</v>
      </c>
      <c r="AA42" s="109">
        <f t="shared" si="31"/>
        <v>0</v>
      </c>
      <c r="AB42" s="132">
        <f t="shared" si="31"/>
        <v>0</v>
      </c>
      <c r="AC42" s="111">
        <f t="shared" si="26"/>
        <v>28600</v>
      </c>
      <c r="AD42" s="112">
        <f t="shared" si="27"/>
        <v>28600</v>
      </c>
      <c r="AE42" s="112">
        <f t="shared" si="28"/>
        <v>0</v>
      </c>
      <c r="AF42" s="134">
        <f t="shared" si="29"/>
        <v>0</v>
      </c>
      <c r="AG42" s="135"/>
      <c r="AH42" s="116"/>
      <c r="AI42" s="116"/>
    </row>
    <row r="43" spans="1:35" ht="15.75" customHeight="1" x14ac:dyDescent="0.15">
      <c r="A43" s="117" t="s">
        <v>109</v>
      </c>
      <c r="B43" s="118" t="s">
        <v>110</v>
      </c>
      <c r="C43" s="227" t="s">
        <v>155</v>
      </c>
      <c r="D43" s="228" t="s">
        <v>156</v>
      </c>
      <c r="E43" s="229">
        <v>1</v>
      </c>
      <c r="F43" s="230">
        <v>14300</v>
      </c>
      <c r="G43" s="231">
        <f t="shared" ref="G43:G44" si="32">E43*F43</f>
        <v>14300</v>
      </c>
      <c r="H43" s="229">
        <v>1</v>
      </c>
      <c r="I43" s="230">
        <v>14300</v>
      </c>
      <c r="J43" s="231">
        <f t="shared" ref="J43:J44" si="33">H43*I43</f>
        <v>14300</v>
      </c>
      <c r="K43" s="211"/>
      <c r="L43" s="122"/>
      <c r="M43" s="133"/>
      <c r="N43" s="121"/>
      <c r="O43" s="122"/>
      <c r="P43" s="133"/>
      <c r="Q43" s="211"/>
      <c r="R43" s="122"/>
      <c r="S43" s="133"/>
      <c r="T43" s="121"/>
      <c r="U43" s="122"/>
      <c r="V43" s="133"/>
      <c r="W43" s="211"/>
      <c r="X43" s="122"/>
      <c r="Y43" s="133"/>
      <c r="Z43" s="121"/>
      <c r="AA43" s="122"/>
      <c r="AB43" s="133"/>
      <c r="AC43" s="127">
        <f t="shared" si="26"/>
        <v>14300</v>
      </c>
      <c r="AD43" s="128">
        <f t="shared" si="27"/>
        <v>14300</v>
      </c>
      <c r="AE43" s="188">
        <f t="shared" si="28"/>
        <v>0</v>
      </c>
      <c r="AF43" s="130">
        <f t="shared" si="29"/>
        <v>0</v>
      </c>
      <c r="AG43" s="131"/>
      <c r="AH43" s="103"/>
      <c r="AI43" s="103"/>
    </row>
    <row r="44" spans="1:35" ht="15.75" customHeight="1" x14ac:dyDescent="0.15">
      <c r="A44" s="117" t="s">
        <v>109</v>
      </c>
      <c r="B44" s="118" t="s">
        <v>151</v>
      </c>
      <c r="C44" s="227" t="s">
        <v>157</v>
      </c>
      <c r="D44" s="228" t="s">
        <v>156</v>
      </c>
      <c r="E44" s="229">
        <v>1</v>
      </c>
      <c r="F44" s="230">
        <v>14300</v>
      </c>
      <c r="G44" s="231">
        <f t="shared" si="32"/>
        <v>14300</v>
      </c>
      <c r="H44" s="229">
        <v>1</v>
      </c>
      <c r="I44" s="230">
        <v>14300</v>
      </c>
      <c r="J44" s="231">
        <f t="shared" si="33"/>
        <v>14300</v>
      </c>
      <c r="K44" s="223"/>
      <c r="L44" s="232"/>
      <c r="M44" s="225"/>
      <c r="N44" s="226"/>
      <c r="O44" s="232"/>
      <c r="P44" s="225"/>
      <c r="Q44" s="223"/>
      <c r="R44" s="232"/>
      <c r="S44" s="225"/>
      <c r="T44" s="226"/>
      <c r="U44" s="232"/>
      <c r="V44" s="225"/>
      <c r="W44" s="223"/>
      <c r="X44" s="232"/>
      <c r="Y44" s="225"/>
      <c r="Z44" s="226"/>
      <c r="AA44" s="232"/>
      <c r="AB44" s="225"/>
      <c r="AC44" s="127">
        <f t="shared" ref="AC44" si="34">G44+M44+S44+Y44</f>
        <v>14300</v>
      </c>
      <c r="AD44" s="128">
        <f t="shared" ref="AD44" si="35">J44+P44+V44+AB44</f>
        <v>14300</v>
      </c>
      <c r="AE44" s="188">
        <f t="shared" ref="AE44" si="36">AC44-AD44</f>
        <v>0</v>
      </c>
      <c r="AF44" s="130">
        <f t="shared" ref="AF44" si="37">AE44/AC44</f>
        <v>0</v>
      </c>
      <c r="AG44" s="131"/>
      <c r="AH44" s="103"/>
      <c r="AI44" s="103"/>
    </row>
    <row r="45" spans="1:35" ht="15" customHeight="1" x14ac:dyDescent="0.15">
      <c r="A45" s="104" t="s">
        <v>106</v>
      </c>
      <c r="B45" s="105" t="s">
        <v>158</v>
      </c>
      <c r="C45" s="106" t="s">
        <v>159</v>
      </c>
      <c r="D45" s="107"/>
      <c r="E45" s="108">
        <f t="shared" ref="E45:AB45" si="38">SUM(E46)</f>
        <v>0</v>
      </c>
      <c r="F45" s="109">
        <f t="shared" si="38"/>
        <v>0</v>
      </c>
      <c r="G45" s="110">
        <f t="shared" si="38"/>
        <v>0</v>
      </c>
      <c r="H45" s="108">
        <f t="shared" si="38"/>
        <v>0</v>
      </c>
      <c r="I45" s="109">
        <f t="shared" si="38"/>
        <v>0</v>
      </c>
      <c r="J45" s="132">
        <f t="shared" si="38"/>
        <v>0</v>
      </c>
      <c r="K45" s="209">
        <f t="shared" si="38"/>
        <v>0</v>
      </c>
      <c r="L45" s="109">
        <f t="shared" si="38"/>
        <v>0</v>
      </c>
      <c r="M45" s="132">
        <f t="shared" si="38"/>
        <v>0</v>
      </c>
      <c r="N45" s="108">
        <f t="shared" si="38"/>
        <v>0</v>
      </c>
      <c r="O45" s="109">
        <f t="shared" si="38"/>
        <v>0</v>
      </c>
      <c r="P45" s="132">
        <f t="shared" si="38"/>
        <v>0</v>
      </c>
      <c r="Q45" s="209">
        <f t="shared" si="38"/>
        <v>0</v>
      </c>
      <c r="R45" s="109">
        <f t="shared" si="38"/>
        <v>0</v>
      </c>
      <c r="S45" s="132">
        <f t="shared" si="38"/>
        <v>0</v>
      </c>
      <c r="T45" s="108">
        <f t="shared" si="38"/>
        <v>0</v>
      </c>
      <c r="U45" s="109">
        <f t="shared" si="38"/>
        <v>0</v>
      </c>
      <c r="V45" s="132">
        <f t="shared" si="38"/>
        <v>0</v>
      </c>
      <c r="W45" s="209">
        <f t="shared" si="38"/>
        <v>0</v>
      </c>
      <c r="X45" s="109">
        <f t="shared" si="38"/>
        <v>0</v>
      </c>
      <c r="Y45" s="132">
        <f t="shared" si="38"/>
        <v>0</v>
      </c>
      <c r="Z45" s="108">
        <f t="shared" si="38"/>
        <v>0</v>
      </c>
      <c r="AA45" s="109">
        <f t="shared" si="38"/>
        <v>0</v>
      </c>
      <c r="AB45" s="132">
        <f t="shared" si="38"/>
        <v>0</v>
      </c>
      <c r="AC45" s="111">
        <f t="shared" ref="AC45:AC50" si="39">G45+M45+S45+Y45</f>
        <v>0</v>
      </c>
      <c r="AD45" s="112">
        <f t="shared" ref="AD45:AD50" si="40">J45+P45+V45+AB45</f>
        <v>0</v>
      </c>
      <c r="AE45" s="112">
        <f t="shared" ref="AE45:AE55" si="41">AC45-AD45</f>
        <v>0</v>
      </c>
      <c r="AF45" s="134" t="e">
        <f t="shared" ref="AF45:AF55" si="42">AE45/AC45</f>
        <v>#DIV/0!</v>
      </c>
      <c r="AG45" s="135"/>
      <c r="AH45" s="116"/>
      <c r="AI45" s="116"/>
    </row>
    <row r="46" spans="1:35" ht="15.75" customHeight="1" x14ac:dyDescent="0.15">
      <c r="A46" s="117" t="s">
        <v>109</v>
      </c>
      <c r="B46" s="118" t="s">
        <v>110</v>
      </c>
      <c r="C46" s="119" t="s">
        <v>160</v>
      </c>
      <c r="D46" s="233" t="s">
        <v>161</v>
      </c>
      <c r="E46" s="143"/>
      <c r="F46" s="144"/>
      <c r="G46" s="234">
        <f>E46*F46</f>
        <v>0</v>
      </c>
      <c r="H46" s="121"/>
      <c r="I46" s="122"/>
      <c r="J46" s="133"/>
      <c r="K46" s="211"/>
      <c r="L46" s="122"/>
      <c r="M46" s="133"/>
      <c r="N46" s="121"/>
      <c r="O46" s="122"/>
      <c r="P46" s="133"/>
      <c r="Q46" s="211"/>
      <c r="R46" s="122"/>
      <c r="S46" s="133"/>
      <c r="T46" s="121"/>
      <c r="U46" s="122"/>
      <c r="V46" s="133"/>
      <c r="W46" s="211"/>
      <c r="X46" s="122"/>
      <c r="Y46" s="133"/>
      <c r="Z46" s="121"/>
      <c r="AA46" s="122"/>
      <c r="AB46" s="133"/>
      <c r="AC46" s="127">
        <f t="shared" si="39"/>
        <v>0</v>
      </c>
      <c r="AD46" s="128">
        <f t="shared" si="40"/>
        <v>0</v>
      </c>
      <c r="AE46" s="188">
        <f t="shared" si="41"/>
        <v>0</v>
      </c>
      <c r="AF46" s="130" t="e">
        <f t="shared" si="42"/>
        <v>#DIV/0!</v>
      </c>
      <c r="AG46" s="131"/>
      <c r="AH46" s="103"/>
      <c r="AI46" s="103"/>
    </row>
    <row r="47" spans="1:35" ht="15.75" customHeight="1" x14ac:dyDescent="0.15">
      <c r="A47" s="104" t="s">
        <v>106</v>
      </c>
      <c r="B47" s="105" t="s">
        <v>162</v>
      </c>
      <c r="C47" s="106" t="s">
        <v>163</v>
      </c>
      <c r="D47" s="107"/>
      <c r="E47" s="108">
        <f t="shared" ref="E47:AB47" si="43">SUM(E48)</f>
        <v>0</v>
      </c>
      <c r="F47" s="109">
        <f t="shared" si="43"/>
        <v>0</v>
      </c>
      <c r="G47" s="110">
        <f t="shared" si="43"/>
        <v>0</v>
      </c>
      <c r="H47" s="108">
        <f t="shared" si="43"/>
        <v>0</v>
      </c>
      <c r="I47" s="109">
        <f t="shared" si="43"/>
        <v>0</v>
      </c>
      <c r="J47" s="132">
        <f t="shared" si="43"/>
        <v>0</v>
      </c>
      <c r="K47" s="209">
        <f t="shared" si="43"/>
        <v>0</v>
      </c>
      <c r="L47" s="109">
        <f t="shared" si="43"/>
        <v>0</v>
      </c>
      <c r="M47" s="132">
        <f t="shared" si="43"/>
        <v>0</v>
      </c>
      <c r="N47" s="108">
        <f t="shared" si="43"/>
        <v>0</v>
      </c>
      <c r="O47" s="109">
        <f t="shared" si="43"/>
        <v>0</v>
      </c>
      <c r="P47" s="132">
        <f t="shared" si="43"/>
        <v>0</v>
      </c>
      <c r="Q47" s="209">
        <f t="shared" si="43"/>
        <v>0</v>
      </c>
      <c r="R47" s="109">
        <f t="shared" si="43"/>
        <v>0</v>
      </c>
      <c r="S47" s="132">
        <f t="shared" si="43"/>
        <v>0</v>
      </c>
      <c r="T47" s="108">
        <f t="shared" si="43"/>
        <v>0</v>
      </c>
      <c r="U47" s="109">
        <f t="shared" si="43"/>
        <v>0</v>
      </c>
      <c r="V47" s="132">
        <f t="shared" si="43"/>
        <v>0</v>
      </c>
      <c r="W47" s="209">
        <f t="shared" si="43"/>
        <v>0</v>
      </c>
      <c r="X47" s="109">
        <f t="shared" si="43"/>
        <v>0</v>
      </c>
      <c r="Y47" s="132">
        <f t="shared" si="43"/>
        <v>0</v>
      </c>
      <c r="Z47" s="108">
        <f t="shared" si="43"/>
        <v>0</v>
      </c>
      <c r="AA47" s="109">
        <f t="shared" si="43"/>
        <v>0</v>
      </c>
      <c r="AB47" s="132">
        <f t="shared" si="43"/>
        <v>0</v>
      </c>
      <c r="AC47" s="111">
        <f t="shared" si="39"/>
        <v>0</v>
      </c>
      <c r="AD47" s="112">
        <f t="shared" si="40"/>
        <v>0</v>
      </c>
      <c r="AE47" s="112">
        <f t="shared" si="41"/>
        <v>0</v>
      </c>
      <c r="AF47" s="134" t="e">
        <f t="shared" si="42"/>
        <v>#DIV/0!</v>
      </c>
      <c r="AG47" s="135"/>
      <c r="AH47" s="116"/>
      <c r="AI47" s="116"/>
    </row>
    <row r="48" spans="1:35" ht="15.75" customHeight="1" x14ac:dyDescent="0.15">
      <c r="A48" s="117" t="s">
        <v>109</v>
      </c>
      <c r="B48" s="118" t="s">
        <v>110</v>
      </c>
      <c r="C48" s="119" t="s">
        <v>164</v>
      </c>
      <c r="D48" s="120" t="s">
        <v>165</v>
      </c>
      <c r="E48" s="121"/>
      <c r="F48" s="122"/>
      <c r="G48" s="123"/>
      <c r="H48" s="121"/>
      <c r="I48" s="122"/>
      <c r="J48" s="133"/>
      <c r="K48" s="211"/>
      <c r="L48" s="122"/>
      <c r="M48" s="133"/>
      <c r="N48" s="121"/>
      <c r="O48" s="122"/>
      <c r="P48" s="133"/>
      <c r="Q48" s="211"/>
      <c r="R48" s="122"/>
      <c r="S48" s="133"/>
      <c r="T48" s="121"/>
      <c r="U48" s="122"/>
      <c r="V48" s="133"/>
      <c r="W48" s="211"/>
      <c r="X48" s="122"/>
      <c r="Y48" s="133"/>
      <c r="Z48" s="121"/>
      <c r="AA48" s="122"/>
      <c r="AB48" s="133"/>
      <c r="AC48" s="127">
        <f t="shared" si="39"/>
        <v>0</v>
      </c>
      <c r="AD48" s="128">
        <f t="shared" si="40"/>
        <v>0</v>
      </c>
      <c r="AE48" s="188">
        <f t="shared" si="41"/>
        <v>0</v>
      </c>
      <c r="AF48" s="130" t="e">
        <f t="shared" si="42"/>
        <v>#DIV/0!</v>
      </c>
      <c r="AG48" s="131"/>
      <c r="AH48" s="103"/>
      <c r="AI48" s="103"/>
    </row>
    <row r="49" spans="1:35" ht="15.75" customHeight="1" x14ac:dyDescent="0.15">
      <c r="A49" s="104" t="s">
        <v>106</v>
      </c>
      <c r="B49" s="105" t="s">
        <v>166</v>
      </c>
      <c r="C49" s="106" t="s">
        <v>167</v>
      </c>
      <c r="D49" s="107"/>
      <c r="E49" s="108">
        <f t="shared" ref="E49:AB49" si="44">SUM(E50)</f>
        <v>0</v>
      </c>
      <c r="F49" s="109">
        <f t="shared" si="44"/>
        <v>0</v>
      </c>
      <c r="G49" s="110">
        <f t="shared" si="44"/>
        <v>0</v>
      </c>
      <c r="H49" s="108">
        <f t="shared" si="44"/>
        <v>0</v>
      </c>
      <c r="I49" s="109">
        <f t="shared" si="44"/>
        <v>0</v>
      </c>
      <c r="J49" s="132">
        <f t="shared" si="44"/>
        <v>0</v>
      </c>
      <c r="K49" s="209">
        <f t="shared" si="44"/>
        <v>0</v>
      </c>
      <c r="L49" s="109">
        <f t="shared" si="44"/>
        <v>0</v>
      </c>
      <c r="M49" s="132">
        <f t="shared" si="44"/>
        <v>0</v>
      </c>
      <c r="N49" s="108">
        <f t="shared" si="44"/>
        <v>0</v>
      </c>
      <c r="O49" s="109">
        <f t="shared" si="44"/>
        <v>0</v>
      </c>
      <c r="P49" s="132">
        <f t="shared" si="44"/>
        <v>0</v>
      </c>
      <c r="Q49" s="209">
        <f t="shared" si="44"/>
        <v>0</v>
      </c>
      <c r="R49" s="109">
        <f t="shared" si="44"/>
        <v>0</v>
      </c>
      <c r="S49" s="132">
        <f t="shared" si="44"/>
        <v>0</v>
      </c>
      <c r="T49" s="108">
        <f t="shared" si="44"/>
        <v>0</v>
      </c>
      <c r="U49" s="109">
        <f t="shared" si="44"/>
        <v>0</v>
      </c>
      <c r="V49" s="132">
        <f t="shared" si="44"/>
        <v>0</v>
      </c>
      <c r="W49" s="209">
        <f t="shared" si="44"/>
        <v>0</v>
      </c>
      <c r="X49" s="109">
        <f t="shared" si="44"/>
        <v>0</v>
      </c>
      <c r="Y49" s="132">
        <f t="shared" si="44"/>
        <v>0</v>
      </c>
      <c r="Z49" s="108">
        <f t="shared" si="44"/>
        <v>0</v>
      </c>
      <c r="AA49" s="109">
        <f t="shared" si="44"/>
        <v>0</v>
      </c>
      <c r="AB49" s="132">
        <f t="shared" si="44"/>
        <v>0</v>
      </c>
      <c r="AC49" s="111">
        <f t="shared" si="39"/>
        <v>0</v>
      </c>
      <c r="AD49" s="112">
        <f t="shared" si="40"/>
        <v>0</v>
      </c>
      <c r="AE49" s="112">
        <f t="shared" si="41"/>
        <v>0</v>
      </c>
      <c r="AF49" s="134" t="e">
        <f t="shared" si="42"/>
        <v>#DIV/0!</v>
      </c>
      <c r="AG49" s="135"/>
      <c r="AH49" s="116"/>
      <c r="AI49" s="116"/>
    </row>
    <row r="50" spans="1:35" ht="15.75" customHeight="1" x14ac:dyDescent="0.15">
      <c r="A50" s="117" t="s">
        <v>109</v>
      </c>
      <c r="B50" s="118" t="s">
        <v>110</v>
      </c>
      <c r="C50" s="119" t="s">
        <v>164</v>
      </c>
      <c r="D50" s="120" t="s">
        <v>165</v>
      </c>
      <c r="E50" s="121"/>
      <c r="F50" s="122"/>
      <c r="G50" s="123"/>
      <c r="H50" s="121"/>
      <c r="I50" s="122"/>
      <c r="J50" s="133"/>
      <c r="K50" s="211"/>
      <c r="L50" s="122"/>
      <c r="M50" s="133"/>
      <c r="N50" s="121"/>
      <c r="O50" s="122"/>
      <c r="P50" s="133"/>
      <c r="Q50" s="211"/>
      <c r="R50" s="122"/>
      <c r="S50" s="133"/>
      <c r="T50" s="121"/>
      <c r="U50" s="122"/>
      <c r="V50" s="133"/>
      <c r="W50" s="211"/>
      <c r="X50" s="122"/>
      <c r="Y50" s="133"/>
      <c r="Z50" s="121"/>
      <c r="AA50" s="122"/>
      <c r="AB50" s="133"/>
      <c r="AC50" s="127">
        <f t="shared" si="39"/>
        <v>0</v>
      </c>
      <c r="AD50" s="128">
        <f t="shared" si="40"/>
        <v>0</v>
      </c>
      <c r="AE50" s="188">
        <f t="shared" si="41"/>
        <v>0</v>
      </c>
      <c r="AF50" s="130" t="e">
        <f t="shared" si="42"/>
        <v>#DIV/0!</v>
      </c>
      <c r="AG50" s="131"/>
      <c r="AH50" s="103"/>
      <c r="AI50" s="103"/>
    </row>
    <row r="51" spans="1:35" ht="15" customHeight="1" x14ac:dyDescent="0.15">
      <c r="A51" s="191" t="s">
        <v>168</v>
      </c>
      <c r="B51" s="192"/>
      <c r="C51" s="193"/>
      <c r="D51" s="194"/>
      <c r="E51" s="195">
        <f t="shared" ref="E51:AD51" si="45">E49+E47+E45+E42+E39</f>
        <v>4</v>
      </c>
      <c r="F51" s="196">
        <f t="shared" si="45"/>
        <v>44600</v>
      </c>
      <c r="G51" s="197">
        <f t="shared" si="45"/>
        <v>44600</v>
      </c>
      <c r="H51" s="149">
        <f t="shared" si="45"/>
        <v>4</v>
      </c>
      <c r="I51" s="151">
        <f t="shared" si="45"/>
        <v>42600</v>
      </c>
      <c r="J51" s="212">
        <f t="shared" si="45"/>
        <v>42600</v>
      </c>
      <c r="K51" s="198">
        <f t="shared" si="45"/>
        <v>2</v>
      </c>
      <c r="L51" s="196">
        <f t="shared" si="45"/>
        <v>8000</v>
      </c>
      <c r="M51" s="199">
        <f t="shared" si="45"/>
        <v>8000</v>
      </c>
      <c r="N51" s="195">
        <f t="shared" si="45"/>
        <v>2</v>
      </c>
      <c r="O51" s="196">
        <f t="shared" si="45"/>
        <v>8000</v>
      </c>
      <c r="P51" s="199">
        <f t="shared" si="45"/>
        <v>8000</v>
      </c>
      <c r="Q51" s="198">
        <f t="shared" si="45"/>
        <v>0</v>
      </c>
      <c r="R51" s="196">
        <f t="shared" si="45"/>
        <v>0</v>
      </c>
      <c r="S51" s="199">
        <f t="shared" si="45"/>
        <v>0</v>
      </c>
      <c r="T51" s="195">
        <f t="shared" si="45"/>
        <v>0</v>
      </c>
      <c r="U51" s="196">
        <f t="shared" si="45"/>
        <v>0</v>
      </c>
      <c r="V51" s="199">
        <f t="shared" si="45"/>
        <v>0</v>
      </c>
      <c r="W51" s="198">
        <f t="shared" si="45"/>
        <v>0</v>
      </c>
      <c r="X51" s="196">
        <f t="shared" si="45"/>
        <v>0</v>
      </c>
      <c r="Y51" s="199">
        <f t="shared" si="45"/>
        <v>0</v>
      </c>
      <c r="Z51" s="195">
        <f t="shared" si="45"/>
        <v>0</v>
      </c>
      <c r="AA51" s="196">
        <f t="shared" si="45"/>
        <v>0</v>
      </c>
      <c r="AB51" s="199">
        <f t="shared" si="45"/>
        <v>0</v>
      </c>
      <c r="AC51" s="149">
        <f t="shared" si="45"/>
        <v>52600</v>
      </c>
      <c r="AD51" s="154">
        <f t="shared" si="45"/>
        <v>50600</v>
      </c>
      <c r="AE51" s="149">
        <f t="shared" si="41"/>
        <v>2000</v>
      </c>
      <c r="AF51" s="155">
        <f t="shared" si="42"/>
        <v>3.8022813688212927E-2</v>
      </c>
      <c r="AG51" s="156"/>
      <c r="AH51" s="103"/>
      <c r="AI51" s="103"/>
    </row>
    <row r="52" spans="1:35" ht="15.75" customHeight="1" x14ac:dyDescent="0.15">
      <c r="A52" s="215" t="s">
        <v>104</v>
      </c>
      <c r="B52" s="235" t="s">
        <v>29</v>
      </c>
      <c r="C52" s="159" t="s">
        <v>169</v>
      </c>
      <c r="D52" s="205"/>
      <c r="E52" s="93"/>
      <c r="F52" s="94"/>
      <c r="G52" s="94"/>
      <c r="H52" s="93"/>
      <c r="I52" s="94"/>
      <c r="J52" s="98"/>
      <c r="K52" s="94"/>
      <c r="L52" s="94"/>
      <c r="M52" s="98"/>
      <c r="N52" s="93"/>
      <c r="O52" s="94"/>
      <c r="P52" s="98"/>
      <c r="Q52" s="94"/>
      <c r="R52" s="94"/>
      <c r="S52" s="98"/>
      <c r="T52" s="93"/>
      <c r="U52" s="94"/>
      <c r="V52" s="98"/>
      <c r="W52" s="94"/>
      <c r="X52" s="94"/>
      <c r="Y52" s="98"/>
      <c r="Z52" s="93"/>
      <c r="AA52" s="94"/>
      <c r="AB52" s="98"/>
      <c r="AC52" s="236"/>
      <c r="AD52" s="236"/>
      <c r="AE52" s="237">
        <f t="shared" si="41"/>
        <v>0</v>
      </c>
      <c r="AF52" s="238" t="e">
        <f t="shared" si="42"/>
        <v>#DIV/0!</v>
      </c>
      <c r="AG52" s="239"/>
      <c r="AH52" s="103"/>
      <c r="AI52" s="103"/>
    </row>
    <row r="53" spans="1:35" ht="15.75" customHeight="1" x14ac:dyDescent="0.15">
      <c r="A53" s="104" t="s">
        <v>106</v>
      </c>
      <c r="B53" s="105" t="s">
        <v>170</v>
      </c>
      <c r="C53" s="164" t="s">
        <v>171</v>
      </c>
      <c r="D53" s="186"/>
      <c r="E53" s="206">
        <f t="shared" ref="E53:AB53" si="46">SUM(E54)</f>
        <v>0</v>
      </c>
      <c r="F53" s="207">
        <f t="shared" si="46"/>
        <v>0</v>
      </c>
      <c r="G53" s="208">
        <f t="shared" si="46"/>
        <v>0</v>
      </c>
      <c r="H53" s="108">
        <f t="shared" si="46"/>
        <v>0</v>
      </c>
      <c r="I53" s="109">
        <f t="shared" si="46"/>
        <v>0</v>
      </c>
      <c r="J53" s="132">
        <f t="shared" si="46"/>
        <v>0</v>
      </c>
      <c r="K53" s="240">
        <f t="shared" si="46"/>
        <v>0</v>
      </c>
      <c r="L53" s="207">
        <f t="shared" si="46"/>
        <v>0</v>
      </c>
      <c r="M53" s="241">
        <f t="shared" si="46"/>
        <v>0</v>
      </c>
      <c r="N53" s="206">
        <f t="shared" si="46"/>
        <v>0</v>
      </c>
      <c r="O53" s="207">
        <f t="shared" si="46"/>
        <v>0</v>
      </c>
      <c r="P53" s="241">
        <f t="shared" si="46"/>
        <v>0</v>
      </c>
      <c r="Q53" s="240">
        <f t="shared" si="46"/>
        <v>0</v>
      </c>
      <c r="R53" s="207">
        <f t="shared" si="46"/>
        <v>0</v>
      </c>
      <c r="S53" s="241">
        <f t="shared" si="46"/>
        <v>0</v>
      </c>
      <c r="T53" s="206">
        <f t="shared" si="46"/>
        <v>0</v>
      </c>
      <c r="U53" s="207">
        <f t="shared" si="46"/>
        <v>0</v>
      </c>
      <c r="V53" s="241">
        <f t="shared" si="46"/>
        <v>0</v>
      </c>
      <c r="W53" s="240">
        <f t="shared" si="46"/>
        <v>0</v>
      </c>
      <c r="X53" s="207">
        <f t="shared" si="46"/>
        <v>0</v>
      </c>
      <c r="Y53" s="241">
        <f t="shared" si="46"/>
        <v>0</v>
      </c>
      <c r="Z53" s="206">
        <f t="shared" si="46"/>
        <v>0</v>
      </c>
      <c r="AA53" s="207">
        <f t="shared" si="46"/>
        <v>0</v>
      </c>
      <c r="AB53" s="241">
        <f t="shared" si="46"/>
        <v>0</v>
      </c>
      <c r="AC53" s="111">
        <f t="shared" ref="AC53:AC55" si="47">G53+M53+S53+Y53</f>
        <v>0</v>
      </c>
      <c r="AD53" s="112">
        <f t="shared" ref="AD53:AD55" si="48">J53+P53+V53+AB53</f>
        <v>0</v>
      </c>
      <c r="AE53" s="112">
        <f t="shared" si="41"/>
        <v>0</v>
      </c>
      <c r="AF53" s="134" t="e">
        <f t="shared" si="42"/>
        <v>#DIV/0!</v>
      </c>
      <c r="AG53" s="135"/>
      <c r="AH53" s="116"/>
      <c r="AI53" s="116"/>
    </row>
    <row r="54" spans="1:35" ht="15.75" customHeight="1" x14ac:dyDescent="0.15">
      <c r="A54" s="117" t="s">
        <v>109</v>
      </c>
      <c r="B54" s="118" t="s">
        <v>110</v>
      </c>
      <c r="C54" s="119" t="s">
        <v>172</v>
      </c>
      <c r="D54" s="120" t="s">
        <v>173</v>
      </c>
      <c r="E54" s="121"/>
      <c r="F54" s="122"/>
      <c r="G54" s="123"/>
      <c r="H54" s="121"/>
      <c r="I54" s="122"/>
      <c r="J54" s="133"/>
      <c r="K54" s="211"/>
      <c r="L54" s="122"/>
      <c r="M54" s="133"/>
      <c r="N54" s="121"/>
      <c r="O54" s="122"/>
      <c r="P54" s="133"/>
      <c r="Q54" s="211"/>
      <c r="R54" s="122"/>
      <c r="S54" s="133"/>
      <c r="T54" s="121"/>
      <c r="U54" s="122"/>
      <c r="V54" s="133"/>
      <c r="W54" s="211"/>
      <c r="X54" s="122"/>
      <c r="Y54" s="133"/>
      <c r="Z54" s="121"/>
      <c r="AA54" s="122"/>
      <c r="AB54" s="133"/>
      <c r="AC54" s="127">
        <f t="shared" si="47"/>
        <v>0</v>
      </c>
      <c r="AD54" s="128">
        <f t="shared" si="48"/>
        <v>0</v>
      </c>
      <c r="AE54" s="188">
        <f t="shared" si="41"/>
        <v>0</v>
      </c>
      <c r="AF54" s="130" t="e">
        <f t="shared" si="42"/>
        <v>#DIV/0!</v>
      </c>
      <c r="AG54" s="131"/>
      <c r="AH54" s="103"/>
      <c r="AI54" s="103"/>
    </row>
    <row r="55" spans="1:35" ht="15" customHeight="1" x14ac:dyDescent="0.15">
      <c r="A55" s="191" t="s">
        <v>174</v>
      </c>
      <c r="B55" s="192"/>
      <c r="C55" s="193"/>
      <c r="D55" s="194"/>
      <c r="E55" s="195">
        <f t="shared" ref="E55:AB55" si="49">E53</f>
        <v>0</v>
      </c>
      <c r="F55" s="196">
        <f t="shared" si="49"/>
        <v>0</v>
      </c>
      <c r="G55" s="197">
        <f t="shared" si="49"/>
        <v>0</v>
      </c>
      <c r="H55" s="149">
        <f t="shared" si="49"/>
        <v>0</v>
      </c>
      <c r="I55" s="151">
        <f t="shared" si="49"/>
        <v>0</v>
      </c>
      <c r="J55" s="212">
        <f t="shared" si="49"/>
        <v>0</v>
      </c>
      <c r="K55" s="198">
        <f t="shared" si="49"/>
        <v>0</v>
      </c>
      <c r="L55" s="196">
        <f t="shared" si="49"/>
        <v>0</v>
      </c>
      <c r="M55" s="199">
        <f t="shared" si="49"/>
        <v>0</v>
      </c>
      <c r="N55" s="195">
        <f t="shared" si="49"/>
        <v>0</v>
      </c>
      <c r="O55" s="196">
        <f t="shared" si="49"/>
        <v>0</v>
      </c>
      <c r="P55" s="199">
        <f t="shared" si="49"/>
        <v>0</v>
      </c>
      <c r="Q55" s="198">
        <f t="shared" si="49"/>
        <v>0</v>
      </c>
      <c r="R55" s="196">
        <f t="shared" si="49"/>
        <v>0</v>
      </c>
      <c r="S55" s="199">
        <f t="shared" si="49"/>
        <v>0</v>
      </c>
      <c r="T55" s="195">
        <f t="shared" si="49"/>
        <v>0</v>
      </c>
      <c r="U55" s="196">
        <f t="shared" si="49"/>
        <v>0</v>
      </c>
      <c r="V55" s="199">
        <f t="shared" si="49"/>
        <v>0</v>
      </c>
      <c r="W55" s="198">
        <f t="shared" si="49"/>
        <v>0</v>
      </c>
      <c r="X55" s="196">
        <f t="shared" si="49"/>
        <v>0</v>
      </c>
      <c r="Y55" s="199">
        <f t="shared" si="49"/>
        <v>0</v>
      </c>
      <c r="Z55" s="195">
        <f t="shared" si="49"/>
        <v>0</v>
      </c>
      <c r="AA55" s="196">
        <f t="shared" si="49"/>
        <v>0</v>
      </c>
      <c r="AB55" s="199">
        <f t="shared" si="49"/>
        <v>0</v>
      </c>
      <c r="AC55" s="195">
        <f t="shared" si="47"/>
        <v>0</v>
      </c>
      <c r="AD55" s="200">
        <f t="shared" si="48"/>
        <v>0</v>
      </c>
      <c r="AE55" s="199">
        <f t="shared" si="41"/>
        <v>0</v>
      </c>
      <c r="AF55" s="201" t="e">
        <f t="shared" si="42"/>
        <v>#DIV/0!</v>
      </c>
      <c r="AG55" s="202"/>
      <c r="AH55" s="103"/>
      <c r="AI55" s="103"/>
    </row>
    <row r="56" spans="1:35" ht="15.75" customHeight="1" x14ac:dyDescent="0.15">
      <c r="A56" s="215" t="s">
        <v>104</v>
      </c>
      <c r="B56" s="235" t="s">
        <v>30</v>
      </c>
      <c r="C56" s="159" t="s">
        <v>175</v>
      </c>
      <c r="D56" s="242"/>
      <c r="E56" s="243"/>
      <c r="F56" s="244"/>
      <c r="G56" s="244"/>
      <c r="H56" s="93"/>
      <c r="I56" s="94"/>
      <c r="J56" s="98"/>
      <c r="K56" s="244"/>
      <c r="L56" s="244"/>
      <c r="M56" s="245"/>
      <c r="N56" s="243"/>
      <c r="O56" s="244"/>
      <c r="P56" s="245"/>
      <c r="Q56" s="244"/>
      <c r="R56" s="244"/>
      <c r="S56" s="245"/>
      <c r="T56" s="243"/>
      <c r="U56" s="244"/>
      <c r="V56" s="245"/>
      <c r="W56" s="244"/>
      <c r="X56" s="244"/>
      <c r="Y56" s="245"/>
      <c r="Z56" s="243"/>
      <c r="AA56" s="244"/>
      <c r="AB56" s="244"/>
      <c r="AC56" s="99"/>
      <c r="AD56" s="100"/>
      <c r="AE56" s="100"/>
      <c r="AF56" s="101"/>
      <c r="AG56" s="102"/>
      <c r="AH56" s="103"/>
      <c r="AI56" s="103"/>
    </row>
    <row r="57" spans="1:35" ht="15.75" customHeight="1" x14ac:dyDescent="0.15">
      <c r="A57" s="104" t="s">
        <v>106</v>
      </c>
      <c r="B57" s="105" t="s">
        <v>176</v>
      </c>
      <c r="C57" s="246" t="s">
        <v>177</v>
      </c>
      <c r="D57" s="186"/>
      <c r="E57" s="206">
        <f t="shared" ref="E57:AB57" si="50">SUM(E58)</f>
        <v>0</v>
      </c>
      <c r="F57" s="207">
        <f t="shared" si="50"/>
        <v>0</v>
      </c>
      <c r="G57" s="208">
        <f t="shared" si="50"/>
        <v>0</v>
      </c>
      <c r="H57" s="108">
        <f t="shared" si="50"/>
        <v>0</v>
      </c>
      <c r="I57" s="109">
        <f t="shared" si="50"/>
        <v>0</v>
      </c>
      <c r="J57" s="132">
        <f t="shared" si="50"/>
        <v>0</v>
      </c>
      <c r="K57" s="240">
        <f t="shared" si="50"/>
        <v>0</v>
      </c>
      <c r="L57" s="207">
        <f t="shared" si="50"/>
        <v>0</v>
      </c>
      <c r="M57" s="241">
        <f t="shared" si="50"/>
        <v>0</v>
      </c>
      <c r="N57" s="206">
        <f t="shared" si="50"/>
        <v>0</v>
      </c>
      <c r="O57" s="207">
        <f t="shared" si="50"/>
        <v>0</v>
      </c>
      <c r="P57" s="241">
        <f t="shared" si="50"/>
        <v>0</v>
      </c>
      <c r="Q57" s="240">
        <f t="shared" si="50"/>
        <v>0</v>
      </c>
      <c r="R57" s="207">
        <f t="shared" si="50"/>
        <v>0</v>
      </c>
      <c r="S57" s="241">
        <f t="shared" si="50"/>
        <v>0</v>
      </c>
      <c r="T57" s="206">
        <f t="shared" si="50"/>
        <v>0</v>
      </c>
      <c r="U57" s="207">
        <f t="shared" si="50"/>
        <v>0</v>
      </c>
      <c r="V57" s="241">
        <f t="shared" si="50"/>
        <v>0</v>
      </c>
      <c r="W57" s="240">
        <f t="shared" si="50"/>
        <v>0</v>
      </c>
      <c r="X57" s="207">
        <f t="shared" si="50"/>
        <v>0</v>
      </c>
      <c r="Y57" s="241">
        <f t="shared" si="50"/>
        <v>0</v>
      </c>
      <c r="Z57" s="206">
        <f t="shared" si="50"/>
        <v>0</v>
      </c>
      <c r="AA57" s="207">
        <f t="shared" si="50"/>
        <v>0</v>
      </c>
      <c r="AB57" s="241">
        <f t="shared" si="50"/>
        <v>0</v>
      </c>
      <c r="AC57" s="111">
        <f t="shared" ref="AC57:AC66" si="51">G57+M57+S57+Y57</f>
        <v>0</v>
      </c>
      <c r="AD57" s="112">
        <f t="shared" ref="AD57:AD66" si="52">J57+P57+V57+AB57</f>
        <v>0</v>
      </c>
      <c r="AE57" s="112">
        <f t="shared" ref="AE57:AE66" si="53">AC57-AD57</f>
        <v>0</v>
      </c>
      <c r="AF57" s="114" t="e">
        <f t="shared" ref="AF57:AF66" si="54">AE57/AC57</f>
        <v>#DIV/0!</v>
      </c>
      <c r="AG57" s="115"/>
      <c r="AH57" s="116"/>
      <c r="AI57" s="116"/>
    </row>
    <row r="58" spans="1:35" ht="15.75" customHeight="1" x14ac:dyDescent="0.15">
      <c r="A58" s="117" t="s">
        <v>109</v>
      </c>
      <c r="B58" s="118" t="s">
        <v>110</v>
      </c>
      <c r="C58" s="119" t="s">
        <v>160</v>
      </c>
      <c r="D58" s="120" t="s">
        <v>130</v>
      </c>
      <c r="E58" s="121"/>
      <c r="F58" s="122"/>
      <c r="G58" s="123"/>
      <c r="H58" s="121"/>
      <c r="I58" s="122"/>
      <c r="J58" s="133"/>
      <c r="K58" s="211"/>
      <c r="L58" s="122"/>
      <c r="M58" s="133"/>
      <c r="N58" s="121"/>
      <c r="O58" s="122"/>
      <c r="P58" s="133"/>
      <c r="Q58" s="211"/>
      <c r="R58" s="122"/>
      <c r="S58" s="133"/>
      <c r="T58" s="121"/>
      <c r="U58" s="122"/>
      <c r="V58" s="133"/>
      <c r="W58" s="211"/>
      <c r="X58" s="122"/>
      <c r="Y58" s="133"/>
      <c r="Z58" s="121"/>
      <c r="AA58" s="122"/>
      <c r="AB58" s="133"/>
      <c r="AC58" s="127">
        <f t="shared" si="51"/>
        <v>0</v>
      </c>
      <c r="AD58" s="128">
        <f t="shared" si="52"/>
        <v>0</v>
      </c>
      <c r="AE58" s="188">
        <f t="shared" si="53"/>
        <v>0</v>
      </c>
      <c r="AF58" s="130" t="e">
        <f t="shared" si="54"/>
        <v>#DIV/0!</v>
      </c>
      <c r="AG58" s="131"/>
      <c r="AH58" s="103"/>
      <c r="AI58" s="103"/>
    </row>
    <row r="59" spans="1:35" ht="24.75" customHeight="1" x14ac:dyDescent="0.15">
      <c r="A59" s="104" t="s">
        <v>106</v>
      </c>
      <c r="B59" s="105" t="s">
        <v>178</v>
      </c>
      <c r="C59" s="247" t="s">
        <v>179</v>
      </c>
      <c r="D59" s="107"/>
      <c r="E59" s="108">
        <f t="shared" ref="E59:AB59" si="55">SUM(E60)</f>
        <v>0</v>
      </c>
      <c r="F59" s="109">
        <f t="shared" si="55"/>
        <v>0</v>
      </c>
      <c r="G59" s="110">
        <f t="shared" si="55"/>
        <v>0</v>
      </c>
      <c r="H59" s="108">
        <f t="shared" si="55"/>
        <v>0</v>
      </c>
      <c r="I59" s="109">
        <f t="shared" si="55"/>
        <v>0</v>
      </c>
      <c r="J59" s="132">
        <f t="shared" si="55"/>
        <v>0</v>
      </c>
      <c r="K59" s="209">
        <f t="shared" si="55"/>
        <v>0</v>
      </c>
      <c r="L59" s="109">
        <f t="shared" si="55"/>
        <v>0</v>
      </c>
      <c r="M59" s="132">
        <f t="shared" si="55"/>
        <v>0</v>
      </c>
      <c r="N59" s="108">
        <f t="shared" si="55"/>
        <v>0</v>
      </c>
      <c r="O59" s="109">
        <f t="shared" si="55"/>
        <v>0</v>
      </c>
      <c r="P59" s="132">
        <f t="shared" si="55"/>
        <v>0</v>
      </c>
      <c r="Q59" s="209">
        <f t="shared" si="55"/>
        <v>0</v>
      </c>
      <c r="R59" s="109">
        <f t="shared" si="55"/>
        <v>0</v>
      </c>
      <c r="S59" s="132">
        <f t="shared" si="55"/>
        <v>0</v>
      </c>
      <c r="T59" s="108">
        <f t="shared" si="55"/>
        <v>0</v>
      </c>
      <c r="U59" s="109">
        <f t="shared" si="55"/>
        <v>0</v>
      </c>
      <c r="V59" s="132">
        <f t="shared" si="55"/>
        <v>0</v>
      </c>
      <c r="W59" s="209">
        <f t="shared" si="55"/>
        <v>0</v>
      </c>
      <c r="X59" s="109">
        <f t="shared" si="55"/>
        <v>0</v>
      </c>
      <c r="Y59" s="132">
        <f t="shared" si="55"/>
        <v>0</v>
      </c>
      <c r="Z59" s="108">
        <f t="shared" si="55"/>
        <v>0</v>
      </c>
      <c r="AA59" s="109">
        <f t="shared" si="55"/>
        <v>0</v>
      </c>
      <c r="AB59" s="132">
        <f t="shared" si="55"/>
        <v>0</v>
      </c>
      <c r="AC59" s="111">
        <f t="shared" si="51"/>
        <v>0</v>
      </c>
      <c r="AD59" s="112">
        <f t="shared" si="52"/>
        <v>0</v>
      </c>
      <c r="AE59" s="112">
        <f t="shared" si="53"/>
        <v>0</v>
      </c>
      <c r="AF59" s="134" t="e">
        <f t="shared" si="54"/>
        <v>#DIV/0!</v>
      </c>
      <c r="AG59" s="135"/>
      <c r="AH59" s="116"/>
      <c r="AI59" s="116"/>
    </row>
    <row r="60" spans="1:35" ht="15.75" customHeight="1" x14ac:dyDescent="0.15">
      <c r="A60" s="117" t="s">
        <v>109</v>
      </c>
      <c r="B60" s="118" t="s">
        <v>110</v>
      </c>
      <c r="C60" s="119" t="s">
        <v>160</v>
      </c>
      <c r="D60" s="120" t="s">
        <v>130</v>
      </c>
      <c r="E60" s="121"/>
      <c r="F60" s="122"/>
      <c r="G60" s="123"/>
      <c r="H60" s="248"/>
      <c r="I60" s="249"/>
      <c r="J60" s="250"/>
      <c r="K60" s="251"/>
      <c r="L60" s="249"/>
      <c r="M60" s="250"/>
      <c r="N60" s="248"/>
      <c r="O60" s="249"/>
      <c r="P60" s="250"/>
      <c r="Q60" s="211"/>
      <c r="R60" s="122"/>
      <c r="S60" s="133"/>
      <c r="T60" s="121"/>
      <c r="U60" s="122"/>
      <c r="V60" s="133"/>
      <c r="W60" s="211"/>
      <c r="X60" s="122"/>
      <c r="Y60" s="133"/>
      <c r="Z60" s="121"/>
      <c r="AA60" s="122"/>
      <c r="AB60" s="133"/>
      <c r="AC60" s="127">
        <f t="shared" si="51"/>
        <v>0</v>
      </c>
      <c r="AD60" s="128">
        <f t="shared" si="52"/>
        <v>0</v>
      </c>
      <c r="AE60" s="188">
        <f t="shared" si="53"/>
        <v>0</v>
      </c>
      <c r="AF60" s="130" t="e">
        <f t="shared" si="54"/>
        <v>#DIV/0!</v>
      </c>
      <c r="AG60" s="131"/>
      <c r="AH60" s="103"/>
      <c r="AI60" s="103"/>
    </row>
    <row r="61" spans="1:35" ht="24.75" customHeight="1" x14ac:dyDescent="0.15">
      <c r="A61" s="104" t="s">
        <v>106</v>
      </c>
      <c r="B61" s="105" t="s">
        <v>180</v>
      </c>
      <c r="C61" s="247" t="s">
        <v>181</v>
      </c>
      <c r="D61" s="107"/>
      <c r="E61" s="252">
        <f t="shared" ref="E61:O61" si="56">SUM(E62:E65)</f>
        <v>15</v>
      </c>
      <c r="F61" s="252">
        <f t="shared" si="56"/>
        <v>467</v>
      </c>
      <c r="G61" s="253">
        <f t="shared" si="56"/>
        <v>1396</v>
      </c>
      <c r="H61" s="252">
        <f t="shared" si="56"/>
        <v>15</v>
      </c>
      <c r="I61" s="252">
        <f t="shared" si="56"/>
        <v>468</v>
      </c>
      <c r="J61" s="252">
        <f t="shared" si="56"/>
        <v>1401</v>
      </c>
      <c r="K61" s="252">
        <f t="shared" si="56"/>
        <v>0</v>
      </c>
      <c r="L61" s="252">
        <f t="shared" si="56"/>
        <v>0</v>
      </c>
      <c r="M61" s="252">
        <f t="shared" si="56"/>
        <v>0</v>
      </c>
      <c r="N61" s="252">
        <f t="shared" si="56"/>
        <v>0</v>
      </c>
      <c r="O61" s="252">
        <f t="shared" si="56"/>
        <v>0</v>
      </c>
      <c r="P61" s="132">
        <f t="shared" ref="P61:AB61" si="57">SUM(P62)</f>
        <v>0</v>
      </c>
      <c r="Q61" s="209">
        <f t="shared" si="57"/>
        <v>0</v>
      </c>
      <c r="R61" s="109">
        <f t="shared" si="57"/>
        <v>0</v>
      </c>
      <c r="S61" s="132">
        <f t="shared" si="57"/>
        <v>0</v>
      </c>
      <c r="T61" s="108">
        <f t="shared" si="57"/>
        <v>0</v>
      </c>
      <c r="U61" s="109">
        <f t="shared" si="57"/>
        <v>0</v>
      </c>
      <c r="V61" s="132">
        <f t="shared" si="57"/>
        <v>0</v>
      </c>
      <c r="W61" s="209">
        <f t="shared" si="57"/>
        <v>0</v>
      </c>
      <c r="X61" s="109">
        <f t="shared" si="57"/>
        <v>0</v>
      </c>
      <c r="Y61" s="132">
        <f t="shared" si="57"/>
        <v>0</v>
      </c>
      <c r="Z61" s="108">
        <f t="shared" si="57"/>
        <v>0</v>
      </c>
      <c r="AA61" s="109">
        <f t="shared" si="57"/>
        <v>0</v>
      </c>
      <c r="AB61" s="132">
        <f t="shared" si="57"/>
        <v>0</v>
      </c>
      <c r="AC61" s="111">
        <f t="shared" si="51"/>
        <v>1396</v>
      </c>
      <c r="AD61" s="112">
        <f t="shared" si="52"/>
        <v>1401</v>
      </c>
      <c r="AE61" s="112">
        <f t="shared" si="53"/>
        <v>-5</v>
      </c>
      <c r="AF61" s="134">
        <f t="shared" si="54"/>
        <v>-3.5816618911174787E-3</v>
      </c>
      <c r="AG61" s="135"/>
      <c r="AH61" s="116"/>
      <c r="AI61" s="116"/>
    </row>
    <row r="62" spans="1:35" ht="15.75" customHeight="1" x14ac:dyDescent="0.15">
      <c r="A62" s="117" t="s">
        <v>109</v>
      </c>
      <c r="B62" s="118" t="s">
        <v>110</v>
      </c>
      <c r="C62" s="254" t="s">
        <v>182</v>
      </c>
      <c r="D62" s="255" t="s">
        <v>183</v>
      </c>
      <c r="E62" s="256">
        <v>5</v>
      </c>
      <c r="F62" s="257">
        <v>85</v>
      </c>
      <c r="G62" s="258">
        <f t="shared" ref="G62:G65" si="58">E62*F62</f>
        <v>425</v>
      </c>
      <c r="H62" s="256">
        <v>5</v>
      </c>
      <c r="I62" s="257">
        <v>86</v>
      </c>
      <c r="J62" s="258">
        <f t="shared" ref="J62:J65" si="59">H62*I62</f>
        <v>430</v>
      </c>
      <c r="K62" s="121"/>
      <c r="L62" s="122"/>
      <c r="M62" s="133"/>
      <c r="N62" s="121"/>
      <c r="O62" s="122"/>
      <c r="P62" s="133"/>
      <c r="Q62" s="211"/>
      <c r="R62" s="122"/>
      <c r="S62" s="133"/>
      <c r="T62" s="121"/>
      <c r="U62" s="122"/>
      <c r="V62" s="133"/>
      <c r="W62" s="211"/>
      <c r="X62" s="122"/>
      <c r="Y62" s="133"/>
      <c r="Z62" s="121"/>
      <c r="AA62" s="122"/>
      <c r="AB62" s="133"/>
      <c r="AC62" s="127">
        <f t="shared" si="51"/>
        <v>425</v>
      </c>
      <c r="AD62" s="128">
        <f t="shared" si="52"/>
        <v>430</v>
      </c>
      <c r="AE62" s="188">
        <f t="shared" si="53"/>
        <v>-5</v>
      </c>
      <c r="AF62" s="130">
        <f t="shared" si="54"/>
        <v>-1.1764705882352941E-2</v>
      </c>
      <c r="AG62" s="131"/>
      <c r="AH62" s="103"/>
      <c r="AI62" s="103"/>
    </row>
    <row r="63" spans="1:35" ht="15.75" customHeight="1" x14ac:dyDescent="0.15">
      <c r="A63" s="117" t="s">
        <v>109</v>
      </c>
      <c r="B63" s="118" t="s">
        <v>151</v>
      </c>
      <c r="C63" s="254" t="s">
        <v>184</v>
      </c>
      <c r="D63" s="259" t="s">
        <v>130</v>
      </c>
      <c r="E63" s="229">
        <v>2</v>
      </c>
      <c r="F63" s="260">
        <v>275</v>
      </c>
      <c r="G63" s="231">
        <f t="shared" si="58"/>
        <v>550</v>
      </c>
      <c r="H63" s="229">
        <v>2</v>
      </c>
      <c r="I63" s="260">
        <v>275</v>
      </c>
      <c r="J63" s="231">
        <f t="shared" si="59"/>
        <v>550</v>
      </c>
      <c r="K63" s="121"/>
      <c r="L63" s="122"/>
      <c r="M63" s="133"/>
      <c r="N63" s="121"/>
      <c r="O63" s="122"/>
      <c r="P63" s="133"/>
      <c r="Q63" s="261"/>
      <c r="R63" s="262"/>
      <c r="S63" s="263"/>
      <c r="T63" s="264"/>
      <c r="U63" s="262"/>
      <c r="V63" s="263"/>
      <c r="W63" s="261"/>
      <c r="X63" s="262"/>
      <c r="Y63" s="263"/>
      <c r="Z63" s="264"/>
      <c r="AA63" s="262"/>
      <c r="AB63" s="263"/>
      <c r="AC63" s="127">
        <f t="shared" si="51"/>
        <v>550</v>
      </c>
      <c r="AD63" s="128">
        <f t="shared" si="52"/>
        <v>550</v>
      </c>
      <c r="AE63" s="188">
        <f t="shared" si="53"/>
        <v>0</v>
      </c>
      <c r="AF63" s="130">
        <f t="shared" si="54"/>
        <v>0</v>
      </c>
      <c r="AG63" s="131"/>
      <c r="AH63" s="103"/>
      <c r="AI63" s="103"/>
    </row>
    <row r="64" spans="1:35" ht="15.75" customHeight="1" x14ac:dyDescent="0.15">
      <c r="A64" s="265" t="s">
        <v>109</v>
      </c>
      <c r="B64" s="266" t="s">
        <v>185</v>
      </c>
      <c r="C64" s="254" t="s">
        <v>186</v>
      </c>
      <c r="D64" s="255" t="s">
        <v>183</v>
      </c>
      <c r="E64" s="229">
        <v>5</v>
      </c>
      <c r="F64" s="260">
        <v>50</v>
      </c>
      <c r="G64" s="231">
        <f t="shared" si="58"/>
        <v>250</v>
      </c>
      <c r="H64" s="229">
        <v>5</v>
      </c>
      <c r="I64" s="260">
        <v>50</v>
      </c>
      <c r="J64" s="231">
        <f t="shared" si="59"/>
        <v>250</v>
      </c>
      <c r="K64" s="121"/>
      <c r="L64" s="122"/>
      <c r="M64" s="133"/>
      <c r="N64" s="121"/>
      <c r="O64" s="122"/>
      <c r="P64" s="133"/>
      <c r="Q64" s="261"/>
      <c r="R64" s="262"/>
      <c r="S64" s="263"/>
      <c r="T64" s="264"/>
      <c r="U64" s="262"/>
      <c r="V64" s="263"/>
      <c r="W64" s="261"/>
      <c r="X64" s="262"/>
      <c r="Y64" s="263"/>
      <c r="Z64" s="264"/>
      <c r="AA64" s="262"/>
      <c r="AB64" s="263"/>
      <c r="AC64" s="127">
        <f t="shared" si="51"/>
        <v>250</v>
      </c>
      <c r="AD64" s="128">
        <f t="shared" si="52"/>
        <v>250</v>
      </c>
      <c r="AE64" s="188">
        <f t="shared" si="53"/>
        <v>0</v>
      </c>
      <c r="AF64" s="130">
        <f t="shared" si="54"/>
        <v>0</v>
      </c>
      <c r="AG64" s="131"/>
      <c r="AH64" s="103"/>
      <c r="AI64" s="103"/>
    </row>
    <row r="65" spans="1:35" ht="15.75" customHeight="1" x14ac:dyDescent="0.15">
      <c r="A65" s="265" t="s">
        <v>109</v>
      </c>
      <c r="B65" s="136" t="s">
        <v>187</v>
      </c>
      <c r="C65" s="217" t="s">
        <v>188</v>
      </c>
      <c r="D65" s="228" t="s">
        <v>130</v>
      </c>
      <c r="E65" s="267">
        <v>3</v>
      </c>
      <c r="F65" s="268">
        <v>57</v>
      </c>
      <c r="G65" s="269">
        <f t="shared" si="58"/>
        <v>171</v>
      </c>
      <c r="H65" s="267">
        <v>3</v>
      </c>
      <c r="I65" s="268">
        <v>57</v>
      </c>
      <c r="J65" s="269">
        <f t="shared" si="59"/>
        <v>171</v>
      </c>
      <c r="K65" s="270"/>
      <c r="L65" s="271"/>
      <c r="M65" s="272"/>
      <c r="N65" s="270"/>
      <c r="O65" s="271"/>
      <c r="P65" s="272"/>
      <c r="Q65" s="261"/>
      <c r="R65" s="262"/>
      <c r="S65" s="263"/>
      <c r="T65" s="264"/>
      <c r="U65" s="262"/>
      <c r="V65" s="263"/>
      <c r="W65" s="261"/>
      <c r="X65" s="262"/>
      <c r="Y65" s="263"/>
      <c r="Z65" s="264"/>
      <c r="AA65" s="262"/>
      <c r="AB65" s="263"/>
      <c r="AC65" s="127">
        <f t="shared" si="51"/>
        <v>171</v>
      </c>
      <c r="AD65" s="128">
        <f t="shared" si="52"/>
        <v>171</v>
      </c>
      <c r="AE65" s="188">
        <f t="shared" si="53"/>
        <v>0</v>
      </c>
      <c r="AF65" s="130">
        <f t="shared" si="54"/>
        <v>0</v>
      </c>
      <c r="AG65" s="131"/>
      <c r="AH65" s="103"/>
      <c r="AI65" s="103"/>
    </row>
    <row r="66" spans="1:35" ht="15" customHeight="1" x14ac:dyDescent="0.15">
      <c r="A66" s="191" t="s">
        <v>189</v>
      </c>
      <c r="B66" s="192"/>
      <c r="C66" s="193"/>
      <c r="D66" s="194"/>
      <c r="E66" s="273">
        <f t="shared" ref="E66:AB66" si="60">E61+E59+E57</f>
        <v>15</v>
      </c>
      <c r="F66" s="274">
        <f t="shared" si="60"/>
        <v>467</v>
      </c>
      <c r="G66" s="275">
        <f t="shared" si="60"/>
        <v>1396</v>
      </c>
      <c r="H66" s="273">
        <f t="shared" si="60"/>
        <v>15</v>
      </c>
      <c r="I66" s="274">
        <f t="shared" si="60"/>
        <v>468</v>
      </c>
      <c r="J66" s="276">
        <f t="shared" si="60"/>
        <v>1401</v>
      </c>
      <c r="K66" s="277">
        <f t="shared" si="60"/>
        <v>0</v>
      </c>
      <c r="L66" s="274">
        <f t="shared" si="60"/>
        <v>0</v>
      </c>
      <c r="M66" s="276">
        <f t="shared" si="60"/>
        <v>0</v>
      </c>
      <c r="N66" s="273">
        <f t="shared" si="60"/>
        <v>0</v>
      </c>
      <c r="O66" s="274">
        <f t="shared" si="60"/>
        <v>0</v>
      </c>
      <c r="P66" s="276">
        <f t="shared" si="60"/>
        <v>0</v>
      </c>
      <c r="Q66" s="198">
        <f t="shared" si="60"/>
        <v>0</v>
      </c>
      <c r="R66" s="196">
        <f t="shared" si="60"/>
        <v>0</v>
      </c>
      <c r="S66" s="199">
        <f t="shared" si="60"/>
        <v>0</v>
      </c>
      <c r="T66" s="195">
        <f t="shared" si="60"/>
        <v>0</v>
      </c>
      <c r="U66" s="196">
        <f t="shared" si="60"/>
        <v>0</v>
      </c>
      <c r="V66" s="199">
        <f t="shared" si="60"/>
        <v>0</v>
      </c>
      <c r="W66" s="198">
        <f t="shared" si="60"/>
        <v>0</v>
      </c>
      <c r="X66" s="196">
        <f t="shared" si="60"/>
        <v>0</v>
      </c>
      <c r="Y66" s="199">
        <f t="shared" si="60"/>
        <v>0</v>
      </c>
      <c r="Z66" s="195">
        <f t="shared" si="60"/>
        <v>0</v>
      </c>
      <c r="AA66" s="196">
        <f t="shared" si="60"/>
        <v>0</v>
      </c>
      <c r="AB66" s="199">
        <f t="shared" si="60"/>
        <v>0</v>
      </c>
      <c r="AC66" s="149">
        <f t="shared" si="51"/>
        <v>1396</v>
      </c>
      <c r="AD66" s="154">
        <f t="shared" si="52"/>
        <v>1401</v>
      </c>
      <c r="AE66" s="212">
        <f t="shared" si="53"/>
        <v>-5</v>
      </c>
      <c r="AF66" s="278">
        <f t="shared" si="54"/>
        <v>-3.5816618911174787E-3</v>
      </c>
      <c r="AG66" s="214"/>
      <c r="AH66" s="103"/>
      <c r="AI66" s="103"/>
    </row>
    <row r="67" spans="1:35" ht="15.75" customHeight="1" x14ac:dyDescent="0.15">
      <c r="A67" s="279" t="s">
        <v>104</v>
      </c>
      <c r="B67" s="280" t="s">
        <v>31</v>
      </c>
      <c r="C67" s="159" t="s">
        <v>190</v>
      </c>
      <c r="D67" s="205"/>
      <c r="E67" s="93"/>
      <c r="F67" s="94"/>
      <c r="G67" s="94"/>
      <c r="H67" s="93"/>
      <c r="I67" s="94"/>
      <c r="J67" s="98"/>
      <c r="K67" s="94"/>
      <c r="L67" s="94"/>
      <c r="M67" s="98"/>
      <c r="N67" s="93"/>
      <c r="O67" s="94"/>
      <c r="P67" s="98"/>
      <c r="Q67" s="94"/>
      <c r="R67" s="94"/>
      <c r="S67" s="98"/>
      <c r="T67" s="93"/>
      <c r="U67" s="94"/>
      <c r="V67" s="98"/>
      <c r="W67" s="94"/>
      <c r="X67" s="94"/>
      <c r="Y67" s="98"/>
      <c r="Z67" s="93"/>
      <c r="AA67" s="94"/>
      <c r="AB67" s="94"/>
      <c r="AC67" s="99"/>
      <c r="AD67" s="100"/>
      <c r="AE67" s="100"/>
      <c r="AF67" s="101"/>
      <c r="AG67" s="102"/>
      <c r="AH67" s="103"/>
      <c r="AI67" s="103"/>
    </row>
    <row r="68" spans="1:35" ht="15.75" customHeight="1" x14ac:dyDescent="0.15">
      <c r="A68" s="104" t="s">
        <v>106</v>
      </c>
      <c r="B68" s="105" t="s">
        <v>191</v>
      </c>
      <c r="C68" s="246" t="s">
        <v>192</v>
      </c>
      <c r="D68" s="186"/>
      <c r="E68" s="206">
        <f t="shared" ref="E68:AB68" si="61">SUM(E69)</f>
        <v>0</v>
      </c>
      <c r="F68" s="207">
        <f t="shared" si="61"/>
        <v>0</v>
      </c>
      <c r="G68" s="208">
        <f t="shared" si="61"/>
        <v>0</v>
      </c>
      <c r="H68" s="206">
        <f t="shared" si="61"/>
        <v>0</v>
      </c>
      <c r="I68" s="207">
        <f t="shared" si="61"/>
        <v>0</v>
      </c>
      <c r="J68" s="241">
        <f t="shared" si="61"/>
        <v>0</v>
      </c>
      <c r="K68" s="240">
        <f t="shared" si="61"/>
        <v>0</v>
      </c>
      <c r="L68" s="207">
        <f t="shared" si="61"/>
        <v>0</v>
      </c>
      <c r="M68" s="241">
        <f t="shared" si="61"/>
        <v>0</v>
      </c>
      <c r="N68" s="206">
        <f t="shared" si="61"/>
        <v>0</v>
      </c>
      <c r="O68" s="207">
        <f t="shared" si="61"/>
        <v>0</v>
      </c>
      <c r="P68" s="241">
        <f t="shared" si="61"/>
        <v>0</v>
      </c>
      <c r="Q68" s="240">
        <f t="shared" si="61"/>
        <v>0</v>
      </c>
      <c r="R68" s="207">
        <f t="shared" si="61"/>
        <v>0</v>
      </c>
      <c r="S68" s="241">
        <f t="shared" si="61"/>
        <v>0</v>
      </c>
      <c r="T68" s="206">
        <f t="shared" si="61"/>
        <v>0</v>
      </c>
      <c r="U68" s="207">
        <f t="shared" si="61"/>
        <v>0</v>
      </c>
      <c r="V68" s="241">
        <f t="shared" si="61"/>
        <v>0</v>
      </c>
      <c r="W68" s="240">
        <f t="shared" si="61"/>
        <v>0</v>
      </c>
      <c r="X68" s="207">
        <f t="shared" si="61"/>
        <v>0</v>
      </c>
      <c r="Y68" s="241">
        <f t="shared" si="61"/>
        <v>0</v>
      </c>
      <c r="Z68" s="206">
        <f t="shared" si="61"/>
        <v>0</v>
      </c>
      <c r="AA68" s="207">
        <f t="shared" si="61"/>
        <v>0</v>
      </c>
      <c r="AB68" s="241">
        <f t="shared" si="61"/>
        <v>0</v>
      </c>
      <c r="AC68" s="111">
        <f t="shared" ref="AC68:AC70" si="62">G68+M68+S68+Y68</f>
        <v>0</v>
      </c>
      <c r="AD68" s="112">
        <f t="shared" ref="AD68:AD70" si="63">J68+P68+V68+AB68</f>
        <v>0</v>
      </c>
      <c r="AE68" s="112">
        <f t="shared" ref="AE68:AE70" si="64">AC68-AD68</f>
        <v>0</v>
      </c>
      <c r="AF68" s="114" t="e">
        <f t="shared" ref="AF68:AF70" si="65">AE68/AC68</f>
        <v>#DIV/0!</v>
      </c>
      <c r="AG68" s="115"/>
      <c r="AH68" s="116"/>
      <c r="AI68" s="116"/>
    </row>
    <row r="69" spans="1:35" ht="15.75" customHeight="1" x14ac:dyDescent="0.15">
      <c r="A69" s="117" t="s">
        <v>109</v>
      </c>
      <c r="B69" s="118" t="s">
        <v>110</v>
      </c>
      <c r="C69" s="119" t="s">
        <v>160</v>
      </c>
      <c r="D69" s="233" t="s">
        <v>130</v>
      </c>
      <c r="E69" s="143"/>
      <c r="F69" s="144"/>
      <c r="G69" s="234">
        <f>E69*F69</f>
        <v>0</v>
      </c>
      <c r="H69" s="121"/>
      <c r="I69" s="122"/>
      <c r="J69" s="133"/>
      <c r="K69" s="211"/>
      <c r="L69" s="122"/>
      <c r="M69" s="133"/>
      <c r="N69" s="121"/>
      <c r="O69" s="122"/>
      <c r="P69" s="133"/>
      <c r="Q69" s="211"/>
      <c r="R69" s="122"/>
      <c r="S69" s="133"/>
      <c r="T69" s="121"/>
      <c r="U69" s="122"/>
      <c r="V69" s="133"/>
      <c r="W69" s="211"/>
      <c r="X69" s="122"/>
      <c r="Y69" s="133"/>
      <c r="Z69" s="121"/>
      <c r="AA69" s="122"/>
      <c r="AB69" s="133"/>
      <c r="AC69" s="127">
        <f t="shared" si="62"/>
        <v>0</v>
      </c>
      <c r="AD69" s="128">
        <f t="shared" si="63"/>
        <v>0</v>
      </c>
      <c r="AE69" s="188">
        <f t="shared" si="64"/>
        <v>0</v>
      </c>
      <c r="AF69" s="130" t="e">
        <f t="shared" si="65"/>
        <v>#DIV/0!</v>
      </c>
      <c r="AG69" s="131"/>
      <c r="AH69" s="103"/>
      <c r="AI69" s="103"/>
    </row>
    <row r="70" spans="1:35" ht="15" customHeight="1" x14ac:dyDescent="0.15">
      <c r="A70" s="191" t="s">
        <v>193</v>
      </c>
      <c r="B70" s="192"/>
      <c r="C70" s="193"/>
      <c r="D70" s="194"/>
      <c r="E70" s="195">
        <f t="shared" ref="E70:AB70" si="66">E68</f>
        <v>0</v>
      </c>
      <c r="F70" s="196">
        <f t="shared" si="66"/>
        <v>0</v>
      </c>
      <c r="G70" s="197">
        <f t="shared" si="66"/>
        <v>0</v>
      </c>
      <c r="H70" s="149">
        <f t="shared" si="66"/>
        <v>0</v>
      </c>
      <c r="I70" s="151">
        <f t="shared" si="66"/>
        <v>0</v>
      </c>
      <c r="J70" s="212">
        <f t="shared" si="66"/>
        <v>0</v>
      </c>
      <c r="K70" s="198">
        <f t="shared" si="66"/>
        <v>0</v>
      </c>
      <c r="L70" s="196">
        <f t="shared" si="66"/>
        <v>0</v>
      </c>
      <c r="M70" s="199">
        <f t="shared" si="66"/>
        <v>0</v>
      </c>
      <c r="N70" s="195">
        <f t="shared" si="66"/>
        <v>0</v>
      </c>
      <c r="O70" s="196">
        <f t="shared" si="66"/>
        <v>0</v>
      </c>
      <c r="P70" s="199">
        <f t="shared" si="66"/>
        <v>0</v>
      </c>
      <c r="Q70" s="198">
        <f t="shared" si="66"/>
        <v>0</v>
      </c>
      <c r="R70" s="196">
        <f t="shared" si="66"/>
        <v>0</v>
      </c>
      <c r="S70" s="199">
        <f t="shared" si="66"/>
        <v>0</v>
      </c>
      <c r="T70" s="195">
        <f t="shared" si="66"/>
        <v>0</v>
      </c>
      <c r="U70" s="196">
        <f t="shared" si="66"/>
        <v>0</v>
      </c>
      <c r="V70" s="199">
        <f t="shared" si="66"/>
        <v>0</v>
      </c>
      <c r="W70" s="198">
        <f t="shared" si="66"/>
        <v>0</v>
      </c>
      <c r="X70" s="196">
        <f t="shared" si="66"/>
        <v>0</v>
      </c>
      <c r="Y70" s="199">
        <f t="shared" si="66"/>
        <v>0</v>
      </c>
      <c r="Z70" s="195">
        <f t="shared" si="66"/>
        <v>0</v>
      </c>
      <c r="AA70" s="196">
        <f t="shared" si="66"/>
        <v>0</v>
      </c>
      <c r="AB70" s="199">
        <f t="shared" si="66"/>
        <v>0</v>
      </c>
      <c r="AC70" s="195">
        <f t="shared" si="62"/>
        <v>0</v>
      </c>
      <c r="AD70" s="200">
        <f t="shared" si="63"/>
        <v>0</v>
      </c>
      <c r="AE70" s="199">
        <f t="shared" si="64"/>
        <v>0</v>
      </c>
      <c r="AF70" s="281" t="e">
        <f t="shared" si="65"/>
        <v>#DIV/0!</v>
      </c>
      <c r="AG70" s="202"/>
      <c r="AH70" s="103"/>
      <c r="AI70" s="103"/>
    </row>
    <row r="71" spans="1:35" ht="30" customHeight="1" x14ac:dyDescent="0.15">
      <c r="A71" s="279" t="s">
        <v>104</v>
      </c>
      <c r="B71" s="280" t="s">
        <v>32</v>
      </c>
      <c r="C71" s="282" t="s">
        <v>194</v>
      </c>
      <c r="D71" s="283"/>
      <c r="E71" s="284"/>
      <c r="F71" s="285"/>
      <c r="G71" s="285"/>
      <c r="H71" s="284"/>
      <c r="I71" s="285"/>
      <c r="J71" s="285"/>
      <c r="K71" s="285"/>
      <c r="L71" s="285"/>
      <c r="M71" s="286"/>
      <c r="N71" s="284"/>
      <c r="O71" s="285"/>
      <c r="P71" s="286"/>
      <c r="Q71" s="285"/>
      <c r="R71" s="285"/>
      <c r="S71" s="286"/>
      <c r="T71" s="284"/>
      <c r="U71" s="285"/>
      <c r="V71" s="286"/>
      <c r="W71" s="285"/>
      <c r="X71" s="285"/>
      <c r="Y71" s="286"/>
      <c r="Z71" s="284"/>
      <c r="AA71" s="285"/>
      <c r="AB71" s="285"/>
      <c r="AC71" s="243"/>
      <c r="AD71" s="244"/>
      <c r="AE71" s="244"/>
      <c r="AF71" s="287"/>
      <c r="AG71" s="288"/>
      <c r="AH71" s="103"/>
      <c r="AI71" s="103"/>
    </row>
    <row r="72" spans="1:35" ht="30" customHeight="1" x14ac:dyDescent="0.15">
      <c r="A72" s="289" t="s">
        <v>109</v>
      </c>
      <c r="B72" s="290" t="s">
        <v>110</v>
      </c>
      <c r="C72" s="291" t="s">
        <v>195</v>
      </c>
      <c r="D72" s="292" t="s">
        <v>156</v>
      </c>
      <c r="E72" s="293">
        <v>5</v>
      </c>
      <c r="F72" s="294">
        <v>5500</v>
      </c>
      <c r="G72" s="258">
        <f t="shared" ref="G72:G77" si="67">E72*F72</f>
        <v>27500</v>
      </c>
      <c r="H72" s="293">
        <v>4</v>
      </c>
      <c r="I72" s="294">
        <f>27500/4</f>
        <v>6875</v>
      </c>
      <c r="J72" s="258">
        <f t="shared" ref="J72:J77" si="68">H72*I72</f>
        <v>27500</v>
      </c>
      <c r="K72" s="295"/>
      <c r="L72" s="296"/>
      <c r="M72" s="297"/>
      <c r="N72" s="298"/>
      <c r="O72" s="296"/>
      <c r="P72" s="297"/>
      <c r="Q72" s="295"/>
      <c r="R72" s="296"/>
      <c r="S72" s="297"/>
      <c r="T72" s="298"/>
      <c r="U72" s="296"/>
      <c r="V72" s="297"/>
      <c r="W72" s="295"/>
      <c r="X72" s="296"/>
      <c r="Y72" s="297"/>
      <c r="Z72" s="298"/>
      <c r="AA72" s="296"/>
      <c r="AB72" s="297"/>
      <c r="AC72" s="299">
        <f t="shared" ref="AC72:AC78" si="69">G72+M72+S72+Y72</f>
        <v>27500</v>
      </c>
      <c r="AD72" s="300">
        <f t="shared" ref="AD72:AD78" si="70">J72+P72+V72+AB72</f>
        <v>27500</v>
      </c>
      <c r="AE72" s="301">
        <f t="shared" ref="AE72:AE78" si="71">AC72-AD72</f>
        <v>0</v>
      </c>
      <c r="AF72" s="302">
        <f t="shared" ref="AF72:AF78" si="72">AE72/AC72</f>
        <v>0</v>
      </c>
      <c r="AG72" s="303"/>
      <c r="AH72" s="103"/>
      <c r="AI72" s="103"/>
    </row>
    <row r="73" spans="1:35" ht="30" customHeight="1" x14ac:dyDescent="0.15">
      <c r="A73" s="117" t="s">
        <v>109</v>
      </c>
      <c r="B73" s="304" t="s">
        <v>151</v>
      </c>
      <c r="C73" s="220" t="s">
        <v>196</v>
      </c>
      <c r="D73" s="305" t="s">
        <v>156</v>
      </c>
      <c r="E73" s="306">
        <v>1</v>
      </c>
      <c r="F73" s="307">
        <v>12000</v>
      </c>
      <c r="G73" s="231">
        <f t="shared" si="67"/>
        <v>12000</v>
      </c>
      <c r="H73" s="306">
        <v>1</v>
      </c>
      <c r="I73" s="307">
        <v>12000</v>
      </c>
      <c r="J73" s="231">
        <f t="shared" si="68"/>
        <v>12000</v>
      </c>
      <c r="K73" s="211"/>
      <c r="L73" s="122"/>
      <c r="M73" s="133"/>
      <c r="N73" s="121"/>
      <c r="O73" s="122"/>
      <c r="P73" s="133"/>
      <c r="Q73" s="211"/>
      <c r="R73" s="122"/>
      <c r="S73" s="133"/>
      <c r="T73" s="121"/>
      <c r="U73" s="122"/>
      <c r="V73" s="133"/>
      <c r="W73" s="211"/>
      <c r="X73" s="122"/>
      <c r="Y73" s="133"/>
      <c r="Z73" s="121"/>
      <c r="AA73" s="122"/>
      <c r="AB73" s="133"/>
      <c r="AC73" s="127">
        <f t="shared" si="69"/>
        <v>12000</v>
      </c>
      <c r="AD73" s="128">
        <f t="shared" si="70"/>
        <v>12000</v>
      </c>
      <c r="AE73" s="188">
        <f t="shared" si="71"/>
        <v>0</v>
      </c>
      <c r="AF73" s="308">
        <f t="shared" si="72"/>
        <v>0</v>
      </c>
      <c r="AG73" s="309"/>
      <c r="AH73" s="103"/>
      <c r="AI73" s="103"/>
    </row>
    <row r="74" spans="1:35" ht="30" customHeight="1" x14ac:dyDescent="0.15">
      <c r="A74" s="117" t="s">
        <v>109</v>
      </c>
      <c r="B74" s="304" t="s">
        <v>185</v>
      </c>
      <c r="C74" s="220" t="s">
        <v>197</v>
      </c>
      <c r="D74" s="305" t="s">
        <v>156</v>
      </c>
      <c r="E74" s="306">
        <v>1</v>
      </c>
      <c r="F74" s="307">
        <v>9000</v>
      </c>
      <c r="G74" s="231">
        <f t="shared" si="67"/>
        <v>9000</v>
      </c>
      <c r="H74" s="306">
        <v>1</v>
      </c>
      <c r="I74" s="307">
        <v>9000</v>
      </c>
      <c r="J74" s="231">
        <f t="shared" si="68"/>
        <v>9000</v>
      </c>
      <c r="K74" s="211"/>
      <c r="L74" s="122"/>
      <c r="M74" s="133"/>
      <c r="N74" s="121"/>
      <c r="O74" s="122"/>
      <c r="P74" s="133"/>
      <c r="Q74" s="211"/>
      <c r="R74" s="122"/>
      <c r="S74" s="133"/>
      <c r="T74" s="121"/>
      <c r="U74" s="122"/>
      <c r="V74" s="133"/>
      <c r="W74" s="211"/>
      <c r="X74" s="122"/>
      <c r="Y74" s="133"/>
      <c r="Z74" s="121"/>
      <c r="AA74" s="122"/>
      <c r="AB74" s="133"/>
      <c r="AC74" s="127">
        <f t="shared" si="69"/>
        <v>9000</v>
      </c>
      <c r="AD74" s="128">
        <f t="shared" si="70"/>
        <v>9000</v>
      </c>
      <c r="AE74" s="188">
        <f t="shared" si="71"/>
        <v>0</v>
      </c>
      <c r="AF74" s="308">
        <f t="shared" si="72"/>
        <v>0</v>
      </c>
      <c r="AG74" s="309"/>
      <c r="AH74" s="103"/>
      <c r="AI74" s="103"/>
    </row>
    <row r="75" spans="1:35" ht="30" customHeight="1" x14ac:dyDescent="0.15">
      <c r="A75" s="117" t="s">
        <v>109</v>
      </c>
      <c r="B75" s="304" t="s">
        <v>187</v>
      </c>
      <c r="C75" s="220" t="s">
        <v>198</v>
      </c>
      <c r="D75" s="305" t="s">
        <v>156</v>
      </c>
      <c r="E75" s="306">
        <v>1</v>
      </c>
      <c r="F75" s="307">
        <v>21300</v>
      </c>
      <c r="G75" s="231">
        <f t="shared" si="67"/>
        <v>21300</v>
      </c>
      <c r="H75" s="306">
        <v>1</v>
      </c>
      <c r="I75" s="307">
        <v>21300</v>
      </c>
      <c r="J75" s="231">
        <f t="shared" si="68"/>
        <v>21300</v>
      </c>
      <c r="K75" s="211"/>
      <c r="L75" s="122"/>
      <c r="M75" s="133"/>
      <c r="N75" s="121"/>
      <c r="O75" s="122"/>
      <c r="P75" s="133"/>
      <c r="Q75" s="211"/>
      <c r="R75" s="122"/>
      <c r="S75" s="133"/>
      <c r="T75" s="121"/>
      <c r="U75" s="122"/>
      <c r="V75" s="133"/>
      <c r="W75" s="211"/>
      <c r="X75" s="122"/>
      <c r="Y75" s="133"/>
      <c r="Z75" s="121"/>
      <c r="AA75" s="122"/>
      <c r="AB75" s="133"/>
      <c r="AC75" s="127">
        <f t="shared" si="69"/>
        <v>21300</v>
      </c>
      <c r="AD75" s="128">
        <f t="shared" si="70"/>
        <v>21300</v>
      </c>
      <c r="AE75" s="188">
        <f t="shared" si="71"/>
        <v>0</v>
      </c>
      <c r="AF75" s="308">
        <f t="shared" si="72"/>
        <v>0</v>
      </c>
      <c r="AG75" s="309"/>
      <c r="AH75" s="103"/>
      <c r="AI75" s="103"/>
    </row>
    <row r="76" spans="1:35" ht="30" customHeight="1" x14ac:dyDescent="0.15">
      <c r="A76" s="117" t="s">
        <v>109</v>
      </c>
      <c r="B76" s="304" t="s">
        <v>199</v>
      </c>
      <c r="C76" s="220" t="s">
        <v>200</v>
      </c>
      <c r="D76" s="305" t="s">
        <v>156</v>
      </c>
      <c r="E76" s="306">
        <v>1</v>
      </c>
      <c r="F76" s="307">
        <v>30000</v>
      </c>
      <c r="G76" s="231">
        <f t="shared" si="67"/>
        <v>30000</v>
      </c>
      <c r="H76" s="306">
        <v>1</v>
      </c>
      <c r="I76" s="307">
        <v>29750</v>
      </c>
      <c r="J76" s="231">
        <f t="shared" si="68"/>
        <v>29750</v>
      </c>
      <c r="K76" s="211"/>
      <c r="L76" s="122"/>
      <c r="M76" s="133"/>
      <c r="N76" s="121"/>
      <c r="O76" s="122"/>
      <c r="P76" s="133"/>
      <c r="Q76" s="211"/>
      <c r="R76" s="122"/>
      <c r="S76" s="133"/>
      <c r="T76" s="121"/>
      <c r="U76" s="122"/>
      <c r="V76" s="133"/>
      <c r="W76" s="211"/>
      <c r="X76" s="122"/>
      <c r="Y76" s="133"/>
      <c r="Z76" s="121"/>
      <c r="AA76" s="122"/>
      <c r="AB76" s="133"/>
      <c r="AC76" s="127">
        <f t="shared" si="69"/>
        <v>30000</v>
      </c>
      <c r="AD76" s="128">
        <f t="shared" si="70"/>
        <v>29750</v>
      </c>
      <c r="AE76" s="188">
        <f t="shared" si="71"/>
        <v>250</v>
      </c>
      <c r="AF76" s="308">
        <f t="shared" si="72"/>
        <v>8.3333333333333332E-3</v>
      </c>
      <c r="AG76" s="309"/>
      <c r="AH76" s="103"/>
      <c r="AI76" s="103"/>
    </row>
    <row r="77" spans="1:35" ht="30" customHeight="1" x14ac:dyDescent="0.15">
      <c r="A77" s="265" t="s">
        <v>109</v>
      </c>
      <c r="B77" s="310" t="s">
        <v>201</v>
      </c>
      <c r="C77" s="311" t="s">
        <v>202</v>
      </c>
      <c r="D77" s="312" t="s">
        <v>203</v>
      </c>
      <c r="E77" s="313">
        <v>1</v>
      </c>
      <c r="F77" s="314">
        <v>32000</v>
      </c>
      <c r="G77" s="269">
        <f t="shared" si="67"/>
        <v>32000</v>
      </c>
      <c r="H77" s="313">
        <v>1</v>
      </c>
      <c r="I77" s="314">
        <v>34000</v>
      </c>
      <c r="J77" s="269">
        <f t="shared" si="68"/>
        <v>34000</v>
      </c>
      <c r="K77" s="211"/>
      <c r="L77" s="122"/>
      <c r="M77" s="133"/>
      <c r="N77" s="121"/>
      <c r="O77" s="122"/>
      <c r="P77" s="133"/>
      <c r="Q77" s="211"/>
      <c r="R77" s="122"/>
      <c r="S77" s="133"/>
      <c r="T77" s="121"/>
      <c r="U77" s="122"/>
      <c r="V77" s="133"/>
      <c r="W77" s="211"/>
      <c r="X77" s="122"/>
      <c r="Y77" s="133"/>
      <c r="Z77" s="121"/>
      <c r="AA77" s="122"/>
      <c r="AB77" s="133"/>
      <c r="AC77" s="127">
        <f t="shared" si="69"/>
        <v>32000</v>
      </c>
      <c r="AD77" s="128">
        <f t="shared" si="70"/>
        <v>34000</v>
      </c>
      <c r="AE77" s="188">
        <f t="shared" si="71"/>
        <v>-2000</v>
      </c>
      <c r="AF77" s="308">
        <f t="shared" si="72"/>
        <v>-6.25E-2</v>
      </c>
      <c r="AG77" s="309"/>
      <c r="AH77" s="103"/>
      <c r="AI77" s="103"/>
    </row>
    <row r="78" spans="1:35" ht="15" customHeight="1" x14ac:dyDescent="0.15">
      <c r="A78" s="315" t="s">
        <v>204</v>
      </c>
      <c r="B78" s="316"/>
      <c r="C78" s="317"/>
      <c r="D78" s="318"/>
      <c r="E78" s="277">
        <f t="shared" ref="E78:AB78" si="73">SUM(E72:E77)</f>
        <v>10</v>
      </c>
      <c r="F78" s="274">
        <f t="shared" si="73"/>
        <v>109800</v>
      </c>
      <c r="G78" s="275">
        <f t="shared" si="73"/>
        <v>131800</v>
      </c>
      <c r="H78" s="179">
        <f t="shared" si="73"/>
        <v>9</v>
      </c>
      <c r="I78" s="319">
        <f t="shared" si="73"/>
        <v>112925</v>
      </c>
      <c r="J78" s="320">
        <f t="shared" si="73"/>
        <v>133550</v>
      </c>
      <c r="K78" s="277">
        <f t="shared" si="73"/>
        <v>0</v>
      </c>
      <c r="L78" s="274">
        <f t="shared" si="73"/>
        <v>0</v>
      </c>
      <c r="M78" s="276">
        <f t="shared" si="73"/>
        <v>0</v>
      </c>
      <c r="N78" s="273">
        <f t="shared" si="73"/>
        <v>0</v>
      </c>
      <c r="O78" s="274">
        <f t="shared" si="73"/>
        <v>0</v>
      </c>
      <c r="P78" s="276">
        <f t="shared" si="73"/>
        <v>0</v>
      </c>
      <c r="Q78" s="277">
        <f t="shared" si="73"/>
        <v>0</v>
      </c>
      <c r="R78" s="274">
        <f t="shared" si="73"/>
        <v>0</v>
      </c>
      <c r="S78" s="276">
        <f t="shared" si="73"/>
        <v>0</v>
      </c>
      <c r="T78" s="273">
        <f t="shared" si="73"/>
        <v>0</v>
      </c>
      <c r="U78" s="274">
        <f t="shared" si="73"/>
        <v>0</v>
      </c>
      <c r="V78" s="276">
        <f t="shared" si="73"/>
        <v>0</v>
      </c>
      <c r="W78" s="277">
        <f t="shared" si="73"/>
        <v>0</v>
      </c>
      <c r="X78" s="274">
        <f t="shared" si="73"/>
        <v>0</v>
      </c>
      <c r="Y78" s="276">
        <f t="shared" si="73"/>
        <v>0</v>
      </c>
      <c r="Z78" s="273">
        <f t="shared" si="73"/>
        <v>0</v>
      </c>
      <c r="AA78" s="274">
        <f t="shared" si="73"/>
        <v>0</v>
      </c>
      <c r="AB78" s="276">
        <f t="shared" si="73"/>
        <v>0</v>
      </c>
      <c r="AC78" s="195">
        <f t="shared" si="69"/>
        <v>131800</v>
      </c>
      <c r="AD78" s="200">
        <f t="shared" si="70"/>
        <v>133550</v>
      </c>
      <c r="AE78" s="199">
        <f t="shared" si="71"/>
        <v>-1750</v>
      </c>
      <c r="AF78" s="281">
        <f t="shared" si="72"/>
        <v>-1.3277693474962063E-2</v>
      </c>
      <c r="AG78" s="202"/>
      <c r="AH78" s="103"/>
      <c r="AI78" s="103"/>
    </row>
    <row r="79" spans="1:35" ht="15" customHeight="1" x14ac:dyDescent="0.15">
      <c r="A79" s="279" t="s">
        <v>104</v>
      </c>
      <c r="B79" s="321" t="s">
        <v>33</v>
      </c>
      <c r="C79" s="159" t="s">
        <v>205</v>
      </c>
      <c r="D79" s="322"/>
      <c r="E79" s="94"/>
      <c r="F79" s="94"/>
      <c r="G79" s="94"/>
      <c r="H79" s="284"/>
      <c r="I79" s="285"/>
      <c r="J79" s="286"/>
      <c r="K79" s="94"/>
      <c r="L79" s="94"/>
      <c r="M79" s="98"/>
      <c r="N79" s="93"/>
      <c r="O79" s="94"/>
      <c r="P79" s="98"/>
      <c r="Q79" s="94"/>
      <c r="R79" s="94"/>
      <c r="S79" s="98"/>
      <c r="T79" s="93"/>
      <c r="U79" s="94"/>
      <c r="V79" s="98"/>
      <c r="W79" s="94"/>
      <c r="X79" s="94"/>
      <c r="Y79" s="98"/>
      <c r="Z79" s="93"/>
      <c r="AA79" s="94"/>
      <c r="AB79" s="94"/>
      <c r="AC79" s="323"/>
      <c r="AD79" s="324"/>
      <c r="AE79" s="324"/>
      <c r="AF79" s="325"/>
      <c r="AG79" s="326"/>
      <c r="AH79" s="103"/>
      <c r="AI79" s="103"/>
    </row>
    <row r="80" spans="1:35" ht="30" customHeight="1" x14ac:dyDescent="0.15">
      <c r="A80" s="327" t="s">
        <v>109</v>
      </c>
      <c r="B80" s="328" t="s">
        <v>110</v>
      </c>
      <c r="C80" s="329" t="s">
        <v>206</v>
      </c>
      <c r="D80" s="305" t="s">
        <v>156</v>
      </c>
      <c r="E80" s="330"/>
      <c r="F80" s="331"/>
      <c r="G80" s="332"/>
      <c r="H80" s="330"/>
      <c r="I80" s="331"/>
      <c r="J80" s="332"/>
      <c r="K80" s="298"/>
      <c r="L80" s="296"/>
      <c r="M80" s="297"/>
      <c r="N80" s="298"/>
      <c r="O80" s="296"/>
      <c r="P80" s="297"/>
      <c r="Q80" s="298"/>
      <c r="R80" s="296"/>
      <c r="S80" s="297"/>
      <c r="T80" s="298"/>
      <c r="U80" s="296"/>
      <c r="V80" s="297"/>
      <c r="W80" s="298"/>
      <c r="X80" s="296"/>
      <c r="Y80" s="297"/>
      <c r="Z80" s="298"/>
      <c r="AA80" s="296"/>
      <c r="AB80" s="333"/>
      <c r="AC80" s="127">
        <f t="shared" ref="AC80:AC82" si="74">G80+M80+S80+Y80</f>
        <v>0</v>
      </c>
      <c r="AD80" s="334">
        <f t="shared" ref="AD80:AD82" si="75">J80+P80+V80+AB80</f>
        <v>0</v>
      </c>
      <c r="AE80" s="127">
        <f t="shared" ref="AE80:AE82" si="76">AC80-AD80</f>
        <v>0</v>
      </c>
      <c r="AF80" s="308" t="e">
        <f t="shared" ref="AF80:AF82" si="77">AE80/AC80</f>
        <v>#DIV/0!</v>
      </c>
      <c r="AG80" s="303"/>
      <c r="AH80" s="103"/>
      <c r="AI80" s="103"/>
    </row>
    <row r="81" spans="1:35" ht="30" customHeight="1" x14ac:dyDescent="0.15">
      <c r="A81" s="335" t="s">
        <v>109</v>
      </c>
      <c r="B81" s="328" t="s">
        <v>151</v>
      </c>
      <c r="C81" s="336" t="s">
        <v>207</v>
      </c>
      <c r="D81" s="305" t="s">
        <v>156</v>
      </c>
      <c r="E81" s="330"/>
      <c r="F81" s="331"/>
      <c r="G81" s="332"/>
      <c r="H81" s="330"/>
      <c r="I81" s="331"/>
      <c r="J81" s="332"/>
      <c r="K81" s="121"/>
      <c r="L81" s="122"/>
      <c r="M81" s="133"/>
      <c r="N81" s="121"/>
      <c r="O81" s="122"/>
      <c r="P81" s="133"/>
      <c r="Q81" s="121"/>
      <c r="R81" s="122"/>
      <c r="S81" s="133"/>
      <c r="T81" s="121"/>
      <c r="U81" s="122"/>
      <c r="V81" s="133"/>
      <c r="W81" s="121"/>
      <c r="X81" s="122"/>
      <c r="Y81" s="133"/>
      <c r="Z81" s="121"/>
      <c r="AA81" s="122"/>
      <c r="AB81" s="123"/>
      <c r="AC81" s="127">
        <f t="shared" si="74"/>
        <v>0</v>
      </c>
      <c r="AD81" s="334">
        <f t="shared" si="75"/>
        <v>0</v>
      </c>
      <c r="AE81" s="127">
        <f t="shared" si="76"/>
        <v>0</v>
      </c>
      <c r="AF81" s="308" t="e">
        <f t="shared" si="77"/>
        <v>#DIV/0!</v>
      </c>
      <c r="AG81" s="309"/>
      <c r="AH81" s="103"/>
      <c r="AI81" s="103"/>
    </row>
    <row r="82" spans="1:35" ht="15" customHeight="1" x14ac:dyDescent="0.15">
      <c r="A82" s="191" t="s">
        <v>208</v>
      </c>
      <c r="B82" s="337"/>
      <c r="C82" s="193"/>
      <c r="D82" s="338"/>
      <c r="E82" s="195">
        <f t="shared" ref="E82:AB82" si="78">SUM(E80:E81)</f>
        <v>0</v>
      </c>
      <c r="F82" s="196">
        <f t="shared" si="78"/>
        <v>0</v>
      </c>
      <c r="G82" s="197">
        <f t="shared" si="78"/>
        <v>0</v>
      </c>
      <c r="H82" s="179">
        <f t="shared" si="78"/>
        <v>0</v>
      </c>
      <c r="I82" s="319">
        <f t="shared" si="78"/>
        <v>0</v>
      </c>
      <c r="J82" s="320">
        <f t="shared" si="78"/>
        <v>0</v>
      </c>
      <c r="K82" s="198">
        <f t="shared" si="78"/>
        <v>0</v>
      </c>
      <c r="L82" s="196">
        <f t="shared" si="78"/>
        <v>0</v>
      </c>
      <c r="M82" s="199">
        <f t="shared" si="78"/>
        <v>0</v>
      </c>
      <c r="N82" s="195">
        <f t="shared" si="78"/>
        <v>0</v>
      </c>
      <c r="O82" s="196">
        <f t="shared" si="78"/>
        <v>0</v>
      </c>
      <c r="P82" s="199">
        <f t="shared" si="78"/>
        <v>0</v>
      </c>
      <c r="Q82" s="198">
        <f t="shared" si="78"/>
        <v>0</v>
      </c>
      <c r="R82" s="196">
        <f t="shared" si="78"/>
        <v>0</v>
      </c>
      <c r="S82" s="199">
        <f t="shared" si="78"/>
        <v>0</v>
      </c>
      <c r="T82" s="195">
        <f t="shared" si="78"/>
        <v>0</v>
      </c>
      <c r="U82" s="196">
        <f t="shared" si="78"/>
        <v>0</v>
      </c>
      <c r="V82" s="199">
        <f t="shared" si="78"/>
        <v>0</v>
      </c>
      <c r="W82" s="198">
        <f t="shared" si="78"/>
        <v>0</v>
      </c>
      <c r="X82" s="196">
        <f t="shared" si="78"/>
        <v>0</v>
      </c>
      <c r="Y82" s="199">
        <f t="shared" si="78"/>
        <v>0</v>
      </c>
      <c r="Z82" s="195">
        <f t="shared" si="78"/>
        <v>0</v>
      </c>
      <c r="AA82" s="196">
        <f t="shared" si="78"/>
        <v>0</v>
      </c>
      <c r="AB82" s="199">
        <f t="shared" si="78"/>
        <v>0</v>
      </c>
      <c r="AC82" s="179">
        <f t="shared" si="74"/>
        <v>0</v>
      </c>
      <c r="AD82" s="339">
        <f t="shared" si="75"/>
        <v>0</v>
      </c>
      <c r="AE82" s="320">
        <f t="shared" si="76"/>
        <v>0</v>
      </c>
      <c r="AF82" s="340" t="e">
        <f t="shared" si="77"/>
        <v>#DIV/0!</v>
      </c>
      <c r="AG82" s="341"/>
      <c r="AH82" s="103"/>
      <c r="AI82" s="103"/>
    </row>
    <row r="83" spans="1:35" ht="15.75" customHeight="1" x14ac:dyDescent="0.15">
      <c r="A83" s="342" t="s">
        <v>104</v>
      </c>
      <c r="B83" s="343" t="s">
        <v>34</v>
      </c>
      <c r="C83" s="344" t="s">
        <v>209</v>
      </c>
      <c r="D83" s="345"/>
      <c r="E83" s="94"/>
      <c r="F83" s="94"/>
      <c r="G83" s="94"/>
      <c r="H83" s="93"/>
      <c r="I83" s="94"/>
      <c r="J83" s="98"/>
      <c r="K83" s="94"/>
      <c r="L83" s="94"/>
      <c r="M83" s="98"/>
      <c r="N83" s="93"/>
      <c r="O83" s="94"/>
      <c r="P83" s="98"/>
      <c r="Q83" s="94"/>
      <c r="R83" s="94"/>
      <c r="S83" s="98"/>
      <c r="T83" s="93"/>
      <c r="U83" s="94"/>
      <c r="V83" s="98"/>
      <c r="W83" s="94"/>
      <c r="X83" s="94"/>
      <c r="Y83" s="98"/>
      <c r="Z83" s="93"/>
      <c r="AA83" s="94"/>
      <c r="AB83" s="98"/>
      <c r="AC83" s="243"/>
      <c r="AD83" s="244"/>
      <c r="AE83" s="244"/>
      <c r="AF83" s="287"/>
      <c r="AG83" s="288"/>
      <c r="AH83" s="103"/>
      <c r="AI83" s="103"/>
    </row>
    <row r="84" spans="1:35" ht="30" customHeight="1" x14ac:dyDescent="0.15">
      <c r="A84" s="327" t="s">
        <v>109</v>
      </c>
      <c r="B84" s="346" t="s">
        <v>110</v>
      </c>
      <c r="C84" s="347" t="s">
        <v>210</v>
      </c>
      <c r="D84" s="348" t="s">
        <v>211</v>
      </c>
      <c r="E84" s="226"/>
      <c r="F84" s="232"/>
      <c r="G84" s="349"/>
      <c r="H84" s="298"/>
      <c r="I84" s="296"/>
      <c r="J84" s="297"/>
      <c r="K84" s="223"/>
      <c r="L84" s="232"/>
      <c r="M84" s="225"/>
      <c r="N84" s="226"/>
      <c r="O84" s="232"/>
      <c r="P84" s="225"/>
      <c r="Q84" s="223"/>
      <c r="R84" s="232"/>
      <c r="S84" s="225"/>
      <c r="T84" s="226"/>
      <c r="U84" s="232"/>
      <c r="V84" s="225"/>
      <c r="W84" s="223"/>
      <c r="X84" s="232"/>
      <c r="Y84" s="225"/>
      <c r="Z84" s="226"/>
      <c r="AA84" s="232"/>
      <c r="AB84" s="225"/>
      <c r="AC84" s="299">
        <f t="shared" ref="AC84:AC85" si="79">G84+M84+S84+Y84</f>
        <v>0</v>
      </c>
      <c r="AD84" s="300">
        <f t="shared" ref="AD84:AD85" si="80">J84+P84+V84+AB84</f>
        <v>0</v>
      </c>
      <c r="AE84" s="301">
        <f t="shared" ref="AE84:AE85" si="81">AC84-AD84</f>
        <v>0</v>
      </c>
      <c r="AF84" s="308" t="e">
        <f t="shared" ref="AF84:AF85" si="82">AE84/AC84</f>
        <v>#DIV/0!</v>
      </c>
      <c r="AG84" s="309"/>
      <c r="AH84" s="103"/>
      <c r="AI84" s="103"/>
    </row>
    <row r="85" spans="1:35" ht="42" customHeight="1" x14ac:dyDescent="0.15">
      <c r="A85" s="532" t="s">
        <v>212</v>
      </c>
      <c r="B85" s="515"/>
      <c r="C85" s="516"/>
      <c r="D85" s="350"/>
      <c r="E85" s="351">
        <f t="shared" ref="E85:AB85" si="83">SUM(E84)</f>
        <v>0</v>
      </c>
      <c r="F85" s="352">
        <f t="shared" si="83"/>
        <v>0</v>
      </c>
      <c r="G85" s="353">
        <f t="shared" si="83"/>
        <v>0</v>
      </c>
      <c r="H85" s="354">
        <f t="shared" si="83"/>
        <v>0</v>
      </c>
      <c r="I85" s="355">
        <f t="shared" si="83"/>
        <v>0</v>
      </c>
      <c r="J85" s="355">
        <f t="shared" si="83"/>
        <v>0</v>
      </c>
      <c r="K85" s="356">
        <f t="shared" si="83"/>
        <v>0</v>
      </c>
      <c r="L85" s="352">
        <f t="shared" si="83"/>
        <v>0</v>
      </c>
      <c r="M85" s="352">
        <f t="shared" si="83"/>
        <v>0</v>
      </c>
      <c r="N85" s="351">
        <f t="shared" si="83"/>
        <v>0</v>
      </c>
      <c r="O85" s="352">
        <f t="shared" si="83"/>
        <v>0</v>
      </c>
      <c r="P85" s="352">
        <f t="shared" si="83"/>
        <v>0</v>
      </c>
      <c r="Q85" s="356">
        <f t="shared" si="83"/>
        <v>0</v>
      </c>
      <c r="R85" s="352">
        <f t="shared" si="83"/>
        <v>0</v>
      </c>
      <c r="S85" s="352">
        <f t="shared" si="83"/>
        <v>0</v>
      </c>
      <c r="T85" s="351">
        <f t="shared" si="83"/>
        <v>0</v>
      </c>
      <c r="U85" s="352">
        <f t="shared" si="83"/>
        <v>0</v>
      </c>
      <c r="V85" s="352">
        <f t="shared" si="83"/>
        <v>0</v>
      </c>
      <c r="W85" s="356">
        <f t="shared" si="83"/>
        <v>0</v>
      </c>
      <c r="X85" s="352">
        <f t="shared" si="83"/>
        <v>0</v>
      </c>
      <c r="Y85" s="352">
        <f t="shared" si="83"/>
        <v>0</v>
      </c>
      <c r="Z85" s="351">
        <f t="shared" si="83"/>
        <v>0</v>
      </c>
      <c r="AA85" s="352">
        <f t="shared" si="83"/>
        <v>0</v>
      </c>
      <c r="AB85" s="352">
        <f t="shared" si="83"/>
        <v>0</v>
      </c>
      <c r="AC85" s="149">
        <f t="shared" si="79"/>
        <v>0</v>
      </c>
      <c r="AD85" s="154">
        <f t="shared" si="80"/>
        <v>0</v>
      </c>
      <c r="AE85" s="212">
        <f t="shared" si="81"/>
        <v>0</v>
      </c>
      <c r="AF85" s="357" t="e">
        <f t="shared" si="82"/>
        <v>#DIV/0!</v>
      </c>
      <c r="AG85" s="358"/>
      <c r="AH85" s="103"/>
      <c r="AI85" s="103"/>
    </row>
    <row r="86" spans="1:35" ht="15.75" customHeight="1" x14ac:dyDescent="0.15">
      <c r="A86" s="359" t="s">
        <v>104</v>
      </c>
      <c r="B86" s="360" t="s">
        <v>35</v>
      </c>
      <c r="C86" s="361" t="s">
        <v>213</v>
      </c>
      <c r="D86" s="362"/>
      <c r="E86" s="323"/>
      <c r="F86" s="324"/>
      <c r="G86" s="324"/>
      <c r="H86" s="323"/>
      <c r="I86" s="324"/>
      <c r="J86" s="324"/>
      <c r="K86" s="324"/>
      <c r="L86" s="324"/>
      <c r="M86" s="363"/>
      <c r="N86" s="323"/>
      <c r="O86" s="324"/>
      <c r="P86" s="363"/>
      <c r="Q86" s="324"/>
      <c r="R86" s="324"/>
      <c r="S86" s="363"/>
      <c r="T86" s="323"/>
      <c r="U86" s="324"/>
      <c r="V86" s="363"/>
      <c r="W86" s="324"/>
      <c r="X86" s="324"/>
      <c r="Y86" s="363"/>
      <c r="Z86" s="323"/>
      <c r="AA86" s="324"/>
      <c r="AB86" s="363"/>
      <c r="AC86" s="323"/>
      <c r="AD86" s="324"/>
      <c r="AE86" s="324"/>
      <c r="AF86" s="287"/>
      <c r="AG86" s="288"/>
      <c r="AH86" s="103"/>
      <c r="AI86" s="103"/>
    </row>
    <row r="87" spans="1:35" ht="15.75" customHeight="1" x14ac:dyDescent="0.15">
      <c r="A87" s="289" t="s">
        <v>109</v>
      </c>
      <c r="B87" s="290" t="s">
        <v>110</v>
      </c>
      <c r="C87" s="364" t="s">
        <v>214</v>
      </c>
      <c r="D87" s="365" t="s">
        <v>215</v>
      </c>
      <c r="E87" s="366"/>
      <c r="F87" s="367"/>
      <c r="G87" s="368">
        <f t="shared" ref="G87:G88" si="84">E87*F87</f>
        <v>0</v>
      </c>
      <c r="H87" s="298"/>
      <c r="I87" s="296"/>
      <c r="J87" s="297"/>
      <c r="K87" s="295"/>
      <c r="L87" s="296"/>
      <c r="M87" s="297"/>
      <c r="N87" s="298"/>
      <c r="O87" s="296"/>
      <c r="P87" s="297"/>
      <c r="Q87" s="295"/>
      <c r="R87" s="296"/>
      <c r="S87" s="297"/>
      <c r="T87" s="298"/>
      <c r="U87" s="296"/>
      <c r="V87" s="297"/>
      <c r="W87" s="295"/>
      <c r="X87" s="296"/>
      <c r="Y87" s="297"/>
      <c r="Z87" s="298"/>
      <c r="AA87" s="296"/>
      <c r="AB87" s="333"/>
      <c r="AC87" s="299">
        <f t="shared" ref="AC87:AC89" si="85">G87+M87+S87+Y87</f>
        <v>0</v>
      </c>
      <c r="AD87" s="369">
        <f t="shared" ref="AD87:AD89" si="86">J87+P87+V87+AB87</f>
        <v>0</v>
      </c>
      <c r="AE87" s="370">
        <f t="shared" ref="AE87:AE89" si="87">AC87-AD87</f>
        <v>0</v>
      </c>
      <c r="AF87" s="371" t="e">
        <f t="shared" ref="AF87:AF89" si="88">AE87/AC87</f>
        <v>#DIV/0!</v>
      </c>
      <c r="AG87" s="309"/>
      <c r="AH87" s="103"/>
      <c r="AI87" s="103"/>
    </row>
    <row r="88" spans="1:35" ht="15.75" customHeight="1" x14ac:dyDescent="0.15">
      <c r="A88" s="265" t="s">
        <v>109</v>
      </c>
      <c r="B88" s="310" t="s">
        <v>151</v>
      </c>
      <c r="C88" s="372" t="s">
        <v>216</v>
      </c>
      <c r="D88" s="373" t="s">
        <v>217</v>
      </c>
      <c r="E88" s="374"/>
      <c r="F88" s="375"/>
      <c r="G88" s="376">
        <f t="shared" si="84"/>
        <v>0</v>
      </c>
      <c r="H88" s="270"/>
      <c r="I88" s="271"/>
      <c r="J88" s="272"/>
      <c r="K88" s="211"/>
      <c r="L88" s="122"/>
      <c r="M88" s="133"/>
      <c r="N88" s="121"/>
      <c r="O88" s="122"/>
      <c r="P88" s="133"/>
      <c r="Q88" s="211"/>
      <c r="R88" s="122"/>
      <c r="S88" s="133"/>
      <c r="T88" s="121"/>
      <c r="U88" s="122"/>
      <c r="V88" s="133"/>
      <c r="W88" s="211"/>
      <c r="X88" s="122"/>
      <c r="Y88" s="133"/>
      <c r="Z88" s="121"/>
      <c r="AA88" s="122"/>
      <c r="AB88" s="123"/>
      <c r="AC88" s="127">
        <f t="shared" si="85"/>
        <v>0</v>
      </c>
      <c r="AD88" s="334">
        <f t="shared" si="86"/>
        <v>0</v>
      </c>
      <c r="AE88" s="377">
        <f t="shared" si="87"/>
        <v>0</v>
      </c>
      <c r="AF88" s="371" t="e">
        <f t="shared" si="88"/>
        <v>#DIV/0!</v>
      </c>
      <c r="AG88" s="309"/>
      <c r="AH88" s="103"/>
      <c r="AI88" s="103"/>
    </row>
    <row r="89" spans="1:35" ht="15.75" customHeight="1" x14ac:dyDescent="0.15">
      <c r="A89" s="533" t="s">
        <v>218</v>
      </c>
      <c r="B89" s="534"/>
      <c r="C89" s="535"/>
      <c r="D89" s="378"/>
      <c r="E89" s="379">
        <f t="shared" ref="E89:AB89" si="89">SUM(E87:E88)</f>
        <v>0</v>
      </c>
      <c r="F89" s="380">
        <f t="shared" si="89"/>
        <v>0</v>
      </c>
      <c r="G89" s="381">
        <f t="shared" si="89"/>
        <v>0</v>
      </c>
      <c r="H89" s="382">
        <f t="shared" si="89"/>
        <v>0</v>
      </c>
      <c r="I89" s="383">
        <f t="shared" si="89"/>
        <v>0</v>
      </c>
      <c r="J89" s="383">
        <f t="shared" si="89"/>
        <v>0</v>
      </c>
      <c r="K89" s="384">
        <f t="shared" si="89"/>
        <v>0</v>
      </c>
      <c r="L89" s="380">
        <f t="shared" si="89"/>
        <v>0</v>
      </c>
      <c r="M89" s="380">
        <f t="shared" si="89"/>
        <v>0</v>
      </c>
      <c r="N89" s="379">
        <f t="shared" si="89"/>
        <v>0</v>
      </c>
      <c r="O89" s="380">
        <f t="shared" si="89"/>
        <v>0</v>
      </c>
      <c r="P89" s="380">
        <f t="shared" si="89"/>
        <v>0</v>
      </c>
      <c r="Q89" s="384">
        <f t="shared" si="89"/>
        <v>0</v>
      </c>
      <c r="R89" s="380">
        <f t="shared" si="89"/>
        <v>0</v>
      </c>
      <c r="S89" s="380">
        <f t="shared" si="89"/>
        <v>0</v>
      </c>
      <c r="T89" s="379">
        <f t="shared" si="89"/>
        <v>0</v>
      </c>
      <c r="U89" s="380">
        <f t="shared" si="89"/>
        <v>0</v>
      </c>
      <c r="V89" s="380">
        <f t="shared" si="89"/>
        <v>0</v>
      </c>
      <c r="W89" s="384">
        <f t="shared" si="89"/>
        <v>0</v>
      </c>
      <c r="X89" s="380">
        <f t="shared" si="89"/>
        <v>0</v>
      </c>
      <c r="Y89" s="380">
        <f t="shared" si="89"/>
        <v>0</v>
      </c>
      <c r="Z89" s="379">
        <f t="shared" si="89"/>
        <v>0</v>
      </c>
      <c r="AA89" s="380">
        <f t="shared" si="89"/>
        <v>0</v>
      </c>
      <c r="AB89" s="380">
        <f t="shared" si="89"/>
        <v>0</v>
      </c>
      <c r="AC89" s="179">
        <f t="shared" si="85"/>
        <v>0</v>
      </c>
      <c r="AD89" s="339">
        <f t="shared" si="86"/>
        <v>0</v>
      </c>
      <c r="AE89" s="385">
        <f t="shared" si="87"/>
        <v>0</v>
      </c>
      <c r="AF89" s="386" t="e">
        <f t="shared" si="88"/>
        <v>#DIV/0!</v>
      </c>
      <c r="AG89" s="358"/>
      <c r="AH89" s="103"/>
      <c r="AI89" s="103"/>
    </row>
    <row r="90" spans="1:35" ht="15" customHeight="1" x14ac:dyDescent="0.15">
      <c r="A90" s="387" t="s">
        <v>104</v>
      </c>
      <c r="B90" s="343" t="s">
        <v>36</v>
      </c>
      <c r="C90" s="388" t="s">
        <v>219</v>
      </c>
      <c r="D90" s="283"/>
      <c r="E90" s="284"/>
      <c r="F90" s="285"/>
      <c r="G90" s="285"/>
      <c r="H90" s="284"/>
      <c r="I90" s="285"/>
      <c r="J90" s="286"/>
      <c r="K90" s="285"/>
      <c r="L90" s="285"/>
      <c r="M90" s="286"/>
      <c r="N90" s="284"/>
      <c r="O90" s="285"/>
      <c r="P90" s="286"/>
      <c r="Q90" s="285"/>
      <c r="R90" s="285"/>
      <c r="S90" s="286"/>
      <c r="T90" s="284"/>
      <c r="U90" s="285"/>
      <c r="V90" s="286"/>
      <c r="W90" s="285"/>
      <c r="X90" s="285"/>
      <c r="Y90" s="286"/>
      <c r="Z90" s="284"/>
      <c r="AA90" s="285"/>
      <c r="AB90" s="286"/>
      <c r="AC90" s="323"/>
      <c r="AD90" s="324"/>
      <c r="AE90" s="389"/>
      <c r="AF90" s="325"/>
      <c r="AG90" s="326"/>
      <c r="AH90" s="103"/>
      <c r="AI90" s="103"/>
    </row>
    <row r="91" spans="1:35" ht="30" customHeight="1" x14ac:dyDescent="0.15">
      <c r="A91" s="289" t="s">
        <v>109</v>
      </c>
      <c r="B91" s="290" t="s">
        <v>110</v>
      </c>
      <c r="C91" s="291" t="s">
        <v>220</v>
      </c>
      <c r="D91" s="390" t="s">
        <v>221</v>
      </c>
      <c r="E91" s="391">
        <v>5</v>
      </c>
      <c r="F91" s="294">
        <v>3600</v>
      </c>
      <c r="G91" s="258">
        <f t="shared" ref="G91:G94" si="90">E91*F91</f>
        <v>18000</v>
      </c>
      <c r="H91" s="391">
        <v>5</v>
      </c>
      <c r="I91" s="294">
        <v>3600</v>
      </c>
      <c r="J91" s="258">
        <f>H91*I91</f>
        <v>18000</v>
      </c>
      <c r="K91" s="295"/>
      <c r="L91" s="296"/>
      <c r="M91" s="297"/>
      <c r="N91" s="298"/>
      <c r="O91" s="296"/>
      <c r="P91" s="297"/>
      <c r="Q91" s="295"/>
      <c r="R91" s="296"/>
      <c r="S91" s="297"/>
      <c r="T91" s="298"/>
      <c r="U91" s="296"/>
      <c r="V91" s="297"/>
      <c r="W91" s="295"/>
      <c r="X91" s="296"/>
      <c r="Y91" s="297"/>
      <c r="Z91" s="298"/>
      <c r="AA91" s="296"/>
      <c r="AB91" s="333"/>
      <c r="AC91" s="299">
        <f t="shared" ref="AC91:AC95" si="91">G91+M91+S91+Y91</f>
        <v>18000</v>
      </c>
      <c r="AD91" s="369">
        <f t="shared" ref="AD91:AD95" si="92">J91+P91+V91+AB91</f>
        <v>18000</v>
      </c>
      <c r="AE91" s="299">
        <f t="shared" ref="AE91:AE95" si="93">AC91-AD91</f>
        <v>0</v>
      </c>
      <c r="AF91" s="302">
        <f t="shared" ref="AF91:AF95" si="94">AE91/AC91</f>
        <v>0</v>
      </c>
      <c r="AG91" s="303"/>
      <c r="AH91" s="103"/>
      <c r="AI91" s="103"/>
    </row>
    <row r="92" spans="1:35" ht="30" customHeight="1" x14ac:dyDescent="0.15">
      <c r="A92" s="117" t="s">
        <v>109</v>
      </c>
      <c r="B92" s="304" t="s">
        <v>151</v>
      </c>
      <c r="C92" s="392" t="s">
        <v>222</v>
      </c>
      <c r="D92" s="393" t="s">
        <v>156</v>
      </c>
      <c r="E92" s="394">
        <v>1</v>
      </c>
      <c r="F92" s="307">
        <v>2000</v>
      </c>
      <c r="G92" s="231">
        <f t="shared" si="90"/>
        <v>2000</v>
      </c>
      <c r="H92" s="394"/>
      <c r="I92" s="307"/>
      <c r="J92" s="231"/>
      <c r="K92" s="211"/>
      <c r="L92" s="122"/>
      <c r="M92" s="133"/>
      <c r="N92" s="121"/>
      <c r="O92" s="122"/>
      <c r="P92" s="133"/>
      <c r="Q92" s="211"/>
      <c r="R92" s="122"/>
      <c r="S92" s="133"/>
      <c r="T92" s="121"/>
      <c r="U92" s="122"/>
      <c r="V92" s="133"/>
      <c r="W92" s="211"/>
      <c r="X92" s="122"/>
      <c r="Y92" s="133"/>
      <c r="Z92" s="121"/>
      <c r="AA92" s="122"/>
      <c r="AB92" s="123"/>
      <c r="AC92" s="127">
        <f t="shared" si="91"/>
        <v>2000</v>
      </c>
      <c r="AD92" s="334">
        <f t="shared" si="92"/>
        <v>0</v>
      </c>
      <c r="AE92" s="127">
        <f t="shared" si="93"/>
        <v>2000</v>
      </c>
      <c r="AF92" s="308">
        <f t="shared" si="94"/>
        <v>1</v>
      </c>
      <c r="AG92" s="309"/>
      <c r="AH92" s="103"/>
      <c r="AI92" s="103"/>
    </row>
    <row r="93" spans="1:35" ht="30" customHeight="1" x14ac:dyDescent="0.15">
      <c r="A93" s="117" t="s">
        <v>109</v>
      </c>
      <c r="B93" s="304" t="s">
        <v>185</v>
      </c>
      <c r="C93" s="220" t="s">
        <v>223</v>
      </c>
      <c r="D93" s="393" t="s">
        <v>156</v>
      </c>
      <c r="E93" s="394">
        <v>1</v>
      </c>
      <c r="F93" s="307">
        <v>15000</v>
      </c>
      <c r="G93" s="231">
        <f t="shared" si="90"/>
        <v>15000</v>
      </c>
      <c r="H93" s="394">
        <v>1</v>
      </c>
      <c r="I93" s="307">
        <v>15000</v>
      </c>
      <c r="J93" s="231">
        <f t="shared" ref="J93:J94" si="95">H93*I93</f>
        <v>15000</v>
      </c>
      <c r="K93" s="211"/>
      <c r="L93" s="122"/>
      <c r="M93" s="133"/>
      <c r="N93" s="121"/>
      <c r="O93" s="122"/>
      <c r="P93" s="133"/>
      <c r="Q93" s="211"/>
      <c r="R93" s="122"/>
      <c r="S93" s="133"/>
      <c r="T93" s="121"/>
      <c r="U93" s="122"/>
      <c r="V93" s="133"/>
      <c r="W93" s="211"/>
      <c r="X93" s="122"/>
      <c r="Y93" s="133"/>
      <c r="Z93" s="121"/>
      <c r="AA93" s="122"/>
      <c r="AB93" s="123"/>
      <c r="AC93" s="127">
        <f t="shared" si="91"/>
        <v>15000</v>
      </c>
      <c r="AD93" s="334">
        <f t="shared" si="92"/>
        <v>15000</v>
      </c>
      <c r="AE93" s="127">
        <f t="shared" si="93"/>
        <v>0</v>
      </c>
      <c r="AF93" s="308">
        <f t="shared" si="94"/>
        <v>0</v>
      </c>
      <c r="AG93" s="309"/>
      <c r="AH93" s="103"/>
      <c r="AI93" s="103"/>
    </row>
    <row r="94" spans="1:35" ht="30" customHeight="1" x14ac:dyDescent="0.15">
      <c r="A94" s="265" t="s">
        <v>109</v>
      </c>
      <c r="B94" s="310" t="s">
        <v>187</v>
      </c>
      <c r="C94" s="311" t="s">
        <v>224</v>
      </c>
      <c r="D94" s="395" t="s">
        <v>156</v>
      </c>
      <c r="E94" s="396">
        <v>5</v>
      </c>
      <c r="F94" s="397">
        <v>3000</v>
      </c>
      <c r="G94" s="398">
        <f t="shared" si="90"/>
        <v>15000</v>
      </c>
      <c r="H94" s="396">
        <v>5</v>
      </c>
      <c r="I94" s="397">
        <v>3000</v>
      </c>
      <c r="J94" s="398">
        <f t="shared" si="95"/>
        <v>15000</v>
      </c>
      <c r="K94" s="211"/>
      <c r="L94" s="122"/>
      <c r="M94" s="133"/>
      <c r="N94" s="121"/>
      <c r="O94" s="122"/>
      <c r="P94" s="133"/>
      <c r="Q94" s="211"/>
      <c r="R94" s="122"/>
      <c r="S94" s="133"/>
      <c r="T94" s="121"/>
      <c r="U94" s="122"/>
      <c r="V94" s="133"/>
      <c r="W94" s="211"/>
      <c r="X94" s="122"/>
      <c r="Y94" s="133"/>
      <c r="Z94" s="121"/>
      <c r="AA94" s="122"/>
      <c r="AB94" s="123"/>
      <c r="AC94" s="127">
        <f t="shared" si="91"/>
        <v>15000</v>
      </c>
      <c r="AD94" s="334">
        <f t="shared" si="92"/>
        <v>15000</v>
      </c>
      <c r="AE94" s="127">
        <f t="shared" si="93"/>
        <v>0</v>
      </c>
      <c r="AF94" s="308">
        <f t="shared" si="94"/>
        <v>0</v>
      </c>
      <c r="AG94" s="309"/>
      <c r="AH94" s="103"/>
      <c r="AI94" s="103"/>
    </row>
    <row r="95" spans="1:35" ht="15" customHeight="1" x14ac:dyDescent="0.15">
      <c r="A95" s="533" t="s">
        <v>225</v>
      </c>
      <c r="B95" s="534"/>
      <c r="C95" s="535"/>
      <c r="D95" s="338"/>
      <c r="E95" s="379">
        <f t="shared" ref="E95:AB95" si="96">SUM(E91:E94)</f>
        <v>12</v>
      </c>
      <c r="F95" s="380">
        <f t="shared" si="96"/>
        <v>23600</v>
      </c>
      <c r="G95" s="381">
        <f t="shared" si="96"/>
        <v>50000</v>
      </c>
      <c r="H95" s="382">
        <f t="shared" si="96"/>
        <v>11</v>
      </c>
      <c r="I95" s="383">
        <f t="shared" si="96"/>
        <v>21600</v>
      </c>
      <c r="J95" s="383">
        <f t="shared" si="96"/>
        <v>48000</v>
      </c>
      <c r="K95" s="384">
        <f t="shared" si="96"/>
        <v>0</v>
      </c>
      <c r="L95" s="380">
        <f t="shared" si="96"/>
        <v>0</v>
      </c>
      <c r="M95" s="380">
        <f t="shared" si="96"/>
        <v>0</v>
      </c>
      <c r="N95" s="379">
        <f t="shared" si="96"/>
        <v>0</v>
      </c>
      <c r="O95" s="380">
        <f t="shared" si="96"/>
        <v>0</v>
      </c>
      <c r="P95" s="380">
        <f t="shared" si="96"/>
        <v>0</v>
      </c>
      <c r="Q95" s="384">
        <f t="shared" si="96"/>
        <v>0</v>
      </c>
      <c r="R95" s="380">
        <f t="shared" si="96"/>
        <v>0</v>
      </c>
      <c r="S95" s="380">
        <f t="shared" si="96"/>
        <v>0</v>
      </c>
      <c r="T95" s="379">
        <f t="shared" si="96"/>
        <v>0</v>
      </c>
      <c r="U95" s="380">
        <f t="shared" si="96"/>
        <v>0</v>
      </c>
      <c r="V95" s="380">
        <f t="shared" si="96"/>
        <v>0</v>
      </c>
      <c r="W95" s="384">
        <f t="shared" si="96"/>
        <v>0</v>
      </c>
      <c r="X95" s="380">
        <f t="shared" si="96"/>
        <v>0</v>
      </c>
      <c r="Y95" s="380">
        <f t="shared" si="96"/>
        <v>0</v>
      </c>
      <c r="Z95" s="379">
        <f t="shared" si="96"/>
        <v>0</v>
      </c>
      <c r="AA95" s="380">
        <f t="shared" si="96"/>
        <v>0</v>
      </c>
      <c r="AB95" s="380">
        <f t="shared" si="96"/>
        <v>0</v>
      </c>
      <c r="AC95" s="179">
        <f t="shared" si="91"/>
        <v>50000</v>
      </c>
      <c r="AD95" s="339">
        <f t="shared" si="92"/>
        <v>48000</v>
      </c>
      <c r="AE95" s="180">
        <f t="shared" si="93"/>
        <v>2000</v>
      </c>
      <c r="AF95" s="399">
        <f t="shared" si="94"/>
        <v>0.04</v>
      </c>
      <c r="AG95" s="400"/>
      <c r="AH95" s="103"/>
      <c r="AI95" s="103"/>
    </row>
    <row r="96" spans="1:35" ht="15" customHeight="1" x14ac:dyDescent="0.15">
      <c r="A96" s="387" t="s">
        <v>104</v>
      </c>
      <c r="B96" s="280" t="s">
        <v>226</v>
      </c>
      <c r="C96" s="159" t="s">
        <v>227</v>
      </c>
      <c r="D96" s="242"/>
      <c r="E96" s="243"/>
      <c r="F96" s="244"/>
      <c r="G96" s="244"/>
      <c r="H96" s="243"/>
      <c r="I96" s="244"/>
      <c r="J96" s="244"/>
      <c r="K96" s="244"/>
      <c r="L96" s="244"/>
      <c r="M96" s="245"/>
      <c r="N96" s="243"/>
      <c r="O96" s="244"/>
      <c r="P96" s="245"/>
      <c r="Q96" s="244"/>
      <c r="R96" s="244"/>
      <c r="S96" s="245"/>
      <c r="T96" s="243"/>
      <c r="U96" s="244"/>
      <c r="V96" s="245"/>
      <c r="W96" s="244"/>
      <c r="X96" s="244"/>
      <c r="Y96" s="245"/>
      <c r="Z96" s="243"/>
      <c r="AA96" s="244"/>
      <c r="AB96" s="245"/>
      <c r="AC96" s="243"/>
      <c r="AD96" s="244"/>
      <c r="AE96" s="324"/>
      <c r="AF96" s="325"/>
      <c r="AG96" s="326"/>
      <c r="AH96" s="103"/>
      <c r="AI96" s="103"/>
    </row>
    <row r="97" spans="1:35" ht="30" customHeight="1" x14ac:dyDescent="0.15">
      <c r="A97" s="104" t="s">
        <v>106</v>
      </c>
      <c r="B97" s="105" t="s">
        <v>228</v>
      </c>
      <c r="C97" s="246" t="s">
        <v>229</v>
      </c>
      <c r="D97" s="186"/>
      <c r="E97" s="206">
        <f t="shared" ref="E97:AB97" si="97">SUM(E98)</f>
        <v>0</v>
      </c>
      <c r="F97" s="207">
        <f t="shared" si="97"/>
        <v>0</v>
      </c>
      <c r="G97" s="208">
        <f t="shared" si="97"/>
        <v>0</v>
      </c>
      <c r="H97" s="108">
        <f t="shared" si="97"/>
        <v>0</v>
      </c>
      <c r="I97" s="109">
        <f t="shared" si="97"/>
        <v>0</v>
      </c>
      <c r="J97" s="132">
        <f t="shared" si="97"/>
        <v>0</v>
      </c>
      <c r="K97" s="240">
        <f t="shared" si="97"/>
        <v>0</v>
      </c>
      <c r="L97" s="207">
        <f t="shared" si="97"/>
        <v>0</v>
      </c>
      <c r="M97" s="241">
        <f t="shared" si="97"/>
        <v>0</v>
      </c>
      <c r="N97" s="206">
        <f t="shared" si="97"/>
        <v>0</v>
      </c>
      <c r="O97" s="207">
        <f t="shared" si="97"/>
        <v>0</v>
      </c>
      <c r="P97" s="241">
        <f t="shared" si="97"/>
        <v>0</v>
      </c>
      <c r="Q97" s="240">
        <f t="shared" si="97"/>
        <v>0</v>
      </c>
      <c r="R97" s="207">
        <f t="shared" si="97"/>
        <v>0</v>
      </c>
      <c r="S97" s="241">
        <f t="shared" si="97"/>
        <v>0</v>
      </c>
      <c r="T97" s="206">
        <f t="shared" si="97"/>
        <v>0</v>
      </c>
      <c r="U97" s="207">
        <f t="shared" si="97"/>
        <v>0</v>
      </c>
      <c r="V97" s="241">
        <f t="shared" si="97"/>
        <v>0</v>
      </c>
      <c r="W97" s="240">
        <f t="shared" si="97"/>
        <v>0</v>
      </c>
      <c r="X97" s="207">
        <f t="shared" si="97"/>
        <v>0</v>
      </c>
      <c r="Y97" s="241">
        <f t="shared" si="97"/>
        <v>0</v>
      </c>
      <c r="Z97" s="206">
        <f t="shared" si="97"/>
        <v>0</v>
      </c>
      <c r="AA97" s="207">
        <f t="shared" si="97"/>
        <v>0</v>
      </c>
      <c r="AB97" s="241">
        <f t="shared" si="97"/>
        <v>0</v>
      </c>
      <c r="AC97" s="111">
        <f t="shared" ref="AC97:AC111" si="98">G97+M97+S97+Y97</f>
        <v>0</v>
      </c>
      <c r="AD97" s="401">
        <f t="shared" ref="AD97:AD111" si="99">J97+P97+V97+AB97</f>
        <v>0</v>
      </c>
      <c r="AE97" s="402">
        <f t="shared" ref="AE97:AE112" si="100">AC97-AD97</f>
        <v>0</v>
      </c>
      <c r="AF97" s="403" t="e">
        <f t="shared" ref="AF97:AF112" si="101">AE97/AC97</f>
        <v>#DIV/0!</v>
      </c>
      <c r="AG97" s="404"/>
      <c r="AH97" s="116"/>
      <c r="AI97" s="116"/>
    </row>
    <row r="98" spans="1:35" ht="30" customHeight="1" x14ac:dyDescent="0.15">
      <c r="A98" s="117" t="s">
        <v>109</v>
      </c>
      <c r="B98" s="118" t="s">
        <v>110</v>
      </c>
      <c r="C98" s="119" t="s">
        <v>230</v>
      </c>
      <c r="D98" s="120" t="s">
        <v>130</v>
      </c>
      <c r="E98" s="143"/>
      <c r="F98" s="144"/>
      <c r="G98" s="234">
        <f>E98*F98</f>
        <v>0</v>
      </c>
      <c r="H98" s="121"/>
      <c r="I98" s="122"/>
      <c r="J98" s="133"/>
      <c r="K98" s="211"/>
      <c r="L98" s="122"/>
      <c r="M98" s="133"/>
      <c r="N98" s="121"/>
      <c r="O98" s="122"/>
      <c r="P98" s="133"/>
      <c r="Q98" s="211"/>
      <c r="R98" s="122"/>
      <c r="S98" s="133"/>
      <c r="T98" s="121"/>
      <c r="U98" s="122"/>
      <c r="V98" s="133"/>
      <c r="W98" s="211"/>
      <c r="X98" s="122"/>
      <c r="Y98" s="133"/>
      <c r="Z98" s="121"/>
      <c r="AA98" s="122"/>
      <c r="AB98" s="133"/>
      <c r="AC98" s="127">
        <f t="shared" si="98"/>
        <v>0</v>
      </c>
      <c r="AD98" s="334">
        <f t="shared" si="99"/>
        <v>0</v>
      </c>
      <c r="AE98" s="127">
        <f t="shared" si="100"/>
        <v>0</v>
      </c>
      <c r="AF98" s="308" t="e">
        <f t="shared" si="101"/>
        <v>#DIV/0!</v>
      </c>
      <c r="AG98" s="309"/>
      <c r="AH98" s="103"/>
      <c r="AI98" s="103"/>
    </row>
    <row r="99" spans="1:35" ht="15" customHeight="1" x14ac:dyDescent="0.15">
      <c r="A99" s="104" t="s">
        <v>106</v>
      </c>
      <c r="B99" s="105" t="s">
        <v>231</v>
      </c>
      <c r="C99" s="247" t="s">
        <v>232</v>
      </c>
      <c r="D99" s="107"/>
      <c r="E99" s="108">
        <f t="shared" ref="E99:AB99" si="102">SUM(E100)</f>
        <v>0</v>
      </c>
      <c r="F99" s="109">
        <f t="shared" si="102"/>
        <v>0</v>
      </c>
      <c r="G99" s="110">
        <f t="shared" si="102"/>
        <v>0</v>
      </c>
      <c r="H99" s="108">
        <f t="shared" si="102"/>
        <v>0</v>
      </c>
      <c r="I99" s="109">
        <f t="shared" si="102"/>
        <v>0</v>
      </c>
      <c r="J99" s="132">
        <f t="shared" si="102"/>
        <v>0</v>
      </c>
      <c r="K99" s="209">
        <f t="shared" si="102"/>
        <v>0</v>
      </c>
      <c r="L99" s="109">
        <f t="shared" si="102"/>
        <v>0</v>
      </c>
      <c r="M99" s="132">
        <f t="shared" si="102"/>
        <v>0</v>
      </c>
      <c r="N99" s="108">
        <f t="shared" si="102"/>
        <v>0</v>
      </c>
      <c r="O99" s="109">
        <f t="shared" si="102"/>
        <v>0</v>
      </c>
      <c r="P99" s="132">
        <f t="shared" si="102"/>
        <v>0</v>
      </c>
      <c r="Q99" s="209">
        <f t="shared" si="102"/>
        <v>0</v>
      </c>
      <c r="R99" s="109">
        <f t="shared" si="102"/>
        <v>0</v>
      </c>
      <c r="S99" s="132">
        <f t="shared" si="102"/>
        <v>0</v>
      </c>
      <c r="T99" s="108">
        <f t="shared" si="102"/>
        <v>0</v>
      </c>
      <c r="U99" s="109">
        <f t="shared" si="102"/>
        <v>0</v>
      </c>
      <c r="V99" s="132">
        <f t="shared" si="102"/>
        <v>0</v>
      </c>
      <c r="W99" s="209">
        <f t="shared" si="102"/>
        <v>0</v>
      </c>
      <c r="X99" s="109">
        <f t="shared" si="102"/>
        <v>0</v>
      </c>
      <c r="Y99" s="132">
        <f t="shared" si="102"/>
        <v>0</v>
      </c>
      <c r="Z99" s="108">
        <f t="shared" si="102"/>
        <v>0</v>
      </c>
      <c r="AA99" s="109">
        <f t="shared" si="102"/>
        <v>0</v>
      </c>
      <c r="AB99" s="132">
        <f t="shared" si="102"/>
        <v>0</v>
      </c>
      <c r="AC99" s="111">
        <f t="shared" si="98"/>
        <v>0</v>
      </c>
      <c r="AD99" s="401">
        <f t="shared" si="99"/>
        <v>0</v>
      </c>
      <c r="AE99" s="402">
        <f t="shared" si="100"/>
        <v>0</v>
      </c>
      <c r="AF99" s="403" t="e">
        <f t="shared" si="101"/>
        <v>#DIV/0!</v>
      </c>
      <c r="AG99" s="404"/>
      <c r="AH99" s="116"/>
      <c r="AI99" s="116"/>
    </row>
    <row r="100" spans="1:35" ht="30" customHeight="1" x14ac:dyDescent="0.15">
      <c r="A100" s="117" t="s">
        <v>109</v>
      </c>
      <c r="B100" s="118" t="s">
        <v>110</v>
      </c>
      <c r="C100" s="119" t="s">
        <v>233</v>
      </c>
      <c r="D100" s="120" t="s">
        <v>130</v>
      </c>
      <c r="E100" s="121"/>
      <c r="F100" s="122"/>
      <c r="G100" s="123"/>
      <c r="H100" s="121"/>
      <c r="I100" s="122"/>
      <c r="J100" s="133"/>
      <c r="K100" s="211"/>
      <c r="L100" s="122"/>
      <c r="M100" s="133"/>
      <c r="N100" s="121"/>
      <c r="O100" s="122"/>
      <c r="P100" s="133"/>
      <c r="Q100" s="211"/>
      <c r="R100" s="122"/>
      <c r="S100" s="133"/>
      <c r="T100" s="121"/>
      <c r="U100" s="122"/>
      <c r="V100" s="133"/>
      <c r="W100" s="211"/>
      <c r="X100" s="122"/>
      <c r="Y100" s="133"/>
      <c r="Z100" s="121"/>
      <c r="AA100" s="122"/>
      <c r="AB100" s="133"/>
      <c r="AC100" s="127">
        <f t="shared" si="98"/>
        <v>0</v>
      </c>
      <c r="AD100" s="334">
        <f t="shared" si="99"/>
        <v>0</v>
      </c>
      <c r="AE100" s="127">
        <f t="shared" si="100"/>
        <v>0</v>
      </c>
      <c r="AF100" s="308" t="e">
        <f t="shared" si="101"/>
        <v>#DIV/0!</v>
      </c>
      <c r="AG100" s="309"/>
      <c r="AH100" s="103"/>
      <c r="AI100" s="103"/>
    </row>
    <row r="101" spans="1:35" ht="15" customHeight="1" x14ac:dyDescent="0.15">
      <c r="A101" s="104" t="s">
        <v>106</v>
      </c>
      <c r="B101" s="105" t="s">
        <v>234</v>
      </c>
      <c r="C101" s="247" t="s">
        <v>235</v>
      </c>
      <c r="D101" s="107"/>
      <c r="E101" s="108">
        <f t="shared" ref="E101:AB101" si="103">SUM(E102)</f>
        <v>0</v>
      </c>
      <c r="F101" s="109">
        <f t="shared" si="103"/>
        <v>0</v>
      </c>
      <c r="G101" s="110">
        <f t="shared" si="103"/>
        <v>0</v>
      </c>
      <c r="H101" s="108">
        <f t="shared" si="103"/>
        <v>0</v>
      </c>
      <c r="I101" s="109">
        <f t="shared" si="103"/>
        <v>0</v>
      </c>
      <c r="J101" s="132">
        <f t="shared" si="103"/>
        <v>0</v>
      </c>
      <c r="K101" s="209">
        <f t="shared" si="103"/>
        <v>0</v>
      </c>
      <c r="L101" s="109">
        <f t="shared" si="103"/>
        <v>0</v>
      </c>
      <c r="M101" s="132">
        <f t="shared" si="103"/>
        <v>0</v>
      </c>
      <c r="N101" s="108">
        <f t="shared" si="103"/>
        <v>0</v>
      </c>
      <c r="O101" s="109">
        <f t="shared" si="103"/>
        <v>0</v>
      </c>
      <c r="P101" s="132">
        <f t="shared" si="103"/>
        <v>0</v>
      </c>
      <c r="Q101" s="209">
        <f t="shared" si="103"/>
        <v>0</v>
      </c>
      <c r="R101" s="109">
        <f t="shared" si="103"/>
        <v>0</v>
      </c>
      <c r="S101" s="132">
        <f t="shared" si="103"/>
        <v>0</v>
      </c>
      <c r="T101" s="108">
        <f t="shared" si="103"/>
        <v>0</v>
      </c>
      <c r="U101" s="109">
        <f t="shared" si="103"/>
        <v>0</v>
      </c>
      <c r="V101" s="132">
        <f t="shared" si="103"/>
        <v>0</v>
      </c>
      <c r="W101" s="209">
        <f t="shared" si="103"/>
        <v>0</v>
      </c>
      <c r="X101" s="109">
        <f t="shared" si="103"/>
        <v>0</v>
      </c>
      <c r="Y101" s="132">
        <f t="shared" si="103"/>
        <v>0</v>
      </c>
      <c r="Z101" s="108">
        <f t="shared" si="103"/>
        <v>0</v>
      </c>
      <c r="AA101" s="109">
        <f t="shared" si="103"/>
        <v>0</v>
      </c>
      <c r="AB101" s="110">
        <f t="shared" si="103"/>
        <v>0</v>
      </c>
      <c r="AC101" s="402">
        <f t="shared" si="98"/>
        <v>0</v>
      </c>
      <c r="AD101" s="405">
        <f t="shared" si="99"/>
        <v>0</v>
      </c>
      <c r="AE101" s="402">
        <f t="shared" si="100"/>
        <v>0</v>
      </c>
      <c r="AF101" s="403" t="e">
        <f t="shared" si="101"/>
        <v>#DIV/0!</v>
      </c>
      <c r="AG101" s="404"/>
      <c r="AH101" s="116"/>
      <c r="AI101" s="116"/>
    </row>
    <row r="102" spans="1:35" ht="30" customHeight="1" x14ac:dyDescent="0.15">
      <c r="A102" s="117" t="s">
        <v>109</v>
      </c>
      <c r="B102" s="118" t="s">
        <v>110</v>
      </c>
      <c r="C102" s="119" t="s">
        <v>236</v>
      </c>
      <c r="D102" s="120" t="s">
        <v>237</v>
      </c>
      <c r="E102" s="121"/>
      <c r="F102" s="122"/>
      <c r="G102" s="123"/>
      <c r="H102" s="248"/>
      <c r="I102" s="249"/>
      <c r="J102" s="250"/>
      <c r="K102" s="211"/>
      <c r="L102" s="122"/>
      <c r="M102" s="133"/>
      <c r="N102" s="121"/>
      <c r="O102" s="122"/>
      <c r="P102" s="133"/>
      <c r="Q102" s="211"/>
      <c r="R102" s="122"/>
      <c r="S102" s="133"/>
      <c r="T102" s="121"/>
      <c r="U102" s="122"/>
      <c r="V102" s="133"/>
      <c r="W102" s="211"/>
      <c r="X102" s="122"/>
      <c r="Y102" s="133"/>
      <c r="Z102" s="121"/>
      <c r="AA102" s="122"/>
      <c r="AB102" s="123"/>
      <c r="AC102" s="127">
        <f t="shared" si="98"/>
        <v>0</v>
      </c>
      <c r="AD102" s="334">
        <f t="shared" si="99"/>
        <v>0</v>
      </c>
      <c r="AE102" s="127">
        <f t="shared" si="100"/>
        <v>0</v>
      </c>
      <c r="AF102" s="308" t="e">
        <f t="shared" si="101"/>
        <v>#DIV/0!</v>
      </c>
      <c r="AG102" s="309"/>
      <c r="AH102" s="103"/>
      <c r="AI102" s="103"/>
    </row>
    <row r="103" spans="1:35" ht="15" customHeight="1" x14ac:dyDescent="0.15">
      <c r="A103" s="406" t="s">
        <v>106</v>
      </c>
      <c r="B103" s="407" t="s">
        <v>238</v>
      </c>
      <c r="C103" s="408" t="s">
        <v>227</v>
      </c>
      <c r="D103" s="107"/>
      <c r="E103" s="252">
        <f t="shared" ref="E103:AB103" si="104">SUM(E104:E110)</f>
        <v>22</v>
      </c>
      <c r="F103" s="409">
        <f t="shared" si="104"/>
        <v>41200</v>
      </c>
      <c r="G103" s="410">
        <f t="shared" si="104"/>
        <v>111000</v>
      </c>
      <c r="H103" s="252">
        <f t="shared" si="104"/>
        <v>16</v>
      </c>
      <c r="I103" s="409">
        <f t="shared" si="104"/>
        <v>40000</v>
      </c>
      <c r="J103" s="411">
        <f t="shared" si="104"/>
        <v>110000</v>
      </c>
      <c r="K103" s="209">
        <f t="shared" si="104"/>
        <v>0</v>
      </c>
      <c r="L103" s="109">
        <f t="shared" si="104"/>
        <v>0</v>
      </c>
      <c r="M103" s="132">
        <f t="shared" si="104"/>
        <v>0</v>
      </c>
      <c r="N103" s="108">
        <f t="shared" si="104"/>
        <v>0</v>
      </c>
      <c r="O103" s="109">
        <f t="shared" si="104"/>
        <v>0</v>
      </c>
      <c r="P103" s="132">
        <f t="shared" si="104"/>
        <v>0</v>
      </c>
      <c r="Q103" s="209">
        <f t="shared" si="104"/>
        <v>0</v>
      </c>
      <c r="R103" s="109">
        <f t="shared" si="104"/>
        <v>0</v>
      </c>
      <c r="S103" s="132">
        <f t="shared" si="104"/>
        <v>0</v>
      </c>
      <c r="T103" s="108">
        <f t="shared" si="104"/>
        <v>0</v>
      </c>
      <c r="U103" s="109">
        <f t="shared" si="104"/>
        <v>0</v>
      </c>
      <c r="V103" s="132">
        <f t="shared" si="104"/>
        <v>0</v>
      </c>
      <c r="W103" s="209">
        <f t="shared" si="104"/>
        <v>0</v>
      </c>
      <c r="X103" s="109">
        <f t="shared" si="104"/>
        <v>0</v>
      </c>
      <c r="Y103" s="132">
        <f t="shared" si="104"/>
        <v>0</v>
      </c>
      <c r="Z103" s="108">
        <f t="shared" si="104"/>
        <v>0</v>
      </c>
      <c r="AA103" s="109">
        <f t="shared" si="104"/>
        <v>0</v>
      </c>
      <c r="AB103" s="110">
        <f t="shared" si="104"/>
        <v>0</v>
      </c>
      <c r="AC103" s="402">
        <f t="shared" si="98"/>
        <v>111000</v>
      </c>
      <c r="AD103" s="405">
        <f t="shared" si="99"/>
        <v>110000</v>
      </c>
      <c r="AE103" s="402">
        <f t="shared" si="100"/>
        <v>1000</v>
      </c>
      <c r="AF103" s="403">
        <f t="shared" si="101"/>
        <v>9.0090090090090089E-3</v>
      </c>
      <c r="AG103" s="404"/>
      <c r="AH103" s="116"/>
      <c r="AI103" s="116"/>
    </row>
    <row r="104" spans="1:35" ht="30" customHeight="1" x14ac:dyDescent="0.15">
      <c r="A104" s="412" t="s">
        <v>109</v>
      </c>
      <c r="B104" s="413" t="s">
        <v>110</v>
      </c>
      <c r="C104" s="414" t="s">
        <v>239</v>
      </c>
      <c r="D104" s="415" t="s">
        <v>112</v>
      </c>
      <c r="E104" s="416">
        <v>5</v>
      </c>
      <c r="F104" s="417">
        <v>11000</v>
      </c>
      <c r="G104" s="418">
        <f t="shared" ref="G104:G108" si="105">E104*F104</f>
        <v>55000</v>
      </c>
      <c r="H104" s="416">
        <v>5</v>
      </c>
      <c r="I104" s="417">
        <v>11000</v>
      </c>
      <c r="J104" s="418">
        <f t="shared" ref="J104:J106" si="106">H104*I104</f>
        <v>55000</v>
      </c>
      <c r="K104" s="211"/>
      <c r="L104" s="122"/>
      <c r="M104" s="133"/>
      <c r="N104" s="121"/>
      <c r="O104" s="122"/>
      <c r="P104" s="133"/>
      <c r="Q104" s="211"/>
      <c r="R104" s="122"/>
      <c r="S104" s="133"/>
      <c r="T104" s="121"/>
      <c r="U104" s="122"/>
      <c r="V104" s="133"/>
      <c r="W104" s="211"/>
      <c r="X104" s="122"/>
      <c r="Y104" s="133"/>
      <c r="Z104" s="121"/>
      <c r="AA104" s="122"/>
      <c r="AB104" s="123"/>
      <c r="AC104" s="127">
        <f t="shared" si="98"/>
        <v>55000</v>
      </c>
      <c r="AD104" s="334">
        <f t="shared" si="99"/>
        <v>55000</v>
      </c>
      <c r="AE104" s="127">
        <f t="shared" si="100"/>
        <v>0</v>
      </c>
      <c r="AF104" s="308">
        <f t="shared" si="101"/>
        <v>0</v>
      </c>
      <c r="AG104" s="309"/>
      <c r="AH104" s="103"/>
      <c r="AI104" s="103"/>
    </row>
    <row r="105" spans="1:35" ht="30" customHeight="1" x14ac:dyDescent="0.15">
      <c r="A105" s="117" t="s">
        <v>109</v>
      </c>
      <c r="B105" s="419" t="s">
        <v>110</v>
      </c>
      <c r="C105" s="420" t="s">
        <v>240</v>
      </c>
      <c r="D105" s="421" t="s">
        <v>156</v>
      </c>
      <c r="E105" s="422">
        <v>1</v>
      </c>
      <c r="F105" s="423">
        <v>15000</v>
      </c>
      <c r="G105" s="231">
        <f t="shared" si="105"/>
        <v>15000</v>
      </c>
      <c r="H105" s="422">
        <v>1</v>
      </c>
      <c r="I105" s="423">
        <v>15000</v>
      </c>
      <c r="J105" s="231">
        <f t="shared" si="106"/>
        <v>15000</v>
      </c>
      <c r="K105" s="211"/>
      <c r="L105" s="122"/>
      <c r="M105" s="133"/>
      <c r="N105" s="121"/>
      <c r="O105" s="122"/>
      <c r="P105" s="133"/>
      <c r="Q105" s="211"/>
      <c r="R105" s="122"/>
      <c r="S105" s="133"/>
      <c r="T105" s="121"/>
      <c r="U105" s="122"/>
      <c r="V105" s="133"/>
      <c r="W105" s="211"/>
      <c r="X105" s="122"/>
      <c r="Y105" s="133"/>
      <c r="Z105" s="121"/>
      <c r="AA105" s="122"/>
      <c r="AB105" s="123"/>
      <c r="AC105" s="127">
        <f t="shared" si="98"/>
        <v>15000</v>
      </c>
      <c r="AD105" s="334">
        <f t="shared" si="99"/>
        <v>15000</v>
      </c>
      <c r="AE105" s="127">
        <f t="shared" si="100"/>
        <v>0</v>
      </c>
      <c r="AF105" s="308">
        <f t="shared" si="101"/>
        <v>0</v>
      </c>
      <c r="AG105" s="309"/>
      <c r="AH105" s="103"/>
      <c r="AI105" s="103"/>
    </row>
    <row r="106" spans="1:35" ht="30" customHeight="1" x14ac:dyDescent="0.15">
      <c r="A106" s="117" t="s">
        <v>109</v>
      </c>
      <c r="B106" s="419" t="s">
        <v>151</v>
      </c>
      <c r="C106" s="424" t="s">
        <v>241</v>
      </c>
      <c r="D106" s="421" t="s">
        <v>156</v>
      </c>
      <c r="E106" s="422">
        <v>6</v>
      </c>
      <c r="F106" s="423">
        <v>3000</v>
      </c>
      <c r="G106" s="231">
        <f t="shared" si="105"/>
        <v>18000</v>
      </c>
      <c r="H106" s="422">
        <v>6</v>
      </c>
      <c r="I106" s="423">
        <v>3000</v>
      </c>
      <c r="J106" s="231">
        <f t="shared" si="106"/>
        <v>18000</v>
      </c>
      <c r="K106" s="211"/>
      <c r="L106" s="122"/>
      <c r="M106" s="133"/>
      <c r="N106" s="121"/>
      <c r="O106" s="122"/>
      <c r="P106" s="133"/>
      <c r="Q106" s="211"/>
      <c r="R106" s="122"/>
      <c r="S106" s="133"/>
      <c r="T106" s="121"/>
      <c r="U106" s="122"/>
      <c r="V106" s="133"/>
      <c r="W106" s="211"/>
      <c r="X106" s="122"/>
      <c r="Y106" s="133"/>
      <c r="Z106" s="121"/>
      <c r="AA106" s="122"/>
      <c r="AB106" s="123"/>
      <c r="AC106" s="127">
        <f t="shared" si="98"/>
        <v>18000</v>
      </c>
      <c r="AD106" s="334">
        <f t="shared" si="99"/>
        <v>18000</v>
      </c>
      <c r="AE106" s="127">
        <f t="shared" si="100"/>
        <v>0</v>
      </c>
      <c r="AF106" s="308">
        <f t="shared" si="101"/>
        <v>0</v>
      </c>
      <c r="AG106" s="309"/>
      <c r="AH106" s="103"/>
      <c r="AI106" s="103"/>
    </row>
    <row r="107" spans="1:35" ht="30" customHeight="1" x14ac:dyDescent="0.15">
      <c r="A107" s="425" t="s">
        <v>109</v>
      </c>
      <c r="B107" s="426" t="s">
        <v>187</v>
      </c>
      <c r="C107" s="427" t="s">
        <v>242</v>
      </c>
      <c r="D107" s="428" t="s">
        <v>221</v>
      </c>
      <c r="E107" s="429">
        <v>5</v>
      </c>
      <c r="F107" s="430">
        <v>200</v>
      </c>
      <c r="G107" s="431">
        <f t="shared" si="105"/>
        <v>1000</v>
      </c>
      <c r="H107" s="429"/>
      <c r="I107" s="430"/>
      <c r="J107" s="431"/>
      <c r="K107" s="211"/>
      <c r="L107" s="122"/>
      <c r="M107" s="133"/>
      <c r="N107" s="121"/>
      <c r="O107" s="122"/>
      <c r="P107" s="133"/>
      <c r="Q107" s="211"/>
      <c r="R107" s="122"/>
      <c r="S107" s="133"/>
      <c r="T107" s="121"/>
      <c r="U107" s="122"/>
      <c r="V107" s="133"/>
      <c r="W107" s="211"/>
      <c r="X107" s="122"/>
      <c r="Y107" s="133"/>
      <c r="Z107" s="121"/>
      <c r="AA107" s="122"/>
      <c r="AB107" s="123"/>
      <c r="AC107" s="127">
        <f t="shared" si="98"/>
        <v>1000</v>
      </c>
      <c r="AD107" s="334">
        <f t="shared" si="99"/>
        <v>0</v>
      </c>
      <c r="AE107" s="127">
        <f t="shared" si="100"/>
        <v>1000</v>
      </c>
      <c r="AF107" s="308">
        <f t="shared" si="101"/>
        <v>1</v>
      </c>
      <c r="AG107" s="309"/>
      <c r="AH107" s="103"/>
      <c r="AI107" s="103"/>
    </row>
    <row r="108" spans="1:35" ht="30" customHeight="1" x14ac:dyDescent="0.15">
      <c r="A108" s="117" t="s">
        <v>109</v>
      </c>
      <c r="B108" s="136" t="s">
        <v>199</v>
      </c>
      <c r="C108" s="432" t="s">
        <v>243</v>
      </c>
      <c r="D108" s="255" t="s">
        <v>156</v>
      </c>
      <c r="E108" s="229">
        <v>1</v>
      </c>
      <c r="F108" s="230">
        <v>2000</v>
      </c>
      <c r="G108" s="231">
        <f t="shared" si="105"/>
        <v>2000</v>
      </c>
      <c r="H108" s="229"/>
      <c r="I108" s="230"/>
      <c r="J108" s="231"/>
      <c r="K108" s="211"/>
      <c r="L108" s="122"/>
      <c r="M108" s="133"/>
      <c r="N108" s="121"/>
      <c r="O108" s="122"/>
      <c r="P108" s="133"/>
      <c r="Q108" s="211"/>
      <c r="R108" s="122"/>
      <c r="S108" s="133"/>
      <c r="T108" s="121"/>
      <c r="U108" s="122"/>
      <c r="V108" s="133"/>
      <c r="W108" s="211"/>
      <c r="X108" s="122"/>
      <c r="Y108" s="133"/>
      <c r="Z108" s="121"/>
      <c r="AA108" s="122"/>
      <c r="AB108" s="123"/>
      <c r="AC108" s="127">
        <f t="shared" si="98"/>
        <v>2000</v>
      </c>
      <c r="AD108" s="334">
        <f t="shared" si="99"/>
        <v>0</v>
      </c>
      <c r="AE108" s="127">
        <f t="shared" si="100"/>
        <v>2000</v>
      </c>
      <c r="AF108" s="308">
        <f t="shared" si="101"/>
        <v>1</v>
      </c>
      <c r="AG108" s="309"/>
      <c r="AH108" s="103"/>
      <c r="AI108" s="103"/>
    </row>
    <row r="109" spans="1:35" ht="30" customHeight="1" x14ac:dyDescent="0.15">
      <c r="A109" s="433" t="s">
        <v>244</v>
      </c>
      <c r="B109" s="434" t="s">
        <v>201</v>
      </c>
      <c r="C109" s="420" t="s">
        <v>245</v>
      </c>
      <c r="D109" s="421" t="s">
        <v>156</v>
      </c>
      <c r="E109" s="422">
        <v>2</v>
      </c>
      <c r="F109" s="423">
        <v>3000</v>
      </c>
      <c r="G109" s="435">
        <f t="shared" ref="G109:G110" si="107">F109*E109</f>
        <v>6000</v>
      </c>
      <c r="H109" s="422">
        <v>2</v>
      </c>
      <c r="I109" s="423">
        <v>3000</v>
      </c>
      <c r="J109" s="435">
        <f t="shared" ref="J109:J110" si="108">I109*H109</f>
        <v>6000</v>
      </c>
      <c r="K109" s="211"/>
      <c r="L109" s="122"/>
      <c r="M109" s="133"/>
      <c r="N109" s="121"/>
      <c r="O109" s="122"/>
      <c r="P109" s="133"/>
      <c r="Q109" s="211"/>
      <c r="R109" s="122"/>
      <c r="S109" s="133"/>
      <c r="T109" s="121"/>
      <c r="U109" s="122"/>
      <c r="V109" s="133"/>
      <c r="W109" s="211"/>
      <c r="X109" s="122"/>
      <c r="Y109" s="133"/>
      <c r="Z109" s="121"/>
      <c r="AA109" s="122"/>
      <c r="AB109" s="123"/>
      <c r="AC109" s="127">
        <f t="shared" si="98"/>
        <v>6000</v>
      </c>
      <c r="AD109" s="334">
        <f t="shared" si="99"/>
        <v>6000</v>
      </c>
      <c r="AE109" s="127">
        <f t="shared" si="100"/>
        <v>0</v>
      </c>
      <c r="AF109" s="308">
        <f t="shared" si="101"/>
        <v>0</v>
      </c>
      <c r="AG109" s="309"/>
      <c r="AH109" s="103"/>
      <c r="AI109" s="103"/>
    </row>
    <row r="110" spans="1:35" ht="30" customHeight="1" x14ac:dyDescent="0.15">
      <c r="A110" s="436" t="s">
        <v>246</v>
      </c>
      <c r="B110" s="437" t="s">
        <v>247</v>
      </c>
      <c r="C110" s="438" t="s">
        <v>248</v>
      </c>
      <c r="D110" s="255" t="s">
        <v>156</v>
      </c>
      <c r="E110" s="267">
        <v>2</v>
      </c>
      <c r="F110" s="268">
        <v>7000</v>
      </c>
      <c r="G110" s="269">
        <f t="shared" si="107"/>
        <v>14000</v>
      </c>
      <c r="H110" s="267">
        <v>2</v>
      </c>
      <c r="I110" s="268">
        <v>8000</v>
      </c>
      <c r="J110" s="269">
        <f t="shared" si="108"/>
        <v>16000</v>
      </c>
      <c r="K110" s="211"/>
      <c r="L110" s="122"/>
      <c r="M110" s="133"/>
      <c r="N110" s="121"/>
      <c r="O110" s="122"/>
      <c r="P110" s="133"/>
      <c r="Q110" s="211"/>
      <c r="R110" s="122"/>
      <c r="S110" s="133"/>
      <c r="T110" s="121"/>
      <c r="U110" s="122"/>
      <c r="V110" s="133"/>
      <c r="W110" s="211"/>
      <c r="X110" s="122"/>
      <c r="Y110" s="133"/>
      <c r="Z110" s="121"/>
      <c r="AA110" s="122"/>
      <c r="AB110" s="123"/>
      <c r="AC110" s="127">
        <f t="shared" si="98"/>
        <v>14000</v>
      </c>
      <c r="AD110" s="334">
        <f t="shared" si="99"/>
        <v>16000</v>
      </c>
      <c r="AE110" s="127">
        <f t="shared" si="100"/>
        <v>-2000</v>
      </c>
      <c r="AF110" s="308">
        <f t="shared" si="101"/>
        <v>-0.14285714285714285</v>
      </c>
      <c r="AG110" s="309"/>
      <c r="AH110" s="103"/>
      <c r="AI110" s="103"/>
    </row>
    <row r="111" spans="1:35" ht="15.75" customHeight="1" x14ac:dyDescent="0.15">
      <c r="A111" s="527" t="s">
        <v>249</v>
      </c>
      <c r="B111" s="528"/>
      <c r="C111" s="529"/>
      <c r="D111" s="439"/>
      <c r="E111" s="382">
        <f t="shared" ref="E111:AB111" si="109">E103+E101+E99+E97</f>
        <v>22</v>
      </c>
      <c r="F111" s="382">
        <f t="shared" si="109"/>
        <v>41200</v>
      </c>
      <c r="G111" s="382">
        <f t="shared" si="109"/>
        <v>111000</v>
      </c>
      <c r="H111" s="382">
        <f t="shared" si="109"/>
        <v>16</v>
      </c>
      <c r="I111" s="382">
        <f t="shared" si="109"/>
        <v>40000</v>
      </c>
      <c r="J111" s="382">
        <f t="shared" si="109"/>
        <v>110000</v>
      </c>
      <c r="K111" s="440">
        <f t="shared" si="109"/>
        <v>0</v>
      </c>
      <c r="L111" s="354">
        <f t="shared" si="109"/>
        <v>0</v>
      </c>
      <c r="M111" s="354">
        <f t="shared" si="109"/>
        <v>0</v>
      </c>
      <c r="N111" s="354">
        <f t="shared" si="109"/>
        <v>0</v>
      </c>
      <c r="O111" s="354">
        <f t="shared" si="109"/>
        <v>0</v>
      </c>
      <c r="P111" s="354">
        <f t="shared" si="109"/>
        <v>0</v>
      </c>
      <c r="Q111" s="440">
        <f t="shared" si="109"/>
        <v>0</v>
      </c>
      <c r="R111" s="354">
        <f t="shared" si="109"/>
        <v>0</v>
      </c>
      <c r="S111" s="354">
        <f t="shared" si="109"/>
        <v>0</v>
      </c>
      <c r="T111" s="354">
        <f t="shared" si="109"/>
        <v>0</v>
      </c>
      <c r="U111" s="354">
        <f t="shared" si="109"/>
        <v>0</v>
      </c>
      <c r="V111" s="354">
        <f t="shared" si="109"/>
        <v>0</v>
      </c>
      <c r="W111" s="440">
        <f t="shared" si="109"/>
        <v>0</v>
      </c>
      <c r="X111" s="354">
        <f t="shared" si="109"/>
        <v>0</v>
      </c>
      <c r="Y111" s="354">
        <f t="shared" si="109"/>
        <v>0</v>
      </c>
      <c r="Z111" s="354">
        <f t="shared" si="109"/>
        <v>0</v>
      </c>
      <c r="AA111" s="354">
        <f t="shared" si="109"/>
        <v>0</v>
      </c>
      <c r="AB111" s="354">
        <f t="shared" si="109"/>
        <v>0</v>
      </c>
      <c r="AC111" s="179">
        <f t="shared" si="98"/>
        <v>111000</v>
      </c>
      <c r="AD111" s="339">
        <f t="shared" si="99"/>
        <v>110000</v>
      </c>
      <c r="AE111" s="180">
        <f t="shared" si="100"/>
        <v>1000</v>
      </c>
      <c r="AF111" s="441">
        <f t="shared" si="101"/>
        <v>9.0090090090090089E-3</v>
      </c>
      <c r="AG111" s="442"/>
      <c r="AH111" s="103"/>
      <c r="AI111" s="103"/>
    </row>
    <row r="112" spans="1:35" ht="15.75" customHeight="1" x14ac:dyDescent="0.15">
      <c r="A112" s="443" t="s">
        <v>250</v>
      </c>
      <c r="B112" s="444"/>
      <c r="C112" s="445"/>
      <c r="D112" s="446"/>
      <c r="E112" s="447"/>
      <c r="F112" s="447"/>
      <c r="G112" s="448">
        <f>G19+G23+G31+G37+G51+G55+G66+G70+G78+G82+G85+G89+G95+G111</f>
        <v>468848</v>
      </c>
      <c r="H112" s="449"/>
      <c r="I112" s="449"/>
      <c r="J112" s="448">
        <f>J19+J23+J31+J37+J51+J55+J66+J70+J78+J82+J85+J89+J95+J111</f>
        <v>465603</v>
      </c>
      <c r="K112" s="447"/>
      <c r="L112" s="447"/>
      <c r="M112" s="448">
        <f>M19+M23+M31+M37+M51+M55+M66+M70+M78+M82+M85+M89+M95+M111</f>
        <v>8000</v>
      </c>
      <c r="N112" s="447"/>
      <c r="O112" s="447"/>
      <c r="P112" s="448">
        <f>P19+P23+P31+P37+P51+P55+P66+P70+P78+P82+P85+P89+P95+P111</f>
        <v>8000</v>
      </c>
      <c r="Q112" s="447"/>
      <c r="R112" s="447"/>
      <c r="S112" s="448">
        <f>S19+S23+S31+S37+S51+S55+S66+S70+S78+S82+S85+S89+S95+S111</f>
        <v>0</v>
      </c>
      <c r="T112" s="447"/>
      <c r="U112" s="447"/>
      <c r="V112" s="448">
        <f>V19+V23+V31+V37+V51+V55+V66+V70+V78+V82+V85+V89+V95+V111</f>
        <v>0</v>
      </c>
      <c r="W112" s="447"/>
      <c r="X112" s="447"/>
      <c r="Y112" s="448">
        <f>Y19+Y23+Y31+Y37+Y51+Y55+Y66+Y70+Y78+Y82+Y85+Y89+Y95+Y111</f>
        <v>0</v>
      </c>
      <c r="Z112" s="447"/>
      <c r="AA112" s="447"/>
      <c r="AB112" s="448">
        <f t="shared" ref="AB112:AD112" si="110">AB19+AB23+AB31+AB37+AB51+AB55+AB66+AB70+AB78+AB82+AB85+AB89+AB95+AB111</f>
        <v>0</v>
      </c>
      <c r="AC112" s="448">
        <f t="shared" si="110"/>
        <v>476848</v>
      </c>
      <c r="AD112" s="448">
        <f t="shared" si="110"/>
        <v>473603</v>
      </c>
      <c r="AE112" s="448">
        <f t="shared" si="100"/>
        <v>3245</v>
      </c>
      <c r="AF112" s="450">
        <f t="shared" si="101"/>
        <v>6.8051035130691538E-3</v>
      </c>
      <c r="AG112" s="451"/>
      <c r="AH112" s="452"/>
      <c r="AI112" s="452"/>
    </row>
    <row r="113" spans="1:35" ht="15.75" customHeight="1" x14ac:dyDescent="0.2">
      <c r="A113" s="530"/>
      <c r="B113" s="498"/>
      <c r="C113" s="498"/>
      <c r="D113" s="453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  <c r="Y113" s="454"/>
      <c r="Z113" s="454"/>
      <c r="AA113" s="454"/>
      <c r="AB113" s="454"/>
      <c r="AC113" s="455"/>
      <c r="AD113" s="455"/>
      <c r="AE113" s="455"/>
      <c r="AF113" s="456"/>
      <c r="AG113" s="457"/>
      <c r="AH113" s="3"/>
      <c r="AI113" s="3"/>
    </row>
    <row r="114" spans="1:35" ht="15.75" customHeight="1" x14ac:dyDescent="0.2">
      <c r="A114" s="531" t="s">
        <v>251</v>
      </c>
      <c r="B114" s="515"/>
      <c r="C114" s="516"/>
      <c r="D114" s="458"/>
      <c r="E114" s="459"/>
      <c r="F114" s="459"/>
      <c r="G114" s="459">
        <f>Фінансування!C20-Витрати!G112</f>
        <v>0</v>
      </c>
      <c r="H114" s="459"/>
      <c r="I114" s="459"/>
      <c r="J114" s="459">
        <f>Фінансування!C21-Витрати!J112</f>
        <v>0</v>
      </c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>
        <f>Фінансування!N20-Витрати!AC112</f>
        <v>0</v>
      </c>
      <c r="AD114" s="459">
        <f>Фінансування!N21-Витрати!AD112</f>
        <v>0</v>
      </c>
      <c r="AE114" s="460"/>
      <c r="AF114" s="461"/>
      <c r="AG114" s="462"/>
      <c r="AH114" s="3"/>
      <c r="AI114" s="3"/>
    </row>
    <row r="115" spans="1:35" ht="15.75" customHeight="1" x14ac:dyDescent="0.15">
      <c r="A115" s="15"/>
      <c r="B115" s="46"/>
      <c r="C115" s="47"/>
      <c r="D115" s="15"/>
      <c r="E115" s="15"/>
      <c r="F115" s="15"/>
      <c r="G115" s="15"/>
      <c r="H115" s="15"/>
      <c r="I115" s="15"/>
      <c r="J115" s="15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4"/>
      <c r="AD115" s="464"/>
      <c r="AE115" s="464"/>
      <c r="AF115" s="464"/>
      <c r="AG115" s="465"/>
    </row>
    <row r="116" spans="1:35" ht="15.75" customHeight="1" x14ac:dyDescent="0.15">
      <c r="A116" s="15"/>
      <c r="B116" s="46"/>
      <c r="C116" s="47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2"/>
      <c r="AD116" s="12"/>
      <c r="AE116" s="12"/>
      <c r="AF116" s="12"/>
      <c r="AG116" s="53"/>
    </row>
    <row r="117" spans="1:35" ht="15.75" customHeight="1" x14ac:dyDescent="0.15">
      <c r="A117" s="15"/>
      <c r="B117" s="46"/>
      <c r="C117" s="4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2"/>
      <c r="AD117" s="12"/>
      <c r="AE117" s="12"/>
      <c r="AF117" s="12"/>
      <c r="AG117" s="53"/>
    </row>
    <row r="118" spans="1:35" ht="15.75" customHeight="1" x14ac:dyDescent="0.15">
      <c r="A118" s="15"/>
      <c r="B118" s="46"/>
      <c r="C118" s="47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2"/>
      <c r="AD118" s="12"/>
      <c r="AE118" s="12"/>
      <c r="AF118" s="12"/>
      <c r="AG118" s="53"/>
    </row>
    <row r="119" spans="1:35" ht="15.75" customHeight="1" x14ac:dyDescent="0.2">
      <c r="A119" s="15"/>
      <c r="B119" s="46"/>
      <c r="C119" s="50" t="s">
        <v>252</v>
      </c>
      <c r="D119" s="15" t="s">
        <v>42</v>
      </c>
      <c r="E119" s="46"/>
      <c r="F119" s="47"/>
      <c r="G119" s="15" t="s">
        <v>43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2"/>
      <c r="AD119" s="12"/>
      <c r="AE119" s="12"/>
      <c r="AF119" s="12"/>
      <c r="AG119" s="53"/>
    </row>
    <row r="120" spans="1:35" ht="15.75" customHeight="1" x14ac:dyDescent="0.2">
      <c r="A120" s="15"/>
      <c r="B120" s="46"/>
      <c r="D120" s="50" t="s">
        <v>44</v>
      </c>
      <c r="G120" s="50" t="s">
        <v>45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2"/>
      <c r="AD120" s="12"/>
      <c r="AE120" s="12"/>
      <c r="AF120" s="12"/>
      <c r="AG120" s="53"/>
    </row>
    <row r="121" spans="1:35" ht="15.75" customHeight="1" x14ac:dyDescent="0.15">
      <c r="A121" s="15"/>
      <c r="B121" s="46"/>
      <c r="C121" s="4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2"/>
      <c r="AD121" s="12"/>
      <c r="AE121" s="12"/>
      <c r="AF121" s="12"/>
      <c r="AG121" s="53"/>
    </row>
    <row r="122" spans="1:35" ht="15.75" customHeight="1" x14ac:dyDescent="0.15">
      <c r="A122" s="15"/>
      <c r="B122" s="46"/>
      <c r="C122" s="4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2"/>
      <c r="AD122" s="12"/>
      <c r="AE122" s="12"/>
      <c r="AF122" s="12"/>
      <c r="AG122" s="53"/>
    </row>
    <row r="123" spans="1:35" ht="15.75" customHeight="1" x14ac:dyDescent="0.2">
      <c r="A123" s="50"/>
      <c r="B123" s="466"/>
      <c r="C123" s="467"/>
      <c r="AG123" s="467"/>
    </row>
    <row r="124" spans="1:35" ht="15.75" customHeight="1" x14ac:dyDescent="0.2">
      <c r="A124" s="50"/>
      <c r="B124" s="466"/>
      <c r="C124" s="467"/>
      <c r="AG124" s="467"/>
    </row>
    <row r="125" spans="1:35" ht="15.75" customHeight="1" x14ac:dyDescent="0.2">
      <c r="A125" s="50"/>
      <c r="B125" s="466"/>
      <c r="C125" s="467"/>
      <c r="AG125" s="467"/>
    </row>
    <row r="126" spans="1:35" ht="15.75" customHeight="1" x14ac:dyDescent="0.2">
      <c r="A126" s="50"/>
      <c r="B126" s="466"/>
      <c r="C126" s="467"/>
      <c r="AG126" s="467"/>
    </row>
    <row r="127" spans="1:35" ht="15.75" customHeight="1" x14ac:dyDescent="0.2">
      <c r="A127" s="50"/>
      <c r="B127" s="466"/>
      <c r="C127" s="467"/>
      <c r="AG127" s="467"/>
    </row>
    <row r="128" spans="1:35" ht="15.75" customHeight="1" x14ac:dyDescent="0.2">
      <c r="A128" s="50"/>
      <c r="B128" s="466"/>
      <c r="C128" s="467"/>
      <c r="AG128" s="467"/>
    </row>
    <row r="129" spans="1:33" ht="15.75" customHeight="1" x14ac:dyDescent="0.2">
      <c r="A129" s="50"/>
      <c r="B129" s="466"/>
      <c r="C129" s="467"/>
      <c r="AG129" s="467"/>
    </row>
    <row r="130" spans="1:33" ht="15.75" customHeight="1" x14ac:dyDescent="0.2">
      <c r="A130" s="50"/>
      <c r="B130" s="466"/>
      <c r="C130" s="467"/>
      <c r="AG130" s="467"/>
    </row>
    <row r="131" spans="1:33" ht="15.75" customHeight="1" x14ac:dyDescent="0.2">
      <c r="A131" s="50"/>
      <c r="B131" s="466"/>
      <c r="C131" s="467"/>
      <c r="AG131" s="467"/>
    </row>
    <row r="132" spans="1:33" ht="15.75" customHeight="1" x14ac:dyDescent="0.2">
      <c r="A132" s="50"/>
      <c r="B132" s="466"/>
      <c r="C132" s="467"/>
      <c r="AG132" s="467"/>
    </row>
    <row r="133" spans="1:33" ht="15.75" customHeight="1" x14ac:dyDescent="0.2">
      <c r="A133" s="50"/>
      <c r="B133" s="466"/>
      <c r="C133" s="467"/>
      <c r="AG133" s="467"/>
    </row>
    <row r="134" spans="1:33" ht="15.75" customHeight="1" x14ac:dyDescent="0.2">
      <c r="A134" s="50"/>
      <c r="B134" s="466"/>
      <c r="C134" s="467"/>
      <c r="AG134" s="467"/>
    </row>
    <row r="135" spans="1:33" ht="15.75" customHeight="1" x14ac:dyDescent="0.2">
      <c r="A135" s="50"/>
      <c r="B135" s="466"/>
      <c r="C135" s="467"/>
      <c r="AG135" s="467"/>
    </row>
    <row r="136" spans="1:33" ht="15.75" customHeight="1" x14ac:dyDescent="0.2">
      <c r="A136" s="50"/>
      <c r="B136" s="466"/>
      <c r="C136" s="467"/>
      <c r="AG136" s="467"/>
    </row>
    <row r="137" spans="1:33" ht="15.75" customHeight="1" x14ac:dyDescent="0.2">
      <c r="A137" s="50"/>
      <c r="B137" s="466"/>
      <c r="C137" s="467"/>
      <c r="AG137" s="467"/>
    </row>
    <row r="138" spans="1:33" ht="15.75" customHeight="1" x14ac:dyDescent="0.2">
      <c r="A138" s="50"/>
      <c r="B138" s="466"/>
      <c r="C138" s="467"/>
      <c r="AG138" s="467"/>
    </row>
    <row r="139" spans="1:33" ht="15.75" customHeight="1" x14ac:dyDescent="0.2">
      <c r="A139" s="50"/>
      <c r="B139" s="466"/>
      <c r="C139" s="467"/>
      <c r="AG139" s="467"/>
    </row>
    <row r="140" spans="1:33" ht="15.75" customHeight="1" x14ac:dyDescent="0.2">
      <c r="A140" s="50"/>
      <c r="B140" s="466"/>
      <c r="C140" s="467"/>
      <c r="AG140" s="467"/>
    </row>
    <row r="141" spans="1:33" ht="15.75" customHeight="1" x14ac:dyDescent="0.2">
      <c r="A141" s="50"/>
      <c r="B141" s="466"/>
      <c r="C141" s="467"/>
      <c r="AG141" s="467"/>
    </row>
    <row r="142" spans="1:33" ht="15.75" customHeight="1" x14ac:dyDescent="0.2">
      <c r="A142" s="50"/>
      <c r="B142" s="466"/>
      <c r="C142" s="467"/>
      <c r="AG142" s="467"/>
    </row>
    <row r="143" spans="1:33" ht="15.75" customHeight="1" x14ac:dyDescent="0.2">
      <c r="A143" s="50"/>
      <c r="B143" s="466"/>
      <c r="C143" s="467"/>
      <c r="AG143" s="467"/>
    </row>
    <row r="144" spans="1:33" ht="15.75" customHeight="1" x14ac:dyDescent="0.2">
      <c r="A144" s="50"/>
      <c r="B144" s="466"/>
      <c r="C144" s="467"/>
      <c r="AG144" s="467"/>
    </row>
    <row r="145" spans="1:33" ht="15.75" customHeight="1" x14ac:dyDescent="0.2">
      <c r="A145" s="50"/>
      <c r="B145" s="466"/>
      <c r="C145" s="467"/>
      <c r="AG145" s="467"/>
    </row>
    <row r="146" spans="1:33" ht="15.75" customHeight="1" x14ac:dyDescent="0.2">
      <c r="A146" s="50"/>
      <c r="B146" s="466"/>
      <c r="C146" s="467"/>
      <c r="AG146" s="467"/>
    </row>
    <row r="147" spans="1:33" ht="15.75" customHeight="1" x14ac:dyDescent="0.2">
      <c r="A147" s="50"/>
      <c r="B147" s="466"/>
      <c r="C147" s="467"/>
      <c r="AG147" s="467"/>
    </row>
    <row r="148" spans="1:33" ht="15.75" customHeight="1" x14ac:dyDescent="0.2">
      <c r="A148" s="50"/>
      <c r="B148" s="466"/>
      <c r="C148" s="467"/>
      <c r="AG148" s="467"/>
    </row>
    <row r="149" spans="1:33" ht="15.75" customHeight="1" x14ac:dyDescent="0.2">
      <c r="A149" s="50"/>
      <c r="B149" s="466"/>
      <c r="C149" s="467"/>
      <c r="AG149" s="467"/>
    </row>
    <row r="150" spans="1:33" ht="15.75" customHeight="1" x14ac:dyDescent="0.2">
      <c r="A150" s="50"/>
      <c r="B150" s="466"/>
      <c r="C150" s="467"/>
      <c r="AG150" s="467"/>
    </row>
    <row r="151" spans="1:33" ht="15.75" customHeight="1" x14ac:dyDescent="0.2">
      <c r="A151" s="50"/>
      <c r="B151" s="466"/>
      <c r="C151" s="467"/>
      <c r="AG151" s="467"/>
    </row>
    <row r="152" spans="1:33" ht="15.75" customHeight="1" x14ac:dyDescent="0.2">
      <c r="A152" s="50"/>
      <c r="B152" s="466"/>
      <c r="C152" s="467"/>
      <c r="AG152" s="467"/>
    </row>
    <row r="153" spans="1:33" ht="15.75" customHeight="1" x14ac:dyDescent="0.2">
      <c r="A153" s="50"/>
      <c r="B153" s="466"/>
      <c r="C153" s="467"/>
      <c r="AG153" s="467"/>
    </row>
    <row r="154" spans="1:33" ht="15.75" customHeight="1" x14ac:dyDescent="0.2">
      <c r="A154" s="50"/>
      <c r="B154" s="466"/>
      <c r="C154" s="467"/>
      <c r="AG154" s="467"/>
    </row>
    <row r="155" spans="1:33" ht="15.75" customHeight="1" x14ac:dyDescent="0.2">
      <c r="A155" s="50"/>
      <c r="B155" s="466"/>
      <c r="C155" s="467"/>
      <c r="AG155" s="467"/>
    </row>
    <row r="156" spans="1:33" ht="15.75" customHeight="1" x14ac:dyDescent="0.2">
      <c r="A156" s="50"/>
      <c r="B156" s="466"/>
      <c r="C156" s="467"/>
      <c r="AG156" s="467"/>
    </row>
    <row r="157" spans="1:33" ht="15.75" customHeight="1" x14ac:dyDescent="0.2">
      <c r="A157" s="50"/>
      <c r="B157" s="466"/>
      <c r="C157" s="467"/>
      <c r="AG157" s="467"/>
    </row>
    <row r="158" spans="1:33" ht="15.75" customHeight="1" x14ac:dyDescent="0.2">
      <c r="A158" s="50"/>
      <c r="B158" s="466"/>
      <c r="C158" s="467"/>
      <c r="AG158" s="467"/>
    </row>
    <row r="159" spans="1:33" ht="15.75" customHeight="1" x14ac:dyDescent="0.2">
      <c r="A159" s="50"/>
      <c r="B159" s="466"/>
      <c r="C159" s="467"/>
      <c r="AG159" s="467"/>
    </row>
    <row r="160" spans="1:33" ht="15.75" customHeight="1" x14ac:dyDescent="0.2">
      <c r="A160" s="50"/>
      <c r="B160" s="466"/>
      <c r="C160" s="467"/>
      <c r="AG160" s="467"/>
    </row>
    <row r="161" spans="1:33" ht="15.75" customHeight="1" x14ac:dyDescent="0.2">
      <c r="A161" s="50"/>
      <c r="B161" s="466"/>
      <c r="C161" s="467"/>
      <c r="AG161" s="467"/>
    </row>
    <row r="162" spans="1:33" ht="15.75" customHeight="1" x14ac:dyDescent="0.2">
      <c r="A162" s="50"/>
      <c r="B162" s="466"/>
      <c r="C162" s="467"/>
      <c r="AG162" s="467"/>
    </row>
    <row r="163" spans="1:33" ht="15.75" customHeight="1" x14ac:dyDescent="0.2">
      <c r="A163" s="50"/>
      <c r="B163" s="466"/>
      <c r="C163" s="467"/>
      <c r="AG163" s="467"/>
    </row>
    <row r="164" spans="1:33" ht="15.75" customHeight="1" x14ac:dyDescent="0.2">
      <c r="A164" s="50"/>
      <c r="B164" s="466"/>
      <c r="C164" s="467"/>
      <c r="AG164" s="467"/>
    </row>
    <row r="165" spans="1:33" ht="15.75" customHeight="1" x14ac:dyDescent="0.2">
      <c r="A165" s="50"/>
      <c r="B165" s="466"/>
      <c r="C165" s="467"/>
      <c r="AG165" s="467"/>
    </row>
    <row r="166" spans="1:33" ht="15.75" customHeight="1" x14ac:dyDescent="0.2">
      <c r="A166" s="50"/>
      <c r="B166" s="466"/>
      <c r="C166" s="467"/>
      <c r="AG166" s="467"/>
    </row>
    <row r="167" spans="1:33" ht="15.75" customHeight="1" x14ac:dyDescent="0.2">
      <c r="A167" s="50"/>
      <c r="B167" s="466"/>
      <c r="C167" s="467"/>
      <c r="AG167" s="467"/>
    </row>
    <row r="168" spans="1:33" ht="15.75" customHeight="1" x14ac:dyDescent="0.2">
      <c r="A168" s="50"/>
      <c r="B168" s="466"/>
      <c r="C168" s="467"/>
      <c r="AG168" s="467"/>
    </row>
    <row r="169" spans="1:33" ht="15.75" customHeight="1" x14ac:dyDescent="0.2">
      <c r="A169" s="50"/>
      <c r="B169" s="466"/>
      <c r="C169" s="467"/>
      <c r="AG169" s="467"/>
    </row>
    <row r="170" spans="1:33" ht="15.75" customHeight="1" x14ac:dyDescent="0.2">
      <c r="A170" s="50"/>
      <c r="B170" s="466"/>
      <c r="C170" s="467"/>
      <c r="AG170" s="467"/>
    </row>
    <row r="171" spans="1:33" ht="15.75" customHeight="1" x14ac:dyDescent="0.2">
      <c r="A171" s="50"/>
      <c r="B171" s="466"/>
      <c r="C171" s="467"/>
      <c r="AG171" s="467"/>
    </row>
    <row r="172" spans="1:33" ht="15.75" customHeight="1" x14ac:dyDescent="0.2">
      <c r="A172" s="50"/>
      <c r="B172" s="466"/>
      <c r="C172" s="467"/>
      <c r="AG172" s="467"/>
    </row>
    <row r="173" spans="1:33" ht="15.75" customHeight="1" x14ac:dyDescent="0.2">
      <c r="A173" s="50"/>
      <c r="B173" s="466"/>
      <c r="C173" s="467"/>
      <c r="AG173" s="467"/>
    </row>
    <row r="174" spans="1:33" ht="15.75" customHeight="1" x14ac:dyDescent="0.2">
      <c r="A174" s="50"/>
      <c r="B174" s="466"/>
      <c r="C174" s="467"/>
      <c r="AG174" s="467"/>
    </row>
    <row r="175" spans="1:33" ht="15.75" customHeight="1" x14ac:dyDescent="0.2">
      <c r="A175" s="50"/>
      <c r="B175" s="466"/>
      <c r="C175" s="467"/>
      <c r="AG175" s="467"/>
    </row>
    <row r="176" spans="1:33" ht="15.75" customHeight="1" x14ac:dyDescent="0.2">
      <c r="A176" s="50"/>
      <c r="B176" s="466"/>
      <c r="C176" s="467"/>
      <c r="AG176" s="467"/>
    </row>
    <row r="177" spans="1:33" ht="15.75" customHeight="1" x14ac:dyDescent="0.2">
      <c r="A177" s="50"/>
      <c r="B177" s="466"/>
      <c r="C177" s="467"/>
      <c r="AG177" s="467"/>
    </row>
    <row r="178" spans="1:33" ht="15.75" customHeight="1" x14ac:dyDescent="0.2">
      <c r="A178" s="50"/>
      <c r="B178" s="466"/>
      <c r="C178" s="467"/>
      <c r="AG178" s="467"/>
    </row>
    <row r="179" spans="1:33" ht="15.75" customHeight="1" x14ac:dyDescent="0.2">
      <c r="A179" s="50"/>
      <c r="B179" s="466"/>
      <c r="C179" s="467"/>
      <c r="AG179" s="467"/>
    </row>
    <row r="180" spans="1:33" ht="15.75" customHeight="1" x14ac:dyDescent="0.2">
      <c r="A180" s="50"/>
      <c r="B180" s="466"/>
      <c r="C180" s="467"/>
      <c r="AG180" s="467"/>
    </row>
    <row r="181" spans="1:33" ht="15.75" customHeight="1" x14ac:dyDescent="0.2">
      <c r="A181" s="50"/>
      <c r="B181" s="466"/>
      <c r="C181" s="467"/>
      <c r="AG181" s="467"/>
    </row>
    <row r="182" spans="1:33" ht="15.75" customHeight="1" x14ac:dyDescent="0.2">
      <c r="A182" s="50"/>
      <c r="B182" s="466"/>
      <c r="C182" s="467"/>
      <c r="AG182" s="467"/>
    </row>
    <row r="183" spans="1:33" ht="15.75" customHeight="1" x14ac:dyDescent="0.2">
      <c r="A183" s="50"/>
      <c r="B183" s="466"/>
      <c r="C183" s="467"/>
      <c r="AG183" s="467"/>
    </row>
    <row r="184" spans="1:33" ht="15.75" customHeight="1" x14ac:dyDescent="0.2">
      <c r="A184" s="50"/>
      <c r="B184" s="466"/>
      <c r="C184" s="467"/>
      <c r="AG184" s="467"/>
    </row>
    <row r="185" spans="1:33" ht="15.75" customHeight="1" x14ac:dyDescent="0.2">
      <c r="A185" s="50"/>
      <c r="B185" s="466"/>
      <c r="C185" s="467"/>
      <c r="AG185" s="467"/>
    </row>
    <row r="186" spans="1:33" ht="15.75" customHeight="1" x14ac:dyDescent="0.2">
      <c r="A186" s="50"/>
      <c r="B186" s="466"/>
      <c r="C186" s="467"/>
      <c r="AG186" s="467"/>
    </row>
    <row r="187" spans="1:33" ht="15.75" customHeight="1" x14ac:dyDescent="0.2">
      <c r="A187" s="50"/>
      <c r="B187" s="466"/>
      <c r="C187" s="467"/>
      <c r="AG187" s="467"/>
    </row>
    <row r="188" spans="1:33" ht="15.75" customHeight="1" x14ac:dyDescent="0.2">
      <c r="A188" s="50"/>
      <c r="B188" s="466"/>
      <c r="C188" s="467"/>
      <c r="AG188" s="467"/>
    </row>
    <row r="189" spans="1:33" ht="15.75" customHeight="1" x14ac:dyDescent="0.2">
      <c r="A189" s="50"/>
      <c r="B189" s="466"/>
      <c r="C189" s="467"/>
      <c r="AG189" s="467"/>
    </row>
    <row r="190" spans="1:33" ht="15.75" customHeight="1" x14ac:dyDescent="0.2">
      <c r="A190" s="50"/>
      <c r="B190" s="466"/>
      <c r="C190" s="467"/>
      <c r="AG190" s="467"/>
    </row>
    <row r="191" spans="1:33" ht="15.75" customHeight="1" x14ac:dyDescent="0.2">
      <c r="A191" s="50"/>
      <c r="B191" s="466"/>
      <c r="C191" s="467"/>
      <c r="AG191" s="467"/>
    </row>
    <row r="192" spans="1:33" ht="15.75" customHeight="1" x14ac:dyDescent="0.2">
      <c r="A192" s="50"/>
      <c r="B192" s="466"/>
      <c r="C192" s="467"/>
      <c r="AG192" s="467"/>
    </row>
    <row r="193" spans="1:33" ht="15.75" customHeight="1" x14ac:dyDescent="0.2">
      <c r="A193" s="50"/>
      <c r="B193" s="466"/>
      <c r="C193" s="467"/>
      <c r="AG193" s="467"/>
    </row>
    <row r="194" spans="1:33" ht="15.75" customHeight="1" x14ac:dyDescent="0.2">
      <c r="A194" s="50"/>
      <c r="B194" s="466"/>
      <c r="C194" s="467"/>
      <c r="AG194" s="467"/>
    </row>
    <row r="195" spans="1:33" ht="15.75" customHeight="1" x14ac:dyDescent="0.2">
      <c r="A195" s="50"/>
      <c r="B195" s="466"/>
      <c r="C195" s="467"/>
      <c r="AG195" s="467"/>
    </row>
    <row r="196" spans="1:33" ht="15.75" customHeight="1" x14ac:dyDescent="0.2">
      <c r="A196" s="50"/>
      <c r="B196" s="466"/>
      <c r="C196" s="467"/>
      <c r="AG196" s="467"/>
    </row>
    <row r="197" spans="1:33" ht="15.75" customHeight="1" x14ac:dyDescent="0.2">
      <c r="A197" s="50"/>
      <c r="B197" s="466"/>
      <c r="C197" s="467"/>
      <c r="AG197" s="467"/>
    </row>
    <row r="198" spans="1:33" ht="15.75" customHeight="1" x14ac:dyDescent="0.2">
      <c r="A198" s="50"/>
      <c r="B198" s="466"/>
      <c r="C198" s="467"/>
      <c r="AG198" s="467"/>
    </row>
    <row r="199" spans="1:33" ht="15.75" customHeight="1" x14ac:dyDescent="0.2">
      <c r="A199" s="50"/>
      <c r="B199" s="466"/>
      <c r="C199" s="467"/>
      <c r="AG199" s="467"/>
    </row>
    <row r="200" spans="1:33" ht="15.75" customHeight="1" x14ac:dyDescent="0.2">
      <c r="A200" s="50"/>
      <c r="B200" s="466"/>
      <c r="C200" s="467"/>
      <c r="AG200" s="467"/>
    </row>
    <row r="201" spans="1:33" ht="15.75" customHeight="1" x14ac:dyDescent="0.2">
      <c r="A201" s="50"/>
      <c r="B201" s="466"/>
      <c r="C201" s="467"/>
      <c r="AG201" s="467"/>
    </row>
    <row r="202" spans="1:33" ht="15.75" customHeight="1" x14ac:dyDescent="0.2">
      <c r="A202" s="50"/>
      <c r="B202" s="466"/>
      <c r="C202" s="467"/>
      <c r="AG202" s="467"/>
    </row>
    <row r="203" spans="1:33" ht="15.75" customHeight="1" x14ac:dyDescent="0.2">
      <c r="A203" s="50"/>
      <c r="B203" s="466"/>
      <c r="C203" s="467"/>
      <c r="AG203" s="467"/>
    </row>
    <row r="204" spans="1:33" ht="15.75" customHeight="1" x14ac:dyDescent="0.2">
      <c r="A204" s="50"/>
      <c r="B204" s="466"/>
      <c r="C204" s="467"/>
      <c r="AG204" s="467"/>
    </row>
    <row r="205" spans="1:33" ht="15.75" customHeight="1" x14ac:dyDescent="0.2">
      <c r="A205" s="50"/>
      <c r="B205" s="466"/>
      <c r="C205" s="467"/>
      <c r="AG205" s="467"/>
    </row>
    <row r="206" spans="1:33" ht="15.75" customHeight="1" x14ac:dyDescent="0.2">
      <c r="A206" s="50"/>
      <c r="B206" s="466"/>
      <c r="C206" s="467"/>
      <c r="AG206" s="467"/>
    </row>
    <row r="207" spans="1:33" ht="15.75" customHeight="1" x14ac:dyDescent="0.2">
      <c r="A207" s="50"/>
      <c r="B207" s="466"/>
      <c r="C207" s="467"/>
      <c r="AG207" s="467"/>
    </row>
    <row r="208" spans="1:33" ht="15.75" customHeight="1" x14ac:dyDescent="0.2">
      <c r="A208" s="50"/>
      <c r="B208" s="466"/>
      <c r="C208" s="467"/>
      <c r="AG208" s="467"/>
    </row>
    <row r="209" spans="1:33" ht="15.75" customHeight="1" x14ac:dyDescent="0.2">
      <c r="A209" s="50"/>
      <c r="B209" s="466"/>
      <c r="C209" s="467"/>
      <c r="AG209" s="467"/>
    </row>
    <row r="210" spans="1:33" ht="15.75" customHeight="1" x14ac:dyDescent="0.2">
      <c r="A210" s="50"/>
      <c r="B210" s="466"/>
      <c r="C210" s="467"/>
      <c r="AG210" s="467"/>
    </row>
    <row r="211" spans="1:33" ht="15.75" customHeight="1" x14ac:dyDescent="0.2">
      <c r="A211" s="50"/>
      <c r="B211" s="466"/>
      <c r="C211" s="467"/>
      <c r="AG211" s="467"/>
    </row>
    <row r="212" spans="1:33" ht="15.75" customHeight="1" x14ac:dyDescent="0.2">
      <c r="A212" s="50"/>
      <c r="B212" s="466"/>
      <c r="C212" s="467"/>
      <c r="AG212" s="467"/>
    </row>
    <row r="213" spans="1:33" ht="15.75" customHeight="1" x14ac:dyDescent="0.2">
      <c r="A213" s="50"/>
      <c r="B213" s="466"/>
      <c r="C213" s="467"/>
      <c r="AG213" s="467"/>
    </row>
    <row r="214" spans="1:33" ht="15.75" customHeight="1" x14ac:dyDescent="0.2">
      <c r="A214" s="50"/>
      <c r="B214" s="466"/>
      <c r="C214" s="467"/>
      <c r="AG214" s="467"/>
    </row>
    <row r="215" spans="1:33" ht="15.75" customHeight="1" x14ac:dyDescent="0.2">
      <c r="A215" s="50"/>
      <c r="B215" s="466"/>
      <c r="C215" s="467"/>
      <c r="AG215" s="467"/>
    </row>
    <row r="216" spans="1:33" ht="15.75" customHeight="1" x14ac:dyDescent="0.2">
      <c r="A216" s="50"/>
      <c r="B216" s="466"/>
      <c r="C216" s="467"/>
      <c r="AG216" s="467"/>
    </row>
    <row r="217" spans="1:33" ht="15.75" customHeight="1" x14ac:dyDescent="0.2">
      <c r="A217" s="50"/>
      <c r="B217" s="466"/>
      <c r="C217" s="467"/>
      <c r="AG217" s="467"/>
    </row>
    <row r="218" spans="1:33" ht="15.75" customHeight="1" x14ac:dyDescent="0.2">
      <c r="A218" s="50"/>
      <c r="B218" s="466"/>
      <c r="C218" s="467"/>
      <c r="AG218" s="467"/>
    </row>
    <row r="219" spans="1:33" ht="15.75" customHeight="1" x14ac:dyDescent="0.2">
      <c r="A219" s="50"/>
      <c r="B219" s="466"/>
      <c r="C219" s="467"/>
      <c r="AG219" s="467"/>
    </row>
    <row r="220" spans="1:33" ht="15.75" customHeight="1" x14ac:dyDescent="0.2">
      <c r="A220" s="50"/>
      <c r="B220" s="466"/>
      <c r="C220" s="467"/>
      <c r="AG220" s="467"/>
    </row>
    <row r="221" spans="1:33" ht="15.75" customHeight="1" x14ac:dyDescent="0.2">
      <c r="A221" s="50"/>
      <c r="B221" s="466"/>
      <c r="C221" s="467"/>
      <c r="AG221" s="467"/>
    </row>
    <row r="222" spans="1:33" ht="15.75" customHeight="1" x14ac:dyDescent="0.2">
      <c r="A222" s="50"/>
      <c r="B222" s="466"/>
      <c r="C222" s="467"/>
      <c r="AG222" s="467"/>
    </row>
    <row r="223" spans="1:33" ht="15.75" customHeight="1" x14ac:dyDescent="0.2">
      <c r="A223" s="50"/>
      <c r="B223" s="466"/>
      <c r="C223" s="467"/>
      <c r="AG223" s="467"/>
    </row>
    <row r="224" spans="1:33" ht="15.75" customHeight="1" x14ac:dyDescent="0.2">
      <c r="A224" s="50"/>
      <c r="B224" s="466"/>
      <c r="C224" s="467"/>
      <c r="AG224" s="467"/>
    </row>
    <row r="225" spans="1:33" ht="15.75" customHeight="1" x14ac:dyDescent="0.2">
      <c r="A225" s="50"/>
      <c r="B225" s="466"/>
      <c r="C225" s="467"/>
      <c r="AG225" s="467"/>
    </row>
    <row r="226" spans="1:33" ht="15.75" customHeight="1" x14ac:dyDescent="0.2">
      <c r="A226" s="50"/>
      <c r="B226" s="466"/>
      <c r="C226" s="467"/>
      <c r="AG226" s="467"/>
    </row>
    <row r="227" spans="1:33" ht="15.75" customHeight="1" x14ac:dyDescent="0.2">
      <c r="A227" s="50"/>
      <c r="B227" s="466"/>
      <c r="C227" s="467"/>
      <c r="AG227" s="467"/>
    </row>
    <row r="228" spans="1:33" ht="15.75" customHeight="1" x14ac:dyDescent="0.2">
      <c r="A228" s="50"/>
      <c r="B228" s="466"/>
      <c r="C228" s="467"/>
      <c r="AG228" s="467"/>
    </row>
    <row r="229" spans="1:33" ht="15.75" customHeight="1" x14ac:dyDescent="0.2">
      <c r="A229" s="50"/>
      <c r="B229" s="466"/>
      <c r="C229" s="467"/>
      <c r="AG229" s="467"/>
    </row>
    <row r="230" spans="1:33" ht="15.75" customHeight="1" x14ac:dyDescent="0.2">
      <c r="A230" s="50"/>
      <c r="B230" s="466"/>
      <c r="C230" s="467"/>
      <c r="AG230" s="467"/>
    </row>
    <row r="231" spans="1:33" ht="15.75" customHeight="1" x14ac:dyDescent="0.2">
      <c r="A231" s="50"/>
      <c r="B231" s="466"/>
      <c r="C231" s="467"/>
      <c r="AG231" s="467"/>
    </row>
    <row r="232" spans="1:33" ht="15.75" customHeight="1" x14ac:dyDescent="0.2">
      <c r="A232" s="50"/>
      <c r="B232" s="466"/>
      <c r="C232" s="467"/>
      <c r="AG232" s="467"/>
    </row>
    <row r="233" spans="1:33" ht="15.75" customHeight="1" x14ac:dyDescent="0.2">
      <c r="A233" s="50"/>
      <c r="B233" s="466"/>
      <c r="C233" s="467"/>
      <c r="AG233" s="467"/>
    </row>
    <row r="234" spans="1:33" ht="15.75" customHeight="1" x14ac:dyDescent="0.2">
      <c r="A234" s="50"/>
      <c r="B234" s="466"/>
      <c r="C234" s="467"/>
      <c r="AG234" s="467"/>
    </row>
    <row r="235" spans="1:33" ht="15.75" customHeight="1" x14ac:dyDescent="0.2">
      <c r="A235" s="50"/>
      <c r="B235" s="466"/>
      <c r="C235" s="467"/>
      <c r="AG235" s="467"/>
    </row>
    <row r="236" spans="1:33" ht="15.75" customHeight="1" x14ac:dyDescent="0.2">
      <c r="A236" s="50"/>
      <c r="B236" s="466"/>
      <c r="C236" s="467"/>
      <c r="AG236" s="467"/>
    </row>
    <row r="237" spans="1:33" ht="15.75" customHeight="1" x14ac:dyDescent="0.2">
      <c r="A237" s="50"/>
      <c r="B237" s="466"/>
      <c r="C237" s="467"/>
      <c r="AG237" s="467"/>
    </row>
    <row r="238" spans="1:33" ht="15.75" customHeight="1" x14ac:dyDescent="0.2">
      <c r="A238" s="50"/>
      <c r="B238" s="466"/>
      <c r="C238" s="467"/>
      <c r="AG238" s="467"/>
    </row>
    <row r="239" spans="1:33" ht="15.75" customHeight="1" x14ac:dyDescent="0.2">
      <c r="A239" s="50"/>
      <c r="B239" s="466"/>
      <c r="C239" s="467"/>
      <c r="AG239" s="467"/>
    </row>
    <row r="240" spans="1:33" ht="15.75" customHeight="1" x14ac:dyDescent="0.2">
      <c r="A240" s="50"/>
      <c r="B240" s="466"/>
      <c r="C240" s="467"/>
      <c r="AG240" s="467"/>
    </row>
    <row r="241" spans="1:33" ht="15.75" customHeight="1" x14ac:dyDescent="0.2">
      <c r="A241" s="50"/>
      <c r="B241" s="466"/>
      <c r="C241" s="467"/>
      <c r="AG241" s="467"/>
    </row>
    <row r="242" spans="1:33" ht="15.75" customHeight="1" x14ac:dyDescent="0.2">
      <c r="A242" s="50"/>
      <c r="B242" s="466"/>
      <c r="C242" s="467"/>
      <c r="AG242" s="467"/>
    </row>
    <row r="243" spans="1:33" ht="15.75" customHeight="1" x14ac:dyDescent="0.2">
      <c r="A243" s="50"/>
      <c r="B243" s="466"/>
      <c r="C243" s="467"/>
      <c r="AG243" s="467"/>
    </row>
    <row r="244" spans="1:33" ht="15.75" customHeight="1" x14ac:dyDescent="0.2">
      <c r="A244" s="50"/>
      <c r="B244" s="466"/>
      <c r="C244" s="467"/>
      <c r="AG244" s="467"/>
    </row>
    <row r="245" spans="1:33" ht="15.75" customHeight="1" x14ac:dyDescent="0.2">
      <c r="A245" s="50"/>
      <c r="B245" s="466"/>
      <c r="C245" s="467"/>
      <c r="AG245" s="467"/>
    </row>
    <row r="246" spans="1:33" ht="15.75" customHeight="1" x14ac:dyDescent="0.2">
      <c r="A246" s="50"/>
      <c r="B246" s="466"/>
      <c r="C246" s="467"/>
      <c r="AG246" s="467"/>
    </row>
    <row r="247" spans="1:33" ht="15.75" customHeight="1" x14ac:dyDescent="0.2">
      <c r="A247" s="50"/>
      <c r="B247" s="466"/>
      <c r="C247" s="467"/>
      <c r="AG247" s="467"/>
    </row>
    <row r="248" spans="1:33" ht="15.75" customHeight="1" x14ac:dyDescent="0.2">
      <c r="A248" s="50"/>
      <c r="B248" s="466"/>
      <c r="C248" s="467"/>
      <c r="AG248" s="467"/>
    </row>
    <row r="249" spans="1:33" ht="15.75" customHeight="1" x14ac:dyDescent="0.2">
      <c r="A249" s="50"/>
      <c r="B249" s="466"/>
      <c r="C249" s="467"/>
      <c r="AG249" s="467"/>
    </row>
    <row r="250" spans="1:33" ht="15.75" customHeight="1" x14ac:dyDescent="0.2">
      <c r="A250" s="50"/>
      <c r="B250" s="466"/>
      <c r="C250" s="467"/>
      <c r="AG250" s="467"/>
    </row>
    <row r="251" spans="1:33" ht="15.75" customHeight="1" x14ac:dyDescent="0.2">
      <c r="A251" s="50"/>
      <c r="B251" s="466"/>
      <c r="C251" s="467"/>
      <c r="AG251" s="467"/>
    </row>
    <row r="252" spans="1:33" ht="15.75" customHeight="1" x14ac:dyDescent="0.2">
      <c r="A252" s="50"/>
      <c r="B252" s="466"/>
      <c r="C252" s="467"/>
      <c r="AG252" s="467"/>
    </row>
    <row r="253" spans="1:33" ht="15.75" customHeight="1" x14ac:dyDescent="0.2">
      <c r="A253" s="50"/>
      <c r="B253" s="466"/>
      <c r="C253" s="467"/>
      <c r="AG253" s="467"/>
    </row>
    <row r="254" spans="1:33" ht="15.75" customHeight="1" x14ac:dyDescent="0.2">
      <c r="A254" s="50"/>
      <c r="B254" s="466"/>
      <c r="C254" s="467"/>
      <c r="AG254" s="467"/>
    </row>
    <row r="255" spans="1:33" ht="15.75" customHeight="1" x14ac:dyDescent="0.2">
      <c r="A255" s="50"/>
      <c r="B255" s="466"/>
      <c r="C255" s="467"/>
      <c r="AG255" s="467"/>
    </row>
    <row r="256" spans="1:33" ht="15.75" customHeight="1" x14ac:dyDescent="0.2">
      <c r="A256" s="50"/>
      <c r="B256" s="466"/>
      <c r="C256" s="467"/>
      <c r="AG256" s="467"/>
    </row>
    <row r="257" spans="1:33" ht="15.75" customHeight="1" x14ac:dyDescent="0.2">
      <c r="A257" s="50"/>
      <c r="B257" s="466"/>
      <c r="C257" s="467"/>
      <c r="AG257" s="467"/>
    </row>
    <row r="258" spans="1:33" ht="15.75" customHeight="1" x14ac:dyDescent="0.2">
      <c r="A258" s="50"/>
      <c r="B258" s="466"/>
      <c r="C258" s="467"/>
      <c r="AG258" s="467"/>
    </row>
    <row r="259" spans="1:33" ht="15.75" customHeight="1" x14ac:dyDescent="0.2">
      <c r="A259" s="50"/>
      <c r="B259" s="466"/>
      <c r="C259" s="467"/>
      <c r="AG259" s="467"/>
    </row>
    <row r="260" spans="1:33" ht="15.75" customHeight="1" x14ac:dyDescent="0.2">
      <c r="A260" s="50"/>
      <c r="B260" s="466"/>
      <c r="C260" s="467"/>
      <c r="AG260" s="467"/>
    </row>
    <row r="261" spans="1:33" ht="15.75" customHeight="1" x14ac:dyDescent="0.2">
      <c r="A261" s="50"/>
      <c r="B261" s="466"/>
      <c r="C261" s="467"/>
      <c r="AG261" s="467"/>
    </row>
    <row r="262" spans="1:33" ht="15.75" customHeight="1" x14ac:dyDescent="0.2">
      <c r="A262" s="50"/>
      <c r="B262" s="466"/>
      <c r="C262" s="467"/>
      <c r="AG262" s="467"/>
    </row>
    <row r="263" spans="1:33" ht="15.75" customHeight="1" x14ac:dyDescent="0.2">
      <c r="A263" s="50"/>
      <c r="B263" s="466"/>
      <c r="C263" s="467"/>
      <c r="AG263" s="467"/>
    </row>
    <row r="264" spans="1:33" ht="15.75" customHeight="1" x14ac:dyDescent="0.2">
      <c r="A264" s="50"/>
      <c r="B264" s="466"/>
      <c r="C264" s="467"/>
      <c r="AG264" s="467"/>
    </row>
    <row r="265" spans="1:33" ht="15.75" customHeight="1" x14ac:dyDescent="0.2">
      <c r="A265" s="50"/>
      <c r="B265" s="466"/>
      <c r="C265" s="467"/>
      <c r="AG265" s="467"/>
    </row>
    <row r="266" spans="1:33" ht="15.75" customHeight="1" x14ac:dyDescent="0.2">
      <c r="A266" s="50"/>
      <c r="B266" s="466"/>
      <c r="C266" s="467"/>
      <c r="AG266" s="467"/>
    </row>
    <row r="267" spans="1:33" ht="15.75" customHeight="1" x14ac:dyDescent="0.2">
      <c r="A267" s="50"/>
      <c r="B267" s="466"/>
      <c r="C267" s="467"/>
      <c r="AG267" s="467"/>
    </row>
    <row r="268" spans="1:33" ht="15.75" customHeight="1" x14ac:dyDescent="0.2">
      <c r="A268" s="50"/>
      <c r="B268" s="466"/>
      <c r="C268" s="467"/>
      <c r="AG268" s="467"/>
    </row>
    <row r="269" spans="1:33" ht="15.75" customHeight="1" x14ac:dyDescent="0.2">
      <c r="A269" s="50"/>
      <c r="B269" s="466"/>
      <c r="C269" s="467"/>
      <c r="AG269" s="467"/>
    </row>
    <row r="270" spans="1:33" ht="15.75" customHeight="1" x14ac:dyDescent="0.2">
      <c r="A270" s="50"/>
      <c r="B270" s="466"/>
      <c r="C270" s="467"/>
      <c r="AG270" s="467"/>
    </row>
    <row r="271" spans="1:33" ht="15.75" customHeight="1" x14ac:dyDescent="0.2">
      <c r="A271" s="50"/>
      <c r="B271" s="466"/>
      <c r="C271" s="467"/>
      <c r="AG271" s="467"/>
    </row>
    <row r="272" spans="1:33" ht="15.75" customHeight="1" x14ac:dyDescent="0.2">
      <c r="A272" s="50"/>
      <c r="B272" s="466"/>
      <c r="C272" s="467"/>
      <c r="AG272" s="467"/>
    </row>
    <row r="273" spans="1:33" ht="15.75" customHeight="1" x14ac:dyDescent="0.2">
      <c r="A273" s="50"/>
      <c r="B273" s="466"/>
      <c r="C273" s="467"/>
      <c r="AG273" s="467"/>
    </row>
    <row r="274" spans="1:33" ht="15.75" customHeight="1" x14ac:dyDescent="0.2">
      <c r="A274" s="50"/>
      <c r="B274" s="466"/>
      <c r="C274" s="467"/>
      <c r="AG274" s="467"/>
    </row>
    <row r="275" spans="1:33" ht="15.75" customHeight="1" x14ac:dyDescent="0.2">
      <c r="A275" s="50"/>
      <c r="B275" s="466"/>
      <c r="C275" s="467"/>
      <c r="AG275" s="467"/>
    </row>
    <row r="276" spans="1:33" ht="15.75" customHeight="1" x14ac:dyDescent="0.2">
      <c r="A276" s="50"/>
      <c r="B276" s="466"/>
      <c r="C276" s="467"/>
      <c r="AG276" s="467"/>
    </row>
    <row r="277" spans="1:33" ht="15.75" customHeight="1" x14ac:dyDescent="0.2">
      <c r="A277" s="50"/>
      <c r="B277" s="466"/>
      <c r="C277" s="467"/>
      <c r="AG277" s="467"/>
    </row>
    <row r="278" spans="1:33" ht="15.75" customHeight="1" x14ac:dyDescent="0.2">
      <c r="A278" s="50"/>
      <c r="B278" s="466"/>
      <c r="C278" s="467"/>
      <c r="AG278" s="467"/>
    </row>
    <row r="279" spans="1:33" ht="15.75" customHeight="1" x14ac:dyDescent="0.2">
      <c r="A279" s="50"/>
      <c r="B279" s="466"/>
      <c r="C279" s="467"/>
      <c r="AG279" s="467"/>
    </row>
    <row r="280" spans="1:33" ht="15.75" customHeight="1" x14ac:dyDescent="0.2">
      <c r="A280" s="50"/>
      <c r="B280" s="466"/>
      <c r="C280" s="467"/>
      <c r="AG280" s="467"/>
    </row>
    <row r="281" spans="1:33" ht="15.75" customHeight="1" x14ac:dyDescent="0.2">
      <c r="A281" s="50"/>
      <c r="B281" s="466"/>
      <c r="C281" s="467"/>
      <c r="AG281" s="467"/>
    </row>
    <row r="282" spans="1:33" ht="15.75" customHeight="1" x14ac:dyDescent="0.2">
      <c r="A282" s="50"/>
      <c r="B282" s="466"/>
      <c r="C282" s="467"/>
      <c r="AG282" s="467"/>
    </row>
    <row r="283" spans="1:33" ht="15.75" customHeight="1" x14ac:dyDescent="0.2">
      <c r="A283" s="50"/>
      <c r="B283" s="466"/>
      <c r="C283" s="467"/>
      <c r="AG283" s="467"/>
    </row>
    <row r="284" spans="1:33" ht="15.75" customHeight="1" x14ac:dyDescent="0.2">
      <c r="A284" s="50"/>
      <c r="B284" s="466"/>
      <c r="C284" s="467"/>
      <c r="AG284" s="467"/>
    </row>
    <row r="285" spans="1:33" ht="15.75" customHeight="1" x14ac:dyDescent="0.2">
      <c r="A285" s="50"/>
      <c r="B285" s="466"/>
      <c r="C285" s="467"/>
      <c r="AG285" s="467"/>
    </row>
    <row r="286" spans="1:33" ht="15.75" customHeight="1" x14ac:dyDescent="0.2">
      <c r="A286" s="50"/>
      <c r="B286" s="466"/>
      <c r="C286" s="467"/>
      <c r="AG286" s="467"/>
    </row>
    <row r="287" spans="1:33" ht="15.75" customHeight="1" x14ac:dyDescent="0.2">
      <c r="A287" s="50"/>
      <c r="B287" s="466"/>
      <c r="C287" s="467"/>
      <c r="AG287" s="467"/>
    </row>
    <row r="288" spans="1:33" ht="15.75" customHeight="1" x14ac:dyDescent="0.2">
      <c r="A288" s="50"/>
      <c r="B288" s="466"/>
      <c r="C288" s="467"/>
      <c r="AG288" s="467"/>
    </row>
    <row r="289" spans="1:33" ht="15.75" customHeight="1" x14ac:dyDescent="0.2">
      <c r="A289" s="50"/>
      <c r="B289" s="466"/>
      <c r="C289" s="467"/>
      <c r="AG289" s="467"/>
    </row>
    <row r="290" spans="1:33" ht="15.75" customHeight="1" x14ac:dyDescent="0.2">
      <c r="A290" s="50"/>
      <c r="B290" s="466"/>
      <c r="C290" s="467"/>
      <c r="AG290" s="467"/>
    </row>
    <row r="291" spans="1:33" ht="15.75" customHeight="1" x14ac:dyDescent="0.2">
      <c r="A291" s="50"/>
      <c r="B291" s="466"/>
      <c r="C291" s="467"/>
      <c r="AG291" s="467"/>
    </row>
    <row r="292" spans="1:33" ht="15.75" customHeight="1" x14ac:dyDescent="0.2">
      <c r="A292" s="50"/>
      <c r="B292" s="466"/>
      <c r="C292" s="467"/>
      <c r="AG292" s="467"/>
    </row>
    <row r="293" spans="1:33" ht="15.75" customHeight="1" x14ac:dyDescent="0.2">
      <c r="A293" s="50"/>
      <c r="B293" s="466"/>
      <c r="C293" s="467"/>
      <c r="AG293" s="467"/>
    </row>
    <row r="294" spans="1:33" ht="15.75" customHeight="1" x14ac:dyDescent="0.2">
      <c r="A294" s="50"/>
      <c r="B294" s="466"/>
      <c r="C294" s="467"/>
      <c r="AG294" s="467"/>
    </row>
    <row r="295" spans="1:33" ht="15.75" customHeight="1" x14ac:dyDescent="0.2">
      <c r="A295" s="50"/>
      <c r="B295" s="466"/>
      <c r="C295" s="467"/>
      <c r="AG295" s="467"/>
    </row>
    <row r="296" spans="1:33" ht="15.75" customHeight="1" x14ac:dyDescent="0.2">
      <c r="A296" s="50"/>
      <c r="B296" s="466"/>
      <c r="C296" s="467"/>
      <c r="AG296" s="467"/>
    </row>
    <row r="297" spans="1:33" ht="15.75" customHeight="1" x14ac:dyDescent="0.2">
      <c r="A297" s="50"/>
      <c r="B297" s="466"/>
      <c r="C297" s="467"/>
      <c r="AG297" s="467"/>
    </row>
    <row r="298" spans="1:33" ht="15.75" customHeight="1" x14ac:dyDescent="0.2">
      <c r="A298" s="50"/>
      <c r="B298" s="466"/>
      <c r="C298" s="467"/>
      <c r="AG298" s="467"/>
    </row>
    <row r="299" spans="1:33" ht="15.75" customHeight="1" x14ac:dyDescent="0.2">
      <c r="A299" s="50"/>
      <c r="B299" s="466"/>
      <c r="C299" s="467"/>
      <c r="AG299" s="467"/>
    </row>
    <row r="300" spans="1:33" ht="15.75" customHeight="1" x14ac:dyDescent="0.2">
      <c r="A300" s="50"/>
      <c r="B300" s="466"/>
      <c r="C300" s="467"/>
      <c r="AG300" s="467"/>
    </row>
    <row r="301" spans="1:33" ht="15.75" customHeight="1" x14ac:dyDescent="0.2">
      <c r="A301" s="50"/>
      <c r="B301" s="466"/>
      <c r="C301" s="467"/>
      <c r="AG301" s="467"/>
    </row>
    <row r="302" spans="1:33" ht="15.75" customHeight="1" x14ac:dyDescent="0.2">
      <c r="A302" s="50"/>
      <c r="B302" s="466"/>
      <c r="C302" s="467"/>
      <c r="AG302" s="467"/>
    </row>
    <row r="303" spans="1:33" ht="15.75" customHeight="1" x14ac:dyDescent="0.2">
      <c r="A303" s="50"/>
      <c r="B303" s="466"/>
      <c r="C303" s="467"/>
      <c r="AG303" s="467"/>
    </row>
    <row r="304" spans="1:33" ht="15.75" customHeight="1" x14ac:dyDescent="0.2">
      <c r="A304" s="50"/>
      <c r="B304" s="466"/>
      <c r="C304" s="467"/>
      <c r="AG304" s="467"/>
    </row>
    <row r="305" spans="1:33" ht="15.75" customHeight="1" x14ac:dyDescent="0.2">
      <c r="A305" s="50"/>
      <c r="B305" s="466"/>
      <c r="C305" s="467"/>
      <c r="AG305" s="467"/>
    </row>
    <row r="306" spans="1:33" ht="15.75" customHeight="1" x14ac:dyDescent="0.2">
      <c r="A306" s="50"/>
      <c r="B306" s="466"/>
      <c r="C306" s="467"/>
      <c r="AG306" s="467"/>
    </row>
    <row r="307" spans="1:33" ht="15.75" customHeight="1" x14ac:dyDescent="0.2">
      <c r="A307" s="50"/>
      <c r="B307" s="466"/>
      <c r="C307" s="467"/>
      <c r="AG307" s="467"/>
    </row>
    <row r="308" spans="1:33" ht="15.75" customHeight="1" x14ac:dyDescent="0.2">
      <c r="A308" s="50"/>
      <c r="B308" s="466"/>
      <c r="C308" s="467"/>
      <c r="AG308" s="467"/>
    </row>
    <row r="309" spans="1:33" ht="15.75" customHeight="1" x14ac:dyDescent="0.2">
      <c r="A309" s="50"/>
      <c r="B309" s="466"/>
      <c r="C309" s="467"/>
      <c r="AG309" s="467"/>
    </row>
    <row r="310" spans="1:33" ht="15.75" customHeight="1" x14ac:dyDescent="0.2">
      <c r="A310" s="50"/>
      <c r="B310" s="466"/>
      <c r="C310" s="467"/>
      <c r="AG310" s="467"/>
    </row>
    <row r="311" spans="1:33" ht="15.75" customHeight="1" x14ac:dyDescent="0.2">
      <c r="A311" s="50"/>
      <c r="B311" s="466"/>
      <c r="C311" s="467"/>
      <c r="AG311" s="467"/>
    </row>
    <row r="312" spans="1:33" ht="15.75" customHeight="1" x14ac:dyDescent="0.2">
      <c r="A312" s="50"/>
      <c r="B312" s="466"/>
      <c r="C312" s="467"/>
      <c r="AG312" s="467"/>
    </row>
    <row r="313" spans="1:33" ht="15.75" customHeight="1" x14ac:dyDescent="0.2">
      <c r="A313" s="50"/>
      <c r="B313" s="466"/>
      <c r="C313" s="467"/>
      <c r="AG313" s="467"/>
    </row>
    <row r="314" spans="1:33" ht="15.75" customHeight="1" x14ac:dyDescent="0.2">
      <c r="A314" s="50"/>
      <c r="B314" s="466"/>
      <c r="C314" s="467"/>
      <c r="AG314" s="467"/>
    </row>
    <row r="315" spans="1:33" ht="15.75" customHeight="1" x14ac:dyDescent="0.2">
      <c r="A315" s="50"/>
      <c r="B315" s="466"/>
      <c r="C315" s="467"/>
      <c r="AG315" s="467"/>
    </row>
    <row r="316" spans="1:33" ht="15.75" customHeight="1" x14ac:dyDescent="0.2">
      <c r="A316" s="50"/>
      <c r="B316" s="466"/>
      <c r="C316" s="467"/>
      <c r="AG316" s="467"/>
    </row>
    <row r="317" spans="1:33" ht="15.75" customHeight="1" x14ac:dyDescent="0.2">
      <c r="A317" s="50"/>
      <c r="B317" s="466"/>
      <c r="C317" s="467"/>
      <c r="AG317" s="467"/>
    </row>
    <row r="318" spans="1:33" ht="15.75" customHeight="1" x14ac:dyDescent="0.2">
      <c r="A318" s="50"/>
      <c r="B318" s="466"/>
      <c r="C318" s="467"/>
      <c r="AG318" s="467"/>
    </row>
    <row r="319" spans="1:33" ht="15.75" customHeight="1" x14ac:dyDescent="0.2">
      <c r="A319" s="50"/>
      <c r="B319" s="466"/>
      <c r="C319" s="467"/>
      <c r="AG319" s="467"/>
    </row>
    <row r="320" spans="1:33" ht="15.75" customHeight="1" x14ac:dyDescent="0.2">
      <c r="A320" s="50"/>
      <c r="B320" s="466"/>
      <c r="C320" s="467"/>
      <c r="AG320" s="467"/>
    </row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11:C111"/>
    <mergeCell ref="A113:C113"/>
    <mergeCell ref="A114:C114"/>
    <mergeCell ref="K7:M7"/>
    <mergeCell ref="N7:P7"/>
    <mergeCell ref="E7:G7"/>
    <mergeCell ref="H7:J7"/>
    <mergeCell ref="A85:C85"/>
    <mergeCell ref="A89:C89"/>
    <mergeCell ref="A95:C9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44" fitToHeight="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C872-90C6-594A-9113-CAAE1386D627}">
  <sheetPr>
    <pageSetUpPr fitToPage="1"/>
  </sheetPr>
  <dimension ref="B1:J88"/>
  <sheetViews>
    <sheetView topLeftCell="A26" workbookViewId="0">
      <selection activeCell="E32" sqref="E32"/>
    </sheetView>
  </sheetViews>
  <sheetFormatPr baseColWidth="10" defaultRowHeight="14" x14ac:dyDescent="0.15"/>
  <cols>
    <col min="3" max="3" width="29.6640625" customWidth="1"/>
    <col min="5" max="5" width="23.83203125" customWidth="1"/>
    <col min="10" max="10" width="20.83203125" customWidth="1"/>
  </cols>
  <sheetData>
    <row r="1" spans="2:10" ht="15" x14ac:dyDescent="0.2">
      <c r="B1" s="468"/>
      <c r="C1" s="468"/>
      <c r="D1" s="469"/>
      <c r="E1" s="468"/>
      <c r="F1" s="469"/>
      <c r="G1" s="470"/>
      <c r="H1" s="470"/>
      <c r="I1" s="471"/>
      <c r="J1" s="472" t="s">
        <v>253</v>
      </c>
    </row>
    <row r="2" spans="2:10" ht="15" x14ac:dyDescent="0.2">
      <c r="B2" s="468"/>
      <c r="C2" s="468"/>
      <c r="D2" s="469"/>
      <c r="E2" s="468"/>
      <c r="F2" s="469"/>
      <c r="G2" s="471"/>
      <c r="H2" s="544" t="s">
        <v>254</v>
      </c>
      <c r="I2" s="545"/>
      <c r="J2" s="545"/>
    </row>
    <row r="3" spans="2:10" x14ac:dyDescent="0.15">
      <c r="B3" s="473"/>
      <c r="C3" s="468"/>
      <c r="D3" s="469"/>
      <c r="E3" s="468"/>
      <c r="F3" s="469"/>
      <c r="G3" s="468"/>
      <c r="H3" s="468"/>
      <c r="I3" s="469"/>
      <c r="J3" s="468"/>
    </row>
    <row r="4" spans="2:10" x14ac:dyDescent="0.15">
      <c r="B4" s="473"/>
      <c r="C4" s="468"/>
      <c r="D4" s="469"/>
      <c r="E4" s="468"/>
      <c r="F4" s="469"/>
      <c r="G4" s="468"/>
      <c r="H4" s="468"/>
      <c r="I4" s="469"/>
      <c r="J4" s="468"/>
    </row>
    <row r="5" spans="2:10" x14ac:dyDescent="0.15">
      <c r="B5" s="546" t="s">
        <v>255</v>
      </c>
      <c r="C5" s="545"/>
      <c r="D5" s="545"/>
      <c r="E5" s="545"/>
      <c r="F5" s="545"/>
      <c r="G5" s="545"/>
      <c r="H5" s="545"/>
      <c r="I5" s="545"/>
      <c r="J5" s="545"/>
    </row>
    <row r="6" spans="2:10" x14ac:dyDescent="0.15">
      <c r="B6" s="474"/>
      <c r="C6" s="468"/>
      <c r="D6" s="469"/>
      <c r="E6" s="468"/>
      <c r="F6" s="469"/>
      <c r="G6" s="468"/>
      <c r="H6" s="468"/>
      <c r="I6" s="469"/>
      <c r="J6" s="468"/>
    </row>
    <row r="7" spans="2:10" x14ac:dyDescent="0.15">
      <c r="B7" s="547" t="s">
        <v>256</v>
      </c>
      <c r="C7" s="545"/>
      <c r="D7" s="545"/>
      <c r="E7" s="545"/>
      <c r="F7" s="545"/>
      <c r="G7" s="545"/>
      <c r="H7" s="545"/>
      <c r="I7" s="545"/>
      <c r="J7" s="545"/>
    </row>
    <row r="8" spans="2:10" x14ac:dyDescent="0.15">
      <c r="B8" s="475"/>
      <c r="C8" s="468"/>
      <c r="D8" s="469"/>
      <c r="E8" s="468"/>
      <c r="F8" s="469"/>
      <c r="G8" s="468"/>
      <c r="H8" s="468"/>
      <c r="I8" s="469"/>
      <c r="J8" s="468"/>
    </row>
    <row r="9" spans="2:10" x14ac:dyDescent="0.15">
      <c r="B9" s="548" t="s">
        <v>257</v>
      </c>
      <c r="C9" s="541"/>
      <c r="D9" s="542"/>
      <c r="E9" s="548" t="s">
        <v>258</v>
      </c>
      <c r="F9" s="541"/>
      <c r="G9" s="541"/>
      <c r="H9" s="541"/>
      <c r="I9" s="541"/>
      <c r="J9" s="542"/>
    </row>
    <row r="10" spans="2:10" ht="84" x14ac:dyDescent="0.15">
      <c r="B10" s="476" t="s">
        <v>259</v>
      </c>
      <c r="C10" s="476" t="s">
        <v>49</v>
      </c>
      <c r="D10" s="477" t="s">
        <v>260</v>
      </c>
      <c r="E10" s="478" t="s">
        <v>261</v>
      </c>
      <c r="F10" s="477" t="s">
        <v>260</v>
      </c>
      <c r="G10" s="478" t="s">
        <v>262</v>
      </c>
      <c r="H10" s="476" t="s">
        <v>263</v>
      </c>
      <c r="I10" s="477" t="s">
        <v>264</v>
      </c>
      <c r="J10" s="478" t="s">
        <v>265</v>
      </c>
    </row>
    <row r="11" spans="2:10" ht="42" x14ac:dyDescent="0.15">
      <c r="B11" s="479" t="s">
        <v>266</v>
      </c>
      <c r="C11" s="480" t="s">
        <v>267</v>
      </c>
      <c r="D11" s="481">
        <v>8200</v>
      </c>
      <c r="E11" s="480" t="s">
        <v>268</v>
      </c>
      <c r="F11" s="481">
        <v>8200</v>
      </c>
      <c r="G11" s="480" t="s">
        <v>269</v>
      </c>
      <c r="H11" s="480" t="s">
        <v>270</v>
      </c>
      <c r="I11" s="481">
        <v>8200</v>
      </c>
      <c r="J11" s="480" t="s">
        <v>271</v>
      </c>
    </row>
    <row r="12" spans="2:10" ht="42" x14ac:dyDescent="0.15">
      <c r="B12" s="479" t="s">
        <v>266</v>
      </c>
      <c r="C12" s="480" t="s">
        <v>267</v>
      </c>
      <c r="D12" s="481">
        <v>8200</v>
      </c>
      <c r="E12" s="480" t="s">
        <v>272</v>
      </c>
      <c r="F12" s="481">
        <v>8200</v>
      </c>
      <c r="G12" s="480" t="s">
        <v>273</v>
      </c>
      <c r="H12" s="480" t="s">
        <v>270</v>
      </c>
      <c r="I12" s="481">
        <v>8200</v>
      </c>
      <c r="J12" s="480" t="s">
        <v>274</v>
      </c>
    </row>
    <row r="13" spans="2:10" ht="42" x14ac:dyDescent="0.15">
      <c r="B13" s="479" t="s">
        <v>266</v>
      </c>
      <c r="C13" s="480" t="s">
        <v>267</v>
      </c>
      <c r="D13" s="481">
        <v>8200</v>
      </c>
      <c r="E13" s="480" t="s">
        <v>275</v>
      </c>
      <c r="F13" s="481">
        <v>8200</v>
      </c>
      <c r="G13" s="480" t="s">
        <v>276</v>
      </c>
      <c r="H13" s="480" t="s">
        <v>270</v>
      </c>
      <c r="I13" s="481">
        <v>8200</v>
      </c>
      <c r="J13" s="480" t="s">
        <v>277</v>
      </c>
    </row>
    <row r="14" spans="2:10" ht="42" x14ac:dyDescent="0.15">
      <c r="B14" s="479" t="s">
        <v>266</v>
      </c>
      <c r="C14" s="480" t="s">
        <v>267</v>
      </c>
      <c r="D14" s="481">
        <v>8200</v>
      </c>
      <c r="E14" s="480" t="s">
        <v>278</v>
      </c>
      <c r="F14" s="481">
        <v>8200</v>
      </c>
      <c r="G14" s="480" t="s">
        <v>279</v>
      </c>
      <c r="H14" s="480" t="s">
        <v>270</v>
      </c>
      <c r="I14" s="481">
        <v>8200</v>
      </c>
      <c r="J14" s="480" t="s">
        <v>280</v>
      </c>
    </row>
    <row r="15" spans="2:10" ht="42" x14ac:dyDescent="0.15">
      <c r="B15" s="479" t="s">
        <v>266</v>
      </c>
      <c r="C15" s="480" t="s">
        <v>267</v>
      </c>
      <c r="D15" s="481">
        <v>8200</v>
      </c>
      <c r="E15" s="480" t="s">
        <v>281</v>
      </c>
      <c r="F15" s="481">
        <v>8200</v>
      </c>
      <c r="G15" s="480" t="s">
        <v>282</v>
      </c>
      <c r="H15" s="480" t="s">
        <v>270</v>
      </c>
      <c r="I15" s="481">
        <v>8200</v>
      </c>
      <c r="J15" s="480" t="s">
        <v>283</v>
      </c>
    </row>
    <row r="16" spans="2:10" ht="42" x14ac:dyDescent="0.15">
      <c r="B16" s="479" t="s">
        <v>266</v>
      </c>
      <c r="C16" s="480" t="s">
        <v>267</v>
      </c>
      <c r="D16" s="481">
        <v>8200</v>
      </c>
      <c r="E16" s="480" t="s">
        <v>284</v>
      </c>
      <c r="F16" s="481">
        <v>8200</v>
      </c>
      <c r="G16" s="480" t="s">
        <v>285</v>
      </c>
      <c r="H16" s="480" t="s">
        <v>270</v>
      </c>
      <c r="I16" s="481">
        <v>8200</v>
      </c>
      <c r="J16" s="480" t="s">
        <v>286</v>
      </c>
    </row>
    <row r="17" spans="2:10" ht="42" x14ac:dyDescent="0.15">
      <c r="B17" s="479" t="s">
        <v>266</v>
      </c>
      <c r="C17" s="480" t="s">
        <v>287</v>
      </c>
      <c r="D17" s="481">
        <v>8200</v>
      </c>
      <c r="E17" s="480" t="s">
        <v>288</v>
      </c>
      <c r="F17" s="481">
        <v>8200</v>
      </c>
      <c r="G17" s="480" t="s">
        <v>289</v>
      </c>
      <c r="H17" s="480" t="s">
        <v>290</v>
      </c>
      <c r="I17" s="481">
        <v>8200</v>
      </c>
      <c r="J17" s="480" t="s">
        <v>291</v>
      </c>
    </row>
    <row r="18" spans="2:10" ht="42" x14ac:dyDescent="0.15">
      <c r="B18" s="479" t="s">
        <v>266</v>
      </c>
      <c r="C18" s="480" t="s">
        <v>287</v>
      </c>
      <c r="D18" s="481">
        <v>8200</v>
      </c>
      <c r="E18" s="480" t="s">
        <v>292</v>
      </c>
      <c r="F18" s="481">
        <v>8200</v>
      </c>
      <c r="G18" s="480" t="s">
        <v>293</v>
      </c>
      <c r="H18" s="480" t="s">
        <v>290</v>
      </c>
      <c r="I18" s="481">
        <v>8200</v>
      </c>
      <c r="J18" s="480" t="s">
        <v>294</v>
      </c>
    </row>
    <row r="19" spans="2:10" ht="42" x14ac:dyDescent="0.15">
      <c r="B19" s="479" t="s">
        <v>266</v>
      </c>
      <c r="C19" s="480" t="s">
        <v>287</v>
      </c>
      <c r="D19" s="481">
        <v>8200</v>
      </c>
      <c r="E19" s="480" t="s">
        <v>295</v>
      </c>
      <c r="F19" s="481">
        <v>8200</v>
      </c>
      <c r="G19" s="480" t="s">
        <v>296</v>
      </c>
      <c r="H19" s="480" t="s">
        <v>290</v>
      </c>
      <c r="I19" s="481">
        <v>8200</v>
      </c>
      <c r="J19" s="480" t="s">
        <v>297</v>
      </c>
    </row>
    <row r="20" spans="2:10" ht="42" x14ac:dyDescent="0.15">
      <c r="B20" s="479" t="s">
        <v>266</v>
      </c>
      <c r="C20" s="480" t="s">
        <v>287</v>
      </c>
      <c r="D20" s="481">
        <v>8200</v>
      </c>
      <c r="E20" s="480" t="s">
        <v>298</v>
      </c>
      <c r="F20" s="481">
        <v>8200</v>
      </c>
      <c r="G20" s="480" t="s">
        <v>299</v>
      </c>
      <c r="H20" s="480" t="s">
        <v>290</v>
      </c>
      <c r="I20" s="481">
        <v>8200</v>
      </c>
      <c r="J20" s="480" t="s">
        <v>300</v>
      </c>
    </row>
    <row r="21" spans="2:10" ht="42" x14ac:dyDescent="0.15">
      <c r="B21" s="479" t="s">
        <v>266</v>
      </c>
      <c r="C21" s="480" t="s">
        <v>287</v>
      </c>
      <c r="D21" s="481">
        <v>8200</v>
      </c>
      <c r="E21" s="480" t="s">
        <v>301</v>
      </c>
      <c r="F21" s="481">
        <v>8200</v>
      </c>
      <c r="G21" s="480" t="s">
        <v>302</v>
      </c>
      <c r="H21" s="480" t="s">
        <v>290</v>
      </c>
      <c r="I21" s="481">
        <v>8200</v>
      </c>
      <c r="J21" s="480" t="s">
        <v>303</v>
      </c>
    </row>
    <row r="22" spans="2:10" ht="42" x14ac:dyDescent="0.15">
      <c r="B22" s="479" t="s">
        <v>266</v>
      </c>
      <c r="C22" s="480" t="s">
        <v>287</v>
      </c>
      <c r="D22" s="481">
        <v>8200</v>
      </c>
      <c r="E22" s="480" t="s">
        <v>304</v>
      </c>
      <c r="F22" s="481">
        <v>8200</v>
      </c>
      <c r="G22" s="480" t="s">
        <v>305</v>
      </c>
      <c r="H22" s="480" t="s">
        <v>290</v>
      </c>
      <c r="I22" s="481">
        <v>8200</v>
      </c>
      <c r="J22" s="480" t="s">
        <v>306</v>
      </c>
    </row>
    <row r="23" spans="2:10" ht="42" x14ac:dyDescent="0.15">
      <c r="B23" s="479" t="s">
        <v>266</v>
      </c>
      <c r="C23" s="480" t="s">
        <v>287</v>
      </c>
      <c r="D23" s="481">
        <v>8200</v>
      </c>
      <c r="E23" s="480" t="s">
        <v>307</v>
      </c>
      <c r="F23" s="481">
        <v>8200</v>
      </c>
      <c r="G23" s="480" t="s">
        <v>302</v>
      </c>
      <c r="H23" s="480" t="s">
        <v>290</v>
      </c>
      <c r="I23" s="481">
        <v>8200</v>
      </c>
      <c r="J23" s="480" t="s">
        <v>308</v>
      </c>
    </row>
    <row r="24" spans="2:10" ht="42" x14ac:dyDescent="0.15">
      <c r="B24" s="479" t="s">
        <v>309</v>
      </c>
      <c r="C24" s="480" t="s">
        <v>310</v>
      </c>
      <c r="D24" s="481">
        <v>1804</v>
      </c>
      <c r="E24" s="480" t="s">
        <v>268</v>
      </c>
      <c r="F24" s="481">
        <v>1804</v>
      </c>
      <c r="G24" s="480" t="s">
        <v>269</v>
      </c>
      <c r="H24" s="480" t="s">
        <v>270</v>
      </c>
      <c r="I24" s="481">
        <v>1804</v>
      </c>
      <c r="J24" s="480" t="s">
        <v>311</v>
      </c>
    </row>
    <row r="25" spans="2:10" ht="42" x14ac:dyDescent="0.15">
      <c r="B25" s="479" t="s">
        <v>309</v>
      </c>
      <c r="C25" s="480" t="s">
        <v>310</v>
      </c>
      <c r="D25" s="481">
        <v>1804</v>
      </c>
      <c r="E25" s="480" t="s">
        <v>272</v>
      </c>
      <c r="F25" s="481">
        <v>1804</v>
      </c>
      <c r="G25" s="480" t="s">
        <v>273</v>
      </c>
      <c r="H25" s="480" t="s">
        <v>270</v>
      </c>
      <c r="I25" s="481">
        <v>1804</v>
      </c>
      <c r="J25" s="480" t="s">
        <v>312</v>
      </c>
    </row>
    <row r="26" spans="2:10" ht="42" x14ac:dyDescent="0.15">
      <c r="B26" s="479" t="s">
        <v>309</v>
      </c>
      <c r="C26" s="480" t="s">
        <v>310</v>
      </c>
      <c r="D26" s="481">
        <v>1804</v>
      </c>
      <c r="E26" s="480" t="s">
        <v>275</v>
      </c>
      <c r="F26" s="481">
        <v>1804</v>
      </c>
      <c r="G26" s="480" t="s">
        <v>276</v>
      </c>
      <c r="H26" s="480" t="s">
        <v>270</v>
      </c>
      <c r="I26" s="481">
        <v>1804</v>
      </c>
      <c r="J26" s="480" t="s">
        <v>313</v>
      </c>
    </row>
    <row r="27" spans="2:10" ht="42" x14ac:dyDescent="0.15">
      <c r="B27" s="479" t="s">
        <v>309</v>
      </c>
      <c r="C27" s="480" t="s">
        <v>310</v>
      </c>
      <c r="D27" s="481">
        <v>1804</v>
      </c>
      <c r="E27" s="480" t="s">
        <v>278</v>
      </c>
      <c r="F27" s="481">
        <v>1804</v>
      </c>
      <c r="G27" s="480" t="s">
        <v>279</v>
      </c>
      <c r="H27" s="480" t="s">
        <v>270</v>
      </c>
      <c r="I27" s="481">
        <v>1804</v>
      </c>
      <c r="J27" s="480" t="s">
        <v>314</v>
      </c>
    </row>
    <row r="28" spans="2:10" ht="42" x14ac:dyDescent="0.15">
      <c r="B28" s="479" t="s">
        <v>309</v>
      </c>
      <c r="C28" s="480" t="s">
        <v>310</v>
      </c>
      <c r="D28" s="481">
        <v>1804</v>
      </c>
      <c r="E28" s="480" t="s">
        <v>281</v>
      </c>
      <c r="F28" s="481">
        <v>1804</v>
      </c>
      <c r="G28" s="480" t="s">
        <v>282</v>
      </c>
      <c r="H28" s="480" t="s">
        <v>270</v>
      </c>
      <c r="I28" s="481">
        <v>1804</v>
      </c>
      <c r="J28" s="480" t="s">
        <v>315</v>
      </c>
    </row>
    <row r="29" spans="2:10" ht="42" x14ac:dyDescent="0.15">
      <c r="B29" s="479" t="s">
        <v>309</v>
      </c>
      <c r="C29" s="480" t="s">
        <v>310</v>
      </c>
      <c r="D29" s="481">
        <v>1804</v>
      </c>
      <c r="E29" s="480" t="s">
        <v>284</v>
      </c>
      <c r="F29" s="481">
        <v>1804</v>
      </c>
      <c r="G29" s="480" t="s">
        <v>285</v>
      </c>
      <c r="H29" s="480" t="s">
        <v>270</v>
      </c>
      <c r="I29" s="481">
        <v>1804</v>
      </c>
      <c r="J29" s="480" t="s">
        <v>316</v>
      </c>
    </row>
    <row r="30" spans="2:10" ht="42" x14ac:dyDescent="0.15">
      <c r="B30" s="479" t="s">
        <v>309</v>
      </c>
      <c r="C30" s="480" t="s">
        <v>317</v>
      </c>
      <c r="D30" s="481">
        <v>1804</v>
      </c>
      <c r="E30" s="480" t="s">
        <v>288</v>
      </c>
      <c r="F30" s="481">
        <v>1804</v>
      </c>
      <c r="G30" s="480" t="s">
        <v>289</v>
      </c>
      <c r="H30" s="480" t="s">
        <v>290</v>
      </c>
      <c r="I30" s="481">
        <v>1804</v>
      </c>
      <c r="J30" s="480" t="s">
        <v>318</v>
      </c>
    </row>
    <row r="31" spans="2:10" ht="42" x14ac:dyDescent="0.15">
      <c r="B31" s="479" t="s">
        <v>309</v>
      </c>
      <c r="C31" s="480" t="s">
        <v>317</v>
      </c>
      <c r="D31" s="481">
        <v>1804</v>
      </c>
      <c r="E31" s="480" t="s">
        <v>292</v>
      </c>
      <c r="F31" s="481">
        <v>1804</v>
      </c>
      <c r="G31" s="480" t="s">
        <v>293</v>
      </c>
      <c r="H31" s="480" t="s">
        <v>290</v>
      </c>
      <c r="I31" s="481">
        <v>1804</v>
      </c>
      <c r="J31" s="480" t="s">
        <v>319</v>
      </c>
    </row>
    <row r="32" spans="2:10" ht="42" x14ac:dyDescent="0.15">
      <c r="B32" s="479" t="s">
        <v>309</v>
      </c>
      <c r="C32" s="480" t="s">
        <v>317</v>
      </c>
      <c r="D32" s="481">
        <v>1804</v>
      </c>
      <c r="E32" s="482" t="s">
        <v>295</v>
      </c>
      <c r="F32" s="481">
        <v>1804</v>
      </c>
      <c r="G32" s="483" t="s">
        <v>296</v>
      </c>
      <c r="H32" s="483" t="s">
        <v>290</v>
      </c>
      <c r="I32" s="481">
        <v>1804</v>
      </c>
      <c r="J32" s="480" t="s">
        <v>320</v>
      </c>
    </row>
    <row r="33" spans="2:10" ht="42" x14ac:dyDescent="0.15">
      <c r="B33" s="479" t="s">
        <v>309</v>
      </c>
      <c r="C33" s="480" t="s">
        <v>317</v>
      </c>
      <c r="D33" s="481">
        <v>1804</v>
      </c>
      <c r="E33" s="480" t="s">
        <v>298</v>
      </c>
      <c r="F33" s="481">
        <v>1804</v>
      </c>
      <c r="G33" s="480" t="s">
        <v>299</v>
      </c>
      <c r="H33" s="480" t="s">
        <v>290</v>
      </c>
      <c r="I33" s="481">
        <v>1804</v>
      </c>
      <c r="J33" s="480" t="s">
        <v>321</v>
      </c>
    </row>
    <row r="34" spans="2:10" ht="42" x14ac:dyDescent="0.15">
      <c r="B34" s="479" t="s">
        <v>309</v>
      </c>
      <c r="C34" s="480" t="s">
        <v>317</v>
      </c>
      <c r="D34" s="481">
        <v>1804</v>
      </c>
      <c r="E34" s="480" t="s">
        <v>301</v>
      </c>
      <c r="F34" s="481">
        <v>1804</v>
      </c>
      <c r="G34" s="480" t="s">
        <v>302</v>
      </c>
      <c r="H34" s="480" t="s">
        <v>290</v>
      </c>
      <c r="I34" s="481">
        <v>1804</v>
      </c>
      <c r="J34" s="480" t="s">
        <v>322</v>
      </c>
    </row>
    <row r="35" spans="2:10" ht="42" x14ac:dyDescent="0.15">
      <c r="B35" s="479" t="s">
        <v>309</v>
      </c>
      <c r="C35" s="480" t="s">
        <v>317</v>
      </c>
      <c r="D35" s="481">
        <v>1804</v>
      </c>
      <c r="E35" s="480" t="s">
        <v>304</v>
      </c>
      <c r="F35" s="481">
        <v>1804</v>
      </c>
      <c r="G35" s="480" t="s">
        <v>305</v>
      </c>
      <c r="H35" s="480" t="s">
        <v>290</v>
      </c>
      <c r="I35" s="481">
        <v>1804</v>
      </c>
      <c r="J35" s="480" t="s">
        <v>323</v>
      </c>
    </row>
    <row r="36" spans="2:10" ht="42" x14ac:dyDescent="0.15">
      <c r="B36" s="479" t="s">
        <v>309</v>
      </c>
      <c r="C36" s="480" t="s">
        <v>317</v>
      </c>
      <c r="D36" s="481">
        <v>1804</v>
      </c>
      <c r="E36" s="480" t="s">
        <v>307</v>
      </c>
      <c r="F36" s="481">
        <v>1804</v>
      </c>
      <c r="G36" s="480" t="s">
        <v>302</v>
      </c>
      <c r="H36" s="480" t="s">
        <v>290</v>
      </c>
      <c r="I36" s="481">
        <v>1804</v>
      </c>
      <c r="J36" s="480" t="s">
        <v>324</v>
      </c>
    </row>
    <row r="37" spans="2:10" ht="42" x14ac:dyDescent="0.15">
      <c r="B37" s="479" t="s">
        <v>325</v>
      </c>
      <c r="C37" s="480" t="s">
        <v>326</v>
      </c>
      <c r="D37" s="481">
        <v>8000</v>
      </c>
      <c r="E37" s="480" t="s">
        <v>327</v>
      </c>
      <c r="F37" s="481">
        <v>8000</v>
      </c>
      <c r="G37" s="480" t="s">
        <v>328</v>
      </c>
      <c r="H37" s="480" t="s">
        <v>329</v>
      </c>
      <c r="I37" s="481">
        <v>8000</v>
      </c>
      <c r="J37" s="480" t="s">
        <v>330</v>
      </c>
    </row>
    <row r="38" spans="2:10" ht="70" x14ac:dyDescent="0.15">
      <c r="B38" s="479" t="s">
        <v>331</v>
      </c>
      <c r="C38" s="480" t="s">
        <v>332</v>
      </c>
      <c r="D38" s="481">
        <v>6000</v>
      </c>
      <c r="E38" s="480" t="s">
        <v>333</v>
      </c>
      <c r="F38" s="481">
        <v>6000</v>
      </c>
      <c r="G38" s="480" t="s">
        <v>334</v>
      </c>
      <c r="H38" s="480" t="s">
        <v>335</v>
      </c>
      <c r="I38" s="481">
        <v>6000</v>
      </c>
      <c r="J38" s="480" t="s">
        <v>336</v>
      </c>
    </row>
    <row r="39" spans="2:10" ht="42" x14ac:dyDescent="0.15">
      <c r="B39" s="479" t="s">
        <v>337</v>
      </c>
      <c r="C39" s="480" t="s">
        <v>338</v>
      </c>
      <c r="D39" s="481">
        <v>14300</v>
      </c>
      <c r="E39" s="480" t="s">
        <v>339</v>
      </c>
      <c r="F39" s="481">
        <v>14300</v>
      </c>
      <c r="G39" s="480" t="s">
        <v>340</v>
      </c>
      <c r="H39" s="480" t="s">
        <v>341</v>
      </c>
      <c r="I39" s="481">
        <v>14300</v>
      </c>
      <c r="J39" s="480" t="s">
        <v>342</v>
      </c>
    </row>
    <row r="40" spans="2:10" ht="56" x14ac:dyDescent="0.15">
      <c r="B40" s="479" t="s">
        <v>343</v>
      </c>
      <c r="C40" s="480" t="s">
        <v>344</v>
      </c>
      <c r="D40" s="481">
        <v>14300</v>
      </c>
      <c r="E40" s="480" t="s">
        <v>345</v>
      </c>
      <c r="F40" s="481">
        <v>14300</v>
      </c>
      <c r="G40" s="480" t="s">
        <v>346</v>
      </c>
      <c r="H40" s="480" t="s">
        <v>347</v>
      </c>
      <c r="I40" s="481">
        <v>14300</v>
      </c>
      <c r="J40" s="480" t="s">
        <v>348</v>
      </c>
    </row>
    <row r="41" spans="2:10" ht="56" x14ac:dyDescent="0.15">
      <c r="B41" s="479" t="s">
        <v>349</v>
      </c>
      <c r="C41" s="480" t="s">
        <v>350</v>
      </c>
      <c r="D41" s="481">
        <v>1401</v>
      </c>
      <c r="E41" s="480" t="s">
        <v>351</v>
      </c>
      <c r="F41" s="481">
        <v>1401</v>
      </c>
      <c r="G41" s="480" t="s">
        <v>352</v>
      </c>
      <c r="H41" s="480" t="s">
        <v>353</v>
      </c>
      <c r="I41" s="481">
        <v>1401</v>
      </c>
      <c r="J41" s="480" t="s">
        <v>354</v>
      </c>
    </row>
    <row r="42" spans="2:10" ht="42" x14ac:dyDescent="0.15">
      <c r="B42" s="479" t="s">
        <v>355</v>
      </c>
      <c r="C42" s="480" t="s">
        <v>356</v>
      </c>
      <c r="D42" s="481">
        <v>11000</v>
      </c>
      <c r="E42" s="480" t="s">
        <v>357</v>
      </c>
      <c r="F42" s="481">
        <v>11000</v>
      </c>
      <c r="G42" s="480" t="s">
        <v>358</v>
      </c>
      <c r="H42" s="480" t="s">
        <v>359</v>
      </c>
      <c r="I42" s="481">
        <v>11000</v>
      </c>
      <c r="J42" s="480" t="s">
        <v>360</v>
      </c>
    </row>
    <row r="43" spans="2:10" ht="42" x14ac:dyDescent="0.15">
      <c r="B43" s="479" t="s">
        <v>355</v>
      </c>
      <c r="C43" s="480" t="s">
        <v>361</v>
      </c>
      <c r="D43" s="481">
        <v>5500</v>
      </c>
      <c r="E43" s="480" t="s">
        <v>357</v>
      </c>
      <c r="F43" s="481">
        <v>5500</v>
      </c>
      <c r="G43" s="480" t="s">
        <v>358</v>
      </c>
      <c r="H43" s="480" t="s">
        <v>362</v>
      </c>
      <c r="I43" s="481">
        <v>5500</v>
      </c>
      <c r="J43" s="480" t="s">
        <v>363</v>
      </c>
    </row>
    <row r="44" spans="2:10" ht="42" x14ac:dyDescent="0.15">
      <c r="B44" s="479" t="s">
        <v>355</v>
      </c>
      <c r="C44" s="480" t="s">
        <v>364</v>
      </c>
      <c r="D44" s="481">
        <v>5500</v>
      </c>
      <c r="E44" s="480" t="s">
        <v>357</v>
      </c>
      <c r="F44" s="481">
        <v>5500</v>
      </c>
      <c r="G44" s="480" t="s">
        <v>358</v>
      </c>
      <c r="H44" s="480" t="s">
        <v>365</v>
      </c>
      <c r="I44" s="481">
        <v>5500</v>
      </c>
      <c r="J44" s="480" t="s">
        <v>366</v>
      </c>
    </row>
    <row r="45" spans="2:10" ht="42" x14ac:dyDescent="0.15">
      <c r="B45" s="484" t="s">
        <v>355</v>
      </c>
      <c r="C45" s="485" t="s">
        <v>367</v>
      </c>
      <c r="D45" s="481">
        <v>5500</v>
      </c>
      <c r="E45" s="485" t="s">
        <v>368</v>
      </c>
      <c r="F45" s="481">
        <v>5500</v>
      </c>
      <c r="G45" s="485" t="s">
        <v>358</v>
      </c>
      <c r="H45" s="485" t="s">
        <v>369</v>
      </c>
      <c r="I45" s="486"/>
      <c r="J45" s="485" t="s">
        <v>370</v>
      </c>
    </row>
    <row r="46" spans="2:10" ht="42" x14ac:dyDescent="0.15">
      <c r="B46" s="479" t="s">
        <v>371</v>
      </c>
      <c r="C46" s="480" t="s">
        <v>372</v>
      </c>
      <c r="D46" s="481">
        <v>12000</v>
      </c>
      <c r="E46" s="480" t="s">
        <v>373</v>
      </c>
      <c r="F46" s="481">
        <v>12000</v>
      </c>
      <c r="G46" s="480" t="s">
        <v>374</v>
      </c>
      <c r="H46" s="480" t="s">
        <v>375</v>
      </c>
      <c r="I46" s="481">
        <v>12000</v>
      </c>
      <c r="J46" s="480" t="s">
        <v>376</v>
      </c>
    </row>
    <row r="47" spans="2:10" ht="42" x14ac:dyDescent="0.15">
      <c r="B47" s="487" t="s">
        <v>377</v>
      </c>
      <c r="C47" s="485" t="s">
        <v>378</v>
      </c>
      <c r="D47" s="486">
        <v>9000</v>
      </c>
      <c r="E47" s="485" t="s">
        <v>379</v>
      </c>
      <c r="F47" s="486">
        <v>9000</v>
      </c>
      <c r="G47" s="485" t="s">
        <v>380</v>
      </c>
      <c r="H47" s="485" t="s">
        <v>375</v>
      </c>
      <c r="I47" s="486"/>
      <c r="J47" s="485" t="s">
        <v>370</v>
      </c>
    </row>
    <row r="48" spans="2:10" ht="42" x14ac:dyDescent="0.15">
      <c r="B48" s="488" t="s">
        <v>381</v>
      </c>
      <c r="C48" s="489" t="s">
        <v>382</v>
      </c>
      <c r="D48" s="490">
        <v>21300</v>
      </c>
      <c r="E48" s="489" t="s">
        <v>383</v>
      </c>
      <c r="F48" s="490">
        <v>21300</v>
      </c>
      <c r="G48" s="489" t="s">
        <v>384</v>
      </c>
      <c r="H48" s="489" t="s">
        <v>375</v>
      </c>
      <c r="I48" s="490"/>
      <c r="J48" s="489" t="s">
        <v>370</v>
      </c>
    </row>
    <row r="49" spans="2:10" ht="42" x14ac:dyDescent="0.15">
      <c r="B49" s="488" t="s">
        <v>385</v>
      </c>
      <c r="C49" s="489" t="s">
        <v>386</v>
      </c>
      <c r="D49" s="490">
        <v>29750</v>
      </c>
      <c r="E49" s="489" t="s">
        <v>387</v>
      </c>
      <c r="F49" s="490">
        <v>29750</v>
      </c>
      <c r="G49" s="489" t="s">
        <v>388</v>
      </c>
      <c r="H49" s="489" t="s">
        <v>389</v>
      </c>
      <c r="I49" s="490"/>
      <c r="J49" s="489" t="s">
        <v>370</v>
      </c>
    </row>
    <row r="50" spans="2:10" ht="70" x14ac:dyDescent="0.15">
      <c r="B50" s="479" t="s">
        <v>390</v>
      </c>
      <c r="C50" s="480" t="s">
        <v>391</v>
      </c>
      <c r="D50" s="481">
        <v>34000</v>
      </c>
      <c r="E50" s="480" t="s">
        <v>392</v>
      </c>
      <c r="F50" s="481">
        <v>34000</v>
      </c>
      <c r="G50" s="480" t="s">
        <v>393</v>
      </c>
      <c r="H50" s="480" t="s">
        <v>375</v>
      </c>
      <c r="I50" s="481">
        <v>34000</v>
      </c>
      <c r="J50" s="480" t="s">
        <v>394</v>
      </c>
    </row>
    <row r="51" spans="2:10" ht="42" x14ac:dyDescent="0.15">
      <c r="B51" s="479" t="s">
        <v>395</v>
      </c>
      <c r="C51" s="480" t="s">
        <v>396</v>
      </c>
      <c r="D51" s="481">
        <v>3600</v>
      </c>
      <c r="E51" s="480" t="s">
        <v>397</v>
      </c>
      <c r="F51" s="481">
        <v>3600</v>
      </c>
      <c r="G51" s="480" t="s">
        <v>398</v>
      </c>
      <c r="H51" s="480" t="s">
        <v>399</v>
      </c>
      <c r="I51" s="481">
        <v>3600</v>
      </c>
      <c r="J51" s="480" t="s">
        <v>400</v>
      </c>
    </row>
    <row r="52" spans="2:10" ht="42" x14ac:dyDescent="0.15">
      <c r="B52" s="479" t="s">
        <v>395</v>
      </c>
      <c r="C52" s="480" t="s">
        <v>401</v>
      </c>
      <c r="D52" s="481">
        <v>3600</v>
      </c>
      <c r="E52" s="480" t="s">
        <v>397</v>
      </c>
      <c r="F52" s="481">
        <v>3600</v>
      </c>
      <c r="G52" s="480" t="s">
        <v>398</v>
      </c>
      <c r="H52" s="480" t="s">
        <v>402</v>
      </c>
      <c r="I52" s="481">
        <v>3600</v>
      </c>
      <c r="J52" s="480" t="s">
        <v>403</v>
      </c>
    </row>
    <row r="53" spans="2:10" ht="42" x14ac:dyDescent="0.15">
      <c r="B53" s="479" t="s">
        <v>395</v>
      </c>
      <c r="C53" s="480" t="s">
        <v>404</v>
      </c>
      <c r="D53" s="481">
        <v>3600</v>
      </c>
      <c r="E53" s="480" t="s">
        <v>397</v>
      </c>
      <c r="F53" s="481">
        <v>3600</v>
      </c>
      <c r="G53" s="480" t="s">
        <v>398</v>
      </c>
      <c r="H53" s="480" t="s">
        <v>405</v>
      </c>
      <c r="I53" s="481">
        <v>3600</v>
      </c>
      <c r="J53" s="480" t="s">
        <v>406</v>
      </c>
    </row>
    <row r="54" spans="2:10" ht="42" x14ac:dyDescent="0.15">
      <c r="B54" s="479" t="s">
        <v>395</v>
      </c>
      <c r="C54" s="480" t="s">
        <v>407</v>
      </c>
      <c r="D54" s="481">
        <v>3600</v>
      </c>
      <c r="E54" s="480" t="s">
        <v>397</v>
      </c>
      <c r="F54" s="481">
        <v>3600</v>
      </c>
      <c r="G54" s="480" t="s">
        <v>398</v>
      </c>
      <c r="H54" s="480" t="s">
        <v>408</v>
      </c>
      <c r="I54" s="481">
        <v>3600</v>
      </c>
      <c r="J54" s="480" t="s">
        <v>409</v>
      </c>
    </row>
    <row r="55" spans="2:10" ht="42" x14ac:dyDescent="0.15">
      <c r="B55" s="484" t="s">
        <v>395</v>
      </c>
      <c r="C55" s="485" t="s">
        <v>410</v>
      </c>
      <c r="D55" s="486">
        <v>3600</v>
      </c>
      <c r="E55" s="485" t="s">
        <v>411</v>
      </c>
      <c r="F55" s="486">
        <v>3600</v>
      </c>
      <c r="G55" s="485" t="s">
        <v>398</v>
      </c>
      <c r="H55" s="485" t="s">
        <v>412</v>
      </c>
      <c r="I55" s="486"/>
      <c r="J55" s="485" t="s">
        <v>370</v>
      </c>
    </row>
    <row r="56" spans="2:10" ht="42" x14ac:dyDescent="0.15">
      <c r="B56" s="479" t="s">
        <v>413</v>
      </c>
      <c r="C56" s="480" t="s">
        <v>414</v>
      </c>
      <c r="D56" s="481">
        <v>15000</v>
      </c>
      <c r="E56" s="480" t="s">
        <v>415</v>
      </c>
      <c r="F56" s="481">
        <v>15000</v>
      </c>
      <c r="G56" s="480" t="s">
        <v>416</v>
      </c>
      <c r="H56" s="480" t="s">
        <v>417</v>
      </c>
      <c r="I56" s="481">
        <v>7500</v>
      </c>
      <c r="J56" s="480" t="s">
        <v>418</v>
      </c>
    </row>
    <row r="57" spans="2:10" ht="42" x14ac:dyDescent="0.15">
      <c r="B57" s="479" t="s">
        <v>419</v>
      </c>
      <c r="C57" s="480" t="s">
        <v>420</v>
      </c>
      <c r="D57" s="481">
        <v>15000</v>
      </c>
      <c r="E57" s="480" t="s">
        <v>421</v>
      </c>
      <c r="F57" s="481">
        <v>15000</v>
      </c>
      <c r="G57" s="480" t="s">
        <v>422</v>
      </c>
      <c r="H57" s="480" t="s">
        <v>423</v>
      </c>
      <c r="I57" s="481">
        <v>2747</v>
      </c>
      <c r="J57" s="480" t="s">
        <v>424</v>
      </c>
    </row>
    <row r="58" spans="2:10" ht="42" x14ac:dyDescent="0.15">
      <c r="B58" s="479" t="s">
        <v>425</v>
      </c>
      <c r="C58" s="480" t="s">
        <v>426</v>
      </c>
      <c r="D58" s="481">
        <v>11000</v>
      </c>
      <c r="E58" s="480" t="s">
        <v>427</v>
      </c>
      <c r="F58" s="481">
        <v>11000</v>
      </c>
      <c r="G58" s="480" t="s">
        <v>428</v>
      </c>
      <c r="H58" s="480" t="s">
        <v>399</v>
      </c>
      <c r="I58" s="481">
        <v>11000</v>
      </c>
      <c r="J58" s="480" t="s">
        <v>429</v>
      </c>
    </row>
    <row r="59" spans="2:10" ht="42" x14ac:dyDescent="0.15">
      <c r="B59" s="479" t="s">
        <v>425</v>
      </c>
      <c r="C59" s="480" t="s">
        <v>430</v>
      </c>
      <c r="D59" s="481">
        <v>11000</v>
      </c>
      <c r="E59" s="480" t="s">
        <v>427</v>
      </c>
      <c r="F59" s="481">
        <v>11000</v>
      </c>
      <c r="G59" s="480" t="s">
        <v>428</v>
      </c>
      <c r="H59" s="480" t="s">
        <v>402</v>
      </c>
      <c r="I59" s="481">
        <v>11000</v>
      </c>
      <c r="J59" s="480" t="s">
        <v>431</v>
      </c>
    </row>
    <row r="60" spans="2:10" ht="42" x14ac:dyDescent="0.15">
      <c r="B60" s="479" t="s">
        <v>425</v>
      </c>
      <c r="C60" s="480" t="s">
        <v>432</v>
      </c>
      <c r="D60" s="481">
        <v>11000</v>
      </c>
      <c r="E60" s="480" t="s">
        <v>427</v>
      </c>
      <c r="F60" s="481">
        <v>11000</v>
      </c>
      <c r="G60" s="480" t="s">
        <v>428</v>
      </c>
      <c r="H60" s="480" t="s">
        <v>405</v>
      </c>
      <c r="I60" s="481">
        <v>11000</v>
      </c>
      <c r="J60" s="480" t="s">
        <v>433</v>
      </c>
    </row>
    <row r="61" spans="2:10" ht="42" x14ac:dyDescent="0.15">
      <c r="B61" s="479" t="s">
        <v>425</v>
      </c>
      <c r="C61" s="480" t="s">
        <v>434</v>
      </c>
      <c r="D61" s="481">
        <v>11000</v>
      </c>
      <c r="E61" s="480" t="s">
        <v>427</v>
      </c>
      <c r="F61" s="481">
        <v>11000</v>
      </c>
      <c r="G61" s="480" t="s">
        <v>428</v>
      </c>
      <c r="H61" s="480" t="s">
        <v>435</v>
      </c>
      <c r="I61" s="481">
        <v>11000</v>
      </c>
      <c r="J61" s="491" t="s">
        <v>436</v>
      </c>
    </row>
    <row r="62" spans="2:10" ht="42" x14ac:dyDescent="0.15">
      <c r="B62" s="484" t="s">
        <v>425</v>
      </c>
      <c r="C62" s="485" t="s">
        <v>437</v>
      </c>
      <c r="D62" s="486">
        <v>11000</v>
      </c>
      <c r="E62" s="485" t="s">
        <v>438</v>
      </c>
      <c r="F62" s="486">
        <v>11000</v>
      </c>
      <c r="G62" s="485" t="s">
        <v>428</v>
      </c>
      <c r="H62" s="485" t="s">
        <v>412</v>
      </c>
      <c r="I62" s="486"/>
      <c r="J62" s="485" t="s">
        <v>370</v>
      </c>
    </row>
    <row r="63" spans="2:10" ht="84" x14ac:dyDescent="0.15">
      <c r="B63" s="479" t="s">
        <v>439</v>
      </c>
      <c r="C63" s="480" t="s">
        <v>440</v>
      </c>
      <c r="D63" s="481">
        <v>15000</v>
      </c>
      <c r="E63" s="480" t="s">
        <v>441</v>
      </c>
      <c r="F63" s="481">
        <v>15000</v>
      </c>
      <c r="G63" s="480" t="s">
        <v>442</v>
      </c>
      <c r="H63" s="480" t="s">
        <v>443</v>
      </c>
      <c r="I63" s="481">
        <v>15000</v>
      </c>
      <c r="J63" s="480" t="s">
        <v>444</v>
      </c>
    </row>
    <row r="64" spans="2:10" ht="56" x14ac:dyDescent="0.15">
      <c r="B64" s="479" t="s">
        <v>445</v>
      </c>
      <c r="C64" s="480" t="s">
        <v>446</v>
      </c>
      <c r="D64" s="481">
        <v>3000</v>
      </c>
      <c r="E64" s="480" t="s">
        <v>447</v>
      </c>
      <c r="F64" s="481">
        <v>3000</v>
      </c>
      <c r="G64" s="480" t="s">
        <v>448</v>
      </c>
      <c r="H64" s="480" t="s">
        <v>449</v>
      </c>
      <c r="I64" s="481">
        <v>3000</v>
      </c>
      <c r="J64" s="480" t="s">
        <v>450</v>
      </c>
    </row>
    <row r="65" spans="2:10" ht="56" x14ac:dyDescent="0.15">
      <c r="B65" s="479" t="s">
        <v>445</v>
      </c>
      <c r="C65" s="480" t="s">
        <v>446</v>
      </c>
      <c r="D65" s="481">
        <v>3000</v>
      </c>
      <c r="E65" s="480" t="s">
        <v>451</v>
      </c>
      <c r="F65" s="481">
        <v>3000</v>
      </c>
      <c r="G65" s="480" t="s">
        <v>452</v>
      </c>
      <c r="H65" s="480" t="s">
        <v>449</v>
      </c>
      <c r="I65" s="481">
        <v>3000</v>
      </c>
      <c r="J65" s="480" t="s">
        <v>453</v>
      </c>
    </row>
    <row r="66" spans="2:10" ht="42" x14ac:dyDescent="0.15">
      <c r="B66" s="479" t="s">
        <v>445</v>
      </c>
      <c r="C66" s="480" t="s">
        <v>454</v>
      </c>
      <c r="D66" s="481">
        <v>3000</v>
      </c>
      <c r="E66" s="480" t="s">
        <v>451</v>
      </c>
      <c r="F66" s="481">
        <v>3000</v>
      </c>
      <c r="G66" s="480" t="s">
        <v>455</v>
      </c>
      <c r="H66" s="480" t="s">
        <v>456</v>
      </c>
      <c r="I66" s="481">
        <v>3000</v>
      </c>
      <c r="J66" s="480" t="s">
        <v>457</v>
      </c>
    </row>
    <row r="67" spans="2:10" ht="70" x14ac:dyDescent="0.15">
      <c r="B67" s="479" t="s">
        <v>445</v>
      </c>
      <c r="C67" s="480" t="s">
        <v>458</v>
      </c>
      <c r="D67" s="481">
        <v>3000</v>
      </c>
      <c r="E67" s="480" t="s">
        <v>459</v>
      </c>
      <c r="F67" s="481">
        <v>3000</v>
      </c>
      <c r="G67" s="480" t="s">
        <v>460</v>
      </c>
      <c r="H67" s="480" t="s">
        <v>461</v>
      </c>
      <c r="I67" s="481">
        <v>3000</v>
      </c>
      <c r="J67" s="480" t="s">
        <v>462</v>
      </c>
    </row>
    <row r="68" spans="2:10" ht="70" x14ac:dyDescent="0.15">
      <c r="B68" s="479" t="s">
        <v>445</v>
      </c>
      <c r="C68" s="480" t="s">
        <v>458</v>
      </c>
      <c r="D68" s="481">
        <v>3000</v>
      </c>
      <c r="E68" s="480" t="s">
        <v>463</v>
      </c>
      <c r="F68" s="481">
        <v>3000</v>
      </c>
      <c r="G68" s="480" t="s">
        <v>464</v>
      </c>
      <c r="H68" s="480" t="s">
        <v>461</v>
      </c>
      <c r="I68" s="481">
        <v>3000</v>
      </c>
      <c r="J68" s="480" t="s">
        <v>465</v>
      </c>
    </row>
    <row r="69" spans="2:10" ht="42" x14ac:dyDescent="0.15">
      <c r="B69" s="479" t="s">
        <v>445</v>
      </c>
      <c r="C69" s="480" t="s">
        <v>454</v>
      </c>
      <c r="D69" s="481">
        <v>3000</v>
      </c>
      <c r="E69" s="480" t="s">
        <v>466</v>
      </c>
      <c r="F69" s="481">
        <v>3000</v>
      </c>
      <c r="G69" s="480" t="s">
        <v>467</v>
      </c>
      <c r="H69" s="480" t="s">
        <v>461</v>
      </c>
      <c r="I69" s="481">
        <v>3000</v>
      </c>
      <c r="J69" s="480" t="s">
        <v>468</v>
      </c>
    </row>
    <row r="70" spans="2:10" ht="42" x14ac:dyDescent="0.15">
      <c r="B70" s="479" t="s">
        <v>469</v>
      </c>
      <c r="C70" s="480" t="s">
        <v>470</v>
      </c>
      <c r="D70" s="481">
        <v>3000</v>
      </c>
      <c r="E70" s="480" t="s">
        <v>471</v>
      </c>
      <c r="F70" s="481">
        <v>3000</v>
      </c>
      <c r="G70" s="480" t="s">
        <v>472</v>
      </c>
      <c r="H70" s="480" t="s">
        <v>473</v>
      </c>
      <c r="I70" s="481">
        <v>3000</v>
      </c>
      <c r="J70" s="480" t="s">
        <v>474</v>
      </c>
    </row>
    <row r="71" spans="2:10" ht="56" x14ac:dyDescent="0.15">
      <c r="B71" s="479" t="s">
        <v>469</v>
      </c>
      <c r="C71" s="480" t="s">
        <v>475</v>
      </c>
      <c r="D71" s="481">
        <v>3000</v>
      </c>
      <c r="E71" s="480" t="s">
        <v>476</v>
      </c>
      <c r="F71" s="481">
        <v>3000</v>
      </c>
      <c r="G71" s="480" t="s">
        <v>477</v>
      </c>
      <c r="H71" s="480" t="s">
        <v>341</v>
      </c>
      <c r="I71" s="481">
        <v>3000</v>
      </c>
      <c r="J71" s="480" t="s">
        <v>478</v>
      </c>
    </row>
    <row r="72" spans="2:10" ht="42" x14ac:dyDescent="0.15">
      <c r="B72" s="479" t="s">
        <v>479</v>
      </c>
      <c r="C72" s="480" t="s">
        <v>480</v>
      </c>
      <c r="D72" s="481">
        <v>7000</v>
      </c>
      <c r="E72" s="480" t="s">
        <v>481</v>
      </c>
      <c r="F72" s="481">
        <v>7000</v>
      </c>
      <c r="G72" s="480" t="s">
        <v>482</v>
      </c>
      <c r="H72" s="480" t="s">
        <v>483</v>
      </c>
      <c r="I72" s="481">
        <v>7000</v>
      </c>
      <c r="J72" s="480" t="s">
        <v>484</v>
      </c>
    </row>
    <row r="73" spans="2:10" ht="42" x14ac:dyDescent="0.15">
      <c r="B73" s="479" t="s">
        <v>479</v>
      </c>
      <c r="C73" s="480" t="s">
        <v>485</v>
      </c>
      <c r="D73" s="481">
        <v>9000</v>
      </c>
      <c r="E73" s="480" t="s">
        <v>486</v>
      </c>
      <c r="F73" s="481">
        <v>9000</v>
      </c>
      <c r="G73" s="480" t="s">
        <v>487</v>
      </c>
      <c r="H73" s="480" t="s">
        <v>375</v>
      </c>
      <c r="I73" s="481">
        <v>9000</v>
      </c>
      <c r="J73" s="480" t="s">
        <v>488</v>
      </c>
    </row>
    <row r="74" spans="2:10" x14ac:dyDescent="0.15">
      <c r="B74" s="476"/>
      <c r="C74" s="476"/>
      <c r="D74" s="477"/>
      <c r="E74" s="476"/>
      <c r="F74" s="477"/>
      <c r="G74" s="476"/>
      <c r="H74" s="476"/>
      <c r="I74" s="477"/>
      <c r="J74" s="476"/>
    </row>
    <row r="75" spans="2:10" x14ac:dyDescent="0.15">
      <c r="B75" s="543" t="s">
        <v>489</v>
      </c>
      <c r="C75" s="542"/>
      <c r="D75" s="492">
        <f>SUM(D11:D74)</f>
        <v>465603</v>
      </c>
      <c r="E75" s="476"/>
      <c r="F75" s="492">
        <f>SUM(F11:F74)</f>
        <v>465603</v>
      </c>
      <c r="G75" s="476"/>
      <c r="H75" s="476"/>
      <c r="I75" s="492">
        <f>SUM(I11:I74)</f>
        <v>365700</v>
      </c>
      <c r="J75" s="476"/>
    </row>
    <row r="76" spans="2:10" x14ac:dyDescent="0.15">
      <c r="B76" s="493"/>
      <c r="C76" s="468"/>
      <c r="D76" s="469"/>
      <c r="E76" s="468"/>
      <c r="F76" s="469"/>
      <c r="G76" s="468"/>
      <c r="H76" s="468"/>
      <c r="I76" s="469"/>
      <c r="J76" s="468"/>
    </row>
    <row r="77" spans="2:10" x14ac:dyDescent="0.15">
      <c r="B77" s="494"/>
      <c r="C77" s="468"/>
      <c r="D77" s="469"/>
      <c r="E77" s="468"/>
      <c r="F77" s="469"/>
      <c r="G77" s="468"/>
      <c r="H77" s="468"/>
      <c r="I77" s="469"/>
      <c r="J77" s="469"/>
    </row>
    <row r="78" spans="2:10" x14ac:dyDescent="0.15">
      <c r="B78" s="494"/>
      <c r="C78" s="468"/>
      <c r="D78" s="469"/>
      <c r="E78" s="468"/>
      <c r="F78" s="469"/>
      <c r="G78" s="468"/>
      <c r="H78" s="468"/>
      <c r="I78" s="469"/>
      <c r="J78" s="468"/>
    </row>
    <row r="79" spans="2:10" x14ac:dyDescent="0.15">
      <c r="B79" s="540" t="s">
        <v>490</v>
      </c>
      <c r="C79" s="541"/>
      <c r="D79" s="542"/>
      <c r="E79" s="540" t="s">
        <v>258</v>
      </c>
      <c r="F79" s="541"/>
      <c r="G79" s="541"/>
      <c r="H79" s="541"/>
      <c r="I79" s="541"/>
      <c r="J79" s="542"/>
    </row>
    <row r="80" spans="2:10" ht="70" x14ac:dyDescent="0.15">
      <c r="B80" s="495" t="s">
        <v>259</v>
      </c>
      <c r="C80" s="495" t="s">
        <v>49</v>
      </c>
      <c r="D80" s="496" t="s">
        <v>260</v>
      </c>
      <c r="E80" s="478" t="s">
        <v>261</v>
      </c>
      <c r="F80" s="496" t="s">
        <v>260</v>
      </c>
      <c r="G80" s="478" t="s">
        <v>262</v>
      </c>
      <c r="H80" s="495" t="s">
        <v>263</v>
      </c>
      <c r="I80" s="496" t="s">
        <v>264</v>
      </c>
      <c r="J80" s="478" t="s">
        <v>265</v>
      </c>
    </row>
    <row r="81" spans="2:10" ht="42" x14ac:dyDescent="0.15">
      <c r="B81" s="479" t="s">
        <v>325</v>
      </c>
      <c r="C81" s="480" t="s">
        <v>326</v>
      </c>
      <c r="D81" s="481">
        <v>4000</v>
      </c>
      <c r="E81" s="480" t="s">
        <v>327</v>
      </c>
      <c r="F81" s="481">
        <v>4000</v>
      </c>
      <c r="G81" s="480" t="s">
        <v>328</v>
      </c>
      <c r="H81" s="480" t="s">
        <v>329</v>
      </c>
      <c r="I81" s="481">
        <v>4000</v>
      </c>
      <c r="J81" s="480" t="s">
        <v>491</v>
      </c>
    </row>
    <row r="82" spans="2:10" ht="70" x14ac:dyDescent="0.15">
      <c r="B82" s="479" t="s">
        <v>331</v>
      </c>
      <c r="C82" s="480" t="s">
        <v>332</v>
      </c>
      <c r="D82" s="481">
        <v>4000</v>
      </c>
      <c r="E82" s="480" t="s">
        <v>333</v>
      </c>
      <c r="F82" s="481">
        <v>4000</v>
      </c>
      <c r="G82" s="480" t="s">
        <v>334</v>
      </c>
      <c r="H82" s="480" t="s">
        <v>335</v>
      </c>
      <c r="I82" s="481">
        <v>4000</v>
      </c>
      <c r="J82" s="480" t="s">
        <v>336</v>
      </c>
    </row>
    <row r="83" spans="2:10" x14ac:dyDescent="0.15">
      <c r="B83" s="495"/>
      <c r="C83" s="495"/>
      <c r="D83" s="496"/>
      <c r="E83" s="495"/>
      <c r="F83" s="496"/>
      <c r="G83" s="495"/>
      <c r="H83" s="495"/>
      <c r="I83" s="496"/>
      <c r="J83" s="495"/>
    </row>
    <row r="84" spans="2:10" x14ac:dyDescent="0.15">
      <c r="B84" s="543" t="s">
        <v>489</v>
      </c>
      <c r="C84" s="542"/>
      <c r="D84" s="492">
        <f>D81+D82</f>
        <v>8000</v>
      </c>
      <c r="E84" s="495"/>
      <c r="F84" s="492">
        <f>F81+F82</f>
        <v>8000</v>
      </c>
      <c r="G84" s="495"/>
      <c r="H84" s="495"/>
      <c r="I84" s="492">
        <f>I81+I82</f>
        <v>8000</v>
      </c>
      <c r="J84" s="495"/>
    </row>
    <row r="85" spans="2:10" x14ac:dyDescent="0.15">
      <c r="B85" s="468"/>
      <c r="C85" s="468"/>
      <c r="D85" s="469"/>
      <c r="E85" s="468"/>
      <c r="F85" s="469"/>
      <c r="G85" s="468"/>
      <c r="H85" s="468"/>
      <c r="I85" s="469"/>
      <c r="J85" s="468"/>
    </row>
    <row r="86" spans="2:10" x14ac:dyDescent="0.15">
      <c r="B86" s="468"/>
      <c r="C86" s="468"/>
      <c r="D86" s="469"/>
      <c r="E86" s="468"/>
      <c r="F86" s="469"/>
      <c r="G86" s="468"/>
      <c r="H86" s="468"/>
      <c r="I86" s="469"/>
      <c r="J86" s="468"/>
    </row>
    <row r="87" spans="2:10" x14ac:dyDescent="0.15">
      <c r="B87" s="468"/>
      <c r="C87" s="468"/>
      <c r="D87" s="469"/>
      <c r="E87" s="468"/>
      <c r="F87" s="469"/>
      <c r="G87" s="468"/>
      <c r="H87" s="468"/>
      <c r="I87" s="469"/>
      <c r="J87" s="468"/>
    </row>
    <row r="88" spans="2:10" x14ac:dyDescent="0.15">
      <c r="B88" s="468"/>
      <c r="C88" s="468"/>
      <c r="D88" s="469"/>
      <c r="E88" s="468"/>
      <c r="F88" s="469"/>
      <c r="G88" s="468"/>
      <c r="H88" s="468"/>
      <c r="I88" s="469"/>
      <c r="J88" s="468"/>
    </row>
  </sheetData>
  <mergeCells count="9">
    <mergeCell ref="B79:D79"/>
    <mergeCell ref="E79:J79"/>
    <mergeCell ref="B84:C84"/>
    <mergeCell ref="H2:J2"/>
    <mergeCell ref="B5:J5"/>
    <mergeCell ref="B7:J7"/>
    <mergeCell ref="B9:D9"/>
    <mergeCell ref="E9:J9"/>
    <mergeCell ref="B75:C75"/>
  </mergeCells>
  <pageMargins left="0.7" right="0.7" top="0.75" bottom="0.75" header="0.3" footer="0.3"/>
  <pageSetup paperSize="9" scale="82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Анжелика Овдиенко</cp:lastModifiedBy>
  <cp:lastPrinted>2020-10-29T21:34:25Z</cp:lastPrinted>
  <dcterms:created xsi:type="dcterms:W3CDTF">2020-08-07T11:31:20Z</dcterms:created>
  <dcterms:modified xsi:type="dcterms:W3CDTF">2020-11-03T10:42:54Z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0x0101003CBA520587F23C44BF504B3E5E1A050A</vt:lpwstr>
  </property>
</Properties>
</file>