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en\Desktop\!ASF\!!!ASF_DOG\"/>
    </mc:Choice>
  </mc:AlternateContent>
  <bookViews>
    <workbookView xWindow="0" yWindow="0" windowWidth="20490" windowHeight="7650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Витрати!$A$8:$AF$8</definedName>
  </definedNames>
  <calcPr calcId="162913" refMode="R1C1"/>
</workbook>
</file>

<file path=xl/calcChain.xml><?xml version="1.0" encoding="utf-8"?>
<calcChain xmlns="http://schemas.openxmlformats.org/spreadsheetml/2006/main">
  <c r="F39" i="3" l="1"/>
  <c r="F40" i="3"/>
  <c r="F41" i="3"/>
  <c r="F42" i="3"/>
  <c r="F43" i="3"/>
  <c r="F44" i="3"/>
  <c r="F45" i="3"/>
  <c r="F46" i="3"/>
  <c r="F47" i="3"/>
  <c r="F48" i="3"/>
  <c r="F51" i="3"/>
  <c r="F52" i="3"/>
  <c r="F53" i="3"/>
  <c r="I29" i="3" l="1"/>
  <c r="I28" i="3"/>
  <c r="I27" i="3"/>
  <c r="I26" i="3"/>
  <c r="I25" i="3"/>
  <c r="I53" i="3" l="1"/>
  <c r="I52" i="3"/>
  <c r="D49" i="3"/>
  <c r="F49" i="3" s="1"/>
  <c r="I49" i="3" s="1"/>
  <c r="I42" i="3"/>
  <c r="I45" i="3"/>
  <c r="I40" i="3"/>
  <c r="I41" i="3"/>
  <c r="I43" i="3"/>
  <c r="I44" i="3"/>
  <c r="I46" i="3"/>
  <c r="I47" i="3"/>
  <c r="I48" i="3"/>
  <c r="I39" i="3"/>
  <c r="I162" i="2" l="1"/>
  <c r="AF140" i="2" l="1"/>
  <c r="I160" i="2"/>
  <c r="J160" i="2" s="1"/>
  <c r="I114" i="2"/>
  <c r="B22" i="1" l="1"/>
  <c r="B21" i="1"/>
  <c r="B23" i="1"/>
  <c r="M23" i="1" s="1"/>
  <c r="I165" i="2"/>
  <c r="AB140" i="2" l="1"/>
  <c r="Y140" i="2"/>
  <c r="V140" i="2"/>
  <c r="S140" i="2"/>
  <c r="P140" i="2"/>
  <c r="M140" i="2"/>
  <c r="AC140" i="2" s="1"/>
  <c r="J140" i="2"/>
  <c r="AD140" i="2" l="1"/>
  <c r="D36" i="3"/>
  <c r="F36" i="3" s="1"/>
  <c r="I36" i="3" s="1"/>
  <c r="AE140" i="2"/>
  <c r="J163" i="2"/>
  <c r="J162" i="2"/>
  <c r="J161" i="2"/>
  <c r="D50" i="3" s="1"/>
  <c r="J158" i="2"/>
  <c r="D37" i="3" s="1"/>
  <c r="F37" i="3" s="1"/>
  <c r="I37" i="3" s="1"/>
  <c r="J139" i="2"/>
  <c r="D35" i="3" s="1"/>
  <c r="F35" i="3" s="1"/>
  <c r="J138" i="2"/>
  <c r="D34" i="3" s="1"/>
  <c r="F34" i="3" s="1"/>
  <c r="J126" i="2"/>
  <c r="D33" i="3" s="1"/>
  <c r="F33" i="3" s="1"/>
  <c r="J125" i="2"/>
  <c r="D32" i="3" s="1"/>
  <c r="F32" i="3" s="1"/>
  <c r="J121" i="2"/>
  <c r="J120" i="2"/>
  <c r="J119" i="2"/>
  <c r="J118" i="2"/>
  <c r="J117" i="2"/>
  <c r="J116" i="2"/>
  <c r="J115" i="2"/>
  <c r="D24" i="3" s="1"/>
  <c r="F24" i="3" s="1"/>
  <c r="J114" i="2"/>
  <c r="D23" i="3" s="1"/>
  <c r="F23" i="3" s="1"/>
  <c r="J113" i="2"/>
  <c r="D22" i="3" s="1"/>
  <c r="F22" i="3" s="1"/>
  <c r="J112" i="2"/>
  <c r="D21" i="3" s="1"/>
  <c r="F21" i="3" s="1"/>
  <c r="G159" i="2"/>
  <c r="J159" i="2"/>
  <c r="M159" i="2"/>
  <c r="P159" i="2"/>
  <c r="S159" i="2"/>
  <c r="V159" i="2"/>
  <c r="Y159" i="2"/>
  <c r="AB159" i="2"/>
  <c r="G160" i="2"/>
  <c r="M160" i="2"/>
  <c r="P160" i="2"/>
  <c r="S160" i="2"/>
  <c r="V160" i="2"/>
  <c r="Y160" i="2"/>
  <c r="AB160" i="2"/>
  <c r="G161" i="2"/>
  <c r="M161" i="2"/>
  <c r="P161" i="2"/>
  <c r="S161" i="2"/>
  <c r="V161" i="2"/>
  <c r="Y161" i="2"/>
  <c r="AB161" i="2"/>
  <c r="G162" i="2"/>
  <c r="M162" i="2"/>
  <c r="P162" i="2"/>
  <c r="S162" i="2"/>
  <c r="V162" i="2"/>
  <c r="Y162" i="2"/>
  <c r="AB162" i="2"/>
  <c r="G163" i="2"/>
  <c r="M163" i="2"/>
  <c r="P163" i="2"/>
  <c r="S163" i="2"/>
  <c r="V163" i="2"/>
  <c r="Y163" i="2"/>
  <c r="AB163" i="2"/>
  <c r="G164" i="2"/>
  <c r="J164" i="2"/>
  <c r="M164" i="2"/>
  <c r="P164" i="2"/>
  <c r="S164" i="2"/>
  <c r="V164" i="2"/>
  <c r="Y164" i="2"/>
  <c r="AB164" i="2"/>
  <c r="G165" i="2"/>
  <c r="J165" i="2"/>
  <c r="M165" i="2"/>
  <c r="P165" i="2"/>
  <c r="S165" i="2"/>
  <c r="V165" i="2"/>
  <c r="Y165" i="2"/>
  <c r="AB165" i="2"/>
  <c r="G139" i="2"/>
  <c r="G138" i="2"/>
  <c r="M125" i="2"/>
  <c r="P125" i="2"/>
  <c r="S125" i="2"/>
  <c r="V125" i="2"/>
  <c r="Y125" i="2"/>
  <c r="AB125" i="2"/>
  <c r="M126" i="2"/>
  <c r="P126" i="2"/>
  <c r="S126" i="2"/>
  <c r="V126" i="2"/>
  <c r="Y126" i="2"/>
  <c r="AB126" i="2"/>
  <c r="G126" i="2"/>
  <c r="G125" i="2"/>
  <c r="M113" i="2"/>
  <c r="P113" i="2"/>
  <c r="S113" i="2"/>
  <c r="V113" i="2"/>
  <c r="Y113" i="2"/>
  <c r="AB113" i="2"/>
  <c r="M114" i="2"/>
  <c r="P114" i="2"/>
  <c r="S114" i="2"/>
  <c r="V114" i="2"/>
  <c r="Y114" i="2"/>
  <c r="AB114" i="2"/>
  <c r="M115" i="2"/>
  <c r="P115" i="2"/>
  <c r="S115" i="2"/>
  <c r="V115" i="2"/>
  <c r="Y115" i="2"/>
  <c r="AB115" i="2"/>
  <c r="M116" i="2"/>
  <c r="P116" i="2"/>
  <c r="S116" i="2"/>
  <c r="V116" i="2"/>
  <c r="Y116" i="2"/>
  <c r="AB116" i="2"/>
  <c r="M117" i="2"/>
  <c r="P117" i="2"/>
  <c r="S117" i="2"/>
  <c r="V117" i="2"/>
  <c r="Y117" i="2"/>
  <c r="AB117" i="2"/>
  <c r="M118" i="2"/>
  <c r="P118" i="2"/>
  <c r="S118" i="2"/>
  <c r="V118" i="2"/>
  <c r="Y118" i="2"/>
  <c r="AB118" i="2"/>
  <c r="M119" i="2"/>
  <c r="P119" i="2"/>
  <c r="S119" i="2"/>
  <c r="V119" i="2"/>
  <c r="Y119" i="2"/>
  <c r="AB119" i="2"/>
  <c r="AB112" i="2"/>
  <c r="Y112" i="2"/>
  <c r="V112" i="2"/>
  <c r="S112" i="2"/>
  <c r="P112" i="2"/>
  <c r="M112" i="2"/>
  <c r="G121" i="2"/>
  <c r="D30" i="3" s="1"/>
  <c r="F30" i="3" s="1"/>
  <c r="G120" i="2"/>
  <c r="D29" i="3" s="1"/>
  <c r="F29" i="3" s="1"/>
  <c r="G119" i="2"/>
  <c r="D28" i="3" s="1"/>
  <c r="F28" i="3" s="1"/>
  <c r="G118" i="2"/>
  <c r="D27" i="3" s="1"/>
  <c r="F27" i="3" s="1"/>
  <c r="G117" i="2"/>
  <c r="D26" i="3" s="1"/>
  <c r="F26" i="3" s="1"/>
  <c r="G116" i="2"/>
  <c r="D25" i="3" s="1"/>
  <c r="F25" i="3" s="1"/>
  <c r="G115" i="2"/>
  <c r="G114" i="2"/>
  <c r="G113" i="2"/>
  <c r="G112" i="2"/>
  <c r="J25" i="2"/>
  <c r="J24" i="2"/>
  <c r="J23" i="2"/>
  <c r="J17" i="2"/>
  <c r="J16" i="2"/>
  <c r="J15" i="2"/>
  <c r="J14" i="2"/>
  <c r="J13" i="2"/>
  <c r="G25" i="2"/>
  <c r="D18" i="3" s="1"/>
  <c r="F18" i="3" s="1"/>
  <c r="G24" i="2"/>
  <c r="D17" i="3" s="1"/>
  <c r="F17" i="3" s="1"/>
  <c r="G23" i="2"/>
  <c r="D16" i="3" s="1"/>
  <c r="F16" i="3" s="1"/>
  <c r="G17" i="2"/>
  <c r="D15" i="3" s="1"/>
  <c r="F15" i="3" s="1"/>
  <c r="G16" i="2"/>
  <c r="D14" i="3" s="1"/>
  <c r="F14" i="3" s="1"/>
  <c r="G15" i="2"/>
  <c r="D13" i="3" s="1"/>
  <c r="F13" i="3" s="1"/>
  <c r="G14" i="2"/>
  <c r="D12" i="3" s="1"/>
  <c r="F12" i="3" s="1"/>
  <c r="G13" i="2"/>
  <c r="D11" i="3" s="1"/>
  <c r="F11" i="3" s="1"/>
  <c r="M14" i="2"/>
  <c r="P14" i="2"/>
  <c r="S14" i="2"/>
  <c r="V14" i="2"/>
  <c r="Y14" i="2"/>
  <c r="AB14" i="2"/>
  <c r="M15" i="2"/>
  <c r="P15" i="2"/>
  <c r="S15" i="2"/>
  <c r="V15" i="2"/>
  <c r="Y15" i="2"/>
  <c r="AB15" i="2"/>
  <c r="M16" i="2"/>
  <c r="P16" i="2"/>
  <c r="S16" i="2"/>
  <c r="V16" i="2"/>
  <c r="Y16" i="2"/>
  <c r="AB16" i="2"/>
  <c r="AB158" i="2"/>
  <c r="Y158" i="2"/>
  <c r="V158" i="2"/>
  <c r="S158" i="2"/>
  <c r="P158" i="2"/>
  <c r="M158" i="2"/>
  <c r="G158" i="2"/>
  <c r="AA157" i="2"/>
  <c r="Z157" i="2"/>
  <c r="X157" i="2"/>
  <c r="W157" i="2"/>
  <c r="U157" i="2"/>
  <c r="T157" i="2"/>
  <c r="R157" i="2"/>
  <c r="Q157" i="2"/>
  <c r="O157" i="2"/>
  <c r="N157" i="2"/>
  <c r="L157" i="2"/>
  <c r="K157" i="2"/>
  <c r="AB156" i="2"/>
  <c r="Y156" i="2"/>
  <c r="V156" i="2"/>
  <c r="S156" i="2"/>
  <c r="P156" i="2"/>
  <c r="M156" i="2"/>
  <c r="J156" i="2"/>
  <c r="G156" i="2"/>
  <c r="AB155" i="2"/>
  <c r="Y155" i="2"/>
  <c r="V155" i="2"/>
  <c r="S155" i="2"/>
  <c r="P155" i="2"/>
  <c r="M155" i="2"/>
  <c r="J155" i="2"/>
  <c r="G155" i="2"/>
  <c r="AB154" i="2"/>
  <c r="Y154" i="2"/>
  <c r="V154" i="2"/>
  <c r="S154" i="2"/>
  <c r="P154" i="2"/>
  <c r="M154" i="2"/>
  <c r="J154" i="2"/>
  <c r="G154" i="2"/>
  <c r="AB153" i="2"/>
  <c r="Y153" i="2"/>
  <c r="V153" i="2"/>
  <c r="S153" i="2"/>
  <c r="P153" i="2"/>
  <c r="M153" i="2"/>
  <c r="J153" i="2"/>
  <c r="G153" i="2"/>
  <c r="AB152" i="2"/>
  <c r="AB151" i="2" s="1"/>
  <c r="Y152" i="2"/>
  <c r="V152" i="2"/>
  <c r="V151" i="2" s="1"/>
  <c r="S152" i="2"/>
  <c r="P152" i="2"/>
  <c r="M152" i="2"/>
  <c r="M151" i="2" s="1"/>
  <c r="J152" i="2"/>
  <c r="G152" i="2"/>
  <c r="AA151" i="2"/>
  <c r="Z151" i="2"/>
  <c r="X151" i="2"/>
  <c r="W151" i="2"/>
  <c r="U151" i="2"/>
  <c r="T151" i="2"/>
  <c r="R151" i="2"/>
  <c r="Q151" i="2"/>
  <c r="O151" i="2"/>
  <c r="N151" i="2"/>
  <c r="L151" i="2"/>
  <c r="K151" i="2"/>
  <c r="AB150" i="2"/>
  <c r="Y150" i="2"/>
  <c r="V150" i="2"/>
  <c r="S150" i="2"/>
  <c r="P150" i="2"/>
  <c r="M150" i="2"/>
  <c r="J150" i="2"/>
  <c r="G150" i="2"/>
  <c r="AB149" i="2"/>
  <c r="Y149" i="2"/>
  <c r="V149" i="2"/>
  <c r="S149" i="2"/>
  <c r="P149" i="2"/>
  <c r="M149" i="2"/>
  <c r="J149" i="2"/>
  <c r="G149" i="2"/>
  <c r="AB148" i="2"/>
  <c r="AB147" i="2" s="1"/>
  <c r="Y148" i="2"/>
  <c r="V148" i="2"/>
  <c r="V147" i="2" s="1"/>
  <c r="S148" i="2"/>
  <c r="P148" i="2"/>
  <c r="M148" i="2"/>
  <c r="M147" i="2" s="1"/>
  <c r="J148" i="2"/>
  <c r="G148" i="2"/>
  <c r="AA147" i="2"/>
  <c r="Z147" i="2"/>
  <c r="X147" i="2"/>
  <c r="W147" i="2"/>
  <c r="U147" i="2"/>
  <c r="T147" i="2"/>
  <c r="R147" i="2"/>
  <c r="Q147" i="2"/>
  <c r="O147" i="2"/>
  <c r="N147" i="2"/>
  <c r="L147" i="2"/>
  <c r="K147" i="2"/>
  <c r="AB146" i="2"/>
  <c r="Y146" i="2"/>
  <c r="V146" i="2"/>
  <c r="S146" i="2"/>
  <c r="P146" i="2"/>
  <c r="M146" i="2"/>
  <c r="J146" i="2"/>
  <c r="G146" i="2"/>
  <c r="AB145" i="2"/>
  <c r="Y145" i="2"/>
  <c r="V145" i="2"/>
  <c r="S145" i="2"/>
  <c r="P145" i="2"/>
  <c r="M145" i="2"/>
  <c r="J145" i="2"/>
  <c r="G145" i="2"/>
  <c r="AB144" i="2"/>
  <c r="Y144" i="2"/>
  <c r="V144" i="2"/>
  <c r="V143" i="2" s="1"/>
  <c r="S144" i="2"/>
  <c r="S143" i="2" s="1"/>
  <c r="P144" i="2"/>
  <c r="M144" i="2"/>
  <c r="J144" i="2"/>
  <c r="G144" i="2"/>
  <c r="AA143" i="2"/>
  <c r="Z143" i="2"/>
  <c r="X143" i="2"/>
  <c r="W143" i="2"/>
  <c r="U143" i="2"/>
  <c r="T143" i="2"/>
  <c r="R143" i="2"/>
  <c r="Q143" i="2"/>
  <c r="O143" i="2"/>
  <c r="N143" i="2"/>
  <c r="L143" i="2"/>
  <c r="K143" i="2"/>
  <c r="AA141" i="2"/>
  <c r="Z141" i="2"/>
  <c r="X141" i="2"/>
  <c r="W141" i="2"/>
  <c r="U141" i="2"/>
  <c r="T141" i="2"/>
  <c r="R141" i="2"/>
  <c r="Q141" i="2"/>
  <c r="O141" i="2"/>
  <c r="N141" i="2"/>
  <c r="L141" i="2"/>
  <c r="K141" i="2"/>
  <c r="AB139" i="2"/>
  <c r="Y139" i="2"/>
  <c r="V139" i="2"/>
  <c r="S139" i="2"/>
  <c r="P139" i="2"/>
  <c r="M139" i="2"/>
  <c r="AB138" i="2"/>
  <c r="Y138" i="2"/>
  <c r="V138" i="2"/>
  <c r="S138" i="2"/>
  <c r="P138" i="2"/>
  <c r="M138" i="2"/>
  <c r="AA136" i="2"/>
  <c r="Z136" i="2"/>
  <c r="X136" i="2"/>
  <c r="W136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AB135" i="2"/>
  <c r="Y135" i="2"/>
  <c r="V135" i="2"/>
  <c r="S135" i="2"/>
  <c r="P135" i="2"/>
  <c r="M135" i="2"/>
  <c r="J135" i="2"/>
  <c r="G135" i="2"/>
  <c r="AB134" i="2"/>
  <c r="Y134" i="2"/>
  <c r="V134" i="2"/>
  <c r="S134" i="2"/>
  <c r="P134" i="2"/>
  <c r="M134" i="2"/>
  <c r="J134" i="2"/>
  <c r="G134" i="2"/>
  <c r="AB133" i="2"/>
  <c r="AB136" i="2" s="1"/>
  <c r="Y133" i="2"/>
  <c r="V133" i="2"/>
  <c r="V136" i="2" s="1"/>
  <c r="S133" i="2"/>
  <c r="P133" i="2"/>
  <c r="P136" i="2" s="1"/>
  <c r="M133" i="2"/>
  <c r="J133" i="2"/>
  <c r="J136" i="2" s="1"/>
  <c r="G133" i="2"/>
  <c r="AA131" i="2"/>
  <c r="Z131" i="2"/>
  <c r="X131" i="2"/>
  <c r="W131" i="2"/>
  <c r="U131" i="2"/>
  <c r="T131" i="2"/>
  <c r="R131" i="2"/>
  <c r="Q131" i="2"/>
  <c r="O131" i="2"/>
  <c r="N131" i="2"/>
  <c r="L131" i="2"/>
  <c r="K131" i="2"/>
  <c r="I131" i="2"/>
  <c r="H131" i="2"/>
  <c r="F131" i="2"/>
  <c r="E131" i="2"/>
  <c r="AB130" i="2"/>
  <c r="Y130" i="2"/>
  <c r="V130" i="2"/>
  <c r="S130" i="2"/>
  <c r="P130" i="2"/>
  <c r="M130" i="2"/>
  <c r="J130" i="2"/>
  <c r="G130" i="2"/>
  <c r="AB129" i="2"/>
  <c r="Y129" i="2"/>
  <c r="Y131" i="2" s="1"/>
  <c r="V129" i="2"/>
  <c r="S129" i="2"/>
  <c r="S131" i="2" s="1"/>
  <c r="P129" i="2"/>
  <c r="M129" i="2"/>
  <c r="J129" i="2"/>
  <c r="J131" i="2" s="1"/>
  <c r="G129" i="2"/>
  <c r="AA127" i="2"/>
  <c r="Z127" i="2"/>
  <c r="X127" i="2"/>
  <c r="W127" i="2"/>
  <c r="U127" i="2"/>
  <c r="T127" i="2"/>
  <c r="R127" i="2"/>
  <c r="Q127" i="2"/>
  <c r="O127" i="2"/>
  <c r="N127" i="2"/>
  <c r="L127" i="2"/>
  <c r="K127" i="2"/>
  <c r="AB124" i="2"/>
  <c r="Y124" i="2"/>
  <c r="V124" i="2"/>
  <c r="S124" i="2"/>
  <c r="P124" i="2"/>
  <c r="M124" i="2"/>
  <c r="AA122" i="2"/>
  <c r="Z122" i="2"/>
  <c r="X122" i="2"/>
  <c r="W122" i="2"/>
  <c r="U122" i="2"/>
  <c r="T122" i="2"/>
  <c r="R122" i="2"/>
  <c r="Q122" i="2"/>
  <c r="O122" i="2"/>
  <c r="N122" i="2"/>
  <c r="L122" i="2"/>
  <c r="K122" i="2"/>
  <c r="AB121" i="2"/>
  <c r="Y121" i="2"/>
  <c r="V121" i="2"/>
  <c r="S121" i="2"/>
  <c r="P121" i="2"/>
  <c r="M121" i="2"/>
  <c r="AB120" i="2"/>
  <c r="Y120" i="2"/>
  <c r="V120" i="2"/>
  <c r="S120" i="2"/>
  <c r="P120" i="2"/>
  <c r="M120" i="2"/>
  <c r="AB111" i="2"/>
  <c r="Y111" i="2"/>
  <c r="V111" i="2"/>
  <c r="S111" i="2"/>
  <c r="P111" i="2"/>
  <c r="M111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G103" i="2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B100" i="2"/>
  <c r="Y100" i="2"/>
  <c r="V100" i="2"/>
  <c r="S100" i="2"/>
  <c r="P100" i="2"/>
  <c r="M100" i="2"/>
  <c r="J100" i="2"/>
  <c r="G100" i="2"/>
  <c r="AB99" i="2"/>
  <c r="Y99" i="2"/>
  <c r="V99" i="2"/>
  <c r="S99" i="2"/>
  <c r="S98" i="2" s="1"/>
  <c r="S109" i="2" s="1"/>
  <c r="P99" i="2"/>
  <c r="M99" i="2"/>
  <c r="J99" i="2"/>
  <c r="G99" i="2"/>
  <c r="AA98" i="2"/>
  <c r="AA109" i="2" s="1"/>
  <c r="Z98" i="2"/>
  <c r="Z109" i="2" s="1"/>
  <c r="X98" i="2"/>
  <c r="X109" i="2" s="1"/>
  <c r="W98" i="2"/>
  <c r="W109" i="2" s="1"/>
  <c r="U98" i="2"/>
  <c r="U109" i="2" s="1"/>
  <c r="T98" i="2"/>
  <c r="T109" i="2" s="1"/>
  <c r="R98" i="2"/>
  <c r="R109" i="2" s="1"/>
  <c r="Q98" i="2"/>
  <c r="Q109" i="2" s="1"/>
  <c r="O98" i="2"/>
  <c r="O109" i="2" s="1"/>
  <c r="N98" i="2"/>
  <c r="N109" i="2" s="1"/>
  <c r="L98" i="2"/>
  <c r="L109" i="2" s="1"/>
  <c r="K98" i="2"/>
  <c r="K109" i="2" s="1"/>
  <c r="I98" i="2"/>
  <c r="I109" i="2" s="1"/>
  <c r="H98" i="2"/>
  <c r="H109" i="2" s="1"/>
  <c r="F98" i="2"/>
  <c r="F109" i="2" s="1"/>
  <c r="E98" i="2"/>
  <c r="E109" i="2" s="1"/>
  <c r="AB95" i="2"/>
  <c r="Y95" i="2"/>
  <c r="V95" i="2"/>
  <c r="S95" i="2"/>
  <c r="P95" i="2"/>
  <c r="M95" i="2"/>
  <c r="J95" i="2"/>
  <c r="G95" i="2"/>
  <c r="AB94" i="2"/>
  <c r="Y94" i="2"/>
  <c r="V94" i="2"/>
  <c r="S94" i="2"/>
  <c r="P94" i="2"/>
  <c r="M94" i="2"/>
  <c r="J94" i="2"/>
  <c r="G94" i="2"/>
  <c r="AB93" i="2"/>
  <c r="Y93" i="2"/>
  <c r="V93" i="2"/>
  <c r="S93" i="2"/>
  <c r="P93" i="2"/>
  <c r="M93" i="2"/>
  <c r="J93" i="2"/>
  <c r="J92" i="2" s="1"/>
  <c r="G93" i="2"/>
  <c r="G92" i="2" s="1"/>
  <c r="AA92" i="2"/>
  <c r="Z92" i="2"/>
  <c r="X92" i="2"/>
  <c r="W92" i="2"/>
  <c r="U92" i="2"/>
  <c r="T92" i="2"/>
  <c r="R92" i="2"/>
  <c r="Q92" i="2"/>
  <c r="O92" i="2"/>
  <c r="N92" i="2"/>
  <c r="L92" i="2"/>
  <c r="K92" i="2"/>
  <c r="I92" i="2"/>
  <c r="H92" i="2"/>
  <c r="F92" i="2"/>
  <c r="E92" i="2"/>
  <c r="AB91" i="2"/>
  <c r="Y91" i="2"/>
  <c r="V91" i="2"/>
  <c r="S91" i="2"/>
  <c r="P91" i="2"/>
  <c r="M91" i="2"/>
  <c r="J91" i="2"/>
  <c r="G91" i="2"/>
  <c r="AB90" i="2"/>
  <c r="Y90" i="2"/>
  <c r="V90" i="2"/>
  <c r="S90" i="2"/>
  <c r="P90" i="2"/>
  <c r="M90" i="2"/>
  <c r="J90" i="2"/>
  <c r="G90" i="2"/>
  <c r="AB89" i="2"/>
  <c r="Y89" i="2"/>
  <c r="Y88" i="2" s="1"/>
  <c r="V89" i="2"/>
  <c r="S89" i="2"/>
  <c r="P89" i="2"/>
  <c r="M89" i="2"/>
  <c r="J89" i="2"/>
  <c r="J88" i="2" s="1"/>
  <c r="G89" i="2"/>
  <c r="AA88" i="2"/>
  <c r="Z88" i="2"/>
  <c r="X88" i="2"/>
  <c r="W88" i="2"/>
  <c r="U88" i="2"/>
  <c r="T88" i="2"/>
  <c r="R88" i="2"/>
  <c r="Q88" i="2"/>
  <c r="O88" i="2"/>
  <c r="N88" i="2"/>
  <c r="L88" i="2"/>
  <c r="K88" i="2"/>
  <c r="I88" i="2"/>
  <c r="H88" i="2"/>
  <c r="F88" i="2"/>
  <c r="E88" i="2"/>
  <c r="AB87" i="2"/>
  <c r="Y87" i="2"/>
  <c r="V87" i="2"/>
  <c r="S87" i="2"/>
  <c r="P87" i="2"/>
  <c r="M87" i="2"/>
  <c r="J87" i="2"/>
  <c r="G87" i="2"/>
  <c r="AB86" i="2"/>
  <c r="Y86" i="2"/>
  <c r="V86" i="2"/>
  <c r="S86" i="2"/>
  <c r="P86" i="2"/>
  <c r="M86" i="2"/>
  <c r="J86" i="2"/>
  <c r="G86" i="2"/>
  <c r="AB85" i="2"/>
  <c r="Y85" i="2"/>
  <c r="V85" i="2"/>
  <c r="S85" i="2"/>
  <c r="P85" i="2"/>
  <c r="M85" i="2"/>
  <c r="J85" i="2"/>
  <c r="J84" i="2" s="1"/>
  <c r="G85" i="2"/>
  <c r="G84" i="2" s="1"/>
  <c r="AA84" i="2"/>
  <c r="Z84" i="2"/>
  <c r="X84" i="2"/>
  <c r="W84" i="2"/>
  <c r="U84" i="2"/>
  <c r="T84" i="2"/>
  <c r="T96" i="2" s="1"/>
  <c r="R84" i="2"/>
  <c r="Q84" i="2"/>
  <c r="O84" i="2"/>
  <c r="N84" i="2"/>
  <c r="L84" i="2"/>
  <c r="K84" i="2"/>
  <c r="I84" i="2"/>
  <c r="H84" i="2"/>
  <c r="F84" i="2"/>
  <c r="E84" i="2"/>
  <c r="AB81" i="2"/>
  <c r="Y81" i="2"/>
  <c r="V81" i="2"/>
  <c r="S81" i="2"/>
  <c r="P81" i="2"/>
  <c r="M81" i="2"/>
  <c r="J81" i="2"/>
  <c r="G81" i="2"/>
  <c r="AB80" i="2"/>
  <c r="Y80" i="2"/>
  <c r="V80" i="2"/>
  <c r="S80" i="2"/>
  <c r="P80" i="2"/>
  <c r="M80" i="2"/>
  <c r="J80" i="2"/>
  <c r="G80" i="2"/>
  <c r="AB79" i="2"/>
  <c r="Y79" i="2"/>
  <c r="V79" i="2"/>
  <c r="S79" i="2"/>
  <c r="P79" i="2"/>
  <c r="M79" i="2"/>
  <c r="J79" i="2"/>
  <c r="J78" i="2" s="1"/>
  <c r="J82" i="2" s="1"/>
  <c r="G79" i="2"/>
  <c r="AA78" i="2"/>
  <c r="AA82" i="2" s="1"/>
  <c r="Z78" i="2"/>
  <c r="Z82" i="2" s="1"/>
  <c r="X78" i="2"/>
  <c r="X82" i="2" s="1"/>
  <c r="W78" i="2"/>
  <c r="W82" i="2" s="1"/>
  <c r="U78" i="2"/>
  <c r="U82" i="2" s="1"/>
  <c r="T78" i="2"/>
  <c r="T82" i="2" s="1"/>
  <c r="R78" i="2"/>
  <c r="R82" i="2" s="1"/>
  <c r="Q78" i="2"/>
  <c r="Q82" i="2" s="1"/>
  <c r="O78" i="2"/>
  <c r="O82" i="2" s="1"/>
  <c r="N78" i="2"/>
  <c r="N82" i="2" s="1"/>
  <c r="L78" i="2"/>
  <c r="L82" i="2" s="1"/>
  <c r="K78" i="2"/>
  <c r="K82" i="2" s="1"/>
  <c r="I78" i="2"/>
  <c r="I82" i="2" s="1"/>
  <c r="H78" i="2"/>
  <c r="H82" i="2" s="1"/>
  <c r="F78" i="2"/>
  <c r="F82" i="2" s="1"/>
  <c r="E78" i="2"/>
  <c r="E82" i="2" s="1"/>
  <c r="AB75" i="2"/>
  <c r="Y75" i="2"/>
  <c r="V75" i="2"/>
  <c r="S75" i="2"/>
  <c r="P75" i="2"/>
  <c r="M75" i="2"/>
  <c r="J75" i="2"/>
  <c r="G75" i="2"/>
  <c r="AB74" i="2"/>
  <c r="Y74" i="2"/>
  <c r="V74" i="2"/>
  <c r="S74" i="2"/>
  <c r="P74" i="2"/>
  <c r="M74" i="2"/>
  <c r="J74" i="2"/>
  <c r="G74" i="2"/>
  <c r="AB73" i="2"/>
  <c r="Y73" i="2"/>
  <c r="Y72" i="2" s="1"/>
  <c r="V73" i="2"/>
  <c r="S73" i="2"/>
  <c r="P73" i="2"/>
  <c r="M73" i="2"/>
  <c r="M72" i="2" s="1"/>
  <c r="J73" i="2"/>
  <c r="G73" i="2"/>
  <c r="AA72" i="2"/>
  <c r="Z72" i="2"/>
  <c r="X72" i="2"/>
  <c r="W72" i="2"/>
  <c r="U72" i="2"/>
  <c r="T72" i="2"/>
  <c r="R72" i="2"/>
  <c r="Q72" i="2"/>
  <c r="O72" i="2"/>
  <c r="N72" i="2"/>
  <c r="L72" i="2"/>
  <c r="K72" i="2"/>
  <c r="I72" i="2"/>
  <c r="H72" i="2"/>
  <c r="F72" i="2"/>
  <c r="E72" i="2"/>
  <c r="AB71" i="2"/>
  <c r="Y71" i="2"/>
  <c r="V71" i="2"/>
  <c r="S71" i="2"/>
  <c r="P71" i="2"/>
  <c r="M71" i="2"/>
  <c r="J71" i="2"/>
  <c r="G71" i="2"/>
  <c r="AB70" i="2"/>
  <c r="Y70" i="2"/>
  <c r="V70" i="2"/>
  <c r="S70" i="2"/>
  <c r="P70" i="2"/>
  <c r="M70" i="2"/>
  <c r="J70" i="2"/>
  <c r="G70" i="2"/>
  <c r="AB69" i="2"/>
  <c r="Y69" i="2"/>
  <c r="V69" i="2"/>
  <c r="V68" i="2" s="1"/>
  <c r="S69" i="2"/>
  <c r="P69" i="2"/>
  <c r="M69" i="2"/>
  <c r="M68" i="2" s="1"/>
  <c r="J69" i="2"/>
  <c r="G69" i="2"/>
  <c r="AA68" i="2"/>
  <c r="Z68" i="2"/>
  <c r="X68" i="2"/>
  <c r="W68" i="2"/>
  <c r="U68" i="2"/>
  <c r="T68" i="2"/>
  <c r="R68" i="2"/>
  <c r="Q68" i="2"/>
  <c r="O68" i="2"/>
  <c r="N68" i="2"/>
  <c r="L68" i="2"/>
  <c r="K68" i="2"/>
  <c r="I68" i="2"/>
  <c r="H68" i="2"/>
  <c r="F68" i="2"/>
  <c r="E68" i="2"/>
  <c r="AB67" i="2"/>
  <c r="Y67" i="2"/>
  <c r="V67" i="2"/>
  <c r="S67" i="2"/>
  <c r="P67" i="2"/>
  <c r="M67" i="2"/>
  <c r="J67" i="2"/>
  <c r="G67" i="2"/>
  <c r="AB66" i="2"/>
  <c r="Y66" i="2"/>
  <c r="V66" i="2"/>
  <c r="S66" i="2"/>
  <c r="P66" i="2"/>
  <c r="M66" i="2"/>
  <c r="J66" i="2"/>
  <c r="G66" i="2"/>
  <c r="AB65" i="2"/>
  <c r="Y65" i="2"/>
  <c r="V65" i="2"/>
  <c r="S65" i="2"/>
  <c r="P65" i="2"/>
  <c r="M65" i="2"/>
  <c r="J65" i="2"/>
  <c r="G65" i="2"/>
  <c r="AA64" i="2"/>
  <c r="Z64" i="2"/>
  <c r="X64" i="2"/>
  <c r="W64" i="2"/>
  <c r="U64" i="2"/>
  <c r="T64" i="2"/>
  <c r="R64" i="2"/>
  <c r="Q64" i="2"/>
  <c r="O64" i="2"/>
  <c r="N64" i="2"/>
  <c r="L64" i="2"/>
  <c r="K64" i="2"/>
  <c r="I64" i="2"/>
  <c r="H64" i="2"/>
  <c r="F64" i="2"/>
  <c r="E64" i="2"/>
  <c r="AB63" i="2"/>
  <c r="Y63" i="2"/>
  <c r="V63" i="2"/>
  <c r="S63" i="2"/>
  <c r="P63" i="2"/>
  <c r="M63" i="2"/>
  <c r="J63" i="2"/>
  <c r="G63" i="2"/>
  <c r="AB62" i="2"/>
  <c r="Y62" i="2"/>
  <c r="V62" i="2"/>
  <c r="S62" i="2"/>
  <c r="P62" i="2"/>
  <c r="M62" i="2"/>
  <c r="J62" i="2"/>
  <c r="G62" i="2"/>
  <c r="AB61" i="2"/>
  <c r="Y61" i="2"/>
  <c r="V61" i="2"/>
  <c r="S61" i="2"/>
  <c r="P61" i="2"/>
  <c r="P60" i="2" s="1"/>
  <c r="M61" i="2"/>
  <c r="M60" i="2" s="1"/>
  <c r="J61" i="2"/>
  <c r="G61" i="2"/>
  <c r="AA60" i="2"/>
  <c r="Z60" i="2"/>
  <c r="X60" i="2"/>
  <c r="W60" i="2"/>
  <c r="U60" i="2"/>
  <c r="T60" i="2"/>
  <c r="R60" i="2"/>
  <c r="Q60" i="2"/>
  <c r="O60" i="2"/>
  <c r="N60" i="2"/>
  <c r="L60" i="2"/>
  <c r="K60" i="2"/>
  <c r="I60" i="2"/>
  <c r="H60" i="2"/>
  <c r="F60" i="2"/>
  <c r="E60" i="2"/>
  <c r="AB59" i="2"/>
  <c r="Y59" i="2"/>
  <c r="V59" i="2"/>
  <c r="S59" i="2"/>
  <c r="P59" i="2"/>
  <c r="M59" i="2"/>
  <c r="J59" i="2"/>
  <c r="G59" i="2"/>
  <c r="AB58" i="2"/>
  <c r="Y58" i="2"/>
  <c r="V58" i="2"/>
  <c r="S58" i="2"/>
  <c r="P58" i="2"/>
  <c r="M58" i="2"/>
  <c r="J58" i="2"/>
  <c r="G58" i="2"/>
  <c r="AB57" i="2"/>
  <c r="Y57" i="2"/>
  <c r="V57" i="2"/>
  <c r="S57" i="2"/>
  <c r="P57" i="2"/>
  <c r="P56" i="2" s="1"/>
  <c r="M57" i="2"/>
  <c r="J57" i="2"/>
  <c r="G57" i="2"/>
  <c r="AA56" i="2"/>
  <c r="Z56" i="2"/>
  <c r="X56" i="2"/>
  <c r="W56" i="2"/>
  <c r="U56" i="2"/>
  <c r="T56" i="2"/>
  <c r="R56" i="2"/>
  <c r="Q56" i="2"/>
  <c r="O56" i="2"/>
  <c r="N56" i="2"/>
  <c r="L56" i="2"/>
  <c r="K56" i="2"/>
  <c r="I56" i="2"/>
  <c r="H56" i="2"/>
  <c r="F56" i="2"/>
  <c r="E56" i="2"/>
  <c r="AB53" i="2"/>
  <c r="Y53" i="2"/>
  <c r="V53" i="2"/>
  <c r="S53" i="2"/>
  <c r="P53" i="2"/>
  <c r="M53" i="2"/>
  <c r="J53" i="2"/>
  <c r="G53" i="2"/>
  <c r="AB52" i="2"/>
  <c r="Y52" i="2"/>
  <c r="V52" i="2"/>
  <c r="S52" i="2"/>
  <c r="P52" i="2"/>
  <c r="M52" i="2"/>
  <c r="J52" i="2"/>
  <c r="G52" i="2"/>
  <c r="AB51" i="2"/>
  <c r="Y51" i="2"/>
  <c r="V51" i="2"/>
  <c r="S51" i="2"/>
  <c r="P51" i="2"/>
  <c r="M51" i="2"/>
  <c r="J51" i="2"/>
  <c r="G51" i="2"/>
  <c r="AA50" i="2"/>
  <c r="Z50" i="2"/>
  <c r="X50" i="2"/>
  <c r="W50" i="2"/>
  <c r="U50" i="2"/>
  <c r="T50" i="2"/>
  <c r="R50" i="2"/>
  <c r="Q50" i="2"/>
  <c r="O50" i="2"/>
  <c r="N50" i="2"/>
  <c r="L50" i="2"/>
  <c r="K50" i="2"/>
  <c r="I50" i="2"/>
  <c r="H50" i="2"/>
  <c r="F50" i="2"/>
  <c r="E50" i="2"/>
  <c r="AB49" i="2"/>
  <c r="Y49" i="2"/>
  <c r="V49" i="2"/>
  <c r="S49" i="2"/>
  <c r="P49" i="2"/>
  <c r="M49" i="2"/>
  <c r="J49" i="2"/>
  <c r="G49" i="2"/>
  <c r="AB48" i="2"/>
  <c r="Y48" i="2"/>
  <c r="V48" i="2"/>
  <c r="S48" i="2"/>
  <c r="P48" i="2"/>
  <c r="M48" i="2"/>
  <c r="J48" i="2"/>
  <c r="G48" i="2"/>
  <c r="AB47" i="2"/>
  <c r="AB46" i="2" s="1"/>
  <c r="Y47" i="2"/>
  <c r="V47" i="2"/>
  <c r="S47" i="2"/>
  <c r="P47" i="2"/>
  <c r="M47" i="2"/>
  <c r="J47" i="2"/>
  <c r="G47" i="2"/>
  <c r="AA46" i="2"/>
  <c r="Z46" i="2"/>
  <c r="X46" i="2"/>
  <c r="W46" i="2"/>
  <c r="U46" i="2"/>
  <c r="T46" i="2"/>
  <c r="R46" i="2"/>
  <c r="Q46" i="2"/>
  <c r="O46" i="2"/>
  <c r="N46" i="2"/>
  <c r="L46" i="2"/>
  <c r="K46" i="2"/>
  <c r="I46" i="2"/>
  <c r="H46" i="2"/>
  <c r="F46" i="2"/>
  <c r="E46" i="2"/>
  <c r="AB43" i="2"/>
  <c r="Y43" i="2"/>
  <c r="V43" i="2"/>
  <c r="S43" i="2"/>
  <c r="P43" i="2"/>
  <c r="M43" i="2"/>
  <c r="J43" i="2"/>
  <c r="G43" i="2"/>
  <c r="AB42" i="2"/>
  <c r="Y42" i="2"/>
  <c r="V42" i="2"/>
  <c r="S42" i="2"/>
  <c r="P42" i="2"/>
  <c r="M42" i="2"/>
  <c r="J42" i="2"/>
  <c r="G42" i="2"/>
  <c r="AB41" i="2"/>
  <c r="Y41" i="2"/>
  <c r="V41" i="2"/>
  <c r="S41" i="2"/>
  <c r="P41" i="2"/>
  <c r="M41" i="2"/>
  <c r="J41" i="2"/>
  <c r="J40" i="2" s="1"/>
  <c r="G41" i="2"/>
  <c r="AA40" i="2"/>
  <c r="Z40" i="2"/>
  <c r="X40" i="2"/>
  <c r="W40" i="2"/>
  <c r="U40" i="2"/>
  <c r="T40" i="2"/>
  <c r="R40" i="2"/>
  <c r="Q40" i="2"/>
  <c r="O40" i="2"/>
  <c r="N40" i="2"/>
  <c r="L40" i="2"/>
  <c r="K40" i="2"/>
  <c r="I40" i="2"/>
  <c r="H40" i="2"/>
  <c r="F40" i="2"/>
  <c r="E40" i="2"/>
  <c r="AB39" i="2"/>
  <c r="Y39" i="2"/>
  <c r="V39" i="2"/>
  <c r="S39" i="2"/>
  <c r="P39" i="2"/>
  <c r="M39" i="2"/>
  <c r="J39" i="2"/>
  <c r="G39" i="2"/>
  <c r="AB38" i="2"/>
  <c r="Y38" i="2"/>
  <c r="V38" i="2"/>
  <c r="S38" i="2"/>
  <c r="P38" i="2"/>
  <c r="M38" i="2"/>
  <c r="J38" i="2"/>
  <c r="G38" i="2"/>
  <c r="AB37" i="2"/>
  <c r="Y37" i="2"/>
  <c r="V37" i="2"/>
  <c r="S37" i="2"/>
  <c r="P37" i="2"/>
  <c r="M37" i="2"/>
  <c r="J37" i="2"/>
  <c r="G37" i="2"/>
  <c r="AA36" i="2"/>
  <c r="Z36" i="2"/>
  <c r="X36" i="2"/>
  <c r="W36" i="2"/>
  <c r="U36" i="2"/>
  <c r="T36" i="2"/>
  <c r="R36" i="2"/>
  <c r="Q36" i="2"/>
  <c r="O36" i="2"/>
  <c r="N36" i="2"/>
  <c r="L36" i="2"/>
  <c r="K36" i="2"/>
  <c r="I36" i="2"/>
  <c r="H36" i="2"/>
  <c r="F36" i="2"/>
  <c r="E36" i="2"/>
  <c r="AB35" i="2"/>
  <c r="Y35" i="2"/>
  <c r="V35" i="2"/>
  <c r="S35" i="2"/>
  <c r="P35" i="2"/>
  <c r="M35" i="2"/>
  <c r="J35" i="2"/>
  <c r="G35" i="2"/>
  <c r="AB34" i="2"/>
  <c r="Y34" i="2"/>
  <c r="V34" i="2"/>
  <c r="S34" i="2"/>
  <c r="P34" i="2"/>
  <c r="M34" i="2"/>
  <c r="J34" i="2"/>
  <c r="G34" i="2"/>
  <c r="AB33" i="2"/>
  <c r="Y33" i="2"/>
  <c r="V33" i="2"/>
  <c r="S33" i="2"/>
  <c r="P33" i="2"/>
  <c r="M33" i="2"/>
  <c r="J33" i="2"/>
  <c r="G33" i="2"/>
  <c r="AB25" i="2"/>
  <c r="Y25" i="2"/>
  <c r="V25" i="2"/>
  <c r="S25" i="2"/>
  <c r="P25" i="2"/>
  <c r="M25" i="2"/>
  <c r="AB24" i="2"/>
  <c r="Y24" i="2"/>
  <c r="V24" i="2"/>
  <c r="S24" i="2"/>
  <c r="P24" i="2"/>
  <c r="M24" i="2"/>
  <c r="AB23" i="2"/>
  <c r="Y23" i="2"/>
  <c r="V23" i="2"/>
  <c r="S23" i="2"/>
  <c r="P23" i="2"/>
  <c r="M23" i="2"/>
  <c r="Y21" i="2"/>
  <c r="S21" i="2"/>
  <c r="M21" i="2"/>
  <c r="J21" i="2"/>
  <c r="G21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AB17" i="2"/>
  <c r="Y17" i="2"/>
  <c r="V17" i="2"/>
  <c r="S17" i="2"/>
  <c r="P17" i="2"/>
  <c r="M17" i="2"/>
  <c r="AB13" i="2"/>
  <c r="Y13" i="2"/>
  <c r="V13" i="2"/>
  <c r="S13" i="2"/>
  <c r="P13" i="2"/>
  <c r="M13" i="2"/>
  <c r="L24" i="1"/>
  <c r="H24" i="1"/>
  <c r="G24" i="1"/>
  <c r="F24" i="1"/>
  <c r="E24" i="1"/>
  <c r="D24" i="1"/>
  <c r="C24" i="1"/>
  <c r="B24" i="1" s="1"/>
  <c r="J23" i="1"/>
  <c r="N23" i="1" s="1"/>
  <c r="J22" i="1"/>
  <c r="N22" i="1" s="1"/>
  <c r="J21" i="1"/>
  <c r="N21" i="1" s="1"/>
  <c r="F50" i="3" l="1"/>
  <c r="I50" i="3" s="1"/>
  <c r="I54" i="3" s="1"/>
  <c r="I56" i="3" s="1"/>
  <c r="M127" i="2"/>
  <c r="G78" i="2"/>
  <c r="G82" i="2" s="1"/>
  <c r="S151" i="2"/>
  <c r="AC159" i="2"/>
  <c r="P32" i="2"/>
  <c r="P64" i="2"/>
  <c r="P72" i="2"/>
  <c r="AB36" i="2"/>
  <c r="G50" i="2"/>
  <c r="M157" i="2"/>
  <c r="AD163" i="2"/>
  <c r="J141" i="2"/>
  <c r="J24" i="1"/>
  <c r="N24" i="1" s="1"/>
  <c r="AD164" i="2"/>
  <c r="AC162" i="2"/>
  <c r="AE162" i="2" s="1"/>
  <c r="AF162" i="2" s="1"/>
  <c r="AC165" i="2"/>
  <c r="AC164" i="2"/>
  <c r="AC163" i="2"/>
  <c r="AC161" i="2"/>
  <c r="AD161" i="2"/>
  <c r="AC160" i="2"/>
  <c r="S157" i="2"/>
  <c r="G141" i="2"/>
  <c r="Y157" i="2"/>
  <c r="AD162" i="2"/>
  <c r="AC126" i="2"/>
  <c r="Y64" i="2"/>
  <c r="Y136" i="2"/>
  <c r="AD165" i="2"/>
  <c r="AD160" i="2"/>
  <c r="AD159" i="2"/>
  <c r="AE159" i="2" s="1"/>
  <c r="AF159" i="2" s="1"/>
  <c r="AD125" i="2"/>
  <c r="V157" i="2"/>
  <c r="V166" i="2" s="1"/>
  <c r="AB157" i="2"/>
  <c r="P157" i="2"/>
  <c r="M136" i="2"/>
  <c r="AB141" i="2"/>
  <c r="P147" i="2"/>
  <c r="S147" i="2"/>
  <c r="P143" i="2"/>
  <c r="S141" i="2"/>
  <c r="S127" i="2"/>
  <c r="V141" i="2"/>
  <c r="AD126" i="2"/>
  <c r="AC125" i="2"/>
  <c r="V127" i="2"/>
  <c r="Y141" i="2"/>
  <c r="AB127" i="2"/>
  <c r="P127" i="2"/>
  <c r="Y127" i="2"/>
  <c r="V88" i="2"/>
  <c r="AB72" i="2"/>
  <c r="Y68" i="2"/>
  <c r="Y147" i="2"/>
  <c r="Y143" i="2"/>
  <c r="P78" i="2"/>
  <c r="P82" i="2" s="1"/>
  <c r="M141" i="2"/>
  <c r="M143" i="2"/>
  <c r="M166" i="2" s="1"/>
  <c r="M50" i="2"/>
  <c r="P40" i="2"/>
  <c r="AC158" i="2"/>
  <c r="P131" i="2"/>
  <c r="S72" i="2"/>
  <c r="AC113" i="2"/>
  <c r="P46" i="2"/>
  <c r="AC152" i="2"/>
  <c r="AC153" i="2"/>
  <c r="AC154" i="2"/>
  <c r="AC130" i="2"/>
  <c r="AB32" i="2"/>
  <c r="AD158" i="2"/>
  <c r="AC14" i="2"/>
  <c r="AC118" i="2"/>
  <c r="AC119" i="2"/>
  <c r="AD114" i="2"/>
  <c r="R54" i="2"/>
  <c r="P36" i="2"/>
  <c r="G127" i="2"/>
  <c r="U166" i="2"/>
  <c r="S40" i="2"/>
  <c r="AC155" i="2"/>
  <c r="AC156" i="2"/>
  <c r="Y92" i="2"/>
  <c r="G131" i="2"/>
  <c r="G157" i="2"/>
  <c r="AD117" i="2"/>
  <c r="AD115" i="2"/>
  <c r="AD118" i="2"/>
  <c r="AD155" i="2"/>
  <c r="AD156" i="2"/>
  <c r="N166" i="2"/>
  <c r="G12" i="2"/>
  <c r="J12" i="2"/>
  <c r="AD113" i="2"/>
  <c r="V131" i="2"/>
  <c r="Z96" i="2"/>
  <c r="O166" i="2"/>
  <c r="W166" i="2"/>
  <c r="Y60" i="2"/>
  <c r="AC148" i="2"/>
  <c r="AC149" i="2"/>
  <c r="AC150" i="2"/>
  <c r="P151" i="2"/>
  <c r="AC116" i="2"/>
  <c r="Q96" i="2"/>
  <c r="AD130" i="2"/>
  <c r="AC133" i="2"/>
  <c r="AC134" i="2"/>
  <c r="AC135" i="2"/>
  <c r="AC144" i="2"/>
  <c r="AC145" i="2"/>
  <c r="AC146" i="2"/>
  <c r="Q166" i="2"/>
  <c r="Z166" i="2"/>
  <c r="AD112" i="2"/>
  <c r="AC114" i="2"/>
  <c r="S46" i="2"/>
  <c r="W54" i="2"/>
  <c r="M131" i="2"/>
  <c r="AD134" i="2"/>
  <c r="AD135" i="2"/>
  <c r="AC139" i="2"/>
  <c r="AD144" i="2"/>
  <c r="AD145" i="2"/>
  <c r="J157" i="2"/>
  <c r="J166" i="2" s="1"/>
  <c r="R166" i="2"/>
  <c r="AA166" i="2"/>
  <c r="AC112" i="2"/>
  <c r="AD119" i="2"/>
  <c r="S136" i="2"/>
  <c r="Y151" i="2"/>
  <c r="K166" i="2"/>
  <c r="S166" i="2"/>
  <c r="AC117" i="2"/>
  <c r="AD116" i="2"/>
  <c r="L166" i="2"/>
  <c r="T166" i="2"/>
  <c r="AC115" i="2"/>
  <c r="S122" i="2"/>
  <c r="V122" i="2"/>
  <c r="J122" i="2"/>
  <c r="M122" i="2"/>
  <c r="P122" i="2"/>
  <c r="Y122" i="2"/>
  <c r="AB122" i="2"/>
  <c r="Y40" i="2"/>
  <c r="V98" i="2"/>
  <c r="V109" i="2" s="1"/>
  <c r="Y46" i="2"/>
  <c r="P92" i="2"/>
  <c r="G32" i="2"/>
  <c r="P88" i="2"/>
  <c r="AB40" i="2"/>
  <c r="J50" i="2"/>
  <c r="S60" i="2"/>
  <c r="S36" i="2"/>
  <c r="M78" i="2"/>
  <c r="M82" i="2" s="1"/>
  <c r="M98" i="2"/>
  <c r="M109" i="2" s="1"/>
  <c r="J98" i="2"/>
  <c r="J109" i="2" s="1"/>
  <c r="Y56" i="2"/>
  <c r="AB60" i="2"/>
  <c r="M46" i="2"/>
  <c r="AD37" i="2"/>
  <c r="AD38" i="2"/>
  <c r="AD39" i="2"/>
  <c r="S12" i="2"/>
  <c r="P22" i="2"/>
  <c r="V60" i="2"/>
  <c r="S32" i="2"/>
  <c r="V32" i="2"/>
  <c r="S68" i="2"/>
  <c r="Y32" i="2"/>
  <c r="AC89" i="2"/>
  <c r="AC90" i="2"/>
  <c r="G40" i="2"/>
  <c r="S56" i="2"/>
  <c r="AD15" i="2"/>
  <c r="M22" i="2"/>
  <c r="AD66" i="2"/>
  <c r="AC99" i="2"/>
  <c r="AC101" i="2"/>
  <c r="AC102" i="2"/>
  <c r="AC103" i="2"/>
  <c r="AC104" i="2"/>
  <c r="AC105" i="2"/>
  <c r="AC106" i="2"/>
  <c r="AC107" i="2"/>
  <c r="AC108" i="2"/>
  <c r="AD23" i="2"/>
  <c r="AC74" i="2"/>
  <c r="AC73" i="2"/>
  <c r="G122" i="2"/>
  <c r="P84" i="2"/>
  <c r="V22" i="2"/>
  <c r="AC75" i="2"/>
  <c r="S22" i="2"/>
  <c r="AB92" i="2"/>
  <c r="V12" i="2"/>
  <c r="AD47" i="2"/>
  <c r="Y22" i="2"/>
  <c r="AC37" i="2"/>
  <c r="AC38" i="2"/>
  <c r="AC39" i="2"/>
  <c r="AD51" i="2"/>
  <c r="AD58" i="2"/>
  <c r="Y84" i="2"/>
  <c r="AB84" i="2"/>
  <c r="S84" i="2"/>
  <c r="S92" i="2"/>
  <c r="G98" i="2"/>
  <c r="G109" i="2" s="1"/>
  <c r="Y12" i="2"/>
  <c r="J36" i="2"/>
  <c r="M36" i="2"/>
  <c r="AC51" i="2"/>
  <c r="AB50" i="2"/>
  <c r="AB54" i="2" s="1"/>
  <c r="V64" i="2"/>
  <c r="S64" i="2"/>
  <c r="AC79" i="2"/>
  <c r="AC80" i="2"/>
  <c r="V84" i="2"/>
  <c r="AD89" i="2"/>
  <c r="AD90" i="2"/>
  <c r="V92" i="2"/>
  <c r="AD102" i="2"/>
  <c r="AD103" i="2"/>
  <c r="AD104" i="2"/>
  <c r="AD106" i="2"/>
  <c r="AC120" i="2"/>
  <c r="AC121" i="2"/>
  <c r="AC42" i="2"/>
  <c r="AC43" i="2"/>
  <c r="AC52" i="2"/>
  <c r="V56" i="2"/>
  <c r="AC61" i="2"/>
  <c r="AC62" i="2"/>
  <c r="P68" i="2"/>
  <c r="M88" i="2"/>
  <c r="AD121" i="2"/>
  <c r="AB12" i="2"/>
  <c r="J68" i="2"/>
  <c r="AB22" i="2"/>
  <c r="AD41" i="2"/>
  <c r="AD52" i="2"/>
  <c r="AD62" i="2"/>
  <c r="P98" i="2"/>
  <c r="P109" i="2" s="1"/>
  <c r="AC16" i="2"/>
  <c r="V46" i="2"/>
  <c r="AD61" i="2"/>
  <c r="M40" i="2"/>
  <c r="AC65" i="2"/>
  <c r="AC66" i="2"/>
  <c r="AB64" i="2"/>
  <c r="J72" i="2"/>
  <c r="AC85" i="2"/>
  <c r="AC86" i="2"/>
  <c r="AC87" i="2"/>
  <c r="AC93" i="2"/>
  <c r="AC94" i="2"/>
  <c r="AD42" i="2"/>
  <c r="AD53" i="2"/>
  <c r="AC23" i="2"/>
  <c r="AC33" i="2"/>
  <c r="V36" i="2"/>
  <c r="M12" i="2"/>
  <c r="Y18" i="2"/>
  <c r="AC21" i="2"/>
  <c r="J32" i="2"/>
  <c r="AC34" i="2"/>
  <c r="AC35" i="2"/>
  <c r="Y36" i="2"/>
  <c r="P50" i="2"/>
  <c r="AC57" i="2"/>
  <c r="AC58" i="2"/>
  <c r="AB56" i="2"/>
  <c r="AD65" i="2"/>
  <c r="AC67" i="2"/>
  <c r="S78" i="2"/>
  <c r="S82" i="2" s="1"/>
  <c r="AD85" i="2"/>
  <c r="AD86" i="2"/>
  <c r="AD94" i="2"/>
  <c r="AD16" i="2"/>
  <c r="AC20" i="2"/>
  <c r="AE20" i="2" s="1"/>
  <c r="AF20" i="2" s="1"/>
  <c r="M32" i="2"/>
  <c r="AD34" i="2"/>
  <c r="AC47" i="2"/>
  <c r="AC48" i="2"/>
  <c r="AC49" i="2"/>
  <c r="AD57" i="2"/>
  <c r="AC59" i="2"/>
  <c r="M64" i="2"/>
  <c r="AB68" i="2"/>
  <c r="V78" i="2"/>
  <c r="V82" i="2" s="1"/>
  <c r="M84" i="2"/>
  <c r="G88" i="2"/>
  <c r="G96" i="2" s="1"/>
  <c r="M92" i="2"/>
  <c r="Y98" i="2"/>
  <c r="Y109" i="2" s="1"/>
  <c r="AC15" i="2"/>
  <c r="AC24" i="2"/>
  <c r="AD24" i="2"/>
  <c r="J46" i="2"/>
  <c r="Y50" i="2"/>
  <c r="V50" i="2"/>
  <c r="M56" i="2"/>
  <c r="AC69" i="2"/>
  <c r="AC70" i="2"/>
  <c r="AC71" i="2"/>
  <c r="Y78" i="2"/>
  <c r="Y82" i="2" s="1"/>
  <c r="AB88" i="2"/>
  <c r="AC25" i="2"/>
  <c r="AD25" i="2"/>
  <c r="AC95" i="2"/>
  <c r="AD95" i="2"/>
  <c r="H96" i="2"/>
  <c r="R96" i="2"/>
  <c r="AA96" i="2"/>
  <c r="S88" i="2"/>
  <c r="W96" i="2"/>
  <c r="AC91" i="2"/>
  <c r="E96" i="2"/>
  <c r="N96" i="2"/>
  <c r="X96" i="2"/>
  <c r="AD91" i="2"/>
  <c r="AD87" i="2"/>
  <c r="I96" i="2"/>
  <c r="U96" i="2"/>
  <c r="K96" i="2"/>
  <c r="L96" i="2"/>
  <c r="F96" i="2"/>
  <c r="O96" i="2"/>
  <c r="AC81" i="2"/>
  <c r="V72" i="2"/>
  <c r="AD71" i="2"/>
  <c r="AD67" i="2"/>
  <c r="W76" i="2"/>
  <c r="H76" i="2"/>
  <c r="AA76" i="2"/>
  <c r="I76" i="2"/>
  <c r="N76" i="2"/>
  <c r="AC63" i="2"/>
  <c r="AD63" i="2"/>
  <c r="T76" i="2"/>
  <c r="AD59" i="2"/>
  <c r="K76" i="2"/>
  <c r="L76" i="2"/>
  <c r="U76" i="2"/>
  <c r="O76" i="2"/>
  <c r="X76" i="2"/>
  <c r="E76" i="2"/>
  <c r="J56" i="2"/>
  <c r="F76" i="2"/>
  <c r="Q76" i="2"/>
  <c r="AD49" i="2"/>
  <c r="F54" i="2"/>
  <c r="N54" i="2"/>
  <c r="X54" i="2"/>
  <c r="O54" i="2"/>
  <c r="Z54" i="2"/>
  <c r="AA54" i="2"/>
  <c r="AD43" i="2"/>
  <c r="V40" i="2"/>
  <c r="AD35" i="2"/>
  <c r="M18" i="2"/>
  <c r="AC19" i="2"/>
  <c r="AE19" i="2" s="1"/>
  <c r="AF19" i="2" s="1"/>
  <c r="S18" i="2"/>
  <c r="AD14" i="2"/>
  <c r="P12" i="2"/>
  <c r="AC13" i="2"/>
  <c r="AC17" i="2"/>
  <c r="AD13" i="2"/>
  <c r="AD17" i="2"/>
  <c r="AC41" i="2"/>
  <c r="AD21" i="2"/>
  <c r="AD33" i="2"/>
  <c r="G46" i="2"/>
  <c r="H54" i="2"/>
  <c r="J60" i="2"/>
  <c r="R76" i="2"/>
  <c r="Z76" i="2"/>
  <c r="AD99" i="2"/>
  <c r="AD100" i="2"/>
  <c r="AD146" i="2"/>
  <c r="AD148" i="2"/>
  <c r="AD149" i="2"/>
  <c r="AD152" i="2"/>
  <c r="AD153" i="2"/>
  <c r="AD48" i="2"/>
  <c r="I54" i="2"/>
  <c r="Q54" i="2"/>
  <c r="AB78" i="2"/>
  <c r="AB82" i="2" s="1"/>
  <c r="AD101" i="2"/>
  <c r="AD120" i="2"/>
  <c r="AD136" i="2"/>
  <c r="AD150" i="2"/>
  <c r="AD154" i="2"/>
  <c r="S50" i="2"/>
  <c r="AC53" i="2"/>
  <c r="J22" i="2"/>
  <c r="K54" i="2"/>
  <c r="T54" i="2"/>
  <c r="AD79" i="2"/>
  <c r="AD80" i="2"/>
  <c r="AD105" i="2"/>
  <c r="G22" i="2"/>
  <c r="G36" i="2"/>
  <c r="L54" i="2"/>
  <c r="U54" i="2"/>
  <c r="AD74" i="2"/>
  <c r="AD81" i="2"/>
  <c r="AD107" i="2"/>
  <c r="AD108" i="2"/>
  <c r="AB131" i="2"/>
  <c r="AD138" i="2"/>
  <c r="AD139" i="2"/>
  <c r="X166" i="2"/>
  <c r="J64" i="2"/>
  <c r="E54" i="2"/>
  <c r="AD70" i="2"/>
  <c r="AD73" i="2"/>
  <c r="AD93" i="2"/>
  <c r="AB143" i="2"/>
  <c r="AD69" i="2"/>
  <c r="AD75" i="2"/>
  <c r="AB98" i="2"/>
  <c r="AB109" i="2" s="1"/>
  <c r="P141" i="2"/>
  <c r="AC100" i="2"/>
  <c r="AC129" i="2"/>
  <c r="J96" i="2"/>
  <c r="J127" i="2"/>
  <c r="AD129" i="2"/>
  <c r="G136" i="2"/>
  <c r="G56" i="2"/>
  <c r="G60" i="2"/>
  <c r="G64" i="2"/>
  <c r="G68" i="2"/>
  <c r="G72" i="2"/>
  <c r="AC138" i="2"/>
  <c r="AD133" i="2"/>
  <c r="P76" i="2" l="1"/>
  <c r="AE161" i="2"/>
  <c r="AF161" i="2" s="1"/>
  <c r="AE164" i="2"/>
  <c r="AF164" i="2" s="1"/>
  <c r="AE163" i="2"/>
  <c r="AF163" i="2" s="1"/>
  <c r="AE165" i="2"/>
  <c r="AF165" i="2" s="1"/>
  <c r="V54" i="2"/>
  <c r="AC157" i="2"/>
  <c r="AE160" i="2"/>
  <c r="AF160" i="2" s="1"/>
  <c r="AE112" i="2"/>
  <c r="AF112" i="2" s="1"/>
  <c r="AE126" i="2"/>
  <c r="AF126" i="2" s="1"/>
  <c r="AE125" i="2"/>
  <c r="AF125" i="2" s="1"/>
  <c r="AE114" i="2"/>
  <c r="AF114" i="2" s="1"/>
  <c r="AE146" i="2"/>
  <c r="AF146" i="2" s="1"/>
  <c r="M54" i="2"/>
  <c r="AC141" i="2"/>
  <c r="P166" i="2"/>
  <c r="AE158" i="2"/>
  <c r="AF158" i="2" s="1"/>
  <c r="AD127" i="2"/>
  <c r="Y166" i="2"/>
  <c r="AC127" i="2"/>
  <c r="Y96" i="2"/>
  <c r="AE154" i="2"/>
  <c r="AF154" i="2" s="1"/>
  <c r="AC136" i="2"/>
  <c r="AE136" i="2" s="1"/>
  <c r="AF136" i="2" s="1"/>
  <c r="AE152" i="2"/>
  <c r="AF152" i="2" s="1"/>
  <c r="AE16" i="2"/>
  <c r="AF16" i="2" s="1"/>
  <c r="AE115" i="2"/>
  <c r="AF115" i="2" s="1"/>
  <c r="AC131" i="2"/>
  <c r="AE156" i="2"/>
  <c r="AF156" i="2" s="1"/>
  <c r="AE145" i="2"/>
  <c r="AF145" i="2" s="1"/>
  <c r="AE116" i="2"/>
  <c r="AF116" i="2" s="1"/>
  <c r="AD157" i="2"/>
  <c r="AE157" i="2" s="1"/>
  <c r="AF157" i="2" s="1"/>
  <c r="AE118" i="2"/>
  <c r="AF118" i="2" s="1"/>
  <c r="P44" i="2"/>
  <c r="AE149" i="2"/>
  <c r="AF149" i="2" s="1"/>
  <c r="AB26" i="2"/>
  <c r="AB29" i="2" s="1"/>
  <c r="AB28" i="2" s="1"/>
  <c r="AB30" i="2" s="1"/>
  <c r="AE133" i="2"/>
  <c r="AF133" i="2" s="1"/>
  <c r="AE153" i="2"/>
  <c r="AF153" i="2" s="1"/>
  <c r="P54" i="2"/>
  <c r="Y76" i="2"/>
  <c r="AE130" i="2"/>
  <c r="AF130" i="2" s="1"/>
  <c r="AE155" i="2"/>
  <c r="AF155" i="2" s="1"/>
  <c r="AE139" i="2"/>
  <c r="AF139" i="2" s="1"/>
  <c r="AE119" i="2"/>
  <c r="AF119" i="2" s="1"/>
  <c r="AE113" i="2"/>
  <c r="AF113" i="2" s="1"/>
  <c r="AE14" i="2"/>
  <c r="AF14" i="2" s="1"/>
  <c r="AE144" i="2"/>
  <c r="AF144" i="2" s="1"/>
  <c r="S54" i="2"/>
  <c r="AB44" i="2"/>
  <c r="AE134" i="2"/>
  <c r="AF134" i="2" s="1"/>
  <c r="AD131" i="2"/>
  <c r="AE150" i="2"/>
  <c r="AF150" i="2" s="1"/>
  <c r="AE117" i="2"/>
  <c r="AF117" i="2" s="1"/>
  <c r="AE148" i="2"/>
  <c r="AF148" i="2" s="1"/>
  <c r="AE135" i="2"/>
  <c r="AF135" i="2" s="1"/>
  <c r="AE89" i="2"/>
  <c r="AF89" i="2" s="1"/>
  <c r="AE138" i="2"/>
  <c r="AF138" i="2" s="1"/>
  <c r="G166" i="2"/>
  <c r="AE129" i="2"/>
  <c r="AF129" i="2" s="1"/>
  <c r="AD88" i="2"/>
  <c r="AB166" i="2"/>
  <c r="AD122" i="2"/>
  <c r="AC122" i="2"/>
  <c r="AE65" i="2"/>
  <c r="AF65" i="2" s="1"/>
  <c r="AE59" i="2"/>
  <c r="AF59" i="2" s="1"/>
  <c r="AE39" i="2"/>
  <c r="AF39" i="2" s="1"/>
  <c r="AE25" i="2"/>
  <c r="AF25" i="2" s="1"/>
  <c r="Y54" i="2"/>
  <c r="AD40" i="2"/>
  <c r="J54" i="2"/>
  <c r="AE85" i="2"/>
  <c r="AF85" i="2" s="1"/>
  <c r="AE33" i="2"/>
  <c r="AF33" i="2" s="1"/>
  <c r="AE43" i="2"/>
  <c r="AF43" i="2" s="1"/>
  <c r="S76" i="2"/>
  <c r="AE95" i="2"/>
  <c r="AF95" i="2" s="1"/>
  <c r="AC60" i="2"/>
  <c r="AE38" i="2"/>
  <c r="AF38" i="2" s="1"/>
  <c r="S44" i="2"/>
  <c r="AE87" i="2"/>
  <c r="AF87" i="2" s="1"/>
  <c r="AD32" i="2"/>
  <c r="AC88" i="2"/>
  <c r="AE90" i="2"/>
  <c r="AF90" i="2" s="1"/>
  <c r="AE69" i="2"/>
  <c r="AF69" i="2" s="1"/>
  <c r="AE75" i="2"/>
  <c r="AF75" i="2" s="1"/>
  <c r="AE102" i="2"/>
  <c r="AF102" i="2" s="1"/>
  <c r="AE37" i="2"/>
  <c r="AF37" i="2" s="1"/>
  <c r="AD84" i="2"/>
  <c r="AE105" i="2"/>
  <c r="AF105" i="2" s="1"/>
  <c r="AC46" i="2"/>
  <c r="AB76" i="2"/>
  <c r="AE42" i="2"/>
  <c r="AF42" i="2" s="1"/>
  <c r="AC68" i="2"/>
  <c r="AE74" i="2"/>
  <c r="AF74" i="2" s="1"/>
  <c r="AD56" i="2"/>
  <c r="AE24" i="2"/>
  <c r="AF24" i="2" s="1"/>
  <c r="AC64" i="2"/>
  <c r="AE106" i="2"/>
  <c r="AF106" i="2" s="1"/>
  <c r="S26" i="2"/>
  <c r="S29" i="2" s="1"/>
  <c r="S28" i="2" s="1"/>
  <c r="S30" i="2" s="1"/>
  <c r="AE99" i="2"/>
  <c r="AF99" i="2" s="1"/>
  <c r="S96" i="2"/>
  <c r="AC32" i="2"/>
  <c r="AE21" i="2"/>
  <c r="AF21" i="2" s="1"/>
  <c r="AC40" i="2"/>
  <c r="AD64" i="2"/>
  <c r="AE61" i="2"/>
  <c r="AF61" i="2" s="1"/>
  <c r="J44" i="2"/>
  <c r="AE23" i="2"/>
  <c r="AF23" i="2" s="1"/>
  <c r="M96" i="2"/>
  <c r="AD68" i="2"/>
  <c r="AE108" i="2"/>
  <c r="AF108" i="2" s="1"/>
  <c r="AE91" i="2"/>
  <c r="AF91" i="2" s="1"/>
  <c r="Y44" i="2"/>
  <c r="AE104" i="2"/>
  <c r="AF104" i="2" s="1"/>
  <c r="M76" i="2"/>
  <c r="AE73" i="2"/>
  <c r="AF73" i="2" s="1"/>
  <c r="AD60" i="2"/>
  <c r="AE60" i="2" s="1"/>
  <c r="AF60" i="2" s="1"/>
  <c r="AE47" i="2"/>
  <c r="AF47" i="2" s="1"/>
  <c r="AC82" i="2"/>
  <c r="AD72" i="2"/>
  <c r="AE103" i="2"/>
  <c r="AF103" i="2" s="1"/>
  <c r="AC109" i="2"/>
  <c r="V26" i="2"/>
  <c r="V29" i="2" s="1"/>
  <c r="V28" i="2" s="1"/>
  <c r="V30" i="2" s="1"/>
  <c r="AD78" i="2"/>
  <c r="AE48" i="2"/>
  <c r="AF48" i="2" s="1"/>
  <c r="AE66" i="2"/>
  <c r="AF66" i="2" s="1"/>
  <c r="AE107" i="2"/>
  <c r="AF107" i="2" s="1"/>
  <c r="AE53" i="2"/>
  <c r="AF53" i="2" s="1"/>
  <c r="AE63" i="2"/>
  <c r="AF63" i="2" s="1"/>
  <c r="P96" i="2"/>
  <c r="V96" i="2"/>
  <c r="AC84" i="2"/>
  <c r="AE80" i="2"/>
  <c r="AF80" i="2" s="1"/>
  <c r="AE101" i="2"/>
  <c r="AF101" i="2" s="1"/>
  <c r="AD46" i="2"/>
  <c r="AE71" i="2"/>
  <c r="AF71" i="2" s="1"/>
  <c r="AE70" i="2"/>
  <c r="AF70" i="2" s="1"/>
  <c r="AE15" i="2"/>
  <c r="AF15" i="2" s="1"/>
  <c r="AE58" i="2"/>
  <c r="AF58" i="2" s="1"/>
  <c r="Y26" i="2"/>
  <c r="Y29" i="2" s="1"/>
  <c r="Y28" i="2" s="1"/>
  <c r="Y30" i="2" s="1"/>
  <c r="AE52" i="2"/>
  <c r="AF52" i="2" s="1"/>
  <c r="AE121" i="2"/>
  <c r="AF121" i="2" s="1"/>
  <c r="AE51" i="2"/>
  <c r="AF51" i="2" s="1"/>
  <c r="AB96" i="2"/>
  <c r="AC56" i="2"/>
  <c r="AE49" i="2"/>
  <c r="AF49" i="2" s="1"/>
  <c r="AE67" i="2"/>
  <c r="AF67" i="2" s="1"/>
  <c r="AD50" i="2"/>
  <c r="AD109" i="2"/>
  <c r="AD12" i="2"/>
  <c r="AE94" i="2"/>
  <c r="AF94" i="2" s="1"/>
  <c r="AE57" i="2"/>
  <c r="AF57" i="2" s="1"/>
  <c r="AC12" i="2"/>
  <c r="AE62" i="2"/>
  <c r="AF62" i="2" s="1"/>
  <c r="AE86" i="2"/>
  <c r="AF86" i="2" s="1"/>
  <c r="AD36" i="2"/>
  <c r="AC78" i="2"/>
  <c r="AE35" i="2"/>
  <c r="AF35" i="2" s="1"/>
  <c r="V76" i="2"/>
  <c r="M44" i="2"/>
  <c r="AC92" i="2"/>
  <c r="AC36" i="2"/>
  <c r="AD82" i="2"/>
  <c r="AE13" i="2"/>
  <c r="AF13" i="2" s="1"/>
  <c r="AD92" i="2"/>
  <c r="AE41" i="2"/>
  <c r="AF41" i="2" s="1"/>
  <c r="AE100" i="2"/>
  <c r="AF100" i="2" s="1"/>
  <c r="AE120" i="2"/>
  <c r="AF120" i="2" s="1"/>
  <c r="AE34" i="2"/>
  <c r="AF34" i="2" s="1"/>
  <c r="AC98" i="2"/>
  <c r="AE79" i="2"/>
  <c r="AF79" i="2" s="1"/>
  <c r="V44" i="2"/>
  <c r="AE93" i="2"/>
  <c r="AF93" i="2" s="1"/>
  <c r="M26" i="2"/>
  <c r="M29" i="2" s="1"/>
  <c r="M28" i="2" s="1"/>
  <c r="M30" i="2" s="1"/>
  <c r="AD98" i="2"/>
  <c r="AE81" i="2"/>
  <c r="AF81" i="2" s="1"/>
  <c r="J76" i="2"/>
  <c r="G54" i="2"/>
  <c r="AE17" i="2"/>
  <c r="AF17" i="2" s="1"/>
  <c r="P26" i="2"/>
  <c r="P29" i="2" s="1"/>
  <c r="P28" i="2" s="1"/>
  <c r="P30" i="2" s="1"/>
  <c r="G44" i="2"/>
  <c r="AC50" i="2"/>
  <c r="AC22" i="2"/>
  <c r="G26" i="2"/>
  <c r="AD141" i="2"/>
  <c r="AE141" i="2" s="1"/>
  <c r="AF141" i="2" s="1"/>
  <c r="G76" i="2"/>
  <c r="AC72" i="2"/>
  <c r="J26" i="2"/>
  <c r="AD22" i="2"/>
  <c r="AE127" i="2" l="1"/>
  <c r="AF127" i="2" s="1"/>
  <c r="AC166" i="2"/>
  <c r="AD166" i="2"/>
  <c r="AC96" i="2"/>
  <c r="AE131" i="2"/>
  <c r="AF131" i="2" s="1"/>
  <c r="AE56" i="2"/>
  <c r="AF56" i="2" s="1"/>
  <c r="AE122" i="2"/>
  <c r="AF122" i="2" s="1"/>
  <c r="AE88" i="2"/>
  <c r="AF88" i="2" s="1"/>
  <c r="AE40" i="2"/>
  <c r="AF40" i="2" s="1"/>
  <c r="AD44" i="2"/>
  <c r="AE64" i="2"/>
  <c r="AF64" i="2" s="1"/>
  <c r="AE12" i="2"/>
  <c r="AF12" i="2" s="1"/>
  <c r="AE82" i="2"/>
  <c r="AF82" i="2" s="1"/>
  <c r="P167" i="2"/>
  <c r="AE78" i="2"/>
  <c r="AF78" i="2" s="1"/>
  <c r="AE109" i="2"/>
  <c r="AF109" i="2" s="1"/>
  <c r="AE32" i="2"/>
  <c r="AF32" i="2" s="1"/>
  <c r="AE46" i="2"/>
  <c r="AF46" i="2" s="1"/>
  <c r="Y167" i="2"/>
  <c r="AD26" i="2"/>
  <c r="AD76" i="2"/>
  <c r="AD54" i="2"/>
  <c r="AE84" i="2"/>
  <c r="AF84" i="2" s="1"/>
  <c r="S167" i="2"/>
  <c r="M167" i="2"/>
  <c r="AE50" i="2"/>
  <c r="AF50" i="2" s="1"/>
  <c r="AE68" i="2"/>
  <c r="AF68" i="2" s="1"/>
  <c r="AD96" i="2"/>
  <c r="AB167" i="2"/>
  <c r="AE92" i="2"/>
  <c r="AF92" i="2" s="1"/>
  <c r="AE98" i="2"/>
  <c r="AF98" i="2" s="1"/>
  <c r="AE36" i="2"/>
  <c r="AF36" i="2" s="1"/>
  <c r="AC44" i="2"/>
  <c r="V167" i="2"/>
  <c r="AE22" i="2"/>
  <c r="AF22" i="2" s="1"/>
  <c r="AC26" i="2"/>
  <c r="AC54" i="2"/>
  <c r="G29" i="2"/>
  <c r="D19" i="3" s="1"/>
  <c r="J29" i="2"/>
  <c r="AE72" i="2"/>
  <c r="AF72" i="2" s="1"/>
  <c r="AC76" i="2"/>
  <c r="D54" i="3" l="1"/>
  <c r="F19" i="3"/>
  <c r="F54" i="3" s="1"/>
  <c r="AE166" i="2"/>
  <c r="AF166" i="2" s="1"/>
  <c r="AE96" i="2"/>
  <c r="AF96" i="2" s="1"/>
  <c r="AE44" i="2"/>
  <c r="AF44" i="2" s="1"/>
  <c r="AE76" i="2"/>
  <c r="AF76" i="2" s="1"/>
  <c r="AE54" i="2"/>
  <c r="AF54" i="2" s="1"/>
  <c r="AD29" i="2"/>
  <c r="AD30" i="2" s="1"/>
  <c r="AD167" i="2" s="1"/>
  <c r="AD169" i="2" s="1"/>
  <c r="J28" i="2"/>
  <c r="G28" i="2"/>
  <c r="AC29" i="2"/>
  <c r="AE26" i="2"/>
  <c r="AF26" i="2" s="1"/>
  <c r="AE29" i="2" l="1"/>
  <c r="AC30" i="2"/>
  <c r="AC167" i="2" s="1"/>
  <c r="AC28" i="2"/>
  <c r="G30" i="2"/>
  <c r="G167" i="2" s="1"/>
  <c r="G169" i="2" s="1"/>
  <c r="AD28" i="2"/>
  <c r="J30" i="2"/>
  <c r="J167" i="2" s="1"/>
  <c r="J169" i="2" s="1"/>
  <c r="AE28" i="2" l="1"/>
  <c r="AF28" i="2" s="1"/>
  <c r="AE167" i="2"/>
  <c r="AF167" i="2" s="1"/>
  <c r="AC169" i="2"/>
  <c r="AF29" i="2"/>
  <c r="AE30" i="2"/>
  <c r="AF30" i="2" s="1"/>
</calcChain>
</file>

<file path=xl/sharedStrings.xml><?xml version="1.0" encoding="utf-8"?>
<sst xmlns="http://schemas.openxmlformats.org/spreadsheetml/2006/main" count="978" uniqueCount="517">
  <si>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</si>
  <si>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</si>
  <si>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</si>
  <si>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</si>
  <si>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</si>
  <si>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</si>
  <si>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</si>
  <si>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</si>
  <si>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</si>
  <si>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</si>
  <si>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</si>
  <si>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</si>
  <si>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</si>
  <si>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</si>
  <si>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</si>
  <si>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</si>
  <si>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</si>
  <si>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</si>
  <si>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</si>
  <si>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</si>
  <si>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</si>
  <si>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</si>
  <si>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</si>
  <si>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</si>
  <si>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</si>
  <si>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</si>
  <si>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</si>
  <si>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</si>
  <si>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</si>
  <si>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</si>
  <si>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</si>
  <si>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</si>
  <si>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</si>
  <si>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</si>
  <si>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</si>
  <si>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</si>
  <si>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</si>
  <si>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</si>
  <si>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</si>
  <si>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</si>
  <si>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</si>
  <si>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</si>
  <si>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</si>
  <si>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</si>
  <si>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</si>
  <si>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</si>
  <si>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</si>
  <si>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</si>
  <si>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</si>
  <si>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</si>
  <si>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</si>
  <si>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</si>
  <si>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</si>
  <si>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</si>
  <si>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</si>
  <si>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</si>
  <si>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</si>
  <si>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</si>
  <si>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</si>
  <si>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</si>
  <si>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</si>
  <si>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</si>
  <si>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</si>
  <si>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</si>
  <si>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</si>
  <si>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</si>
  <si>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</si>
  <si>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</si>
  <si>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</si>
  <si>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</si>
  <si>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</si>
  <si>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</si>
  <si>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</si>
  <si>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</si>
  <si>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</si>
  <si>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</si>
  <si>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</si>
  <si>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</si>
  <si>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</si>
  <si>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</si>
  <si>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</si>
  <si>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</si>
  <si>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</si>
  <si>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</si>
  <si>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</si>
  <si>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</si>
  <si>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</si>
  <si>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</si>
  <si>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</si>
  <si>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</si>
  <si>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</si>
  <si>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</si>
  <si>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</si>
  <si>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</si>
  <si>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</si>
  <si>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</si>
  <si>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</si>
  <si>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</si>
  <si>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</si>
  <si>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</si>
  <si>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</si>
  <si>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</si>
  <si>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</si>
  <si>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</si>
  <si>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</si>
  <si>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</si>
  <si>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</si>
  <si>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</si>
  <si>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</si>
  <si>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</si>
  <si>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</si>
  <si>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</si>
  <si>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</si>
  <si>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</si>
  <si>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</si>
  <si>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</si>
  <si>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</si>
  <si>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</si>
  <si>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</si>
  <si>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</si>
  <si>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</si>
  <si>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</si>
  <si>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</si>
  <si>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</si>
  <si>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</si>
  <si>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</si>
  <si>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</si>
  <si>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</si>
  <si>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</si>
  <si>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</si>
  <si>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</si>
  <si>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</si>
  <si>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</si>
  <si>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</si>
  <si>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</si>
  <si>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</si>
  <si>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</si>
  <si>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</si>
  <si>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</si>
  <si>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</si>
  <si>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</si>
  <si>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</si>
  <si>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</si>
  <si>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</si>
  <si>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</si>
  <si>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</si>
  <si>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</si>
  <si>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</si>
  <si>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</si>
  <si>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</si>
  <si>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</si>
  <si>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</si>
  <si>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</si>
  <si>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</si>
  <si>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</si>
  <si>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</si>
  <si>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</si>
  <si>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</si>
  <si>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</si>
  <si>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</si>
  <si>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</si>
  <si>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</si>
  <si>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</si>
  <si>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</si>
  <si>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</si>
  <si>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</si>
  <si>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</si>
  <si>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</si>
  <si>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</si>
  <si>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</si>
  <si>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</si>
  <si>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</si>
  <si>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</si>
  <si>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</si>
  <si>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</si>
  <si>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</si>
  <si>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</si>
  <si>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</si>
  <si>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</si>
  <si>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</si>
  <si>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</si>
  <si>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</si>
  <si>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</si>
  <si>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</si>
  <si>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</si>
  <si>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</si>
  <si>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</si>
  <si>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</si>
  <si>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</si>
  <si>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</si>
  <si>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</si>
  <si>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</si>
  <si>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</si>
  <si>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</si>
  <si>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</si>
  <si>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</si>
  <si>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</si>
  <si>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</si>
  <si>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</si>
  <si>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</si>
  <si>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</si>
  <si>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</si>
  <si>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</si>
  <si>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</si>
  <si>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</si>
  <si>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</si>
  <si>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</si>
  <si>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</si>
  <si>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</si>
  <si>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</si>
  <si>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</si>
  <si>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</si>
  <si>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</si>
  <si>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</si>
  <si>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</si>
  <si>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послуга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</si>
  <si>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</si>
  <si>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</si>
  <si>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</si>
  <si>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</si>
  <si>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</si>
  <si>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</si>
  <si>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</si>
  <si>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</si>
  <si>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</si>
  <si>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</si>
  <si>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</si>
  <si>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</si>
  <si>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</si>
  <si>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</si>
  <si>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</si>
  <si>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</si>
  <si>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</si>
  <si>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</si>
  <si>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Всього по підрозділу 14 "Інші прямі витрати":</t>
  </si>
  <si>
    <t xml:space="preserve">Всього по розділу ІІ "Витрати": 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</si>
  <si>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</si>
  <si>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</si>
  <si>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</si>
  <si>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</si>
  <si>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</si>
  <si>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</si>
  <si>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</si>
  <si>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</si>
  <si>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</si>
  <si>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</si>
  <si>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</si>
  <si>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</si>
  <si>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</si>
  <si>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</si>
  <si>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</si>
  <si>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1.1.1.</t>
  </si>
  <si>
    <t>СОРОКА Олена Миколаївна, керівниця проєкту</t>
  </si>
  <si>
    <t>1.1.2.</t>
  </si>
  <si>
    <t>КУРЧЕНКО Валентина Олександрівна, бухгалтерка</t>
  </si>
  <si>
    <t>1.1.3.</t>
  </si>
  <si>
    <t xml:space="preserve">НЕВМЕРЖИЦЬКА Надія Петрівна, координаторка проєкту </t>
  </si>
  <si>
    <t>1.1.4.</t>
  </si>
  <si>
    <t>ШУБІНА Оксана Віталіївна, PR-менеджерка</t>
  </si>
  <si>
    <t>1.1.5.</t>
  </si>
  <si>
    <t>СОРОКІНА Аліна Михайлівна, графічна дизайнерка</t>
  </si>
  <si>
    <t>1.3.1.</t>
  </si>
  <si>
    <t>1.3.2.</t>
  </si>
  <si>
    <t>ВЕДУТА Валерій Олександрович, фотограф</t>
  </si>
  <si>
    <t>1.3.3.</t>
  </si>
  <si>
    <t>ACTION: SUSTAINABLE FASHION</t>
  </si>
  <si>
    <t>2.1.1.</t>
  </si>
  <si>
    <t>9.1.</t>
  </si>
  <si>
    <t xml:space="preserve">Послуги SMM, SO (SEO): просування відеоконтента в Facebook, YouTube  </t>
  </si>
  <si>
    <t>Підпункт:</t>
  </si>
  <si>
    <t>9.1.1</t>
  </si>
  <si>
    <t>9.1.2</t>
  </si>
  <si>
    <t>9.1.3.</t>
  </si>
  <si>
    <t>фільмів</t>
  </si>
  <si>
    <t>9.1.4</t>
  </si>
  <si>
    <t>лекцій</t>
  </si>
  <si>
    <t>9.2.</t>
  </si>
  <si>
    <t>9.3.</t>
  </si>
  <si>
    <t>9.4.</t>
  </si>
  <si>
    <t>9.5.</t>
  </si>
  <si>
    <t>9.6.</t>
  </si>
  <si>
    <t>9.7.</t>
  </si>
  <si>
    <t xml:space="preserve"> SMM-підтримка, ведення соціальних мереж проєкту, ведення рекламної кампанії проєкту в соціальних мережах, таргетування реклами (ФОП  ПРОСКУРІНА)</t>
  </si>
  <si>
    <t>10.1.</t>
  </si>
  <si>
    <t>10.1.1.</t>
  </si>
  <si>
    <t>місяць</t>
  </si>
  <si>
    <t>10.1.2.</t>
  </si>
  <si>
    <t>13.1.</t>
  </si>
  <si>
    <t>13.2.</t>
  </si>
  <si>
    <t>14.4.1.</t>
  </si>
  <si>
    <t>днів</t>
  </si>
  <si>
    <t>14.4.2.</t>
  </si>
  <si>
    <t>14.4.3.</t>
  </si>
  <si>
    <t>14.4.4.</t>
  </si>
  <si>
    <t>Послуги з розробки комунікаційної стратегії,розробка  діджитал-гайду по свідомому споживанню в Україні : Проведення дослідження та збір контенту Розробка дизайну, верстка Інтеграція проявів УКФ   (ФОП МАРУСИК)</t>
  </si>
  <si>
    <t>14.4.5.</t>
  </si>
  <si>
    <t>Послуги із створення відеолекторія (ФОП МАРУСИК)</t>
  </si>
  <si>
    <t>14.4.6.</t>
  </si>
  <si>
    <t>Послуги із створення відеолекторія, 4 лекції (ФОП ДАНИЛЕВСЬКА)</t>
  </si>
  <si>
    <t>14.4.7.</t>
  </si>
  <si>
    <t>14.4.8</t>
  </si>
  <si>
    <t>Послуги стиліста зйомок (ФОП КАКУРІНА)</t>
  </si>
  <si>
    <t>президент ТОВ "РІА "ЯНКО"</t>
  </si>
  <si>
    <t>Нечипорук Володимир Степанович</t>
  </si>
  <si>
    <t>ТОВ "РІА "ЯНКО"</t>
  </si>
  <si>
    <t>до Договору про надання гранту № 3NET41-0417</t>
  </si>
  <si>
    <t>від 1 червня 2020 року</t>
  </si>
  <si>
    <t>у період з 1 червня 2020 року по 30 жовтня 2020 року</t>
  </si>
  <si>
    <t>Мережі та аудиторії</t>
  </si>
  <si>
    <t xml:space="preserve">ЛОТ 4. Формування аудиторії </t>
  </si>
  <si>
    <t>за період з 1 червня 2020 року по 30 жовтня 2020 року</t>
  </si>
  <si>
    <t xml:space="preserve">Звіт про надходження та використання коштів для реалізації проєкту  </t>
  </si>
  <si>
    <t>13.3.</t>
  </si>
  <si>
    <t xml:space="preserve">ШП (5 осіб) та за договорами ЦПХ (3 особи) </t>
  </si>
  <si>
    <t>Назва проєкту:</t>
  </si>
  <si>
    <t xml:space="preserve">Конкурсна програма: Мережі й аудиторії </t>
  </si>
  <si>
    <t>Загальна сума всього проєкту</t>
  </si>
  <si>
    <t>президент</t>
  </si>
  <si>
    <t>Таргетована реклама на FACEBOOK (ФОП НЕЧИПОРУК)</t>
  </si>
  <si>
    <t>Таргетована реклама в INSTAGRAM (ФОП НЕЧИПОРУК)</t>
  </si>
  <si>
    <t>Таргетована реклама в YouTube 9-ти відеофільмів (ФОП НЕЧИПОРУК)</t>
  </si>
  <si>
    <t>Таргетована реклама в YouTube відеолекторія (ФОП НЕЧИПОРУК)</t>
  </si>
  <si>
    <t xml:space="preserve">Послуги з просування на ресурсах ELLE (ТОВ "ЕЙЧ ЕС Україна") </t>
  </si>
  <si>
    <t>Послуги з просування на ресурсах JETSETTER (ТОВ "ДІДЖИТАЛ ЛЮКС МЕДІА")</t>
  </si>
  <si>
    <t>Послуги з просування на ресурсах VOGUE (ТОВ "СЬОГОДНІ МУЛЬТІМЕДІА")</t>
  </si>
  <si>
    <t>Послуги з просування на ресурсах "НОВОЕ ВРЕМЯ" (ТОВ"ВИДАВНИЧИЙ ДІМ "МЕДІА-ДК")</t>
  </si>
  <si>
    <t>Послуги з просування на ресурсах"PINK" (ТОВ ВИДАВНИЧИЙ ДІМ "ВАВІЛОН")</t>
  </si>
  <si>
    <t>Аудиторські послуги (ТОВ «Аудиторська фірма «Главбух»)</t>
  </si>
  <si>
    <t xml:space="preserve">Банківські послуги </t>
  </si>
  <si>
    <t xml:space="preserve">Послуги із розробки навчальної програми: навчальний план, добір лекторів, ілюстративний матеріал </t>
  </si>
  <si>
    <t xml:space="preserve">Послуги із створення відеолекторія 2 лекції  </t>
  </si>
  <si>
    <t>22500-ФОП ЗУБКОВ14.4.3(1), 20500-ФОП ЗУБКОВ14.4.3(2), 28300-ФОП ГРІЗА 14.4.3(3), 29000-ФОП ЗУБКОВ14.4.3.(4), 29200-ФОП БОБОРИКІНА14.4.3(5), 26900-ФОП БОБОРИКІНА14.4.3(6), 28750-ФОП БОБОРИКІНА 14.4.3(7), 27800-ФОП ГРІЗА14.4.3(8), 27500-ФОП ГРІЗА14.4.3(9), 2953,50-ТОВ"СПЕЙС СТУДІО"14.4.3(10), 1440+11340+12330-ТОВ"РХ-ПРО"14.4.3(11) пояснення</t>
  </si>
  <si>
    <t>32.1</t>
  </si>
  <si>
    <t>32.2</t>
  </si>
  <si>
    <t xml:space="preserve">(3NET 41-0417) </t>
  </si>
  <si>
    <t xml:space="preserve">ACTION: SUSTAINABLE FASHION (3NET 41-0417) </t>
  </si>
  <si>
    <t>https://drive.google.com/drive/folders/12uwxCuY3PIvk0pDFqJQbTL-UvbVRXUsN?usp=sharing</t>
  </si>
  <si>
    <t>https://drive.google.com/drive/folders/1-gKnENliLQ0oJFpSHChvO3XAyUBqZ9es?usp=sharing</t>
  </si>
  <si>
    <t>https://drive.google.com/drive/folders/1SVIk054NuzqSUB_HzYUu-nyPKAgIGiFZ?usp=sharing</t>
  </si>
  <si>
    <t>https://drive.google.com/drive/folders/1KZzSO8feuL-FM7vCHY3NIc2YXqxTguay?usp=sharing</t>
  </si>
  <si>
    <t>https://drive.google.com/drive/folders/1OM4fmKu_FKG5cLInK_9VhzKElsUcLdlz?usp=sharing</t>
  </si>
  <si>
    <t>https://drive.google.com/drive/folders/1RD9DuhRwH8iuKb9Py88dsjZlmZiILuj1?usp=sharing</t>
  </si>
  <si>
    <t>https://drive.google.com/drive/folders/1xdIxZYcuk8lufrsSLuCQsXMtL0d2gndE?usp=sharing</t>
  </si>
  <si>
    <t>https://drive.google.com/drive/folders/1t0MDzKfDKtXyfWb7_oDLtXqoNWsPiq5h?usp=sharing</t>
  </si>
  <si>
    <t>https://drive.google.com/drive/folders/1ZJILiufgTw0j98OQK5iiGP-2peVm0NLz?usp=sharing</t>
  </si>
  <si>
    <t>https://drive.google.com/drive/folders/1EoZwX5UF5ywXc3NKwlpKZxl3OkmBSTbu?usp=sharing</t>
  </si>
  <si>
    <t xml:space="preserve">лист № 1 від 1 жовтня 2020 року		
до проєкту 3NET41-0417, стосовно обгрунтування унікальності послуг підрядників 
із сумарним обсягом робіт понад 30’000 грн. згідно «Порядка здійснення контролю за виконанням суб`єктами, які отримують фінансування, зобов`язань перед Українським Культурним Фондом» №147 від 20.07.2020 року, п.3.5.6. 2)       https://drive.google.com/drive/folders/1f5b4TF6m7VdoXdnNWxix0e7H9ia2n-t3?usp=sharing                                                                                                      </t>
  </si>
  <si>
    <t>3NET41-0417(ASF) 1.1.1 SOROKA</t>
  </si>
  <si>
    <t>3NET41-0417(ASF) 1.1.2 KURCHENKO</t>
  </si>
  <si>
    <t>3NET41-0417(ASF) 1.1.3 NEVMERGYTSKA</t>
  </si>
  <si>
    <t>3NET41-0417(ASF) 1.1.4 SHUBINA</t>
  </si>
  <si>
    <t>3NET41-0417(ASF) 1.1.5 SOROKINA</t>
  </si>
  <si>
    <t>лист №2 від 5 жовтня 2020 року		
до проєкту 3NET41-0417, стосовно обгрунтування унікальності послуг підрядників 
із сумарним обсягом робіт понад 30’000 грн. згідно «Порядка здійснення контролю за виконанням суб`єктами, які отримують фінансування, зобов`язань перед Українським Культурним Фондом» №147 від 20.07.2020 року, п.3.5.6. 2).                                                                                                             Послуги  із просування на ресурсах ELLE Україна, JETSETTER.UA, «VOGUE Україна», «НОВОЄ ВРЄМЯ», «PINK Україна» є унікальними, надаються безпосередньо редакціями цих ресурсів, а  їхня вартість визначена ринковою ціною на розміщення реклами</t>
  </si>
  <si>
    <t xml:space="preserve">№ 1 від 6 жовтня 2020 року		
до проєкту 3NET41-0417, стосовно обгрунтування унікальності послуг підрядників 
із сумарним обсягом робіт понад 30’000 грн. згідно «Порядка здійснення контролю за виконанням суб`єктами, які отримують фінансування, зобов`язань перед Українським Культурним Фондом» №147 від 20.07.2020 року, п.3.5.6. 2) Послуги з п.10.1 (підпункти 10.1.1. та 10.1.2.) є унікальними, бо права на сайт належать ТОВ «ТИЖДЕНЬ МОДИ», доступ до редагування, налаштувань, оновлення мают тільки працівники ТОВ «ТИЖДЕНЬ МОДИ».
Згідно Договору із ТОВ Тиждень моди №ASF 10.1 від 1 червня 2020 року на суму 70`000,00 грн. всі створені під час реалізації проєкту продукти будуть у вільному доступі на сайті fashionweek.ua.  </t>
  </si>
  <si>
    <t xml:space="preserve">лист№3 від 5 жовтня 2020 року		
до проєкту 3NET41-0417, стосовно обгрунтування потреби перевищення витрат статті кошторису                                                                                                              </t>
  </si>
  <si>
    <t xml:space="preserve">лист № 1 від 5 жовтня 2020 року		
до проєкту 3NET41-0417, стосовно обгрунтування унікальності послуг підрядників 
із сумарним обсягом робіт понад 30’000 грн. згідно «Порядка здійснення контролю за виконанням суб`єктами, які отримують фінансування, зобов`язань перед Українським Культурним Фондом» №147 від 20.07.2020 року, п.3.5.6. 2) Дарья Марусик - основний ідеолог проєкту і найавторитетніша постать в sustainable fashion в Україні. Тому альтернативи в розробці комунікаційної стратегії, створенню діджитал-гайду і фіналізації відеолекторія не було знайдено. 
</t>
  </si>
  <si>
    <t>Посилання на додатки до звіту</t>
  </si>
  <si>
    <t>Витрати з обслуговування сайту fashionweek.ua, лендинг проєкту (ТОВ "ТИЖДЕНЬ МОДИ")</t>
  </si>
  <si>
    <t>SEO послуги (оптимізація для Google та Яндекс, підготовка звітності, лендинг) червень-вересень 2020 року (ТОВ "ТИЖДЕНЬ МОДИ")</t>
  </si>
  <si>
    <t>Регулярне оновлення контенту, пов`язаному з проєктом Action: Sustainable fashion, тайтлинг, коректура) червень-вересень 2020 року (ТОВ "ТИЖДЕНЬ МОДИ")</t>
  </si>
  <si>
    <t>https://drive.google.com/drive/folders/198LkmuWjCRO5le-idMhxB0Dx_aUWhHA-?usp=sharing</t>
  </si>
  <si>
    <t>https://drive.google.com/drive/folders/1D0_2L72EkKa0C8sNXWJEEVySZS6pyVR9?usp=sharing</t>
  </si>
  <si>
    <t>МЕІР Тимофій Ігорович, арт-директор</t>
  </si>
  <si>
    <t>Оплата  за таргетовану рекламу на FACEBOOK в кредит (при обмеженому фінансуванні від УКФ на той момент) здійснювалась з кредитної картки ФОП Нечипорука В.С., який, з одного боку, є пов`язаною особою, а з іншого боку, ця картка прив`язана да рекламного кабінета FACEBOOK і кредитна оплата може здійснюватись тільки в такий спосіб</t>
  </si>
  <si>
    <t>Оплата  за таргетовану рекламу на INSTAGRAM в кредит (при обмеженому фінансуванні від УКФ на той момент) здійснювалась з кредитної картки ФОП Нечипорука В.С., який, з одного боку, є пов`язаною особою, а з іншого боку, ця картка прив`язана да рекламного кабінета INSTAGRAM і кредитна оплата може здійснюватись тільки в такий спосіб</t>
  </si>
  <si>
    <t>Оплата  за таргетовану рекламу на YOUTUBE в кредит (при обмеженому фінансуванні від УКФ на той момент) здійснювалась з кредитної картки ФОП Нечипорука В.С., який, з одного боку, є пов`язаною особою, а з іншого боку, ця картка прив`язана да рекламного кабінета YOUTUBE і кредитна оплата може здійснюватись тільки в такий спосіб</t>
  </si>
  <si>
    <t>ЛУК`ЯНЕЦЬ Наталя Володимирівна, розміщення рекламних та інформаційних матеріалів на ресурсі " Studio of my dreams"</t>
  </si>
  <si>
    <t xml:space="preserve">                                                               Нечипорук Володимир Степанович</t>
  </si>
  <si>
    <t xml:space="preserve">Всього по підрозділу 2 "Соціальні внески": </t>
  </si>
  <si>
    <t xml:space="preserve">про надходження та використання коштів для реалізації проєкту </t>
  </si>
  <si>
    <t>особистий змістовний звіт про виконання робіт під час реалізації проєкту ACTION: SUSTAINABLE FASHION (3NET41-0417)</t>
  </si>
  <si>
    <t>відомості розподілення виплат за червень 2020 року, липень 2020 року, серпень 2020 року, вересень 2020 року, жовтень 2020 року (табельний номер 7)</t>
  </si>
  <si>
    <t>відомості розподілення виплат за червень 2020 року, липень 2020 року, серпень 2020 року, вересень 2020 року, жовтень 2020 року (табельний номер 2)</t>
  </si>
  <si>
    <t>відомості розподілення виплат за червень 2020 року, липень 2020 року, серпень 2020 року, вересень 2020 року, жовтень 2020 року (табельний номер 6)</t>
  </si>
  <si>
    <t>відомості розподілення виплат за червень 2020 року, липень 2020 року, серпень 2020 року, вересень 2020 року, жовтень 2020 року (табельний номер 26)</t>
  </si>
  <si>
    <t>відомості розподілення виплат за червень 2020 року, липень 2020 року, серпень 2020 року, вересень 2020 року, жовтень 2020 року (табельний номер 13)</t>
  </si>
  <si>
    <t>№1 від 10 липня 2020 року, №2 від 10 серпня 2020 року, №3 від 10 вересня 2020 року, № 4 від 10 жовтня 2020 року</t>
  </si>
  <si>
    <t>№382 від 02 липня 2020 року, №379 від 02 липня 2020 року, №381 від 02 липня 2020 року, №380 від 02 липня 2020 року, №398 від 31 липня 2020 року, №396 від 31 липняі 2020 року, №397 від 31 липня 2020 року, №395 від 31 липня 2020 року, №427 від 25 серпня 2020 року, №428 від 25 серпня 2020 року, №429 від 25 серпня 2020 року, №430 від 25 серпня 2020 року, №428 від 18 вересня 2020 року, №430 від 18 вересня 2020 року, №431 від 18 вересня 2020 року, №429 від 18 вересня 2020 року</t>
  </si>
  <si>
    <t>№ASF-1.3.1 від 01 червня 2020 року</t>
  </si>
  <si>
    <t>№ASF-1.3.2 від 01 червня 2020 року</t>
  </si>
  <si>
    <t>№ASF-1.3.3 від 01 червня 2020 року</t>
  </si>
  <si>
    <t>№1 від 30 червня 2020 року, №2 від 31 липня 2020 року,</t>
  </si>
  <si>
    <t>№393 від 09 липня 2020 року, №392 від 09 липня 2020 року, №391 від 09 липня 2020 року, №390 від 09 липня 2020 року</t>
  </si>
  <si>
    <t>№1 від 31 липня 2020 року, №2 від 31 липня 2020 року,</t>
  </si>
  <si>
    <t>№423 від 14 серпня 2020 року, №426 від 14 серпня 2020 року, №424 від 14 серпня 2020 року, №425 від 14 серпня 2020 року</t>
  </si>
  <si>
    <t>№ASF-9.1 від 01 червня 2020 року</t>
  </si>
  <si>
    <t>№1 від 30 жовтня 2020 року</t>
  </si>
  <si>
    <t>Юридичні послуги (ФОП САФАРОВ)</t>
  </si>
  <si>
    <t>Послуги з транспортного забезпечення, 12 днів х2000  (ФОП СТОРОЖУК)</t>
  </si>
  <si>
    <t xml:space="preserve">Послуги  із створення відеоконтенту для інтернета (9 інформаційних ролики, референси в додатку ) (ФОП ЗУБКОВ, ФОП ГРІЗА, ФОП БОБОРИКІНА, ТОВ "СПЕЙС СТУДІО", ТОВ "РХ-ПРО") </t>
  </si>
  <si>
    <t>договір №17-IP/07-20 від 1 червня 2020 року, додаток №1 від 1 червня 2020 року, додаток №2 від 1 липня 2020 року, додаток №3 від 1 липня 2020 року, Додаток №4 від 1 липня 2020 року, Додаток №5 від 1 липня 2020 року, Додаток №6 від 1 липня 2020 року, Додаток №7 від 1 липня 2020 року, Додаток №8 від 1 липня 2020 року, рах.№У224-1 від 28 липня 2020 року, рах.№ІЕ-08/20-3 від 28 липня 2020 року, рах. №ІЕ-08/20-4 від 28 липня 2020 року, рах.№ІЕ-08/20-5 від 28 липня 2020 року, рах.№ІЕ-07/20-8 від 28 липня 2020 року, рах.№ІЕ-07/20-10 від 28 липня 2020 року, рах.№ІЕ-07/20-11 від 28 липня 2020 року</t>
  </si>
  <si>
    <t>№1131 від 31 липня 2020 року, №1132 від 31 липня 2020 року, №1133 від 31 липня 2020 року, №1238 від 31 серпня 2020 року, №1261 від 31 серпня 2020 року, №1262 від 31 серпня 2020 року, №1269 від 31 серпня 2020 року</t>
  </si>
  <si>
    <t xml:space="preserve"> договір №01/06/20Р від 1 червня 2020 року, додаток №1 від 1 червня 2020 року, рах.№32 від 24 червня 2020 року</t>
  </si>
  <si>
    <t>договір  №AV57/20 від 23 червня 2020 року, додаток №01 від 23 червня 2020 року, додаток №02 від 23 червня 2020 року, рах.№СКВ-20-196 від 2 вересня 2020 року, рах.№СКВ-20-158 від 20 липня 2020 року</t>
  </si>
  <si>
    <t>№КВ-00000168 від 30 липня 2020 року, №КВ-00000199 від 31 серпня 2020 року, №КВ-00000218 від 2 вересня 2020 року, №КВ-00000219 від 23 вересня 2020 року</t>
  </si>
  <si>
    <t>договір №1046-2020/ДР від 1 червня 2020 року, додаток №1 від 1 червня 2020 року, рах.№17312 від 13 липня 2020 року, рах.№17313 від 13 липня 2020 року</t>
  </si>
  <si>
    <t>№83558 від 24 вересня 2020 року, №72495 від 31 липня 2020 року,</t>
  </si>
  <si>
    <t>договір №789/1 від 1 червня 2020 року, рах. №СФ-0000066 від 26 серпня 2020 року</t>
  </si>
  <si>
    <t>№ОУ-1 від 30 жовтня 2020 року</t>
  </si>
  <si>
    <t>№ASF-9.7 від 1 червня 2020 року</t>
  </si>
  <si>
    <t>№ASF-10.1 від 1 червня 2020 року</t>
  </si>
  <si>
    <t>№1 від 31 серпня 2020 року</t>
  </si>
  <si>
    <t>№1 від 31 липня 2020 року, №2 від 31 серпняі 2020 року, №3 від 30 вересня 2020 року</t>
  </si>
  <si>
    <t>договір №ASF-13.1 від 1 червня 2020 року, додаткова угода №1 від 1 вересня 2020 року</t>
  </si>
  <si>
    <t>№ASF-13.2 від 3 червня 2020 року, додаткова угода №1 від 1 вересня 2020 року</t>
  </si>
  <si>
    <t>№455 від 2 жовтня 2020 року, №456 від 6 жовтня 2020 року</t>
  </si>
  <si>
    <t>акт №1 від 30 жовтня 2020 року</t>
  </si>
  <si>
    <t>лист стосовно обгрунтування потреби перевищення витрат статті кошторису №3 від 5 жовтня 2020 року</t>
  </si>
  <si>
    <t>14.4.3(1)</t>
  </si>
  <si>
    <t>ФОП ЗУБКОВ</t>
  </si>
  <si>
    <t>№ASF-14.4.3(1) від 1 червня 2020 року</t>
  </si>
  <si>
    <t>14.4.3(2)</t>
  </si>
  <si>
    <t>№ASF-14.4.3(2) від 1 червня 2020 року</t>
  </si>
  <si>
    <t>№1 від 6 липня 2020 року</t>
  </si>
  <si>
    <t>14.4.3(3)</t>
  </si>
  <si>
    <t>ФОП ГРІЗА</t>
  </si>
  <si>
    <t>№ASF-14.4.3(3) від 1 червня 2020 року</t>
  </si>
  <si>
    <t>№1 від 31 липня 2020 року</t>
  </si>
  <si>
    <t>№ASF-14.4.3(4) від 1 червня 2020 року</t>
  </si>
  <si>
    <t>14.4.3(4)</t>
  </si>
  <si>
    <t>№1 від 8 серпня 2020 року</t>
  </si>
  <si>
    <t>14.4.3(5)</t>
  </si>
  <si>
    <t>ФОП БОБОРИКІНА</t>
  </si>
  <si>
    <t>№ASF-14.4.3(5) від 1 червня 2020 року</t>
  </si>
  <si>
    <t>№1 від  31 липня 2020 року</t>
  </si>
  <si>
    <t>14.4.3(6)</t>
  </si>
  <si>
    <t>№ASF-14.4.3(6) від 1 червня 2020 року</t>
  </si>
  <si>
    <t>№1 від 15 серпня 2020 року</t>
  </si>
  <si>
    <t>14.4.3(7)</t>
  </si>
  <si>
    <t>№ASF-14.4.3(7) від 1 червня 2020 року</t>
  </si>
  <si>
    <t>№ASF-14.4.3(8) від 1 червня 2020 року</t>
  </si>
  <si>
    <t>14.4.3(8)</t>
  </si>
  <si>
    <t>14.4.3(9)</t>
  </si>
  <si>
    <t>№ASF-14.4.3(9) від 1 червня 2020 року</t>
  </si>
  <si>
    <t>№1 від 30 серпня 2020 року</t>
  </si>
  <si>
    <t>14.4.3(10)</t>
  </si>
  <si>
    <t>ТОВ "СПЕЙС СТУДІО"</t>
  </si>
  <si>
    <t>№13 від 15 червня2020 року</t>
  </si>
  <si>
    <t>договір №12/06-1 від 12 червня 2020 року,рах. №4 від 13 червня 2020 року</t>
  </si>
  <si>
    <t>ТОВ "РХ-ПРО"</t>
  </si>
  <si>
    <t>договір №1106/2020 від 11 червня 2020 року, додаток №1 від 11 червня 2020 року, додаток №2 від 23 червня 2020 року, додаток №3 від 27 червня 2020 року, рах.№1106 від 11 червня 2020 року, рах.№2306 від 23 червня 2020 року, рах.№31'08 від 31 серпня 2020 року</t>
  </si>
  <si>
    <t>№ASF-14.4.4 від 1 червня 2020 року</t>
  </si>
  <si>
    <t>№ASF-14.4.5 від 1 червня 2020 року</t>
  </si>
  <si>
    <t>№ASF-14.4.6 від 1 червня 2020 року</t>
  </si>
  <si>
    <t>№ASF_14.4.8 від 1 червня 2020 року</t>
  </si>
  <si>
    <t>№1 від 1 вересня 2020 року</t>
  </si>
  <si>
    <t>РЕЗУЛЬТАТ РЕАЛІЗАЦІЇ ПРОЄКТУ</t>
  </si>
  <si>
    <t>Директор ТОВ "Аудиторська фірма "ГЛАВБУХ"</t>
  </si>
  <si>
    <t>Носов Володимир Георгійович</t>
  </si>
  <si>
    <t>див. примітки до п. 1</t>
  </si>
  <si>
    <t>№412 від 14 серпня 2020 року (23925,60), №410 від 11 серпня 2020 року (8448,00), №437 від 21 вересня 2020 року (23925,60), №439 від 21 вересня 2020 року (8448,00), №440 від 21 вересня 2020 року (23925,60), №441 від 21 вересня 2020 року (23925,60), №442 від від 21 вересня 2020 року (29775,20)</t>
  </si>
  <si>
    <t>№365 від 18 червня 2020 року (1440,00), №378 від 2 липня 2020 року (11340,00), №427 від 7 вересня 2020 року (12330,00)</t>
  </si>
  <si>
    <t>14.4.3(11)</t>
  </si>
  <si>
    <t>ФОП НЕЧИПОРУК 2360908750</t>
  </si>
  <si>
    <t>№388 від 09 липня 2020 року (15000,00), №382 від 06 липня 2020 року (15000,00)</t>
  </si>
  <si>
    <t>№377 від  25 червня 2020 року (35125,00), №411 від 12 серпня 2020 року (50000,00), №432 від 21 вересня 2020 року (100000,00)</t>
  </si>
  <si>
    <t>№412 від 13 серпня 2020 року (26535,60), №433 від 21 вересня 2020 року (68856,00)</t>
  </si>
  <si>
    <t>ТОВ "ЕЙЧ ЕС Україна" 31088698</t>
  </si>
  <si>
    <t>ТОВ "ДІДЖИТАЛ ЛЮКС МЕДІА" 39535490</t>
  </si>
  <si>
    <t>ТОВ "СЬОГОДНІ МУЛЬТІМЕДІА" 24916531</t>
  </si>
  <si>
    <t>ТОВ"ВИДАВНИЧИЙ ДІМ "МЕДІА-ДК" 39145695</t>
  </si>
  <si>
    <t>№413 від 13 серпня 2020 року (39360,00), №436 від 21 вересня 2020 року (82800,00), №438 від 21 вересня 2020 року (17200,00)</t>
  </si>
  <si>
    <t>ТОВ ВИДАВНИЧИЙ ДІМ "ВАВІЛОН" 23576441</t>
  </si>
  <si>
    <t>№435 від 21 вересня 2020 року (10000,00)</t>
  </si>
  <si>
    <t>ФОП  ПРОСКУРІНА 3203017561</t>
  </si>
  <si>
    <t>№419 від 14 серпня 2020 року (29600,00)</t>
  </si>
  <si>
    <t>№434 від 21 вересня 2020 року (35000,00)</t>
  </si>
  <si>
    <t>ТОВ "ТИЖДЕНЬ МОДИ" 33994013</t>
  </si>
  <si>
    <t>(ФОП САФАРОВ 2691518692</t>
  </si>
  <si>
    <t>ТОВ «Аудиторська фірма «Главбух» 33547264</t>
  </si>
  <si>
    <t>Печерська філія АТ КБ "ПРИВАТБАНК"</t>
  </si>
  <si>
    <t>Банківські послуги (АТ КБ ПРИВАТБАНК)</t>
  </si>
  <si>
    <t>№376 від 24 червня 2020 року (52,99), №ФКб/н від 3 липня 2020 року (100,30)</t>
  </si>
  <si>
    <t>№418 від 14 серпня 2020 року (24000,00)</t>
  </si>
  <si>
    <t>ФОП СТОРОЖУК 3060416999</t>
  </si>
  <si>
    <t>№ASF-14.4.1 від 1 червня 2020 року, рішення про видачу ліцензії затверджено Наказом №312 від 09 серпня 2019 року</t>
  </si>
  <si>
    <t>акт №1 від 29 жовтня 2020 року</t>
  </si>
  <si>
    <t>ФОП ЗУБКОВ 3287617035</t>
  </si>
  <si>
    <t>ФОП ГРІЗА 2401401272</t>
  </si>
  <si>
    <t>ФОП БОБОРИКІНА 3208217723</t>
  </si>
  <si>
    <t>№397 від 23 липня 2020 року (22500,00)</t>
  </si>
  <si>
    <t>№413 від 14 серпня 2020 року (20500,00)</t>
  </si>
  <si>
    <t>№415 від 14 серпня 2020 року (28300,00)</t>
  </si>
  <si>
    <t>№414 від 14 серпня 2020 року (29000,00)</t>
  </si>
  <si>
    <t>№420 від 14 серпня 2020 року (29200,00)</t>
  </si>
  <si>
    <t>№421 від 14 серпня 2020 року (26900,00)</t>
  </si>
  <si>
    <t>№422 від 14 серпня 2020 року (28750,00)</t>
  </si>
  <si>
    <t>№416 від 14 серпня 2020 року (27800,00)</t>
  </si>
  <si>
    <t>№417 від 14 серпня 2020 року (27500,00)</t>
  </si>
  <si>
    <t>ТОВ "СПЕЙС СТУДІО" 41811364</t>
  </si>
  <si>
    <t>№371 від 24 червня 2020 року (2953,50)</t>
  </si>
  <si>
    <t>ТОВ "РХ-ПРО" 41124454</t>
  </si>
  <si>
    <t>ФОП МАРУСИК 3208800948</t>
  </si>
  <si>
    <t>№367 від 18 червня 2020 року (29761,00)</t>
  </si>
  <si>
    <t>ФОП ДАНИЛЕВСЬКА 2346306645</t>
  </si>
  <si>
    <t>№372 від 24 червня 2020 року (18586,00), №415 від 14 серпня 2020 року (10000,00)</t>
  </si>
  <si>
    <t>ФОП КАКУРІНА 3222004880</t>
  </si>
  <si>
    <t>№366 від 18 червня 2020 року (10000,00), №389 від 9 липня 2020 року (18586,00)</t>
  </si>
  <si>
    <t>СОРОКА О.М. 2391805740</t>
  </si>
  <si>
    <t>КУРЧЕНКО В.О. 2631604948</t>
  </si>
  <si>
    <t>НЕВМЕРЖИЦЬКА Н.П. 2276807425</t>
  </si>
  <si>
    <t>ШУБІНА О.В. 3480614608</t>
  </si>
  <si>
    <t>СОРОКІНА А.М. 2941722921</t>
  </si>
  <si>
    <t>МЕІР Т.І. 3503813878</t>
  </si>
  <si>
    <t>ВЕДУТА В.О. 3041703232</t>
  </si>
  <si>
    <t>ЛУК`ЯНЕЦЬ Н.В. 2748902423</t>
  </si>
  <si>
    <t>акт приймання-передачі послуг до дод. №1 від 15 червня 2020 року, акт надання обладнання до дод.№1 від 13 червня 2020 року, акт повернення обладнання  до дод.№1 від 13 червня 2020 року, акт приймання-передачі послуг до дод. №2 від 25 червня 2020 року, акт надання обладнання до дод.№2 від 23 червня 2020 року, акт повернення обладнання до дод.№2 від 25 червня 2020 року, акт приймання-передачі послуг до дод. №3 від 31 серпня 2020 року, акт надання обладнання до дод.№3 від 27 серпня 2020 року, акт повернення обладнання до дод.№3 від 31 серпня 2020 року</t>
  </si>
  <si>
    <t>за проєктом ACTION: SUSTAINABLE FASHION (3NET 41-0417)</t>
  </si>
  <si>
    <t>Фінансова позика, не повернута на 30 жовтня 2020 року (ФОП НЕЧИПОРУК)</t>
  </si>
  <si>
    <t>№ASF 01/06/2020 від 1 червня 2020 року</t>
  </si>
  <si>
    <t>№556 від 7 серпня 2020 року (46000,00), №443 від 21 вересня 2020 року (-11000,00)</t>
  </si>
  <si>
    <t>Загальні витрати про використання грошей траншів гранту на 30 жовтня 2020 року</t>
  </si>
  <si>
    <r>
      <t>Юридичні послуги</t>
    </r>
    <r>
      <rPr>
        <sz val="8"/>
        <rFont val="Arial"/>
        <family val="2"/>
        <charset val="204"/>
      </rPr>
      <t xml:space="preserve"> (ФОП САФАРОВ)</t>
    </r>
  </si>
  <si>
    <r>
      <t xml:space="preserve">Послуги з транспортного забезпечення, 12 днів х2000  </t>
    </r>
    <r>
      <rPr>
        <sz val="8"/>
        <rFont val="Arial"/>
        <family val="2"/>
        <charset val="204"/>
      </rPr>
      <t>(ФОП СТОРОЖУК)</t>
    </r>
  </si>
  <si>
    <r>
      <t xml:space="preserve">Послуги  із створення відеоконтенту для інтернета (9 інформаційних ролики, </t>
    </r>
    <r>
      <rPr>
        <sz val="8"/>
        <rFont val="Arial"/>
        <family val="2"/>
        <charset val="204"/>
      </rPr>
      <t>референси в додатку ) (ФОП ЗУБКОВ, ФОП ГРІЗА, ФОП БОБОРИКІНА, ТОВ "СПЕЙС СТУДІО", ТОВ "РХ-ПРО")</t>
    </r>
    <r>
      <rPr>
        <sz val="8"/>
        <color rgb="FF000000"/>
        <rFont val="Arial"/>
        <family val="2"/>
        <charset val="204"/>
      </rPr>
      <t xml:space="preserve"> </t>
    </r>
  </si>
  <si>
    <t>№35 від 30 червня 2020 року, №36 від 31 липня 2020 року, №46 від 31 серпня 2020 року, №54 від 30 вересня 2020 року, №61 від 31 жовтня 2020 року</t>
  </si>
  <si>
    <t>№372 від 24 червня 2020 року, №374 від 24 червня 2020 року, №375 від 24 червня 2020 року, №373 від 24 червня 2020 року, №396 від 07 серпня 2020 року, №397 від 06 серпня 2020 року, №399 від 06 серпня 2020 року, №398 від 06 серпня 2020 року, №428 від 01 вересня 2020 року, №431 від 01 вересня 2020 року, №430 від 01 вересня 2020 року, №429 від 01 вересня 2020 року, №450 від 30 вересня 2020 року, №451 від 30 вересня 2020 року, №452 від 30 вересня 2020 року, №453 від 30 вересня 2020 року, №457 віфд 19 жовтня 2020 року, №458 від 19 жовтня 2020 року, №459 від 19 жовтня 2020 року, №460 від 19 жовтня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</si>
</sst>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₴_-;\-* #,##0\ _₴_-;_-* &quot;-&quot;\ _₴_-;_-@_-"/>
    <numFmt numFmtId="164" formatCode="&quot;₴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&quot;₴&quot;* #,##0_);_(&quot;₴&quot;* \(#,##0\);_(&quot;₴&quot;* &quot;-&quot;??_);_(@_)"/>
    <numFmt numFmtId="169" formatCode="&quot; &quot;* #,##0.00&quot;   &quot;;&quot;-&quot;* #,##0.00&quot;   &quot;;&quot; &quot;* &quot;-&quot;??&quot;   &quot;"/>
    <numFmt numFmtId="170" formatCode="#,##0&quot; &quot;;&quot;-&quot;#,##0&quot; &quot;"/>
  </numFmts>
  <fonts count="44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</font>
    <font>
      <u/>
      <sz val="11"/>
      <color theme="1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color theme="0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</font>
    <font>
      <sz val="7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i/>
      <sz val="8"/>
      <name val="Arial"/>
      <family val="2"/>
      <charset val="204"/>
    </font>
    <font>
      <b/>
      <sz val="11"/>
      <name val="Calibri"/>
      <family val="2"/>
      <charset val="204"/>
    </font>
    <font>
      <u/>
      <sz val="8"/>
      <name val="Arial"/>
      <family val="2"/>
      <charset val="204"/>
    </font>
    <font>
      <i/>
      <sz val="7"/>
      <name val="Arial"/>
      <family val="2"/>
      <charset val="204"/>
    </font>
    <font>
      <sz val="6"/>
      <name val="Arial"/>
      <family val="2"/>
      <charset val="204"/>
    </font>
    <font>
      <sz val="7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6"/>
      <name val="Arial"/>
      <family val="2"/>
      <charset val="204"/>
    </font>
    <font>
      <sz val="7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2" tint="-4.9989318521683403E-2"/>
        <bgColor rgb="FFE2EFD9"/>
      </patternFill>
    </fill>
    <fill>
      <patternFill patternType="solid">
        <fgColor theme="2" tint="-4.9989318521683403E-2"/>
        <bgColor rgb="FFDEEAF6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2" tint="-4.9989318521683403E-2"/>
        <bgColor rgb="FFDADADA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rgb="FFE2EFD9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337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wrapText="1"/>
    </xf>
    <xf numFmtId="0" fontId="12" fillId="0" borderId="0" xfId="0" applyFont="1"/>
    <xf numFmtId="0" fontId="14" fillId="0" borderId="9" xfId="0" applyFont="1" applyBorder="1"/>
    <xf numFmtId="0" fontId="0" fillId="0" borderId="0" xfId="0" applyFont="1" applyAlignment="1">
      <alignment vertical="center"/>
    </xf>
    <xf numFmtId="10" fontId="17" fillId="0" borderId="11" xfId="0" applyNumberFormat="1" applyFont="1" applyBorder="1" applyAlignment="1">
      <alignment horizontal="center" wrapText="1"/>
    </xf>
    <xf numFmtId="10" fontId="17" fillId="0" borderId="12" xfId="0" applyNumberFormat="1" applyFont="1" applyBorder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2" borderId="35" xfId="0" applyFont="1" applyFill="1" applyBorder="1" applyAlignment="1">
      <alignment vertical="center" wrapText="1"/>
    </xf>
    <xf numFmtId="4" fontId="22" fillId="6" borderId="35" xfId="0" applyNumberFormat="1" applyFont="1" applyFill="1" applyBorder="1" applyAlignment="1">
      <alignment horizontal="center" vertical="center"/>
    </xf>
    <xf numFmtId="3" fontId="22" fillId="6" borderId="35" xfId="0" applyNumberFormat="1" applyFont="1" applyFill="1" applyBorder="1" applyAlignment="1">
      <alignment horizontal="center" vertical="center"/>
    </xf>
    <xf numFmtId="0" fontId="22" fillId="0" borderId="35" xfId="0" applyFont="1" applyBorder="1" applyAlignment="1">
      <alignment horizontal="right" vertical="center" wrapText="1"/>
    </xf>
    <xf numFmtId="0" fontId="22" fillId="7" borderId="35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2" fillId="2" borderId="29" xfId="0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/>
    <xf numFmtId="0" fontId="27" fillId="0" borderId="0" xfId="0" applyFont="1" applyAlignment="1">
      <alignment wrapText="1"/>
    </xf>
    <xf numFmtId="0" fontId="22" fillId="0" borderId="0" xfId="0" applyFont="1" applyAlignment="1"/>
    <xf numFmtId="0" fontId="28" fillId="2" borderId="32" xfId="0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2" fillId="0" borderId="35" xfId="0" applyFont="1" applyBorder="1" applyAlignment="1">
      <alignment horizontal="left" vertical="center" wrapText="1"/>
    </xf>
    <xf numFmtId="0" fontId="10" fillId="0" borderId="0" xfId="0" applyFont="1" applyAlignment="1"/>
    <xf numFmtId="0" fontId="26" fillId="2" borderId="35" xfId="0" applyFont="1" applyFill="1" applyBorder="1" applyAlignment="1">
      <alignment vertical="center"/>
    </xf>
    <xf numFmtId="0" fontId="26" fillId="2" borderId="35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vertical="center" wrapText="1"/>
    </xf>
    <xf numFmtId="165" fontId="22" fillId="2" borderId="35" xfId="0" applyNumberFormat="1" applyFont="1" applyFill="1" applyBorder="1" applyAlignment="1">
      <alignment vertical="center"/>
    </xf>
    <xf numFmtId="165" fontId="26" fillId="2" borderId="35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31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49" fontId="26" fillId="6" borderId="35" xfId="0" applyNumberFormat="1" applyFont="1" applyFill="1" applyBorder="1" applyAlignment="1">
      <alignment vertical="center"/>
    </xf>
    <xf numFmtId="49" fontId="26" fillId="6" borderId="35" xfId="0" applyNumberFormat="1" applyFont="1" applyFill="1" applyBorder="1" applyAlignment="1">
      <alignment horizontal="center" vertical="center"/>
    </xf>
    <xf numFmtId="49" fontId="22" fillId="6" borderId="35" xfId="0" applyNumberFormat="1" applyFont="1" applyFill="1" applyBorder="1" applyAlignment="1">
      <alignment vertical="center" wrapText="1"/>
    </xf>
    <xf numFmtId="49" fontId="22" fillId="6" borderId="35" xfId="0" applyNumberFormat="1" applyFont="1" applyFill="1" applyBorder="1" applyAlignment="1">
      <alignment horizontal="center" vertical="center"/>
    </xf>
    <xf numFmtId="4" fontId="22" fillId="0" borderId="35" xfId="0" applyNumberFormat="1" applyFont="1" applyBorder="1" applyAlignment="1">
      <alignment horizontal="right" vertical="center"/>
    </xf>
    <xf numFmtId="4" fontId="26" fillId="0" borderId="35" xfId="0" applyNumberFormat="1" applyFont="1" applyBorder="1" applyAlignment="1">
      <alignment horizontal="right" vertical="center"/>
    </xf>
    <xf numFmtId="10" fontId="26" fillId="0" borderId="35" xfId="0" applyNumberFormat="1" applyFont="1" applyBorder="1" applyAlignment="1">
      <alignment horizontal="right" vertical="center"/>
    </xf>
    <xf numFmtId="0" fontId="34" fillId="0" borderId="35" xfId="1" applyFont="1" applyBorder="1" applyAlignment="1">
      <alignment horizontal="left" vertical="center" wrapText="1"/>
    </xf>
    <xf numFmtId="166" fontId="26" fillId="0" borderId="35" xfId="0" applyNumberFormat="1" applyFont="1" applyBorder="1" applyAlignment="1">
      <alignment vertical="center"/>
    </xf>
    <xf numFmtId="49" fontId="26" fillId="0" borderId="35" xfId="0" applyNumberFormat="1" applyFont="1" applyBorder="1" applyAlignment="1">
      <alignment horizontal="center" vertical="center"/>
    </xf>
    <xf numFmtId="166" fontId="22" fillId="0" borderId="35" xfId="0" applyNumberFormat="1" applyFont="1" applyBorder="1" applyAlignment="1">
      <alignment vertical="center" wrapText="1"/>
    </xf>
    <xf numFmtId="166" fontId="22" fillId="0" borderId="35" xfId="0" applyNumberFormat="1" applyFont="1" applyBorder="1" applyAlignment="1">
      <alignment horizontal="center" vertical="center"/>
    </xf>
    <xf numFmtId="49" fontId="26" fillId="6" borderId="35" xfId="0" applyNumberFormat="1" applyFont="1" applyFill="1" applyBorder="1" applyAlignment="1">
      <alignment vertical="center" wrapText="1"/>
    </xf>
    <xf numFmtId="49" fontId="26" fillId="7" borderId="35" xfId="0" applyNumberFormat="1" applyFont="1" applyFill="1" applyBorder="1" applyAlignment="1">
      <alignment horizontal="center" vertical="center" wrapText="1"/>
    </xf>
    <xf numFmtId="49" fontId="22" fillId="7" borderId="35" xfId="0" applyNumberFormat="1" applyFont="1" applyFill="1" applyBorder="1" applyAlignment="1">
      <alignment vertical="center" wrapText="1"/>
    </xf>
    <xf numFmtId="49" fontId="22" fillId="6" borderId="35" xfId="0" applyNumberFormat="1" applyFont="1" applyFill="1" applyBorder="1" applyAlignment="1">
      <alignment horizontal="center" vertical="center" wrapText="1"/>
    </xf>
    <xf numFmtId="3" fontId="22" fillId="7" borderId="35" xfId="0" applyNumberFormat="1" applyFont="1" applyFill="1" applyBorder="1" applyAlignment="1">
      <alignment horizontal="center" vertical="center" wrapText="1"/>
    </xf>
    <xf numFmtId="169" fontId="22" fillId="7" borderId="35" xfId="0" applyNumberFormat="1" applyFont="1" applyFill="1" applyBorder="1" applyAlignment="1">
      <alignment vertical="center" wrapText="1"/>
    </xf>
    <xf numFmtId="169" fontId="22" fillId="6" borderId="35" xfId="0" applyNumberFormat="1" applyFont="1" applyFill="1" applyBorder="1" applyAlignment="1">
      <alignment vertical="center" wrapText="1"/>
    </xf>
    <xf numFmtId="10" fontId="22" fillId="0" borderId="35" xfId="0" applyNumberFormat="1" applyFont="1" applyBorder="1" applyAlignment="1">
      <alignment horizontal="right" vertical="center"/>
    </xf>
    <xf numFmtId="169" fontId="22" fillId="6" borderId="35" xfId="0" applyNumberFormat="1" applyFont="1" applyFill="1" applyBorder="1" applyAlignment="1">
      <alignment vertical="center"/>
    </xf>
    <xf numFmtId="4" fontId="22" fillId="7" borderId="35" xfId="0" applyNumberFormat="1" applyFont="1" applyFill="1" applyBorder="1" applyAlignment="1">
      <alignment horizontal="right" vertical="center"/>
    </xf>
    <xf numFmtId="4" fontId="22" fillId="7" borderId="35" xfId="0" applyNumberFormat="1" applyFont="1" applyFill="1" applyBorder="1" applyAlignment="1">
      <alignment horizontal="center" vertical="center"/>
    </xf>
    <xf numFmtId="0" fontId="22" fillId="7" borderId="35" xfId="0" applyFont="1" applyFill="1" applyBorder="1" applyAlignment="1">
      <alignment horizontal="left" vertical="center" wrapText="1"/>
    </xf>
    <xf numFmtId="49" fontId="22" fillId="7" borderId="35" xfId="0" applyNumberFormat="1" applyFont="1" applyFill="1" applyBorder="1" applyAlignment="1">
      <alignment horizontal="center" vertical="center"/>
    </xf>
    <xf numFmtId="3" fontId="22" fillId="7" borderId="35" xfId="0" applyNumberFormat="1" applyFont="1" applyFill="1" applyBorder="1" applyAlignment="1">
      <alignment horizontal="center" vertical="center"/>
    </xf>
    <xf numFmtId="170" fontId="26" fillId="6" borderId="35" xfId="0" applyNumberFormat="1" applyFont="1" applyFill="1" applyBorder="1" applyAlignment="1">
      <alignment horizontal="center" vertical="center"/>
    </xf>
    <xf numFmtId="169" fontId="22" fillId="6" borderId="35" xfId="0" applyNumberFormat="1" applyFont="1" applyFill="1" applyBorder="1" applyAlignment="1">
      <alignment horizontal="center" vertical="center"/>
    </xf>
    <xf numFmtId="169" fontId="22" fillId="7" borderId="35" xfId="0" applyNumberFormat="1" applyFont="1" applyFill="1" applyBorder="1" applyAlignment="1">
      <alignment vertical="center"/>
    </xf>
    <xf numFmtId="49" fontId="26" fillId="7" borderId="35" xfId="0" applyNumberFormat="1" applyFont="1" applyFill="1" applyBorder="1" applyAlignment="1">
      <alignment vertical="center"/>
    </xf>
    <xf numFmtId="170" fontId="26" fillId="7" borderId="35" xfId="0" applyNumberFormat="1" applyFont="1" applyFill="1" applyBorder="1" applyAlignment="1">
      <alignment horizontal="center" vertical="center"/>
    </xf>
    <xf numFmtId="169" fontId="22" fillId="7" borderId="35" xfId="0" applyNumberFormat="1" applyFont="1" applyFill="1" applyBorder="1" applyAlignment="1">
      <alignment horizontal="center" vertical="center"/>
    </xf>
    <xf numFmtId="4" fontId="22" fillId="6" borderId="35" xfId="0" applyNumberFormat="1" applyFont="1" applyFill="1" applyBorder="1" applyAlignment="1">
      <alignment vertical="center"/>
    </xf>
    <xf numFmtId="49" fontId="26" fillId="5" borderId="35" xfId="0" applyNumberFormat="1" applyFont="1" applyFill="1" applyBorder="1" applyAlignment="1">
      <alignment horizontal="center" vertical="center"/>
    </xf>
    <xf numFmtId="49" fontId="22" fillId="7" borderId="35" xfId="0" applyNumberFormat="1" applyFont="1" applyFill="1" applyBorder="1" applyAlignment="1">
      <alignment horizontal="left" vertical="center" wrapText="1"/>
    </xf>
    <xf numFmtId="49" fontId="26" fillId="0" borderId="35" xfId="0" applyNumberFormat="1" applyFont="1" applyBorder="1" applyAlignment="1">
      <alignment vertical="center"/>
    </xf>
    <xf numFmtId="49" fontId="22" fillId="0" borderId="35" xfId="0" applyNumberFormat="1" applyFont="1" applyBorder="1" applyAlignment="1">
      <alignment vertical="center" wrapText="1"/>
    </xf>
    <xf numFmtId="49" fontId="22" fillId="0" borderId="35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4" fontId="22" fillId="0" borderId="35" xfId="0" applyNumberFormat="1" applyFont="1" applyBorder="1" applyAlignment="1">
      <alignment horizontal="center" vertical="center"/>
    </xf>
    <xf numFmtId="0" fontId="34" fillId="7" borderId="35" xfId="1" applyFont="1" applyFill="1" applyBorder="1" applyAlignment="1">
      <alignment horizontal="left" vertical="center" wrapText="1"/>
    </xf>
    <xf numFmtId="3" fontId="26" fillId="6" borderId="35" xfId="0" applyNumberFormat="1" applyFont="1" applyFill="1" applyBorder="1" applyAlignment="1">
      <alignment horizontal="left" vertical="center" wrapText="1"/>
    </xf>
    <xf numFmtId="166" fontId="35" fillId="2" borderId="32" xfId="0" applyNumberFormat="1" applyFont="1" applyFill="1" applyBorder="1" applyAlignment="1">
      <alignment vertical="center"/>
    </xf>
    <xf numFmtId="166" fontId="28" fillId="2" borderId="33" xfId="0" applyNumberFormat="1" applyFont="1" applyFill="1" applyBorder="1" applyAlignment="1">
      <alignment horizontal="center" vertical="center"/>
    </xf>
    <xf numFmtId="166" fontId="28" fillId="2" borderId="34" xfId="0" applyNumberFormat="1" applyFont="1" applyFill="1" applyBorder="1" applyAlignment="1">
      <alignment vertical="center" wrapText="1"/>
    </xf>
    <xf numFmtId="166" fontId="28" fillId="2" borderId="30" xfId="0" applyNumberFormat="1" applyFont="1" applyFill="1" applyBorder="1" applyAlignment="1">
      <alignment vertical="center"/>
    </xf>
    <xf numFmtId="4" fontId="28" fillId="2" borderId="31" xfId="0" applyNumberFormat="1" applyFont="1" applyFill="1" applyBorder="1" applyAlignment="1">
      <alignment horizontal="right" vertical="center"/>
    </xf>
    <xf numFmtId="4" fontId="36" fillId="2" borderId="32" xfId="0" applyNumberFormat="1" applyFont="1" applyFill="1" applyBorder="1" applyAlignment="1">
      <alignment horizontal="right" vertical="center"/>
    </xf>
    <xf numFmtId="4" fontId="36" fillId="2" borderId="30" xfId="0" applyNumberFormat="1" applyFont="1" applyFill="1" applyBorder="1" applyAlignment="1">
      <alignment horizontal="right" vertical="center"/>
    </xf>
    <xf numFmtId="4" fontId="36" fillId="2" borderId="31" xfId="0" applyNumberFormat="1" applyFont="1" applyFill="1" applyBorder="1" applyAlignment="1">
      <alignment horizontal="right" vertical="center"/>
    </xf>
    <xf numFmtId="4" fontId="28" fillId="2" borderId="32" xfId="0" applyNumberFormat="1" applyFont="1" applyFill="1" applyBorder="1" applyAlignment="1">
      <alignment horizontal="right" vertical="center"/>
    </xf>
    <xf numFmtId="10" fontId="28" fillId="2" borderId="30" xfId="0" applyNumberFormat="1" applyFont="1" applyFill="1" applyBorder="1" applyAlignment="1">
      <alignment horizontal="right" vertical="center"/>
    </xf>
    <xf numFmtId="4" fontId="37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10" fontId="26" fillId="0" borderId="0" xfId="0" applyNumberFormat="1" applyFont="1" applyAlignment="1">
      <alignment horizontal="right" vertical="center"/>
    </xf>
    <xf numFmtId="166" fontId="26" fillId="2" borderId="29" xfId="0" applyNumberFormat="1" applyFont="1" applyFill="1" applyBorder="1" applyAlignment="1">
      <alignment vertical="center"/>
    </xf>
    <xf numFmtId="4" fontId="26" fillId="2" borderId="28" xfId="0" applyNumberFormat="1" applyFont="1" applyFill="1" applyBorder="1" applyAlignment="1">
      <alignment horizontal="right" vertical="center"/>
    </xf>
    <xf numFmtId="4" fontId="26" fillId="2" borderId="27" xfId="0" applyNumberFormat="1" applyFont="1" applyFill="1" applyBorder="1" applyAlignment="1">
      <alignment horizontal="right" vertical="center"/>
    </xf>
    <xf numFmtId="10" fontId="26" fillId="2" borderId="27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1" fontId="22" fillId="0" borderId="0" xfId="0" applyNumberFormat="1" applyFont="1" applyAlignment="1">
      <alignment vertical="center"/>
    </xf>
    <xf numFmtId="168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9" xfId="0" applyFont="1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/>
    <xf numFmtId="0" fontId="29" fillId="0" borderId="0" xfId="0" applyFont="1" applyAlignment="1">
      <alignment vertical="center"/>
    </xf>
    <xf numFmtId="49" fontId="29" fillId="0" borderId="0" xfId="0" applyNumberFormat="1" applyFont="1" applyBorder="1" applyAlignment="1">
      <alignment horizontal="right" vertical="center" wrapText="1"/>
    </xf>
    <xf numFmtId="0" fontId="3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0" fillId="7" borderId="0" xfId="0" applyFont="1" applyFill="1"/>
    <xf numFmtId="4" fontId="22" fillId="7" borderId="0" xfId="0" applyNumberFormat="1" applyFont="1" applyFill="1" applyAlignment="1">
      <alignment horizontal="right" vertical="center"/>
    </xf>
    <xf numFmtId="0" fontId="22" fillId="7" borderId="0" xfId="0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20" fillId="7" borderId="0" xfId="0" applyFont="1" applyFill="1" applyAlignment="1"/>
    <xf numFmtId="3" fontId="26" fillId="9" borderId="35" xfId="0" applyNumberFormat="1" applyFont="1" applyFill="1" applyBorder="1" applyAlignment="1">
      <alignment horizontal="center" vertical="center" wrapText="1"/>
    </xf>
    <xf numFmtId="164" fontId="26" fillId="9" borderId="35" xfId="0" applyNumberFormat="1" applyFont="1" applyFill="1" applyBorder="1" applyAlignment="1">
      <alignment horizontal="center" vertical="center" wrapText="1"/>
    </xf>
    <xf numFmtId="0" fontId="26" fillId="11" borderId="35" xfId="0" applyFont="1" applyFill="1" applyBorder="1" applyAlignment="1">
      <alignment vertical="center" wrapText="1"/>
    </xf>
    <xf numFmtId="0" fontId="26" fillId="11" borderId="35" xfId="0" applyFont="1" applyFill="1" applyBorder="1" applyAlignment="1">
      <alignment horizontal="center" vertical="center"/>
    </xf>
    <xf numFmtId="0" fontId="26" fillId="11" borderId="35" xfId="0" applyFont="1" applyFill="1" applyBorder="1" applyAlignment="1">
      <alignment horizontal="center" vertical="center" wrapText="1"/>
    </xf>
    <xf numFmtId="3" fontId="26" fillId="11" borderId="35" xfId="0" applyNumberFormat="1" applyFont="1" applyFill="1" applyBorder="1" applyAlignment="1">
      <alignment horizontal="center" vertical="center" wrapText="1"/>
    </xf>
    <xf numFmtId="0" fontId="26" fillId="12" borderId="35" xfId="0" applyFont="1" applyFill="1" applyBorder="1" applyAlignment="1">
      <alignment vertical="center"/>
    </xf>
    <xf numFmtId="0" fontId="26" fillId="12" borderId="35" xfId="0" applyFont="1" applyFill="1" applyBorder="1" applyAlignment="1">
      <alignment horizontal="center" vertical="center"/>
    </xf>
    <xf numFmtId="0" fontId="26" fillId="12" borderId="35" xfId="0" applyFont="1" applyFill="1" applyBorder="1" applyAlignment="1">
      <alignment vertical="center" wrapText="1"/>
    </xf>
    <xf numFmtId="165" fontId="22" fillId="12" borderId="35" xfId="0" applyNumberFormat="1" applyFont="1" applyFill="1" applyBorder="1" applyAlignment="1">
      <alignment vertical="center"/>
    </xf>
    <xf numFmtId="4" fontId="22" fillId="12" borderId="35" xfId="0" applyNumberFormat="1" applyFont="1" applyFill="1" applyBorder="1" applyAlignment="1">
      <alignment horizontal="right" vertical="center"/>
    </xf>
    <xf numFmtId="4" fontId="26" fillId="12" borderId="35" xfId="0" applyNumberFormat="1" applyFont="1" applyFill="1" applyBorder="1" applyAlignment="1">
      <alignment horizontal="right" vertical="center"/>
    </xf>
    <xf numFmtId="10" fontId="26" fillId="12" borderId="35" xfId="0" applyNumberFormat="1" applyFont="1" applyFill="1" applyBorder="1" applyAlignment="1">
      <alignment horizontal="right" vertical="center"/>
    </xf>
    <xf numFmtId="0" fontId="22" fillId="12" borderId="35" xfId="0" applyFont="1" applyFill="1" applyBorder="1" applyAlignment="1">
      <alignment horizontal="right" vertical="center" wrapText="1"/>
    </xf>
    <xf numFmtId="166" fontId="26" fillId="13" borderId="35" xfId="0" applyNumberFormat="1" applyFont="1" applyFill="1" applyBorder="1" applyAlignment="1">
      <alignment vertical="center"/>
    </xf>
    <xf numFmtId="49" fontId="26" fillId="13" borderId="35" xfId="0" applyNumberFormat="1" applyFont="1" applyFill="1" applyBorder="1" applyAlignment="1">
      <alignment horizontal="center" vertical="center"/>
    </xf>
    <xf numFmtId="166" fontId="32" fillId="13" borderId="35" xfId="0" applyNumberFormat="1" applyFont="1" applyFill="1" applyBorder="1" applyAlignment="1">
      <alignment vertical="center" wrapText="1"/>
    </xf>
    <xf numFmtId="4" fontId="26" fillId="13" borderId="35" xfId="0" applyNumberFormat="1" applyFont="1" applyFill="1" applyBorder="1" applyAlignment="1">
      <alignment horizontal="right" vertical="center"/>
    </xf>
    <xf numFmtId="10" fontId="26" fillId="13" borderId="35" xfId="0" applyNumberFormat="1" applyFont="1" applyFill="1" applyBorder="1" applyAlignment="1">
      <alignment horizontal="right" vertical="center"/>
    </xf>
    <xf numFmtId="0" fontId="22" fillId="13" borderId="35" xfId="0" applyFont="1" applyFill="1" applyBorder="1" applyAlignment="1">
      <alignment horizontal="right" vertical="center" wrapText="1"/>
    </xf>
    <xf numFmtId="166" fontId="26" fillId="14" borderId="35" xfId="0" applyNumberFormat="1" applyFont="1" applyFill="1" applyBorder="1" applyAlignment="1">
      <alignment vertical="center"/>
    </xf>
    <xf numFmtId="49" fontId="26" fillId="14" borderId="35" xfId="0" applyNumberFormat="1" applyFont="1" applyFill="1" applyBorder="1" applyAlignment="1">
      <alignment horizontal="center" vertical="center"/>
    </xf>
    <xf numFmtId="166" fontId="22" fillId="14" borderId="35" xfId="0" applyNumberFormat="1" applyFont="1" applyFill="1" applyBorder="1" applyAlignment="1">
      <alignment vertical="center" wrapText="1"/>
    </xf>
    <xf numFmtId="166" fontId="22" fillId="14" borderId="35" xfId="0" applyNumberFormat="1" applyFont="1" applyFill="1" applyBorder="1" applyAlignment="1">
      <alignment horizontal="center" vertical="center"/>
    </xf>
    <xf numFmtId="4" fontId="22" fillId="14" borderId="35" xfId="0" applyNumberFormat="1" applyFont="1" applyFill="1" applyBorder="1" applyAlignment="1">
      <alignment horizontal="right" vertical="center"/>
    </xf>
    <xf numFmtId="4" fontId="26" fillId="14" borderId="35" xfId="0" applyNumberFormat="1" applyFont="1" applyFill="1" applyBorder="1" applyAlignment="1">
      <alignment horizontal="right" vertical="center"/>
    </xf>
    <xf numFmtId="10" fontId="26" fillId="14" borderId="35" xfId="0" applyNumberFormat="1" applyFont="1" applyFill="1" applyBorder="1" applyAlignment="1">
      <alignment horizontal="right" vertical="center"/>
    </xf>
    <xf numFmtId="0" fontId="22" fillId="14" borderId="35" xfId="0" applyFont="1" applyFill="1" applyBorder="1" applyAlignment="1">
      <alignment horizontal="right" vertical="center" wrapText="1"/>
    </xf>
    <xf numFmtId="166" fontId="32" fillId="15" borderId="35" xfId="0" applyNumberFormat="1" applyFont="1" applyFill="1" applyBorder="1" applyAlignment="1">
      <alignment vertical="center"/>
    </xf>
    <xf numFmtId="166" fontId="26" fillId="15" borderId="35" xfId="0" applyNumberFormat="1" applyFont="1" applyFill="1" applyBorder="1" applyAlignment="1">
      <alignment horizontal="center" vertical="center"/>
    </xf>
    <xf numFmtId="166" fontId="26" fillId="15" borderId="35" xfId="0" applyNumberFormat="1" applyFont="1" applyFill="1" applyBorder="1" applyAlignment="1">
      <alignment vertical="center" wrapText="1"/>
    </xf>
    <xf numFmtId="166" fontId="26" fillId="15" borderId="35" xfId="0" applyNumberFormat="1" applyFont="1" applyFill="1" applyBorder="1" applyAlignment="1">
      <alignment vertical="center"/>
    </xf>
    <xf numFmtId="4" fontId="26" fillId="15" borderId="35" xfId="0" applyNumberFormat="1" applyFont="1" applyFill="1" applyBorder="1" applyAlignment="1">
      <alignment horizontal="right" vertical="center"/>
    </xf>
    <xf numFmtId="10" fontId="26" fillId="15" borderId="35" xfId="0" applyNumberFormat="1" applyFont="1" applyFill="1" applyBorder="1" applyAlignment="1">
      <alignment horizontal="right" vertical="center"/>
    </xf>
    <xf numFmtId="0" fontId="22" fillId="15" borderId="35" xfId="0" applyFont="1" applyFill="1" applyBorder="1" applyAlignment="1">
      <alignment horizontal="right" vertical="center" wrapText="1"/>
    </xf>
    <xf numFmtId="166" fontId="26" fillId="12" borderId="35" xfId="0" applyNumberFormat="1" applyFont="1" applyFill="1" applyBorder="1" applyAlignment="1">
      <alignment vertical="center"/>
    </xf>
    <xf numFmtId="166" fontId="26" fillId="12" borderId="35" xfId="0" applyNumberFormat="1" applyFont="1" applyFill="1" applyBorder="1" applyAlignment="1">
      <alignment horizontal="left" vertical="center" wrapText="1"/>
    </xf>
    <xf numFmtId="166" fontId="22" fillId="12" borderId="35" xfId="0" applyNumberFormat="1" applyFont="1" applyFill="1" applyBorder="1" applyAlignment="1">
      <alignment vertical="center"/>
    </xf>
    <xf numFmtId="166" fontId="26" fillId="13" borderId="35" xfId="0" applyNumberFormat="1" applyFont="1" applyFill="1" applyBorder="1" applyAlignment="1">
      <alignment horizontal="center" vertical="center"/>
    </xf>
    <xf numFmtId="10" fontId="22" fillId="13" borderId="35" xfId="0" applyNumberFormat="1" applyFont="1" applyFill="1" applyBorder="1" applyAlignment="1">
      <alignment horizontal="right" vertical="center"/>
    </xf>
    <xf numFmtId="49" fontId="26" fillId="12" borderId="35" xfId="0" applyNumberFormat="1" applyFont="1" applyFill="1" applyBorder="1" applyAlignment="1">
      <alignment horizontal="center" vertical="center"/>
    </xf>
    <xf numFmtId="166" fontId="22" fillId="15" borderId="35" xfId="0" applyNumberFormat="1" applyFont="1" applyFill="1" applyBorder="1" applyAlignment="1">
      <alignment vertical="center" wrapText="1"/>
    </xf>
    <xf numFmtId="166" fontId="22" fillId="15" borderId="35" xfId="0" applyNumberFormat="1" applyFont="1" applyFill="1" applyBorder="1" applyAlignment="1">
      <alignment vertical="center"/>
    </xf>
    <xf numFmtId="166" fontId="22" fillId="14" borderId="35" xfId="0" applyNumberFormat="1" applyFont="1" applyFill="1" applyBorder="1" applyAlignment="1">
      <alignment vertical="center"/>
    </xf>
    <xf numFmtId="4" fontId="22" fillId="14" borderId="35" xfId="0" applyNumberFormat="1" applyFont="1" applyFill="1" applyBorder="1" applyAlignment="1">
      <alignment horizontal="right" vertical="center" wrapText="1"/>
    </xf>
    <xf numFmtId="166" fontId="22" fillId="14" borderId="35" xfId="0" applyNumberFormat="1" applyFont="1" applyFill="1" applyBorder="1" applyAlignment="1">
      <alignment horizontal="left" vertical="center" wrapText="1"/>
    </xf>
    <xf numFmtId="49" fontId="26" fillId="12" borderId="35" xfId="0" applyNumberFormat="1" applyFont="1" applyFill="1" applyBorder="1" applyAlignment="1">
      <alignment horizontal="center" vertical="center" wrapText="1"/>
    </xf>
    <xf numFmtId="166" fontId="32" fillId="13" borderId="35" xfId="0" applyNumberFormat="1" applyFont="1" applyFill="1" applyBorder="1" applyAlignment="1">
      <alignment horizontal="left" vertical="center" wrapText="1"/>
    </xf>
    <xf numFmtId="49" fontId="26" fillId="14" borderId="35" xfId="0" quotePrefix="1" applyNumberFormat="1" applyFont="1" applyFill="1" applyBorder="1" applyAlignment="1">
      <alignment horizontal="center" vertical="center"/>
    </xf>
    <xf numFmtId="166" fontId="22" fillId="12" borderId="35" xfId="0" applyNumberFormat="1" applyFont="1" applyFill="1" applyBorder="1" applyAlignment="1">
      <alignment horizontal="center" vertical="center"/>
    </xf>
    <xf numFmtId="167" fontId="26" fillId="14" borderId="35" xfId="0" applyNumberFormat="1" applyFont="1" applyFill="1" applyBorder="1" applyAlignment="1">
      <alignment horizontal="center" vertical="center"/>
    </xf>
    <xf numFmtId="166" fontId="26" fillId="16" borderId="35" xfId="0" applyNumberFormat="1" applyFont="1" applyFill="1" applyBorder="1" applyAlignment="1">
      <alignment horizontal="center" vertical="center"/>
    </xf>
    <xf numFmtId="4" fontId="26" fillId="16" borderId="35" xfId="0" applyNumberFormat="1" applyFont="1" applyFill="1" applyBorder="1" applyAlignment="1">
      <alignment horizontal="right" vertical="center"/>
    </xf>
    <xf numFmtId="10" fontId="26" fillId="16" borderId="35" xfId="0" applyNumberFormat="1" applyFont="1" applyFill="1" applyBorder="1" applyAlignment="1">
      <alignment horizontal="right" vertical="center"/>
    </xf>
    <xf numFmtId="0" fontId="22" fillId="16" borderId="35" xfId="0" applyFont="1" applyFill="1" applyBorder="1" applyAlignment="1">
      <alignment horizontal="right" vertical="center" wrapText="1"/>
    </xf>
    <xf numFmtId="166" fontId="26" fillId="12" borderId="35" xfId="0" applyNumberFormat="1" applyFont="1" applyFill="1" applyBorder="1" applyAlignment="1">
      <alignment horizontal="center" vertical="center"/>
    </xf>
    <xf numFmtId="166" fontId="26" fillId="13" borderId="35" xfId="0" applyNumberFormat="1" applyFont="1" applyFill="1" applyBorder="1" applyAlignment="1">
      <alignment horizontal="left" vertical="center" wrapText="1"/>
    </xf>
    <xf numFmtId="166" fontId="26" fillId="14" borderId="35" xfId="0" applyNumberFormat="1" applyFont="1" applyFill="1" applyBorder="1" applyAlignment="1">
      <alignment vertical="center" wrapText="1"/>
    </xf>
    <xf numFmtId="0" fontId="39" fillId="11" borderId="35" xfId="0" applyFont="1" applyFill="1" applyBorder="1" applyAlignment="1">
      <alignment vertical="center" wrapText="1"/>
    </xf>
    <xf numFmtId="0" fontId="39" fillId="11" borderId="35" xfId="0" applyFont="1" applyFill="1" applyBorder="1" applyAlignment="1">
      <alignment horizontal="center" vertical="center"/>
    </xf>
    <xf numFmtId="0" fontId="39" fillId="11" borderId="35" xfId="0" applyFont="1" applyFill="1" applyBorder="1" applyAlignment="1">
      <alignment horizontal="center" vertical="center" wrapText="1"/>
    </xf>
    <xf numFmtId="3" fontId="39" fillId="11" borderId="35" xfId="0" applyNumberFormat="1" applyFont="1" applyFill="1" applyBorder="1" applyAlignment="1">
      <alignment horizontal="center" vertical="center" wrapText="1"/>
    </xf>
    <xf numFmtId="0" fontId="36" fillId="11" borderId="35" xfId="0" applyFont="1" applyFill="1" applyBorder="1" applyAlignment="1">
      <alignment horizontal="center" vertical="center" wrapText="1"/>
    </xf>
    <xf numFmtId="0" fontId="36" fillId="0" borderId="0" xfId="0" applyFont="1" applyAlignment="1"/>
    <xf numFmtId="0" fontId="29" fillId="0" borderId="0" xfId="0" applyFont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right" vertical="center" wrapText="1"/>
    </xf>
    <xf numFmtId="0" fontId="38" fillId="0" borderId="0" xfId="0" applyFont="1" applyAlignment="1"/>
    <xf numFmtId="0" fontId="40" fillId="0" borderId="35" xfId="0" applyFont="1" applyBorder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3" fillId="0" borderId="0" xfId="0" applyFont="1" applyAlignment="1">
      <alignment horizontal="center"/>
    </xf>
    <xf numFmtId="10" fontId="1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15" fillId="0" borderId="4" xfId="0" applyFont="1" applyBorder="1" applyAlignment="1">
      <alignment horizontal="center" vertical="center" wrapText="1"/>
    </xf>
    <xf numFmtId="0" fontId="16" fillId="0" borderId="5" xfId="0" applyFont="1" applyBorder="1"/>
    <xf numFmtId="0" fontId="16" fillId="0" borderId="6" xfId="0" applyFont="1" applyBorder="1"/>
    <xf numFmtId="0" fontId="15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0" fontId="9" fillId="0" borderId="7" xfId="0" applyFont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0" fontId="16" fillId="0" borderId="14" xfId="0" applyFont="1" applyBorder="1"/>
    <xf numFmtId="0" fontId="22" fillId="0" borderId="35" xfId="0" applyFont="1" applyBorder="1" applyAlignment="1">
      <alignment horizontal="left" vertical="center" wrapText="1"/>
    </xf>
    <xf numFmtId="0" fontId="26" fillId="9" borderId="35" xfId="0" applyFont="1" applyFill="1" applyBorder="1" applyAlignment="1">
      <alignment horizontal="center" vertical="center" wrapText="1"/>
    </xf>
    <xf numFmtId="0" fontId="22" fillId="10" borderId="35" xfId="0" applyFont="1" applyFill="1" applyBorder="1"/>
    <xf numFmtId="0" fontId="26" fillId="9" borderId="35" xfId="0" applyFont="1" applyFill="1" applyBorder="1" applyAlignment="1">
      <alignment horizontal="center" vertical="center"/>
    </xf>
    <xf numFmtId="164" fontId="26" fillId="9" borderId="35" xfId="0" applyNumberFormat="1" applyFont="1" applyFill="1" applyBorder="1" applyAlignment="1">
      <alignment horizontal="center" vertical="center" wrapText="1"/>
    </xf>
    <xf numFmtId="166" fontId="26" fillId="16" borderId="35" xfId="0" applyNumberFormat="1" applyFont="1" applyFill="1" applyBorder="1" applyAlignment="1">
      <alignment horizontal="left" vertical="center"/>
    </xf>
    <xf numFmtId="0" fontId="22" fillId="14" borderId="35" xfId="0" applyFont="1" applyFill="1" applyBorder="1" applyAlignment="1">
      <alignment vertical="center"/>
    </xf>
    <xf numFmtId="16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166" fontId="26" fillId="2" borderId="24" xfId="0" applyNumberFormat="1" applyFont="1" applyFill="1" applyBorder="1" applyAlignment="1">
      <alignment horizontal="left" vertical="center"/>
    </xf>
    <xf numFmtId="0" fontId="22" fillId="8" borderId="25" xfId="0" applyFont="1" applyFill="1" applyBorder="1" applyAlignment="1">
      <alignment vertical="center"/>
    </xf>
    <xf numFmtId="0" fontId="22" fillId="8" borderId="26" xfId="0" applyFont="1" applyFill="1" applyBorder="1" applyAlignment="1">
      <alignment vertical="center"/>
    </xf>
    <xf numFmtId="166" fontId="32" fillId="16" borderId="35" xfId="0" applyNumberFormat="1" applyFont="1" applyFill="1" applyBorder="1" applyAlignment="1">
      <alignment horizontal="left" vertical="center" wrapText="1"/>
    </xf>
    <xf numFmtId="49" fontId="21" fillId="4" borderId="36" xfId="0" applyNumberFormat="1" applyFont="1" applyFill="1" applyBorder="1" applyAlignment="1">
      <alignment horizontal="left" wrapText="1"/>
    </xf>
    <xf numFmtId="49" fontId="21" fillId="4" borderId="37" xfId="0" applyNumberFormat="1" applyFont="1" applyFill="1" applyBorder="1" applyAlignment="1">
      <alignment horizontal="left" wrapText="1"/>
    </xf>
    <xf numFmtId="49" fontId="21" fillId="4" borderId="38" xfId="0" applyNumberFormat="1" applyFont="1" applyFill="1" applyBorder="1" applyAlignment="1">
      <alignment horizontal="left" vertical="center"/>
    </xf>
    <xf numFmtId="49" fontId="21" fillId="4" borderId="39" xfId="0" applyNumberFormat="1" applyFont="1" applyFill="1" applyBorder="1" applyAlignment="1">
      <alignment horizontal="left" vertical="center"/>
    </xf>
    <xf numFmtId="3" fontId="26" fillId="9" borderId="35" xfId="0" applyNumberFormat="1" applyFont="1" applyFill="1" applyBorder="1" applyAlignment="1">
      <alignment horizontal="center" vertical="center" wrapText="1"/>
    </xf>
    <xf numFmtId="4" fontId="20" fillId="0" borderId="0" xfId="0" applyNumberFormat="1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 wrapText="1"/>
    </xf>
    <xf numFmtId="0" fontId="20" fillId="0" borderId="0" xfId="0" applyFont="1" applyAlignment="1"/>
    <xf numFmtId="0" fontId="21" fillId="0" borderId="0" xfId="0" applyFont="1" applyAlignment="1">
      <alignment horizontal="center" wrapText="1"/>
    </xf>
    <xf numFmtId="0" fontId="21" fillId="3" borderId="35" xfId="0" applyFont="1" applyFill="1" applyBorder="1" applyAlignment="1">
      <alignment horizontal="center" vertical="center" wrapText="1"/>
    </xf>
    <xf numFmtId="0" fontId="22" fillId="0" borderId="35" xfId="0" applyFont="1" applyBorder="1"/>
    <xf numFmtId="4" fontId="21" fillId="3" borderId="35" xfId="0" applyNumberFormat="1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0" fontId="20" fillId="7" borderId="35" xfId="0" applyFont="1" applyFill="1" applyBorder="1" applyAlignment="1">
      <alignment horizontal="center" vertical="center" wrapText="1"/>
    </xf>
    <xf numFmtId="49" fontId="43" fillId="6" borderId="35" xfId="0" applyNumberFormat="1" applyFont="1" applyFill="1" applyBorder="1" applyAlignment="1">
      <alignment horizontal="center" vertical="center"/>
    </xf>
    <xf numFmtId="49" fontId="20" fillId="6" borderId="35" xfId="0" applyNumberFormat="1" applyFont="1" applyFill="1" applyBorder="1" applyAlignment="1">
      <alignment vertical="center" wrapText="1"/>
    </xf>
    <xf numFmtId="4" fontId="20" fillId="0" borderId="35" xfId="0" applyNumberFormat="1" applyFont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4" fontId="20" fillId="7" borderId="35" xfId="0" applyNumberFormat="1" applyFont="1" applyFill="1" applyBorder="1" applyAlignment="1">
      <alignment horizontal="center" vertical="center"/>
    </xf>
    <xf numFmtId="49" fontId="43" fillId="6" borderId="35" xfId="0" applyNumberFormat="1" applyFont="1" applyFill="1" applyBorder="1" applyAlignment="1">
      <alignment vertical="center" wrapText="1"/>
    </xf>
    <xf numFmtId="49" fontId="43" fillId="7" borderId="35" xfId="0" applyNumberFormat="1" applyFont="1" applyFill="1" applyBorder="1" applyAlignment="1">
      <alignment horizontal="center" vertical="center" wrapText="1"/>
    </xf>
    <xf numFmtId="49" fontId="20" fillId="7" borderId="35" xfId="0" applyNumberFormat="1" applyFont="1" applyFill="1" applyBorder="1" applyAlignment="1">
      <alignment vertical="center" wrapText="1"/>
    </xf>
    <xf numFmtId="4" fontId="20" fillId="7" borderId="35" xfId="0" applyNumberFormat="1" applyFont="1" applyFill="1" applyBorder="1" applyAlignment="1">
      <alignment vertical="center"/>
    </xf>
    <xf numFmtId="49" fontId="20" fillId="0" borderId="35" xfId="0" applyNumberFormat="1" applyFont="1" applyBorder="1" applyAlignment="1">
      <alignment horizontal="center" vertical="center"/>
    </xf>
    <xf numFmtId="166" fontId="20" fillId="0" borderId="35" xfId="0" applyNumberFormat="1" applyFont="1" applyBorder="1" applyAlignment="1">
      <alignment vertical="center" wrapText="1"/>
    </xf>
    <xf numFmtId="0" fontId="20" fillId="0" borderId="40" xfId="0" applyFont="1" applyBorder="1" applyAlignment="1">
      <alignment horizontal="left" vertical="center" wrapText="1"/>
    </xf>
    <xf numFmtId="4" fontId="20" fillId="7" borderId="35" xfId="0" applyNumberFormat="1" applyFont="1" applyFill="1" applyBorder="1" applyAlignment="1">
      <alignment horizontal="right" vertical="center"/>
    </xf>
    <xf numFmtId="0" fontId="20" fillId="0" borderId="41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7" borderId="35" xfId="0" applyFont="1" applyFill="1" applyBorder="1" applyAlignment="1">
      <alignment horizontal="left" vertical="center" wrapText="1"/>
    </xf>
    <xf numFmtId="170" fontId="43" fillId="6" borderId="35" xfId="0" applyNumberFormat="1" applyFont="1" applyFill="1" applyBorder="1" applyAlignment="1">
      <alignment horizontal="center" vertical="center"/>
    </xf>
    <xf numFmtId="4" fontId="20" fillId="7" borderId="40" xfId="0" applyNumberFormat="1" applyFont="1" applyFill="1" applyBorder="1" applyAlignment="1">
      <alignment horizontal="center" vertical="center"/>
    </xf>
    <xf numFmtId="4" fontId="20" fillId="7" borderId="41" xfId="0" applyNumberFormat="1" applyFont="1" applyFill="1" applyBorder="1" applyAlignment="1">
      <alignment horizontal="center" vertical="center"/>
    </xf>
    <xf numFmtId="170" fontId="43" fillId="7" borderId="35" xfId="0" applyNumberFormat="1" applyFont="1" applyFill="1" applyBorder="1" applyAlignment="1">
      <alignment horizontal="center" vertical="center"/>
    </xf>
    <xf numFmtId="49" fontId="43" fillId="7" borderId="35" xfId="0" applyNumberFormat="1" applyFont="1" applyFill="1" applyBorder="1" applyAlignment="1">
      <alignment vertical="center" wrapText="1"/>
    </xf>
    <xf numFmtId="4" fontId="20" fillId="7" borderId="42" xfId="0" applyNumberFormat="1" applyFont="1" applyFill="1" applyBorder="1" applyAlignment="1">
      <alignment horizontal="center" vertical="center"/>
    </xf>
    <xf numFmtId="49" fontId="43" fillId="5" borderId="35" xfId="0" applyNumberFormat="1" applyFont="1" applyFill="1" applyBorder="1" applyAlignment="1">
      <alignment horizontal="center" vertical="center"/>
    </xf>
    <xf numFmtId="49" fontId="43" fillId="7" borderId="35" xfId="0" applyNumberFormat="1" applyFont="1" applyFill="1" applyBorder="1" applyAlignment="1">
      <alignment horizontal="left" vertical="center" wrapText="1"/>
    </xf>
    <xf numFmtId="49" fontId="20" fillId="7" borderId="35" xfId="0" applyNumberFormat="1" applyFont="1" applyFill="1" applyBorder="1" applyAlignment="1">
      <alignment horizontal="left" vertical="center" wrapText="1"/>
    </xf>
    <xf numFmtId="0" fontId="20" fillId="0" borderId="40" xfId="0" applyFont="1" applyBorder="1" applyAlignment="1">
      <alignment vertical="center" wrapText="1"/>
    </xf>
    <xf numFmtId="4" fontId="20" fillId="0" borderId="40" xfId="0" applyNumberFormat="1" applyFont="1" applyBorder="1" applyAlignment="1">
      <alignment vertical="center"/>
    </xf>
    <xf numFmtId="4" fontId="20" fillId="7" borderId="40" xfId="0" applyNumberFormat="1" applyFont="1" applyFill="1" applyBorder="1" applyAlignment="1">
      <alignment vertical="center"/>
    </xf>
    <xf numFmtId="0" fontId="21" fillId="19" borderId="43" xfId="0" applyFont="1" applyFill="1" applyBorder="1" applyAlignment="1">
      <alignment horizontal="left" vertical="center" wrapText="1"/>
    </xf>
    <xf numFmtId="0" fontId="21" fillId="19" borderId="45" xfId="0" applyFont="1" applyFill="1" applyBorder="1" applyAlignment="1">
      <alignment horizontal="left" vertical="center" wrapText="1"/>
    </xf>
    <xf numFmtId="4" fontId="21" fillId="17" borderId="45" xfId="0" applyNumberFormat="1" applyFont="1" applyFill="1" applyBorder="1" applyAlignment="1">
      <alignment vertical="center"/>
    </xf>
    <xf numFmtId="0" fontId="20" fillId="17" borderId="44" xfId="0" applyFont="1" applyFill="1" applyBorder="1" applyAlignment="1">
      <alignment vertical="center"/>
    </xf>
    <xf numFmtId="0" fontId="21" fillId="0" borderId="0" xfId="0" applyFont="1" applyAlignment="1"/>
    <xf numFmtId="4" fontId="21" fillId="0" borderId="0" xfId="0" applyNumberFormat="1" applyFont="1"/>
    <xf numFmtId="0" fontId="21" fillId="0" borderId="0" xfId="0" applyFont="1" applyAlignment="1">
      <alignment wrapText="1"/>
    </xf>
    <xf numFmtId="0" fontId="21" fillId="7" borderId="0" xfId="0" applyFont="1" applyFill="1"/>
    <xf numFmtId="0" fontId="21" fillId="0" borderId="0" xfId="0" applyFont="1" applyAlignment="1">
      <alignment horizontal="center" wrapText="1"/>
    </xf>
    <xf numFmtId="0" fontId="38" fillId="0" borderId="0" xfId="0" applyFont="1" applyAlignment="1">
      <alignment vertical="center" wrapText="1"/>
    </xf>
    <xf numFmtId="0" fontId="21" fillId="18" borderId="35" xfId="0" applyFont="1" applyFill="1" applyBorder="1" applyAlignment="1">
      <alignment horizontal="right" vertical="center" wrapText="1"/>
    </xf>
    <xf numFmtId="0" fontId="22" fillId="18" borderId="35" xfId="0" applyFont="1" applyFill="1" applyBorder="1" applyAlignment="1">
      <alignment vertical="center"/>
    </xf>
    <xf numFmtId="4" fontId="21" fillId="18" borderId="35" xfId="0" applyNumberFormat="1" applyFont="1" applyFill="1" applyBorder="1" applyAlignment="1">
      <alignment vertical="center" wrapText="1"/>
    </xf>
    <xf numFmtId="0" fontId="21" fillId="18" borderId="35" xfId="0" applyFont="1" applyFill="1" applyBorder="1" applyAlignment="1">
      <alignment vertical="center" wrapText="1"/>
    </xf>
    <xf numFmtId="0" fontId="42" fillId="0" borderId="0" xfId="0" applyFont="1" applyAlignment="1">
      <alignment horizontal="right" wrapText="1"/>
    </xf>
    <xf numFmtId="0" fontId="20" fillId="0" borderId="35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xdIxZYcuk8lufrsSLuCQsXMtL0d2gndE?usp=sharing" TargetMode="External"/><Relationship Id="rId13" Type="http://schemas.openxmlformats.org/officeDocument/2006/relationships/hyperlink" Target="https://drive.google.com/drive/folders/1D0_2L72EkKa0C8sNXWJEEVySZS6pyVR9?usp=sharing" TargetMode="External"/><Relationship Id="rId3" Type="http://schemas.openxmlformats.org/officeDocument/2006/relationships/hyperlink" Target="https://drive.google.com/drive/folders/1KZzSO8feuL-FM7vCHY3NIc2YXqxTguay?usp=sharing" TargetMode="External"/><Relationship Id="rId7" Type="http://schemas.openxmlformats.org/officeDocument/2006/relationships/hyperlink" Target="https://drive.google.com/drive/folders/1xdIxZYcuk8lufrsSLuCQsXMtL0d2gndE?usp=sharing" TargetMode="External"/><Relationship Id="rId12" Type="http://schemas.openxmlformats.org/officeDocument/2006/relationships/hyperlink" Target="https://drive.google.com/drive/folders/198LkmuWjCRO5le-idMhxB0Dx_aUWhHA-?usp=sharing" TargetMode="External"/><Relationship Id="rId2" Type="http://schemas.openxmlformats.org/officeDocument/2006/relationships/hyperlink" Target="https://drive.google.com/drive/folders/1SVIk054NuzqSUB_HzYUu-nyPKAgIGiFZ?usp=sharing" TargetMode="External"/><Relationship Id="rId1" Type="http://schemas.openxmlformats.org/officeDocument/2006/relationships/hyperlink" Target="https://drive.google.com/drive/folders/1-gKnENliLQ0oJFpSHChvO3XAyUBqZ9es?usp=sharing" TargetMode="External"/><Relationship Id="rId6" Type="http://schemas.openxmlformats.org/officeDocument/2006/relationships/hyperlink" Target="https://drive.google.com/drive/folders/1RD9DuhRwH8iuKb9Py88dsjZlmZiILuj1?usp=sharing" TargetMode="External"/><Relationship Id="rId11" Type="http://schemas.openxmlformats.org/officeDocument/2006/relationships/hyperlink" Target="https://drive.google.com/drive/folders/1EoZwX5UF5ywXc3NKwlpKZxl3OkmBSTbu?usp=sharing" TargetMode="External"/><Relationship Id="rId5" Type="http://schemas.openxmlformats.org/officeDocument/2006/relationships/hyperlink" Target="https://drive.google.com/drive/folders/12uwxCuY3PIvk0pDFqJQbTL-UvbVRXUsN?usp=sharing" TargetMode="External"/><Relationship Id="rId10" Type="http://schemas.openxmlformats.org/officeDocument/2006/relationships/hyperlink" Target="https://drive.google.com/drive/folders/1ZJILiufgTw0j98OQK5iiGP-2peVm0NLz?usp=sharing" TargetMode="External"/><Relationship Id="rId4" Type="http://schemas.openxmlformats.org/officeDocument/2006/relationships/hyperlink" Target="https://drive.google.com/drive/folders/1OM4fmKu_FKG5cLInK_9VhzKElsUcLdlz?usp=sharing" TargetMode="External"/><Relationship Id="rId9" Type="http://schemas.openxmlformats.org/officeDocument/2006/relationships/hyperlink" Target="https://drive.google.com/drive/folders/1t0MDzKfDKtXyfWb7_oDLtXqoNWsPiq5h?usp=sharing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996"/>
  <sheetViews>
    <sheetView topLeftCell="A11" zoomScale="76" zoomScaleNormal="76" zoomScaleSheetLayoutView="76" workbookViewId="0">
      <selection activeCell="A26" sqref="A26"/>
    </sheetView>
  </sheetViews>
  <sheetFormatPr defaultColWidth="12.75" defaultRowHeight="15" customHeight="1" x14ac:dyDescent="0.2"/>
  <cols>
    <col min="1" max="1" width="14.25" customWidth="1"/>
    <col min="2" max="16" width="13.75" customWidth="1"/>
    <col min="17" max="26" width="7.7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305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306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1</v>
      </c>
      <c r="E5" s="4"/>
      <c r="F5" s="46" t="s">
        <v>308</v>
      </c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</v>
      </c>
      <c r="E6" s="11"/>
      <c r="F6" s="46" t="s">
        <v>309</v>
      </c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3</v>
      </c>
      <c r="E7" s="11"/>
      <c r="F7" s="46" t="s">
        <v>304</v>
      </c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4</v>
      </c>
      <c r="E8" s="11"/>
      <c r="F8" s="46" t="s">
        <v>265</v>
      </c>
      <c r="G8" s="11"/>
      <c r="H8" s="11" t="s">
        <v>334</v>
      </c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51" customFormat="1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"/>
      <c r="C11" s="4"/>
      <c r="D11" s="10"/>
      <c r="E11" s="10"/>
      <c r="F11" s="10"/>
      <c r="G11" s="10"/>
      <c r="H11" s="10"/>
      <c r="I11" s="10"/>
      <c r="J11" s="9"/>
      <c r="K11" s="10"/>
      <c r="L11" s="9"/>
      <c r="M11" s="10"/>
      <c r="N11" s="9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245" t="s">
        <v>5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247" t="s">
        <v>369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248" t="s">
        <v>310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x14ac:dyDescent="0.25">
      <c r="A15" s="4"/>
      <c r="B15" s="11"/>
      <c r="C15" s="13"/>
      <c r="D15" s="10"/>
      <c r="E15" s="10"/>
      <c r="F15" s="10"/>
      <c r="G15" s="10"/>
      <c r="H15" s="10"/>
      <c r="I15" s="10"/>
      <c r="J15" s="9"/>
      <c r="K15" s="10"/>
      <c r="L15" s="9"/>
      <c r="M15" s="10"/>
      <c r="N15" s="9"/>
      <c r="O15" s="7"/>
      <c r="P15" s="6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D16" s="2"/>
      <c r="E16" s="2"/>
      <c r="F16" s="2"/>
      <c r="G16" s="2"/>
      <c r="H16" s="2"/>
      <c r="I16" s="2"/>
      <c r="J16" s="3"/>
      <c r="K16" s="2"/>
      <c r="L16" s="3"/>
      <c r="M16" s="2"/>
      <c r="N16" s="3"/>
      <c r="O16" s="2"/>
      <c r="P16" s="3"/>
    </row>
    <row r="17" spans="1:26" ht="30" customHeight="1" x14ac:dyDescent="0.25">
      <c r="A17" s="249"/>
      <c r="B17" s="252" t="s">
        <v>6</v>
      </c>
      <c r="C17" s="253"/>
      <c r="D17" s="256" t="s">
        <v>7</v>
      </c>
      <c r="E17" s="257"/>
      <c r="F17" s="257"/>
      <c r="G17" s="257"/>
      <c r="H17" s="257"/>
      <c r="I17" s="257"/>
      <c r="J17" s="258"/>
      <c r="K17" s="261" t="s">
        <v>8</v>
      </c>
      <c r="L17" s="253"/>
      <c r="M17" s="259" t="s">
        <v>316</v>
      </c>
      <c r="N17" s="253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51" customHeight="1" x14ac:dyDescent="0.25">
      <c r="A18" s="250"/>
      <c r="B18" s="254"/>
      <c r="C18" s="255"/>
      <c r="D18" s="49" t="s">
        <v>9</v>
      </c>
      <c r="E18" s="50" t="s">
        <v>10</v>
      </c>
      <c r="F18" s="50" t="s">
        <v>11</v>
      </c>
      <c r="G18" s="50" t="s">
        <v>12</v>
      </c>
      <c r="H18" s="50" t="s">
        <v>13</v>
      </c>
      <c r="I18" s="262" t="s">
        <v>14</v>
      </c>
      <c r="J18" s="263"/>
      <c r="K18" s="260"/>
      <c r="L18" s="255"/>
      <c r="M18" s="260"/>
      <c r="N18" s="255"/>
    </row>
    <row r="19" spans="1:26" ht="47.25" customHeight="1" x14ac:dyDescent="0.2">
      <c r="A19" s="251"/>
      <c r="B19" s="16" t="s">
        <v>15</v>
      </c>
      <c r="C19" s="17" t="s">
        <v>16</v>
      </c>
      <c r="D19" s="16" t="s">
        <v>16</v>
      </c>
      <c r="E19" s="18" t="s">
        <v>16</v>
      </c>
      <c r="F19" s="18" t="s">
        <v>16</v>
      </c>
      <c r="G19" s="18" t="s">
        <v>16</v>
      </c>
      <c r="H19" s="18" t="s">
        <v>16</v>
      </c>
      <c r="I19" s="18" t="s">
        <v>15</v>
      </c>
      <c r="J19" s="19" t="s">
        <v>17</v>
      </c>
      <c r="K19" s="16" t="s">
        <v>15</v>
      </c>
      <c r="L19" s="17" t="s">
        <v>16</v>
      </c>
      <c r="M19" s="20" t="s">
        <v>15</v>
      </c>
      <c r="N19" s="21" t="s">
        <v>16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" customHeight="1" x14ac:dyDescent="0.2">
      <c r="A20" s="23" t="s">
        <v>18</v>
      </c>
      <c r="B20" s="24" t="s">
        <v>19</v>
      </c>
      <c r="C20" s="25" t="s">
        <v>20</v>
      </c>
      <c r="D20" s="26" t="s">
        <v>21</v>
      </c>
      <c r="E20" s="27" t="s">
        <v>22</v>
      </c>
      <c r="F20" s="27" t="s">
        <v>23</v>
      </c>
      <c r="G20" s="27" t="s">
        <v>24</v>
      </c>
      <c r="H20" s="27" t="s">
        <v>25</v>
      </c>
      <c r="I20" s="27" t="s">
        <v>26</v>
      </c>
      <c r="J20" s="25" t="s">
        <v>27</v>
      </c>
      <c r="K20" s="26" t="s">
        <v>28</v>
      </c>
      <c r="L20" s="25" t="s">
        <v>29</v>
      </c>
      <c r="M20" s="26" t="s">
        <v>30</v>
      </c>
      <c r="N20" s="25" t="s">
        <v>31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39.75" customHeight="1" x14ac:dyDescent="0.2">
      <c r="A21" s="29" t="s">
        <v>32</v>
      </c>
      <c r="B21" s="30">
        <f>C21/C21</f>
        <v>1</v>
      </c>
      <c r="C21" s="31">
        <v>1655686</v>
      </c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4">
        <v>0</v>
      </c>
      <c r="J21" s="31">
        <f>D21+E21+F21+G21+H21</f>
        <v>0</v>
      </c>
      <c r="K21" s="35">
        <v>0</v>
      </c>
      <c r="L21" s="31">
        <v>0</v>
      </c>
      <c r="M21" s="36">
        <v>1</v>
      </c>
      <c r="N21" s="37">
        <f>C21+J21+L21</f>
        <v>1655686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45" customHeight="1" x14ac:dyDescent="0.2">
      <c r="A22" s="38" t="s">
        <v>33</v>
      </c>
      <c r="B22" s="30">
        <f>C22/C21</f>
        <v>1</v>
      </c>
      <c r="C22" s="31">
        <v>1655686</v>
      </c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4">
        <v>0</v>
      </c>
      <c r="J22" s="31">
        <f>D22+E22+F22+G22+H22</f>
        <v>0</v>
      </c>
      <c r="K22" s="35">
        <v>0</v>
      </c>
      <c r="L22" s="31">
        <v>0</v>
      </c>
      <c r="M22" s="36">
        <v>1</v>
      </c>
      <c r="N22" s="37">
        <f>C22+J22+L22</f>
        <v>1655686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48.75" customHeight="1" x14ac:dyDescent="0.2">
      <c r="A23" s="38" t="s">
        <v>34</v>
      </c>
      <c r="B23" s="30">
        <f>C23/C21</f>
        <v>0.77999934770240253</v>
      </c>
      <c r="C23" s="31">
        <v>1291434</v>
      </c>
      <c r="D23" s="32">
        <v>0</v>
      </c>
      <c r="E23" s="33">
        <v>0</v>
      </c>
      <c r="F23" s="33">
        <v>0</v>
      </c>
      <c r="G23" s="33">
        <v>0</v>
      </c>
      <c r="H23" s="33">
        <v>0</v>
      </c>
      <c r="I23" s="34">
        <v>0</v>
      </c>
      <c r="J23" s="31">
        <f>D23+E23+F23+G23+H23</f>
        <v>0</v>
      </c>
      <c r="K23" s="35">
        <v>0</v>
      </c>
      <c r="L23" s="31">
        <v>0</v>
      </c>
      <c r="M23" s="36">
        <f>B23</f>
        <v>0.77999934770240253</v>
      </c>
      <c r="N23" s="37">
        <f>C23+J23+L23</f>
        <v>1291434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39.75" customHeight="1" x14ac:dyDescent="0.2">
      <c r="A24" s="39" t="s">
        <v>35</v>
      </c>
      <c r="B24" s="30">
        <f>C24/C21</f>
        <v>0.22000065229759749</v>
      </c>
      <c r="C24" s="31">
        <f t="shared" ref="C24:H24" si="0">C22-C23</f>
        <v>364252</v>
      </c>
      <c r="D24" s="32">
        <f t="shared" si="0"/>
        <v>0</v>
      </c>
      <c r="E24" s="33">
        <f t="shared" si="0"/>
        <v>0</v>
      </c>
      <c r="F24" s="33">
        <f t="shared" si="0"/>
        <v>0</v>
      </c>
      <c r="G24" s="33">
        <f t="shared" si="0"/>
        <v>0</v>
      </c>
      <c r="H24" s="33">
        <f t="shared" si="0"/>
        <v>0</v>
      </c>
      <c r="I24" s="34">
        <v>0</v>
      </c>
      <c r="J24" s="31">
        <f>D24+E24+F24+G24+H24</f>
        <v>0</v>
      </c>
      <c r="K24" s="35">
        <v>0</v>
      </c>
      <c r="L24" s="31">
        <f>L22-L23</f>
        <v>0</v>
      </c>
      <c r="M24" s="36">
        <v>0.22</v>
      </c>
      <c r="N24" s="37">
        <f>C24+J24+L24</f>
        <v>364252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s="51" customFormat="1" ht="15.75" customHeight="1" x14ac:dyDescent="0.25">
      <c r="D26" s="2"/>
      <c r="E26" s="2"/>
      <c r="F26" s="2"/>
      <c r="G26" s="2"/>
      <c r="H26" s="2"/>
      <c r="I26" s="2"/>
      <c r="J26" s="3"/>
      <c r="K26" s="2"/>
      <c r="L26" s="3"/>
      <c r="M26" s="2"/>
      <c r="N26" s="3"/>
      <c r="O26" s="2"/>
      <c r="P26" s="3"/>
    </row>
    <row r="27" spans="1:26" s="51" customFormat="1" ht="15.75" customHeight="1" x14ac:dyDescent="0.25">
      <c r="D27" s="2"/>
      <c r="E27" s="2"/>
      <c r="F27" s="2"/>
      <c r="G27" s="2"/>
      <c r="H27" s="2"/>
      <c r="I27" s="2"/>
      <c r="J27" s="3"/>
      <c r="K27" s="2"/>
      <c r="L27" s="3"/>
      <c r="M27" s="2"/>
      <c r="N27" s="3"/>
      <c r="O27" s="2"/>
      <c r="P27" s="3"/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A29" s="40"/>
      <c r="B29" s="40" t="s">
        <v>36</v>
      </c>
      <c r="C29" s="47" t="s">
        <v>302</v>
      </c>
      <c r="D29" s="41"/>
      <c r="E29" s="41"/>
      <c r="F29" s="40"/>
      <c r="G29" s="41"/>
      <c r="H29" s="41"/>
      <c r="I29" s="42"/>
      <c r="J29" s="41" t="s">
        <v>303</v>
      </c>
      <c r="K29" s="41"/>
      <c r="L29" s="41"/>
      <c r="M29" s="41"/>
      <c r="N29" s="41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.75" customHeight="1" x14ac:dyDescent="0.25">
      <c r="D30" s="43" t="s">
        <v>37</v>
      </c>
      <c r="F30" s="44"/>
      <c r="G30" s="43" t="s">
        <v>38</v>
      </c>
      <c r="I30" s="2"/>
      <c r="K30" s="44" t="s">
        <v>39</v>
      </c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</sheetData>
  <mergeCells count="9">
    <mergeCell ref="B12:N12"/>
    <mergeCell ref="B13:N13"/>
    <mergeCell ref="B14:N14"/>
    <mergeCell ref="A17:A19"/>
    <mergeCell ref="B17:C18"/>
    <mergeCell ref="D17:J17"/>
    <mergeCell ref="M17:N18"/>
    <mergeCell ref="K17:L18"/>
    <mergeCell ref="I18:J18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10"/>
  <sheetViews>
    <sheetView zoomScale="90" zoomScaleNormal="90" workbookViewId="0">
      <pane xSplit="3" ySplit="8" topLeftCell="D166" activePane="bottomRight" state="frozen"/>
      <selection pane="topRight" activeCell="D1" sqref="D1"/>
      <selection pane="bottomLeft" activeCell="A10" sqref="A10"/>
      <selection pane="bottomRight" activeCell="A173" sqref="A173"/>
    </sheetView>
  </sheetViews>
  <sheetFormatPr defaultColWidth="12.75" defaultRowHeight="15" customHeight="1" outlineLevelCol="1" x14ac:dyDescent="0.2"/>
  <cols>
    <col min="1" max="1" width="6.875" style="79" customWidth="1"/>
    <col min="2" max="2" width="5.875" style="79" customWidth="1"/>
    <col min="3" max="3" width="21.375" style="79" customWidth="1"/>
    <col min="4" max="4" width="8.25" style="79" customWidth="1"/>
    <col min="5" max="5" width="6.5" style="79" customWidth="1"/>
    <col min="6" max="6" width="8.75" style="79" customWidth="1"/>
    <col min="7" max="7" width="8.625" style="79" customWidth="1"/>
    <col min="8" max="8" width="6.875" style="79" customWidth="1"/>
    <col min="9" max="9" width="9" style="79" customWidth="1"/>
    <col min="10" max="10" width="9" style="174" customWidth="1"/>
    <col min="11" max="11" width="9.375" style="79" hidden="1" customWidth="1" outlineLevel="1"/>
    <col min="12" max="12" width="11.25" style="79" hidden="1" customWidth="1" outlineLevel="1"/>
    <col min="13" max="13" width="16.375" style="79" hidden="1" customWidth="1" outlineLevel="1"/>
    <col min="14" max="14" width="9.375" style="79" hidden="1" customWidth="1" outlineLevel="1"/>
    <col min="15" max="15" width="11.25" style="79" hidden="1" customWidth="1" outlineLevel="1"/>
    <col min="16" max="16" width="16.375" style="79" hidden="1" customWidth="1" outlineLevel="1"/>
    <col min="17" max="17" width="9.375" style="79" hidden="1" customWidth="1" outlineLevel="1"/>
    <col min="18" max="18" width="11.25" style="79" hidden="1" customWidth="1" outlineLevel="1"/>
    <col min="19" max="19" width="16.375" style="79" hidden="1" customWidth="1" outlineLevel="1"/>
    <col min="20" max="20" width="9.375" style="79" hidden="1" customWidth="1" outlineLevel="1"/>
    <col min="21" max="21" width="11.25" style="79" hidden="1" customWidth="1" outlineLevel="1"/>
    <col min="22" max="22" width="16.375" style="79" hidden="1" customWidth="1" outlineLevel="1"/>
    <col min="23" max="23" width="9.375" style="79" hidden="1" customWidth="1" outlineLevel="1"/>
    <col min="24" max="24" width="11.25" style="79" hidden="1" customWidth="1" outlineLevel="1"/>
    <col min="25" max="25" width="16.375" style="79" hidden="1" customWidth="1" outlineLevel="1"/>
    <col min="26" max="26" width="9.375" style="79" hidden="1" customWidth="1" outlineLevel="1"/>
    <col min="27" max="27" width="11.25" style="79" hidden="1" customWidth="1" outlineLevel="1"/>
    <col min="28" max="28" width="16.375" style="79" hidden="1" customWidth="1" outlineLevel="1"/>
    <col min="29" max="29" width="8.875" style="79" customWidth="1" collapsed="1"/>
    <col min="30" max="30" width="8.875" style="79" customWidth="1"/>
    <col min="31" max="31" width="8" style="79" customWidth="1"/>
    <col min="32" max="32" width="10" style="79" customWidth="1"/>
    <col min="33" max="33" width="27" style="81" customWidth="1"/>
    <col min="34" max="34" width="25.625" style="81" customWidth="1"/>
    <col min="35" max="35" width="7.75" customWidth="1"/>
  </cols>
  <sheetData>
    <row r="1" spans="1:35" ht="14.25" x14ac:dyDescent="0.2">
      <c r="A1" s="53" t="s">
        <v>311</v>
      </c>
      <c r="B1" s="53"/>
      <c r="C1" s="53"/>
      <c r="D1" s="53"/>
      <c r="E1" s="53"/>
      <c r="F1" s="54"/>
      <c r="G1" s="54"/>
      <c r="H1" s="54"/>
      <c r="I1" s="54"/>
      <c r="J1" s="170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5"/>
      <c r="AD1" s="55"/>
      <c r="AE1" s="55"/>
      <c r="AF1" s="55"/>
      <c r="AG1" s="56"/>
      <c r="AH1" s="56"/>
    </row>
    <row r="2" spans="1:35" x14ac:dyDescent="0.25">
      <c r="A2" s="57" t="s">
        <v>315</v>
      </c>
      <c r="B2" s="53"/>
      <c r="C2" s="53"/>
      <c r="D2" s="53"/>
      <c r="E2" s="53"/>
      <c r="F2" s="54"/>
      <c r="G2" s="54"/>
      <c r="H2" s="54"/>
      <c r="I2" s="54"/>
      <c r="J2" s="170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5"/>
      <c r="AD2" s="55"/>
      <c r="AE2" s="55"/>
      <c r="AF2" s="55"/>
      <c r="AG2" s="58"/>
      <c r="AH2" s="58"/>
      <c r="AI2" s="44"/>
    </row>
    <row r="3" spans="1:35" x14ac:dyDescent="0.25">
      <c r="A3" s="57" t="s">
        <v>40</v>
      </c>
      <c r="B3" s="59"/>
      <c r="C3" s="277" t="s">
        <v>304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60"/>
      <c r="U3" s="60"/>
      <c r="V3" s="60"/>
      <c r="W3" s="60"/>
      <c r="X3" s="60"/>
      <c r="Y3" s="60"/>
      <c r="Z3" s="60"/>
      <c r="AA3" s="60"/>
      <c r="AB3" s="60"/>
      <c r="AC3" s="61"/>
      <c r="AD3" s="61"/>
      <c r="AE3" s="61"/>
      <c r="AF3" s="61"/>
      <c r="AG3" s="62"/>
      <c r="AH3" s="62"/>
      <c r="AI3" s="44"/>
    </row>
    <row r="4" spans="1:35" s="48" customFormat="1" ht="15.75" customHeight="1" x14ac:dyDescent="0.2">
      <c r="A4" s="57" t="s">
        <v>314</v>
      </c>
      <c r="B4" s="59"/>
      <c r="C4" s="279" t="s">
        <v>335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63"/>
      <c r="U4" s="63"/>
      <c r="V4" s="63"/>
      <c r="W4" s="63"/>
      <c r="X4" s="63"/>
      <c r="Y4" s="63"/>
      <c r="Z4" s="63"/>
      <c r="AA4" s="63"/>
      <c r="AB4" s="63"/>
      <c r="AC4" s="64"/>
      <c r="AD4" s="64"/>
      <c r="AE4" s="64"/>
      <c r="AF4" s="64"/>
      <c r="AG4" s="65"/>
      <c r="AH4" s="65"/>
      <c r="AI4" s="52"/>
    </row>
    <row r="5" spans="1:35" s="85" customFormat="1" ht="26.25" customHeight="1" x14ac:dyDescent="0.2">
      <c r="A5" s="265" t="s">
        <v>41</v>
      </c>
      <c r="B5" s="267" t="s">
        <v>42</v>
      </c>
      <c r="C5" s="265" t="s">
        <v>43</v>
      </c>
      <c r="D5" s="281" t="s">
        <v>44</v>
      </c>
      <c r="E5" s="267" t="s">
        <v>45</v>
      </c>
      <c r="F5" s="266"/>
      <c r="G5" s="266"/>
      <c r="H5" s="266"/>
      <c r="I5" s="266"/>
      <c r="J5" s="266"/>
      <c r="K5" s="267" t="s">
        <v>46</v>
      </c>
      <c r="L5" s="266"/>
      <c r="M5" s="266"/>
      <c r="N5" s="266"/>
      <c r="O5" s="266"/>
      <c r="P5" s="266"/>
      <c r="Q5" s="267" t="s">
        <v>46</v>
      </c>
      <c r="R5" s="266"/>
      <c r="S5" s="266"/>
      <c r="T5" s="266"/>
      <c r="U5" s="266"/>
      <c r="V5" s="266"/>
      <c r="W5" s="267" t="s">
        <v>46</v>
      </c>
      <c r="X5" s="266"/>
      <c r="Y5" s="266"/>
      <c r="Z5" s="266"/>
      <c r="AA5" s="266"/>
      <c r="AB5" s="266"/>
      <c r="AC5" s="268" t="s">
        <v>47</v>
      </c>
      <c r="AD5" s="266"/>
      <c r="AE5" s="266"/>
      <c r="AF5" s="266"/>
      <c r="AG5" s="265" t="s">
        <v>48</v>
      </c>
      <c r="AH5" s="265" t="s">
        <v>356</v>
      </c>
    </row>
    <row r="6" spans="1:35" s="85" customFormat="1" ht="71.25" customHeight="1" x14ac:dyDescent="0.2">
      <c r="A6" s="266"/>
      <c r="B6" s="266"/>
      <c r="C6" s="266"/>
      <c r="D6" s="266"/>
      <c r="E6" s="265" t="s">
        <v>49</v>
      </c>
      <c r="F6" s="266"/>
      <c r="G6" s="266"/>
      <c r="H6" s="265" t="s">
        <v>50</v>
      </c>
      <c r="I6" s="266"/>
      <c r="J6" s="266"/>
      <c r="K6" s="265" t="s">
        <v>49</v>
      </c>
      <c r="L6" s="266"/>
      <c r="M6" s="266"/>
      <c r="N6" s="265" t="s">
        <v>50</v>
      </c>
      <c r="O6" s="266"/>
      <c r="P6" s="266"/>
      <c r="Q6" s="265" t="s">
        <v>49</v>
      </c>
      <c r="R6" s="266"/>
      <c r="S6" s="266"/>
      <c r="T6" s="265" t="s">
        <v>50</v>
      </c>
      <c r="U6" s="266"/>
      <c r="V6" s="266"/>
      <c r="W6" s="265" t="s">
        <v>49</v>
      </c>
      <c r="X6" s="266"/>
      <c r="Y6" s="266"/>
      <c r="Z6" s="265" t="s">
        <v>50</v>
      </c>
      <c r="AA6" s="266"/>
      <c r="AB6" s="266"/>
      <c r="AC6" s="268" t="s">
        <v>51</v>
      </c>
      <c r="AD6" s="268" t="s">
        <v>52</v>
      </c>
      <c r="AE6" s="268" t="s">
        <v>53</v>
      </c>
      <c r="AF6" s="266"/>
      <c r="AG6" s="266"/>
      <c r="AH6" s="266"/>
    </row>
    <row r="7" spans="1:35" s="85" customFormat="1" ht="60.75" customHeight="1" x14ac:dyDescent="0.2">
      <c r="A7" s="266"/>
      <c r="B7" s="266"/>
      <c r="C7" s="266"/>
      <c r="D7" s="266"/>
      <c r="E7" s="175" t="s">
        <v>54</v>
      </c>
      <c r="F7" s="175" t="s">
        <v>55</v>
      </c>
      <c r="G7" s="175" t="s">
        <v>56</v>
      </c>
      <c r="H7" s="175" t="s">
        <v>54</v>
      </c>
      <c r="I7" s="175" t="s">
        <v>55</v>
      </c>
      <c r="J7" s="175" t="s">
        <v>57</v>
      </c>
      <c r="K7" s="175" t="s">
        <v>54</v>
      </c>
      <c r="L7" s="175" t="s">
        <v>58</v>
      </c>
      <c r="M7" s="175" t="s">
        <v>59</v>
      </c>
      <c r="N7" s="175" t="s">
        <v>54</v>
      </c>
      <c r="O7" s="175" t="s">
        <v>58</v>
      </c>
      <c r="P7" s="175" t="s">
        <v>60</v>
      </c>
      <c r="Q7" s="175" t="s">
        <v>54</v>
      </c>
      <c r="R7" s="175" t="s">
        <v>58</v>
      </c>
      <c r="S7" s="175" t="s">
        <v>61</v>
      </c>
      <c r="T7" s="175" t="s">
        <v>54</v>
      </c>
      <c r="U7" s="175" t="s">
        <v>58</v>
      </c>
      <c r="V7" s="175" t="s">
        <v>62</v>
      </c>
      <c r="W7" s="175" t="s">
        <v>54</v>
      </c>
      <c r="X7" s="175" t="s">
        <v>58</v>
      </c>
      <c r="Y7" s="175" t="s">
        <v>63</v>
      </c>
      <c r="Z7" s="175" t="s">
        <v>54</v>
      </c>
      <c r="AA7" s="175" t="s">
        <v>58</v>
      </c>
      <c r="AB7" s="175" t="s">
        <v>64</v>
      </c>
      <c r="AC7" s="266"/>
      <c r="AD7" s="266"/>
      <c r="AE7" s="176" t="s">
        <v>65</v>
      </c>
      <c r="AF7" s="176" t="s">
        <v>15</v>
      </c>
      <c r="AG7" s="266"/>
      <c r="AH7" s="266"/>
    </row>
    <row r="8" spans="1:35" s="85" customFormat="1" ht="14.25" x14ac:dyDescent="0.2">
      <c r="A8" s="177" t="s">
        <v>66</v>
      </c>
      <c r="B8" s="178">
        <v>1</v>
      </c>
      <c r="C8" s="179">
        <v>2</v>
      </c>
      <c r="D8" s="180">
        <v>3</v>
      </c>
      <c r="E8" s="180">
        <v>4</v>
      </c>
      <c r="F8" s="180">
        <v>5</v>
      </c>
      <c r="G8" s="180">
        <v>6</v>
      </c>
      <c r="H8" s="180">
        <v>7</v>
      </c>
      <c r="I8" s="180">
        <v>8</v>
      </c>
      <c r="J8" s="180">
        <v>9</v>
      </c>
      <c r="K8" s="179">
        <v>10</v>
      </c>
      <c r="L8" s="179">
        <v>11</v>
      </c>
      <c r="M8" s="179">
        <v>12</v>
      </c>
      <c r="N8" s="179">
        <v>13</v>
      </c>
      <c r="O8" s="179">
        <v>14</v>
      </c>
      <c r="P8" s="179">
        <v>15</v>
      </c>
      <c r="Q8" s="179">
        <v>16</v>
      </c>
      <c r="R8" s="179">
        <v>17</v>
      </c>
      <c r="S8" s="179">
        <v>18</v>
      </c>
      <c r="T8" s="179">
        <v>19</v>
      </c>
      <c r="U8" s="179">
        <v>20</v>
      </c>
      <c r="V8" s="179">
        <v>21</v>
      </c>
      <c r="W8" s="179">
        <v>22</v>
      </c>
      <c r="X8" s="179">
        <v>23</v>
      </c>
      <c r="Y8" s="179">
        <v>24</v>
      </c>
      <c r="Z8" s="179">
        <v>25</v>
      </c>
      <c r="AA8" s="179">
        <v>26</v>
      </c>
      <c r="AB8" s="179">
        <v>27</v>
      </c>
      <c r="AC8" s="179">
        <v>28</v>
      </c>
      <c r="AD8" s="179">
        <v>29</v>
      </c>
      <c r="AE8" s="179">
        <v>30</v>
      </c>
      <c r="AF8" s="179">
        <v>31</v>
      </c>
      <c r="AG8" s="179" t="s">
        <v>332</v>
      </c>
      <c r="AH8" s="179" t="s">
        <v>333</v>
      </c>
    </row>
    <row r="9" spans="1:35" s="238" customFormat="1" ht="16.5" customHeight="1" x14ac:dyDescent="0.15">
      <c r="A9" s="233"/>
      <c r="B9" s="234"/>
      <c r="C9" s="235" t="s">
        <v>67</v>
      </c>
      <c r="D9" s="236"/>
      <c r="E9" s="236" t="s">
        <v>68</v>
      </c>
      <c r="F9" s="236" t="s">
        <v>69</v>
      </c>
      <c r="G9" s="236" t="s">
        <v>70</v>
      </c>
      <c r="H9" s="236" t="s">
        <v>71</v>
      </c>
      <c r="I9" s="236" t="s">
        <v>72</v>
      </c>
      <c r="J9" s="236" t="s">
        <v>73</v>
      </c>
      <c r="K9" s="235" t="s">
        <v>74</v>
      </c>
      <c r="L9" s="235" t="s">
        <v>75</v>
      </c>
      <c r="M9" s="235" t="s">
        <v>76</v>
      </c>
      <c r="N9" s="235" t="s">
        <v>77</v>
      </c>
      <c r="O9" s="235" t="s">
        <v>78</v>
      </c>
      <c r="P9" s="235" t="s">
        <v>79</v>
      </c>
      <c r="Q9" s="235" t="s">
        <v>80</v>
      </c>
      <c r="R9" s="235" t="s">
        <v>81</v>
      </c>
      <c r="S9" s="235" t="s">
        <v>82</v>
      </c>
      <c r="T9" s="235" t="s">
        <v>83</v>
      </c>
      <c r="U9" s="235" t="s">
        <v>84</v>
      </c>
      <c r="V9" s="235" t="s">
        <v>85</v>
      </c>
      <c r="W9" s="235" t="s">
        <v>86</v>
      </c>
      <c r="X9" s="235" t="s">
        <v>87</v>
      </c>
      <c r="Y9" s="235" t="s">
        <v>88</v>
      </c>
      <c r="Z9" s="235" t="s">
        <v>89</v>
      </c>
      <c r="AA9" s="235" t="s">
        <v>90</v>
      </c>
      <c r="AB9" s="235" t="s">
        <v>91</v>
      </c>
      <c r="AC9" s="235" t="s">
        <v>92</v>
      </c>
      <c r="AD9" s="235" t="s">
        <v>93</v>
      </c>
      <c r="AE9" s="235" t="s">
        <v>94</v>
      </c>
      <c r="AF9" s="235" t="s">
        <v>95</v>
      </c>
      <c r="AG9" s="237"/>
      <c r="AH9" s="237"/>
    </row>
    <row r="10" spans="1:35" s="92" customFormat="1" ht="19.5" customHeight="1" x14ac:dyDescent="0.2">
      <c r="A10" s="86"/>
      <c r="B10" s="87"/>
      <c r="C10" s="88" t="s">
        <v>96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0"/>
      <c r="AD10" s="90"/>
      <c r="AE10" s="90"/>
      <c r="AF10" s="90"/>
      <c r="AG10" s="66"/>
      <c r="AH10" s="66"/>
      <c r="AI10" s="91"/>
    </row>
    <row r="11" spans="1:35" s="92" customFormat="1" ht="22.5" customHeight="1" x14ac:dyDescent="0.2">
      <c r="A11" s="181" t="s">
        <v>97</v>
      </c>
      <c r="B11" s="182">
        <v>1</v>
      </c>
      <c r="C11" s="183" t="s">
        <v>98</v>
      </c>
      <c r="D11" s="184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6"/>
      <c r="AD11" s="186"/>
      <c r="AE11" s="186"/>
      <c r="AF11" s="187"/>
      <c r="AG11" s="188"/>
      <c r="AH11" s="188"/>
      <c r="AI11" s="93"/>
    </row>
    <row r="12" spans="1:35" s="92" customFormat="1" ht="24.75" customHeight="1" x14ac:dyDescent="0.2">
      <c r="A12" s="189" t="s">
        <v>99</v>
      </c>
      <c r="B12" s="190" t="s">
        <v>100</v>
      </c>
      <c r="C12" s="191" t="s">
        <v>101</v>
      </c>
      <c r="D12" s="189"/>
      <c r="E12" s="192"/>
      <c r="F12" s="192"/>
      <c r="G12" s="192">
        <f>SUM(G13:G17)</f>
        <v>131650</v>
      </c>
      <c r="H12" s="192"/>
      <c r="I12" s="192"/>
      <c r="J12" s="192">
        <f>SUM(J13:J17)</f>
        <v>131650</v>
      </c>
      <c r="K12" s="192"/>
      <c r="L12" s="192"/>
      <c r="M12" s="192">
        <f>SUM(M13:M17)</f>
        <v>0</v>
      </c>
      <c r="N12" s="192"/>
      <c r="O12" s="192"/>
      <c r="P12" s="192">
        <f>SUM(P13:P17)</f>
        <v>0</v>
      </c>
      <c r="Q12" s="192"/>
      <c r="R12" s="192"/>
      <c r="S12" s="192">
        <f>SUM(S13:S17)</f>
        <v>0</v>
      </c>
      <c r="T12" s="192"/>
      <c r="U12" s="192"/>
      <c r="V12" s="192">
        <f>SUM(V13:V17)</f>
        <v>0</v>
      </c>
      <c r="W12" s="192"/>
      <c r="X12" s="192"/>
      <c r="Y12" s="192">
        <f>SUM(Y13:Y17)</f>
        <v>0</v>
      </c>
      <c r="Z12" s="192"/>
      <c r="AA12" s="192"/>
      <c r="AB12" s="192">
        <f>SUM(AB13:AB17)</f>
        <v>0</v>
      </c>
      <c r="AC12" s="192">
        <f t="shared" ref="AC12:AC25" si="0">G12+M12+S12+Y12</f>
        <v>131650</v>
      </c>
      <c r="AD12" s="192">
        <f t="shared" ref="AD12:AD25" si="1">J12+P12+V12+AB12</f>
        <v>131650</v>
      </c>
      <c r="AE12" s="192">
        <f t="shared" ref="AE12:AE26" si="2">AC12-AD12</f>
        <v>0</v>
      </c>
      <c r="AF12" s="193">
        <f t="shared" ref="AF12:AF26" si="3">AE12/AC12</f>
        <v>0</v>
      </c>
      <c r="AG12" s="194"/>
      <c r="AH12" s="194"/>
      <c r="AI12" s="94"/>
    </row>
    <row r="13" spans="1:35" s="92" customFormat="1" ht="33.75" x14ac:dyDescent="0.2">
      <c r="A13" s="95" t="s">
        <v>102</v>
      </c>
      <c r="B13" s="96" t="s">
        <v>251</v>
      </c>
      <c r="C13" s="97" t="s">
        <v>252</v>
      </c>
      <c r="D13" s="98" t="s">
        <v>105</v>
      </c>
      <c r="E13" s="68">
        <v>5</v>
      </c>
      <c r="F13" s="67">
        <v>5330</v>
      </c>
      <c r="G13" s="67">
        <f>E13*F13</f>
        <v>26650</v>
      </c>
      <c r="H13" s="68">
        <v>5</v>
      </c>
      <c r="I13" s="67">
        <v>5330</v>
      </c>
      <c r="J13" s="67">
        <f>H13*I13</f>
        <v>26650</v>
      </c>
      <c r="K13" s="99"/>
      <c r="L13" s="99"/>
      <c r="M13" s="99">
        <f>K13*L13</f>
        <v>0</v>
      </c>
      <c r="N13" s="99"/>
      <c r="O13" s="99"/>
      <c r="P13" s="99">
        <f>N13*O13</f>
        <v>0</v>
      </c>
      <c r="Q13" s="99"/>
      <c r="R13" s="99"/>
      <c r="S13" s="99">
        <f>Q13*R13</f>
        <v>0</v>
      </c>
      <c r="T13" s="99"/>
      <c r="U13" s="99"/>
      <c r="V13" s="99">
        <f>T13*U13</f>
        <v>0</v>
      </c>
      <c r="W13" s="99"/>
      <c r="X13" s="99"/>
      <c r="Y13" s="99">
        <f>W13*X13</f>
        <v>0</v>
      </c>
      <c r="Z13" s="99"/>
      <c r="AA13" s="99"/>
      <c r="AB13" s="99">
        <f>Z13*AA13</f>
        <v>0</v>
      </c>
      <c r="AC13" s="100">
        <f t="shared" si="0"/>
        <v>26650</v>
      </c>
      <c r="AD13" s="100">
        <f t="shared" si="1"/>
        <v>26650</v>
      </c>
      <c r="AE13" s="100">
        <f t="shared" si="2"/>
        <v>0</v>
      </c>
      <c r="AF13" s="101">
        <f t="shared" si="3"/>
        <v>0</v>
      </c>
      <c r="AG13" s="84" t="s">
        <v>347</v>
      </c>
      <c r="AH13" s="102" t="s">
        <v>337</v>
      </c>
      <c r="AI13" s="93"/>
    </row>
    <row r="14" spans="1:35" s="92" customFormat="1" ht="33.75" x14ac:dyDescent="0.2">
      <c r="A14" s="95" t="s">
        <v>102</v>
      </c>
      <c r="B14" s="96" t="s">
        <v>253</v>
      </c>
      <c r="C14" s="97" t="s">
        <v>254</v>
      </c>
      <c r="D14" s="98" t="s">
        <v>105</v>
      </c>
      <c r="E14" s="68">
        <v>5</v>
      </c>
      <c r="F14" s="67">
        <v>6000</v>
      </c>
      <c r="G14" s="67">
        <f>E14*F14</f>
        <v>30000</v>
      </c>
      <c r="H14" s="68">
        <v>5</v>
      </c>
      <c r="I14" s="67">
        <v>6000</v>
      </c>
      <c r="J14" s="67">
        <f>H14*I14</f>
        <v>30000</v>
      </c>
      <c r="K14" s="99"/>
      <c r="L14" s="99"/>
      <c r="M14" s="99">
        <f>K14*L14</f>
        <v>0</v>
      </c>
      <c r="N14" s="99"/>
      <c r="O14" s="99"/>
      <c r="P14" s="99">
        <f>N14*O14</f>
        <v>0</v>
      </c>
      <c r="Q14" s="99"/>
      <c r="R14" s="99"/>
      <c r="S14" s="99">
        <f>Q14*R14</f>
        <v>0</v>
      </c>
      <c r="T14" s="99"/>
      <c r="U14" s="99"/>
      <c r="V14" s="99">
        <f>T14*U14</f>
        <v>0</v>
      </c>
      <c r="W14" s="99"/>
      <c r="X14" s="99"/>
      <c r="Y14" s="99">
        <f>W14*X14</f>
        <v>0</v>
      </c>
      <c r="Z14" s="99"/>
      <c r="AA14" s="99"/>
      <c r="AB14" s="99">
        <f>Z14*AA14</f>
        <v>0</v>
      </c>
      <c r="AC14" s="100">
        <f>G14+M14+S14+Y14</f>
        <v>30000</v>
      </c>
      <c r="AD14" s="100">
        <f>J14+P14+V14+AB14</f>
        <v>30000</v>
      </c>
      <c r="AE14" s="100">
        <f>AC14-AD14</f>
        <v>0</v>
      </c>
      <c r="AF14" s="101">
        <f>AE14/AC14</f>
        <v>0</v>
      </c>
      <c r="AG14" s="84" t="s">
        <v>348</v>
      </c>
      <c r="AH14" s="102" t="s">
        <v>338</v>
      </c>
      <c r="AI14" s="93"/>
    </row>
    <row r="15" spans="1:35" s="92" customFormat="1" ht="45" x14ac:dyDescent="0.2">
      <c r="A15" s="95" t="s">
        <v>102</v>
      </c>
      <c r="B15" s="96" t="s">
        <v>255</v>
      </c>
      <c r="C15" s="97" t="s">
        <v>256</v>
      </c>
      <c r="D15" s="98" t="s">
        <v>105</v>
      </c>
      <c r="E15" s="68">
        <v>5</v>
      </c>
      <c r="F15" s="67">
        <v>5100</v>
      </c>
      <c r="G15" s="67">
        <f>E15*F15</f>
        <v>25500</v>
      </c>
      <c r="H15" s="68">
        <v>5</v>
      </c>
      <c r="I15" s="67">
        <v>5100</v>
      </c>
      <c r="J15" s="67">
        <f>H15*I15</f>
        <v>25500</v>
      </c>
      <c r="K15" s="99"/>
      <c r="L15" s="99"/>
      <c r="M15" s="99">
        <f>K15*L15</f>
        <v>0</v>
      </c>
      <c r="N15" s="99"/>
      <c r="O15" s="99"/>
      <c r="P15" s="99">
        <f>N15*O15</f>
        <v>0</v>
      </c>
      <c r="Q15" s="99"/>
      <c r="R15" s="99"/>
      <c r="S15" s="99">
        <f>Q15*R15</f>
        <v>0</v>
      </c>
      <c r="T15" s="99"/>
      <c r="U15" s="99"/>
      <c r="V15" s="99">
        <f>T15*U15</f>
        <v>0</v>
      </c>
      <c r="W15" s="99"/>
      <c r="X15" s="99"/>
      <c r="Y15" s="99">
        <f>W15*X15</f>
        <v>0</v>
      </c>
      <c r="Z15" s="99"/>
      <c r="AA15" s="99"/>
      <c r="AB15" s="99">
        <f>Z15*AA15</f>
        <v>0</v>
      </c>
      <c r="AC15" s="100">
        <f>G15+M15+S15+Y15</f>
        <v>25500</v>
      </c>
      <c r="AD15" s="100">
        <f>J15+P15+V15+AB15</f>
        <v>25500</v>
      </c>
      <c r="AE15" s="100">
        <f>AC15-AD15</f>
        <v>0</v>
      </c>
      <c r="AF15" s="101">
        <f>AE15/AC15</f>
        <v>0</v>
      </c>
      <c r="AG15" s="84" t="s">
        <v>349</v>
      </c>
      <c r="AH15" s="102" t="s">
        <v>339</v>
      </c>
      <c r="AI15" s="93"/>
    </row>
    <row r="16" spans="1:35" s="92" customFormat="1" ht="33.75" x14ac:dyDescent="0.2">
      <c r="A16" s="95" t="s">
        <v>102</v>
      </c>
      <c r="B16" s="96" t="s">
        <v>257</v>
      </c>
      <c r="C16" s="97" t="s">
        <v>258</v>
      </c>
      <c r="D16" s="98" t="s">
        <v>105</v>
      </c>
      <c r="E16" s="68">
        <v>5</v>
      </c>
      <c r="F16" s="67">
        <v>4800</v>
      </c>
      <c r="G16" s="67">
        <f>E16*F16</f>
        <v>24000</v>
      </c>
      <c r="H16" s="68">
        <v>5</v>
      </c>
      <c r="I16" s="67">
        <v>4800</v>
      </c>
      <c r="J16" s="67">
        <f>H16*I16</f>
        <v>24000</v>
      </c>
      <c r="K16" s="99"/>
      <c r="L16" s="99"/>
      <c r="M16" s="99">
        <f>K16*L16</f>
        <v>0</v>
      </c>
      <c r="N16" s="99"/>
      <c r="O16" s="99"/>
      <c r="P16" s="99">
        <f>N16*O16</f>
        <v>0</v>
      </c>
      <c r="Q16" s="99"/>
      <c r="R16" s="99"/>
      <c r="S16" s="99">
        <f>Q16*R16</f>
        <v>0</v>
      </c>
      <c r="T16" s="99"/>
      <c r="U16" s="99"/>
      <c r="V16" s="99">
        <f>T16*U16</f>
        <v>0</v>
      </c>
      <c r="W16" s="99"/>
      <c r="X16" s="99"/>
      <c r="Y16" s="99">
        <f>W16*X16</f>
        <v>0</v>
      </c>
      <c r="Z16" s="99"/>
      <c r="AA16" s="99"/>
      <c r="AB16" s="99">
        <f>Z16*AA16</f>
        <v>0</v>
      </c>
      <c r="AC16" s="100">
        <f>G16+M16+S16+Y16</f>
        <v>24000</v>
      </c>
      <c r="AD16" s="100">
        <f>J16+P16+V16+AB16</f>
        <v>24000</v>
      </c>
      <c r="AE16" s="100">
        <f>AC16-AD16</f>
        <v>0</v>
      </c>
      <c r="AF16" s="101">
        <f>AE16/AC16</f>
        <v>0</v>
      </c>
      <c r="AG16" s="84" t="s">
        <v>350</v>
      </c>
      <c r="AH16" s="102" t="s">
        <v>340</v>
      </c>
      <c r="AI16" s="93"/>
    </row>
    <row r="17" spans="1:35" s="92" customFormat="1" ht="33.75" x14ac:dyDescent="0.2">
      <c r="A17" s="95" t="s">
        <v>102</v>
      </c>
      <c r="B17" s="96" t="s">
        <v>259</v>
      </c>
      <c r="C17" s="97" t="s">
        <v>260</v>
      </c>
      <c r="D17" s="98" t="s">
        <v>105</v>
      </c>
      <c r="E17" s="68">
        <v>5</v>
      </c>
      <c r="F17" s="67">
        <v>5100</v>
      </c>
      <c r="G17" s="67">
        <f>E17*F17</f>
        <v>25500</v>
      </c>
      <c r="H17" s="68">
        <v>5</v>
      </c>
      <c r="I17" s="67">
        <v>5100</v>
      </c>
      <c r="J17" s="67">
        <f>H17*I17</f>
        <v>25500</v>
      </c>
      <c r="K17" s="99"/>
      <c r="L17" s="99"/>
      <c r="M17" s="99">
        <f>K17*L17</f>
        <v>0</v>
      </c>
      <c r="N17" s="99"/>
      <c r="O17" s="99"/>
      <c r="P17" s="99">
        <f>N17*O17</f>
        <v>0</v>
      </c>
      <c r="Q17" s="99"/>
      <c r="R17" s="99"/>
      <c r="S17" s="99">
        <f>Q17*R17</f>
        <v>0</v>
      </c>
      <c r="T17" s="99"/>
      <c r="U17" s="99"/>
      <c r="V17" s="99">
        <f>T17*U17</f>
        <v>0</v>
      </c>
      <c r="W17" s="99"/>
      <c r="X17" s="99"/>
      <c r="Y17" s="99">
        <f>W17*X17</f>
        <v>0</v>
      </c>
      <c r="Z17" s="99"/>
      <c r="AA17" s="99"/>
      <c r="AB17" s="99">
        <f>Z17*AA17</f>
        <v>0</v>
      </c>
      <c r="AC17" s="100">
        <f t="shared" si="0"/>
        <v>25500</v>
      </c>
      <c r="AD17" s="100">
        <f t="shared" si="1"/>
        <v>25500</v>
      </c>
      <c r="AE17" s="100">
        <f t="shared" si="2"/>
        <v>0</v>
      </c>
      <c r="AF17" s="101">
        <f t="shared" si="3"/>
        <v>0</v>
      </c>
      <c r="AG17" s="84" t="s">
        <v>351</v>
      </c>
      <c r="AH17" s="102" t="s">
        <v>336</v>
      </c>
      <c r="AI17" s="93"/>
    </row>
    <row r="18" spans="1:35" s="92" customFormat="1" ht="30" customHeight="1" x14ac:dyDescent="0.2">
      <c r="A18" s="189" t="s">
        <v>99</v>
      </c>
      <c r="B18" s="190" t="s">
        <v>108</v>
      </c>
      <c r="C18" s="191" t="s">
        <v>109</v>
      </c>
      <c r="D18" s="189"/>
      <c r="E18" s="192"/>
      <c r="F18" s="192"/>
      <c r="G18" s="192"/>
      <c r="H18" s="192"/>
      <c r="I18" s="192"/>
      <c r="J18" s="192"/>
      <c r="K18" s="192"/>
      <c r="L18" s="192"/>
      <c r="M18" s="192">
        <f>SUM(M19:M21)</f>
        <v>0</v>
      </c>
      <c r="N18" s="192"/>
      <c r="O18" s="192"/>
      <c r="P18" s="192">
        <v>0</v>
      </c>
      <c r="Q18" s="192"/>
      <c r="R18" s="192"/>
      <c r="S18" s="192">
        <f>SUM(S19:S21)</f>
        <v>0</v>
      </c>
      <c r="T18" s="192"/>
      <c r="U18" s="192"/>
      <c r="V18" s="192">
        <v>0</v>
      </c>
      <c r="W18" s="192"/>
      <c r="X18" s="192"/>
      <c r="Y18" s="192">
        <f>SUM(Y19:Y21)</f>
        <v>0</v>
      </c>
      <c r="Z18" s="192"/>
      <c r="AA18" s="192"/>
      <c r="AB18" s="192">
        <v>0</v>
      </c>
      <c r="AC18" s="192"/>
      <c r="AD18" s="192"/>
      <c r="AE18" s="192"/>
      <c r="AF18" s="193"/>
      <c r="AG18" s="194"/>
      <c r="AH18" s="194"/>
      <c r="AI18" s="94"/>
    </row>
    <row r="19" spans="1:35" s="92" customFormat="1" ht="30" hidden="1" customHeight="1" x14ac:dyDescent="0.2">
      <c r="A19" s="195" t="s">
        <v>102</v>
      </c>
      <c r="B19" s="196" t="s">
        <v>103</v>
      </c>
      <c r="C19" s="197" t="s">
        <v>104</v>
      </c>
      <c r="D19" s="198" t="s">
        <v>105</v>
      </c>
      <c r="E19" s="199"/>
      <c r="F19" s="199"/>
      <c r="G19" s="199">
        <f>E19*F19</f>
        <v>0</v>
      </c>
      <c r="H19" s="199"/>
      <c r="I19" s="199"/>
      <c r="J19" s="199">
        <f>H19*I19</f>
        <v>0</v>
      </c>
      <c r="K19" s="199"/>
      <c r="L19" s="199"/>
      <c r="M19" s="199">
        <f>K19*L19</f>
        <v>0</v>
      </c>
      <c r="N19" s="199"/>
      <c r="O19" s="199"/>
      <c r="P19" s="199">
        <v>0</v>
      </c>
      <c r="Q19" s="199"/>
      <c r="R19" s="199"/>
      <c r="S19" s="199">
        <f>Q19*R19</f>
        <v>0</v>
      </c>
      <c r="T19" s="199"/>
      <c r="U19" s="199"/>
      <c r="V19" s="199">
        <v>0</v>
      </c>
      <c r="W19" s="199"/>
      <c r="X19" s="199"/>
      <c r="Y19" s="199">
        <f>W19*X19</f>
        <v>0</v>
      </c>
      <c r="Z19" s="199"/>
      <c r="AA19" s="199"/>
      <c r="AB19" s="199">
        <v>0</v>
      </c>
      <c r="AC19" s="200">
        <f t="shared" si="0"/>
        <v>0</v>
      </c>
      <c r="AD19" s="200">
        <f t="shared" si="1"/>
        <v>0</v>
      </c>
      <c r="AE19" s="200">
        <f t="shared" si="2"/>
        <v>0</v>
      </c>
      <c r="AF19" s="201" t="e">
        <f t="shared" si="3"/>
        <v>#DIV/0!</v>
      </c>
      <c r="AG19" s="202"/>
      <c r="AH19" s="202"/>
      <c r="AI19" s="93"/>
    </row>
    <row r="20" spans="1:35" s="92" customFormat="1" ht="30" hidden="1" customHeight="1" x14ac:dyDescent="0.2">
      <c r="A20" s="195" t="s">
        <v>102</v>
      </c>
      <c r="B20" s="196" t="s">
        <v>106</v>
      </c>
      <c r="C20" s="197" t="s">
        <v>104</v>
      </c>
      <c r="D20" s="198" t="s">
        <v>105</v>
      </c>
      <c r="E20" s="199"/>
      <c r="F20" s="199"/>
      <c r="G20" s="199">
        <f>E20*F20</f>
        <v>0</v>
      </c>
      <c r="H20" s="199"/>
      <c r="I20" s="199"/>
      <c r="J20" s="199">
        <f>H20*I20</f>
        <v>0</v>
      </c>
      <c r="K20" s="199"/>
      <c r="L20" s="199"/>
      <c r="M20" s="199">
        <f>K20*L20</f>
        <v>0</v>
      </c>
      <c r="N20" s="199"/>
      <c r="O20" s="199"/>
      <c r="P20" s="199">
        <v>0</v>
      </c>
      <c r="Q20" s="199"/>
      <c r="R20" s="199"/>
      <c r="S20" s="199">
        <f>Q20*R20</f>
        <v>0</v>
      </c>
      <c r="T20" s="199"/>
      <c r="U20" s="199"/>
      <c r="V20" s="199">
        <v>0</v>
      </c>
      <c r="W20" s="199"/>
      <c r="X20" s="199"/>
      <c r="Y20" s="199">
        <f>W20*X20</f>
        <v>0</v>
      </c>
      <c r="Z20" s="199"/>
      <c r="AA20" s="199"/>
      <c r="AB20" s="199">
        <v>0</v>
      </c>
      <c r="AC20" s="200">
        <f t="shared" si="0"/>
        <v>0</v>
      </c>
      <c r="AD20" s="200">
        <f t="shared" si="1"/>
        <v>0</v>
      </c>
      <c r="AE20" s="200">
        <f t="shared" si="2"/>
        <v>0</v>
      </c>
      <c r="AF20" s="201" t="e">
        <f t="shared" si="3"/>
        <v>#DIV/0!</v>
      </c>
      <c r="AG20" s="202"/>
      <c r="AH20" s="202"/>
      <c r="AI20" s="93"/>
    </row>
    <row r="21" spans="1:35" s="92" customFormat="1" ht="30" hidden="1" customHeight="1" x14ac:dyDescent="0.2">
      <c r="A21" s="195" t="s">
        <v>102</v>
      </c>
      <c r="B21" s="196" t="s">
        <v>107</v>
      </c>
      <c r="C21" s="197" t="s">
        <v>104</v>
      </c>
      <c r="D21" s="198" t="s">
        <v>105</v>
      </c>
      <c r="E21" s="199"/>
      <c r="F21" s="199"/>
      <c r="G21" s="199">
        <f>E21*F21</f>
        <v>0</v>
      </c>
      <c r="H21" s="199"/>
      <c r="I21" s="199"/>
      <c r="J21" s="199">
        <f>H21*I21</f>
        <v>0</v>
      </c>
      <c r="K21" s="199"/>
      <c r="L21" s="199"/>
      <c r="M21" s="199">
        <f>K21*L21</f>
        <v>0</v>
      </c>
      <c r="N21" s="199"/>
      <c r="O21" s="199"/>
      <c r="P21" s="199">
        <v>0</v>
      </c>
      <c r="Q21" s="199"/>
      <c r="R21" s="199"/>
      <c r="S21" s="199">
        <f>Q21*R21</f>
        <v>0</v>
      </c>
      <c r="T21" s="199"/>
      <c r="U21" s="199"/>
      <c r="V21" s="199">
        <v>0</v>
      </c>
      <c r="W21" s="199"/>
      <c r="X21" s="199"/>
      <c r="Y21" s="199">
        <f>W21*X21</f>
        <v>0</v>
      </c>
      <c r="Z21" s="199"/>
      <c r="AA21" s="199"/>
      <c r="AB21" s="199">
        <v>0</v>
      </c>
      <c r="AC21" s="200">
        <f t="shared" si="0"/>
        <v>0</v>
      </c>
      <c r="AD21" s="200">
        <f t="shared" si="1"/>
        <v>0</v>
      </c>
      <c r="AE21" s="200">
        <f t="shared" si="2"/>
        <v>0</v>
      </c>
      <c r="AF21" s="201" t="e">
        <f t="shared" si="3"/>
        <v>#DIV/0!</v>
      </c>
      <c r="AG21" s="202"/>
      <c r="AH21" s="202"/>
      <c r="AI21" s="93"/>
    </row>
    <row r="22" spans="1:35" s="92" customFormat="1" ht="30" customHeight="1" x14ac:dyDescent="0.2">
      <c r="A22" s="189" t="s">
        <v>99</v>
      </c>
      <c r="B22" s="190" t="s">
        <v>110</v>
      </c>
      <c r="C22" s="191" t="s">
        <v>111</v>
      </c>
      <c r="D22" s="189"/>
      <c r="E22" s="192"/>
      <c r="F22" s="192"/>
      <c r="G22" s="192">
        <f>SUM(G23:G25)</f>
        <v>89600</v>
      </c>
      <c r="H22" s="192"/>
      <c r="I22" s="192"/>
      <c r="J22" s="192">
        <f>SUM(J23:J25)</f>
        <v>89600</v>
      </c>
      <c r="K22" s="192"/>
      <c r="L22" s="192"/>
      <c r="M22" s="192">
        <f>SUM(M23:M25)</f>
        <v>0</v>
      </c>
      <c r="N22" s="192"/>
      <c r="O22" s="192"/>
      <c r="P22" s="192">
        <f>SUM(P23:P25)</f>
        <v>0</v>
      </c>
      <c r="Q22" s="192"/>
      <c r="R22" s="192"/>
      <c r="S22" s="192">
        <f>SUM(S23:S25)</f>
        <v>0</v>
      </c>
      <c r="T22" s="192"/>
      <c r="U22" s="192"/>
      <c r="V22" s="192">
        <f>SUM(V23:V25)</f>
        <v>0</v>
      </c>
      <c r="W22" s="192"/>
      <c r="X22" s="192"/>
      <c r="Y22" s="192">
        <f>SUM(Y23:Y25)</f>
        <v>0</v>
      </c>
      <c r="Z22" s="192"/>
      <c r="AA22" s="192"/>
      <c r="AB22" s="192">
        <f>SUM(AB23:AB25)</f>
        <v>0</v>
      </c>
      <c r="AC22" s="192">
        <f t="shared" si="0"/>
        <v>89600</v>
      </c>
      <c r="AD22" s="192">
        <f t="shared" si="1"/>
        <v>89600</v>
      </c>
      <c r="AE22" s="192">
        <f t="shared" si="2"/>
        <v>0</v>
      </c>
      <c r="AF22" s="193">
        <f t="shared" si="3"/>
        <v>0</v>
      </c>
      <c r="AG22" s="194"/>
      <c r="AH22" s="194"/>
      <c r="AI22" s="94"/>
    </row>
    <row r="23" spans="1:35" s="92" customFormat="1" ht="22.5" x14ac:dyDescent="0.2">
      <c r="A23" s="107" t="s">
        <v>102</v>
      </c>
      <c r="B23" s="108" t="s">
        <v>261</v>
      </c>
      <c r="C23" s="109" t="s">
        <v>362</v>
      </c>
      <c r="D23" s="110" t="s">
        <v>105</v>
      </c>
      <c r="E23" s="111">
        <v>4</v>
      </c>
      <c r="F23" s="112">
        <v>12400</v>
      </c>
      <c r="G23" s="113">
        <f>E23*F23</f>
        <v>49600</v>
      </c>
      <c r="H23" s="111">
        <v>4</v>
      </c>
      <c r="I23" s="112">
        <v>12400</v>
      </c>
      <c r="J23" s="113">
        <f>H23*I23</f>
        <v>49600</v>
      </c>
      <c r="K23" s="99"/>
      <c r="L23" s="99"/>
      <c r="M23" s="99">
        <f>K23*L23</f>
        <v>0</v>
      </c>
      <c r="N23" s="99"/>
      <c r="O23" s="99"/>
      <c r="P23" s="99">
        <f>N23*O23</f>
        <v>0</v>
      </c>
      <c r="Q23" s="99"/>
      <c r="R23" s="99"/>
      <c r="S23" s="99">
        <f>Q23*R23</f>
        <v>0</v>
      </c>
      <c r="T23" s="99"/>
      <c r="U23" s="99"/>
      <c r="V23" s="99">
        <f>T23*U23</f>
        <v>0</v>
      </c>
      <c r="W23" s="99"/>
      <c r="X23" s="99"/>
      <c r="Y23" s="99">
        <f>W23*X23</f>
        <v>0</v>
      </c>
      <c r="Z23" s="99"/>
      <c r="AA23" s="99"/>
      <c r="AB23" s="99">
        <f>Z23*AA23</f>
        <v>0</v>
      </c>
      <c r="AC23" s="100">
        <f t="shared" si="0"/>
        <v>49600</v>
      </c>
      <c r="AD23" s="100">
        <f t="shared" si="1"/>
        <v>49600</v>
      </c>
      <c r="AE23" s="100">
        <f t="shared" si="2"/>
        <v>0</v>
      </c>
      <c r="AF23" s="101">
        <f t="shared" si="3"/>
        <v>0</v>
      </c>
      <c r="AG23" s="69"/>
      <c r="AH23" s="69"/>
      <c r="AI23" s="93"/>
    </row>
    <row r="24" spans="1:35" s="92" customFormat="1" ht="22.5" x14ac:dyDescent="0.2">
      <c r="A24" s="107" t="s">
        <v>102</v>
      </c>
      <c r="B24" s="108" t="s">
        <v>262</v>
      </c>
      <c r="C24" s="109" t="s">
        <v>263</v>
      </c>
      <c r="D24" s="110" t="s">
        <v>105</v>
      </c>
      <c r="E24" s="111">
        <v>2</v>
      </c>
      <c r="F24" s="112">
        <v>12500</v>
      </c>
      <c r="G24" s="113">
        <f>E24*F24</f>
        <v>25000</v>
      </c>
      <c r="H24" s="111">
        <v>2</v>
      </c>
      <c r="I24" s="112">
        <v>12500</v>
      </c>
      <c r="J24" s="113">
        <f>H24*I24</f>
        <v>25000</v>
      </c>
      <c r="K24" s="99"/>
      <c r="L24" s="99"/>
      <c r="M24" s="99">
        <f>K24*L24</f>
        <v>0</v>
      </c>
      <c r="N24" s="99"/>
      <c r="O24" s="99"/>
      <c r="P24" s="99">
        <f>N24*O24</f>
        <v>0</v>
      </c>
      <c r="Q24" s="99"/>
      <c r="R24" s="99"/>
      <c r="S24" s="99">
        <f>Q24*R24</f>
        <v>0</v>
      </c>
      <c r="T24" s="99"/>
      <c r="U24" s="99"/>
      <c r="V24" s="99">
        <f>T24*U24</f>
        <v>0</v>
      </c>
      <c r="W24" s="99"/>
      <c r="X24" s="99"/>
      <c r="Y24" s="99">
        <f>W24*X24</f>
        <v>0</v>
      </c>
      <c r="Z24" s="99"/>
      <c r="AA24" s="99"/>
      <c r="AB24" s="99">
        <f>Z24*AA24</f>
        <v>0</v>
      </c>
      <c r="AC24" s="100">
        <f t="shared" si="0"/>
        <v>25000</v>
      </c>
      <c r="AD24" s="100">
        <f t="shared" si="1"/>
        <v>25000</v>
      </c>
      <c r="AE24" s="100">
        <f t="shared" si="2"/>
        <v>0</v>
      </c>
      <c r="AF24" s="101">
        <f t="shared" si="3"/>
        <v>0</v>
      </c>
      <c r="AG24" s="69"/>
      <c r="AH24" s="69"/>
      <c r="AI24" s="93"/>
    </row>
    <row r="25" spans="1:35" s="92" customFormat="1" ht="56.25" x14ac:dyDescent="0.2">
      <c r="A25" s="107" t="s">
        <v>102</v>
      </c>
      <c r="B25" s="108" t="s">
        <v>264</v>
      </c>
      <c r="C25" s="109" t="s">
        <v>366</v>
      </c>
      <c r="D25" s="110" t="s">
        <v>215</v>
      </c>
      <c r="E25" s="111">
        <v>1</v>
      </c>
      <c r="F25" s="112">
        <v>15000</v>
      </c>
      <c r="G25" s="113">
        <f>E25*F25</f>
        <v>15000</v>
      </c>
      <c r="H25" s="111">
        <v>1</v>
      </c>
      <c r="I25" s="112">
        <v>15000</v>
      </c>
      <c r="J25" s="113">
        <f>H25*I25</f>
        <v>15000</v>
      </c>
      <c r="K25" s="99"/>
      <c r="L25" s="99"/>
      <c r="M25" s="99">
        <f>K25*L25</f>
        <v>0</v>
      </c>
      <c r="N25" s="99"/>
      <c r="O25" s="99"/>
      <c r="P25" s="99">
        <f>N25*O25</f>
        <v>0</v>
      </c>
      <c r="Q25" s="99"/>
      <c r="R25" s="99"/>
      <c r="S25" s="99">
        <f>Q25*R25</f>
        <v>0</v>
      </c>
      <c r="T25" s="99"/>
      <c r="U25" s="99"/>
      <c r="V25" s="99">
        <f>T25*U25</f>
        <v>0</v>
      </c>
      <c r="W25" s="99"/>
      <c r="X25" s="99"/>
      <c r="Y25" s="99">
        <f>W25*X25</f>
        <v>0</v>
      </c>
      <c r="Z25" s="99"/>
      <c r="AA25" s="99"/>
      <c r="AB25" s="99">
        <f>Z25*AA25</f>
        <v>0</v>
      </c>
      <c r="AC25" s="100">
        <f t="shared" si="0"/>
        <v>15000</v>
      </c>
      <c r="AD25" s="100">
        <f t="shared" si="1"/>
        <v>15000</v>
      </c>
      <c r="AE25" s="100">
        <f t="shared" si="2"/>
        <v>0</v>
      </c>
      <c r="AF25" s="101">
        <f t="shared" si="3"/>
        <v>0</v>
      </c>
      <c r="AG25" s="69"/>
      <c r="AH25" s="69"/>
      <c r="AI25" s="93"/>
    </row>
    <row r="26" spans="1:35" s="92" customFormat="1" ht="15.75" customHeight="1" x14ac:dyDescent="0.2">
      <c r="A26" s="203" t="s">
        <v>112</v>
      </c>
      <c r="B26" s="204"/>
      <c r="C26" s="205"/>
      <c r="D26" s="206"/>
      <c r="E26" s="207"/>
      <c r="F26" s="207"/>
      <c r="G26" s="207">
        <f>G22+G18+G12</f>
        <v>221250</v>
      </c>
      <c r="H26" s="207"/>
      <c r="I26" s="207"/>
      <c r="J26" s="207">
        <f>J22+J18+J12</f>
        <v>221250</v>
      </c>
      <c r="K26" s="207"/>
      <c r="L26" s="207"/>
      <c r="M26" s="207">
        <f>M22+M18+M12</f>
        <v>0</v>
      </c>
      <c r="N26" s="207"/>
      <c r="O26" s="207"/>
      <c r="P26" s="207">
        <f>P22+P18+P12</f>
        <v>0</v>
      </c>
      <c r="Q26" s="207"/>
      <c r="R26" s="207"/>
      <c r="S26" s="207">
        <f>S22+S18+S12</f>
        <v>0</v>
      </c>
      <c r="T26" s="207"/>
      <c r="U26" s="207"/>
      <c r="V26" s="207">
        <f>V22+V18+V12</f>
        <v>0</v>
      </c>
      <c r="W26" s="207"/>
      <c r="X26" s="207"/>
      <c r="Y26" s="207">
        <f>Y22+Y18+Y12</f>
        <v>0</v>
      </c>
      <c r="Z26" s="207"/>
      <c r="AA26" s="207"/>
      <c r="AB26" s="207">
        <f>AB22+AB18+AB12</f>
        <v>0</v>
      </c>
      <c r="AC26" s="207">
        <f>AC22+AC18+AC12</f>
        <v>221250</v>
      </c>
      <c r="AD26" s="207">
        <f>AD22+AD18+AD12</f>
        <v>221250</v>
      </c>
      <c r="AE26" s="207">
        <f t="shared" si="2"/>
        <v>0</v>
      </c>
      <c r="AF26" s="208">
        <f t="shared" si="3"/>
        <v>0</v>
      </c>
      <c r="AG26" s="209"/>
      <c r="AH26" s="209"/>
      <c r="AI26" s="93"/>
    </row>
    <row r="27" spans="1:35" s="92" customFormat="1" ht="30" customHeight="1" x14ac:dyDescent="0.2">
      <c r="A27" s="210" t="s">
        <v>97</v>
      </c>
      <c r="B27" s="182">
        <v>2</v>
      </c>
      <c r="C27" s="211" t="s">
        <v>113</v>
      </c>
      <c r="D27" s="212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6"/>
      <c r="AD27" s="186"/>
      <c r="AE27" s="186"/>
      <c r="AF27" s="187"/>
      <c r="AG27" s="188"/>
      <c r="AH27" s="188"/>
      <c r="AI27" s="93"/>
    </row>
    <row r="28" spans="1:35" s="92" customFormat="1" ht="30" customHeight="1" x14ac:dyDescent="0.2">
      <c r="A28" s="189" t="s">
        <v>99</v>
      </c>
      <c r="B28" s="190" t="s">
        <v>114</v>
      </c>
      <c r="C28" s="191" t="s">
        <v>115</v>
      </c>
      <c r="D28" s="213"/>
      <c r="E28" s="192"/>
      <c r="F28" s="192"/>
      <c r="G28" s="192">
        <f>G29</f>
        <v>48675</v>
      </c>
      <c r="H28" s="192"/>
      <c r="I28" s="192"/>
      <c r="J28" s="192">
        <f>J29</f>
        <v>48675</v>
      </c>
      <c r="K28" s="192"/>
      <c r="L28" s="192"/>
      <c r="M28" s="192">
        <f>M29</f>
        <v>0</v>
      </c>
      <c r="N28" s="192"/>
      <c r="O28" s="192"/>
      <c r="P28" s="192">
        <f>P29</f>
        <v>0</v>
      </c>
      <c r="Q28" s="192"/>
      <c r="R28" s="192"/>
      <c r="S28" s="192">
        <f>S29</f>
        <v>0</v>
      </c>
      <c r="T28" s="192"/>
      <c r="U28" s="192"/>
      <c r="V28" s="192">
        <f>V29</f>
        <v>0</v>
      </c>
      <c r="W28" s="192"/>
      <c r="X28" s="192"/>
      <c r="Y28" s="192">
        <f>Y29</f>
        <v>0</v>
      </c>
      <c r="Z28" s="192"/>
      <c r="AA28" s="192"/>
      <c r="AB28" s="192">
        <f>AB29</f>
        <v>0</v>
      </c>
      <c r="AC28" s="192">
        <f>G28+M28+S28+Y28</f>
        <v>48675</v>
      </c>
      <c r="AD28" s="192">
        <f>J28+P28+V28+AB28</f>
        <v>48675</v>
      </c>
      <c r="AE28" s="192">
        <f>AC28-AD28</f>
        <v>0</v>
      </c>
      <c r="AF28" s="214">
        <f>AE28/AC28</f>
        <v>0</v>
      </c>
      <c r="AG28" s="194"/>
      <c r="AH28" s="194"/>
      <c r="AI28" s="94"/>
    </row>
    <row r="29" spans="1:35" s="92" customFormat="1" ht="30" customHeight="1" x14ac:dyDescent="0.2">
      <c r="A29" s="103" t="s">
        <v>102</v>
      </c>
      <c r="B29" s="104" t="s">
        <v>266</v>
      </c>
      <c r="C29" s="105" t="s">
        <v>313</v>
      </c>
      <c r="D29" s="106"/>
      <c r="E29" s="99"/>
      <c r="F29" s="99"/>
      <c r="G29" s="99">
        <f>G26*22%</f>
        <v>48675</v>
      </c>
      <c r="H29" s="99"/>
      <c r="I29" s="99"/>
      <c r="J29" s="116">
        <f>J26*22%</f>
        <v>48675</v>
      </c>
      <c r="K29" s="99"/>
      <c r="L29" s="99"/>
      <c r="M29" s="99">
        <f>M26*22%</f>
        <v>0</v>
      </c>
      <c r="N29" s="99"/>
      <c r="O29" s="99"/>
      <c r="P29" s="99">
        <f>P26*22%</f>
        <v>0</v>
      </c>
      <c r="Q29" s="99"/>
      <c r="R29" s="99"/>
      <c r="S29" s="99">
        <f>S26*22%</f>
        <v>0</v>
      </c>
      <c r="T29" s="99"/>
      <c r="U29" s="99"/>
      <c r="V29" s="99">
        <f>V26*22%</f>
        <v>0</v>
      </c>
      <c r="W29" s="99"/>
      <c r="X29" s="99"/>
      <c r="Y29" s="99">
        <f>Y26*22%</f>
        <v>0</v>
      </c>
      <c r="Z29" s="99"/>
      <c r="AA29" s="99"/>
      <c r="AB29" s="99">
        <f>AB26*22%</f>
        <v>0</v>
      </c>
      <c r="AC29" s="100">
        <f>G29+M29+S29+Y29</f>
        <v>48675</v>
      </c>
      <c r="AD29" s="100">
        <f>J29+P29+V29+AB29</f>
        <v>48675</v>
      </c>
      <c r="AE29" s="100">
        <f>AC29-AD29</f>
        <v>0</v>
      </c>
      <c r="AF29" s="114">
        <f>AE29/AC29</f>
        <v>0</v>
      </c>
      <c r="AG29" s="69"/>
      <c r="AH29" s="69"/>
      <c r="AI29" s="93"/>
    </row>
    <row r="30" spans="1:35" s="92" customFormat="1" ht="15.75" customHeight="1" x14ac:dyDescent="0.2">
      <c r="A30" s="203" t="s">
        <v>368</v>
      </c>
      <c r="B30" s="204"/>
      <c r="C30" s="205"/>
      <c r="D30" s="206"/>
      <c r="E30" s="207"/>
      <c r="F30" s="207"/>
      <c r="G30" s="207">
        <f>G28</f>
        <v>48675</v>
      </c>
      <c r="H30" s="207"/>
      <c r="I30" s="207"/>
      <c r="J30" s="207">
        <f>J28</f>
        <v>48675</v>
      </c>
      <c r="K30" s="207"/>
      <c r="L30" s="207"/>
      <c r="M30" s="207">
        <f>M28</f>
        <v>0</v>
      </c>
      <c r="N30" s="207"/>
      <c r="O30" s="207"/>
      <c r="P30" s="207">
        <f>P28</f>
        <v>0</v>
      </c>
      <c r="Q30" s="207"/>
      <c r="R30" s="207"/>
      <c r="S30" s="207">
        <f>S28</f>
        <v>0</v>
      </c>
      <c r="T30" s="207"/>
      <c r="U30" s="207"/>
      <c r="V30" s="207">
        <f>V28</f>
        <v>0</v>
      </c>
      <c r="W30" s="207"/>
      <c r="X30" s="207"/>
      <c r="Y30" s="207">
        <f>Y28</f>
        <v>0</v>
      </c>
      <c r="Z30" s="207"/>
      <c r="AA30" s="207"/>
      <c r="AB30" s="207">
        <f>AB28</f>
        <v>0</v>
      </c>
      <c r="AC30" s="207">
        <f>AC29</f>
        <v>48675</v>
      </c>
      <c r="AD30" s="207">
        <f>AD29</f>
        <v>48675</v>
      </c>
      <c r="AE30" s="207">
        <f>AE29</f>
        <v>0</v>
      </c>
      <c r="AF30" s="208">
        <f>AE30/AC30</f>
        <v>0</v>
      </c>
      <c r="AG30" s="209"/>
      <c r="AH30" s="209"/>
      <c r="AI30" s="93"/>
    </row>
    <row r="31" spans="1:35" s="92" customFormat="1" ht="29.1" customHeight="1" x14ac:dyDescent="0.2">
      <c r="A31" s="210" t="s">
        <v>116</v>
      </c>
      <c r="B31" s="215" t="s">
        <v>21</v>
      </c>
      <c r="C31" s="211" t="s">
        <v>117</v>
      </c>
      <c r="D31" s="212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6"/>
      <c r="AD31" s="186"/>
      <c r="AE31" s="186"/>
      <c r="AF31" s="187"/>
      <c r="AG31" s="188"/>
      <c r="AH31" s="188"/>
      <c r="AI31" s="93"/>
    </row>
    <row r="32" spans="1:35" s="92" customFormat="1" ht="0.4" hidden="1" customHeight="1" x14ac:dyDescent="0.2">
      <c r="A32" s="189" t="s">
        <v>99</v>
      </c>
      <c r="B32" s="190" t="s">
        <v>118</v>
      </c>
      <c r="C32" s="191" t="s">
        <v>119</v>
      </c>
      <c r="D32" s="189"/>
      <c r="E32" s="192"/>
      <c r="F32" s="192"/>
      <c r="G32" s="192">
        <f>SUM(G33:G35)</f>
        <v>0</v>
      </c>
      <c r="H32" s="192"/>
      <c r="I32" s="192"/>
      <c r="J32" s="192">
        <f>SUM(J33:J35)</f>
        <v>0</v>
      </c>
      <c r="K32" s="192"/>
      <c r="L32" s="192"/>
      <c r="M32" s="192">
        <f>SUM(M33:M35)</f>
        <v>0</v>
      </c>
      <c r="N32" s="192"/>
      <c r="O32" s="192"/>
      <c r="P32" s="192">
        <f>SUM(P33:P35)</f>
        <v>0</v>
      </c>
      <c r="Q32" s="192"/>
      <c r="R32" s="192"/>
      <c r="S32" s="192">
        <f>SUM(S33:S35)</f>
        <v>0</v>
      </c>
      <c r="T32" s="192"/>
      <c r="U32" s="192"/>
      <c r="V32" s="192">
        <f>SUM(V33:V35)</f>
        <v>0</v>
      </c>
      <c r="W32" s="192"/>
      <c r="X32" s="192"/>
      <c r="Y32" s="192">
        <f>SUM(Y33:Y35)</f>
        <v>0</v>
      </c>
      <c r="Z32" s="192"/>
      <c r="AA32" s="192"/>
      <c r="AB32" s="192">
        <f>SUM(AB33:AB35)</f>
        <v>0</v>
      </c>
      <c r="AC32" s="192">
        <f t="shared" ref="AC32:AC43" si="4">G32+M32+S32+Y32</f>
        <v>0</v>
      </c>
      <c r="AD32" s="192">
        <f t="shared" ref="AD32:AD43" si="5">J32+P32+V32+AB32</f>
        <v>0</v>
      </c>
      <c r="AE32" s="192">
        <f t="shared" ref="AE32:AE44" si="6">AC32-AD32</f>
        <v>0</v>
      </c>
      <c r="AF32" s="193" t="e">
        <f t="shared" ref="AF32:AF44" si="7">AE32/AC32</f>
        <v>#DIV/0!</v>
      </c>
      <c r="AG32" s="194"/>
      <c r="AH32" s="194"/>
      <c r="AI32" s="94"/>
    </row>
    <row r="33" spans="1:35" s="92" customFormat="1" ht="1.1499999999999999" hidden="1" customHeight="1" x14ac:dyDescent="0.2">
      <c r="A33" s="195" t="s">
        <v>102</v>
      </c>
      <c r="B33" s="196" t="s">
        <v>103</v>
      </c>
      <c r="C33" s="197" t="s">
        <v>120</v>
      </c>
      <c r="D33" s="198" t="s">
        <v>121</v>
      </c>
      <c r="E33" s="199"/>
      <c r="F33" s="199"/>
      <c r="G33" s="199">
        <f>E33*F33</f>
        <v>0</v>
      </c>
      <c r="H33" s="199"/>
      <c r="I33" s="199"/>
      <c r="J33" s="199">
        <f>H33*I33</f>
        <v>0</v>
      </c>
      <c r="K33" s="199"/>
      <c r="L33" s="199"/>
      <c r="M33" s="199">
        <f>K33*L33</f>
        <v>0</v>
      </c>
      <c r="N33" s="199"/>
      <c r="O33" s="199"/>
      <c r="P33" s="199">
        <f>N33*O33</f>
        <v>0</v>
      </c>
      <c r="Q33" s="199"/>
      <c r="R33" s="199"/>
      <c r="S33" s="199">
        <f>Q33*R33</f>
        <v>0</v>
      </c>
      <c r="T33" s="199"/>
      <c r="U33" s="199"/>
      <c r="V33" s="199">
        <f>T33*U33</f>
        <v>0</v>
      </c>
      <c r="W33" s="199"/>
      <c r="X33" s="199"/>
      <c r="Y33" s="199">
        <f>W33*X33</f>
        <v>0</v>
      </c>
      <c r="Z33" s="199"/>
      <c r="AA33" s="199"/>
      <c r="AB33" s="199">
        <f>Z33*AA33</f>
        <v>0</v>
      </c>
      <c r="AC33" s="200">
        <f t="shared" si="4"/>
        <v>0</v>
      </c>
      <c r="AD33" s="200">
        <f t="shared" si="5"/>
        <v>0</v>
      </c>
      <c r="AE33" s="200">
        <f t="shared" si="6"/>
        <v>0</v>
      </c>
      <c r="AF33" s="201" t="e">
        <f t="shared" si="7"/>
        <v>#DIV/0!</v>
      </c>
      <c r="AG33" s="202"/>
      <c r="AH33" s="202"/>
      <c r="AI33" s="93"/>
    </row>
    <row r="34" spans="1:35" s="92" customFormat="1" ht="39.4" hidden="1" customHeight="1" x14ac:dyDescent="0.2">
      <c r="A34" s="195" t="s">
        <v>102</v>
      </c>
      <c r="B34" s="196" t="s">
        <v>106</v>
      </c>
      <c r="C34" s="197" t="s">
        <v>120</v>
      </c>
      <c r="D34" s="198" t="s">
        <v>121</v>
      </c>
      <c r="E34" s="199"/>
      <c r="F34" s="199"/>
      <c r="G34" s="199">
        <f>E34*F34</f>
        <v>0</v>
      </c>
      <c r="H34" s="199"/>
      <c r="I34" s="199"/>
      <c r="J34" s="199">
        <f>H34*I34</f>
        <v>0</v>
      </c>
      <c r="K34" s="199"/>
      <c r="L34" s="199"/>
      <c r="M34" s="199">
        <f>K34*L34</f>
        <v>0</v>
      </c>
      <c r="N34" s="199"/>
      <c r="O34" s="199"/>
      <c r="P34" s="199">
        <f>N34*O34</f>
        <v>0</v>
      </c>
      <c r="Q34" s="199"/>
      <c r="R34" s="199"/>
      <c r="S34" s="199">
        <f>Q34*R34</f>
        <v>0</v>
      </c>
      <c r="T34" s="199"/>
      <c r="U34" s="199"/>
      <c r="V34" s="199">
        <f>T34*U34</f>
        <v>0</v>
      </c>
      <c r="W34" s="199"/>
      <c r="X34" s="199"/>
      <c r="Y34" s="199">
        <f>W34*X34</f>
        <v>0</v>
      </c>
      <c r="Z34" s="199"/>
      <c r="AA34" s="199"/>
      <c r="AB34" s="199">
        <f>Z34*AA34</f>
        <v>0</v>
      </c>
      <c r="AC34" s="200">
        <f t="shared" si="4"/>
        <v>0</v>
      </c>
      <c r="AD34" s="200">
        <f t="shared" si="5"/>
        <v>0</v>
      </c>
      <c r="AE34" s="200">
        <f t="shared" si="6"/>
        <v>0</v>
      </c>
      <c r="AF34" s="201" t="e">
        <f t="shared" si="7"/>
        <v>#DIV/0!</v>
      </c>
      <c r="AG34" s="202"/>
      <c r="AH34" s="202"/>
      <c r="AI34" s="93"/>
    </row>
    <row r="35" spans="1:35" s="92" customFormat="1" ht="39.4" hidden="1" customHeight="1" x14ac:dyDescent="0.2">
      <c r="A35" s="195" t="s">
        <v>102</v>
      </c>
      <c r="B35" s="196" t="s">
        <v>107</v>
      </c>
      <c r="C35" s="197" t="s">
        <v>120</v>
      </c>
      <c r="D35" s="198" t="s">
        <v>121</v>
      </c>
      <c r="E35" s="199"/>
      <c r="F35" s="199"/>
      <c r="G35" s="199">
        <f>E35*F35</f>
        <v>0</v>
      </c>
      <c r="H35" s="199"/>
      <c r="I35" s="199"/>
      <c r="J35" s="199">
        <f>H35*I35</f>
        <v>0</v>
      </c>
      <c r="K35" s="199"/>
      <c r="L35" s="199"/>
      <c r="M35" s="199">
        <f>K35*L35</f>
        <v>0</v>
      </c>
      <c r="N35" s="199"/>
      <c r="O35" s="199"/>
      <c r="P35" s="199">
        <f>N35*O35</f>
        <v>0</v>
      </c>
      <c r="Q35" s="199"/>
      <c r="R35" s="199"/>
      <c r="S35" s="199">
        <f>Q35*R35</f>
        <v>0</v>
      </c>
      <c r="T35" s="199"/>
      <c r="U35" s="199"/>
      <c r="V35" s="199">
        <f>T35*U35</f>
        <v>0</v>
      </c>
      <c r="W35" s="199"/>
      <c r="X35" s="199"/>
      <c r="Y35" s="199">
        <f>W35*X35</f>
        <v>0</v>
      </c>
      <c r="Z35" s="199"/>
      <c r="AA35" s="199"/>
      <c r="AB35" s="199">
        <f>Z35*AA35</f>
        <v>0</v>
      </c>
      <c r="AC35" s="200">
        <f t="shared" si="4"/>
        <v>0</v>
      </c>
      <c r="AD35" s="200">
        <f t="shared" si="5"/>
        <v>0</v>
      </c>
      <c r="AE35" s="200">
        <f t="shared" si="6"/>
        <v>0</v>
      </c>
      <c r="AF35" s="201" t="e">
        <f t="shared" si="7"/>
        <v>#DIV/0!</v>
      </c>
      <c r="AG35" s="202"/>
      <c r="AH35" s="202"/>
      <c r="AI35" s="93"/>
    </row>
    <row r="36" spans="1:35" s="92" customFormat="1" ht="29.65" hidden="1" customHeight="1" x14ac:dyDescent="0.2">
      <c r="A36" s="189" t="s">
        <v>99</v>
      </c>
      <c r="B36" s="190" t="s">
        <v>122</v>
      </c>
      <c r="C36" s="191" t="s">
        <v>123</v>
      </c>
      <c r="D36" s="189"/>
      <c r="E36" s="192">
        <f t="shared" ref="E36:AB36" si="8">SUM(E37:E39)</f>
        <v>0</v>
      </c>
      <c r="F36" s="192">
        <f t="shared" si="8"/>
        <v>0</v>
      </c>
      <c r="G36" s="192">
        <f t="shared" si="8"/>
        <v>0</v>
      </c>
      <c r="H36" s="192">
        <f t="shared" si="8"/>
        <v>0</v>
      </c>
      <c r="I36" s="192">
        <f t="shared" si="8"/>
        <v>0</v>
      </c>
      <c r="J36" s="192">
        <f t="shared" si="8"/>
        <v>0</v>
      </c>
      <c r="K36" s="192">
        <f t="shared" si="8"/>
        <v>0</v>
      </c>
      <c r="L36" s="192">
        <f t="shared" si="8"/>
        <v>0</v>
      </c>
      <c r="M36" s="192">
        <f t="shared" si="8"/>
        <v>0</v>
      </c>
      <c r="N36" s="192">
        <f t="shared" si="8"/>
        <v>0</v>
      </c>
      <c r="O36" s="192">
        <f t="shared" si="8"/>
        <v>0</v>
      </c>
      <c r="P36" s="192">
        <f t="shared" si="8"/>
        <v>0</v>
      </c>
      <c r="Q36" s="192">
        <f t="shared" si="8"/>
        <v>0</v>
      </c>
      <c r="R36" s="192">
        <f t="shared" si="8"/>
        <v>0</v>
      </c>
      <c r="S36" s="192">
        <f t="shared" si="8"/>
        <v>0</v>
      </c>
      <c r="T36" s="192">
        <f t="shared" si="8"/>
        <v>0</v>
      </c>
      <c r="U36" s="192">
        <f t="shared" si="8"/>
        <v>0</v>
      </c>
      <c r="V36" s="192">
        <f t="shared" si="8"/>
        <v>0</v>
      </c>
      <c r="W36" s="192">
        <f t="shared" si="8"/>
        <v>0</v>
      </c>
      <c r="X36" s="192">
        <f t="shared" si="8"/>
        <v>0</v>
      </c>
      <c r="Y36" s="192">
        <f t="shared" si="8"/>
        <v>0</v>
      </c>
      <c r="Z36" s="192">
        <f t="shared" si="8"/>
        <v>0</v>
      </c>
      <c r="AA36" s="192">
        <f t="shared" si="8"/>
        <v>0</v>
      </c>
      <c r="AB36" s="192">
        <f t="shared" si="8"/>
        <v>0</v>
      </c>
      <c r="AC36" s="192">
        <f t="shared" si="4"/>
        <v>0</v>
      </c>
      <c r="AD36" s="192">
        <f t="shared" si="5"/>
        <v>0</v>
      </c>
      <c r="AE36" s="192">
        <f t="shared" si="6"/>
        <v>0</v>
      </c>
      <c r="AF36" s="193" t="e">
        <f t="shared" si="7"/>
        <v>#DIV/0!</v>
      </c>
      <c r="AG36" s="194"/>
      <c r="AH36" s="194"/>
      <c r="AI36" s="94"/>
    </row>
    <row r="37" spans="1:35" s="92" customFormat="1" ht="39.4" hidden="1" customHeight="1" x14ac:dyDescent="0.2">
      <c r="A37" s="195" t="s">
        <v>102</v>
      </c>
      <c r="B37" s="196" t="s">
        <v>103</v>
      </c>
      <c r="C37" s="197" t="s">
        <v>124</v>
      </c>
      <c r="D37" s="198" t="s">
        <v>125</v>
      </c>
      <c r="E37" s="199"/>
      <c r="F37" s="199"/>
      <c r="G37" s="199">
        <f>E37*F37</f>
        <v>0</v>
      </c>
      <c r="H37" s="199"/>
      <c r="I37" s="199"/>
      <c r="J37" s="199">
        <f>H37*I37</f>
        <v>0</v>
      </c>
      <c r="K37" s="199"/>
      <c r="L37" s="199"/>
      <c r="M37" s="199">
        <f>K37*L37</f>
        <v>0</v>
      </c>
      <c r="N37" s="199"/>
      <c r="O37" s="199"/>
      <c r="P37" s="199">
        <f>N37*O37</f>
        <v>0</v>
      </c>
      <c r="Q37" s="199"/>
      <c r="R37" s="199"/>
      <c r="S37" s="199">
        <f>Q37*R37</f>
        <v>0</v>
      </c>
      <c r="T37" s="199"/>
      <c r="U37" s="199"/>
      <c r="V37" s="199">
        <f>T37*U37</f>
        <v>0</v>
      </c>
      <c r="W37" s="199"/>
      <c r="X37" s="199"/>
      <c r="Y37" s="199">
        <f>W37*X37</f>
        <v>0</v>
      </c>
      <c r="Z37" s="199"/>
      <c r="AA37" s="199"/>
      <c r="AB37" s="199">
        <f>Z37*AA37</f>
        <v>0</v>
      </c>
      <c r="AC37" s="200">
        <f t="shared" si="4"/>
        <v>0</v>
      </c>
      <c r="AD37" s="200">
        <f t="shared" si="5"/>
        <v>0</v>
      </c>
      <c r="AE37" s="200">
        <f t="shared" si="6"/>
        <v>0</v>
      </c>
      <c r="AF37" s="201" t="e">
        <f t="shared" si="7"/>
        <v>#DIV/0!</v>
      </c>
      <c r="AG37" s="202"/>
      <c r="AH37" s="202"/>
      <c r="AI37" s="93"/>
    </row>
    <row r="38" spans="1:35" s="92" customFormat="1" ht="39.4" hidden="1" customHeight="1" x14ac:dyDescent="0.2">
      <c r="A38" s="195" t="s">
        <v>102</v>
      </c>
      <c r="B38" s="196" t="s">
        <v>106</v>
      </c>
      <c r="C38" s="197" t="s">
        <v>124</v>
      </c>
      <c r="D38" s="198" t="s">
        <v>125</v>
      </c>
      <c r="E38" s="199"/>
      <c r="F38" s="199"/>
      <c r="G38" s="199">
        <f>E38*F38</f>
        <v>0</v>
      </c>
      <c r="H38" s="199"/>
      <c r="I38" s="199"/>
      <c r="J38" s="199">
        <f>H38*I38</f>
        <v>0</v>
      </c>
      <c r="K38" s="199"/>
      <c r="L38" s="199"/>
      <c r="M38" s="199">
        <f>K38*L38</f>
        <v>0</v>
      </c>
      <c r="N38" s="199"/>
      <c r="O38" s="199"/>
      <c r="P38" s="199">
        <f>N38*O38</f>
        <v>0</v>
      </c>
      <c r="Q38" s="199"/>
      <c r="R38" s="199"/>
      <c r="S38" s="199">
        <f>Q38*R38</f>
        <v>0</v>
      </c>
      <c r="T38" s="199"/>
      <c r="U38" s="199"/>
      <c r="V38" s="199">
        <f>T38*U38</f>
        <v>0</v>
      </c>
      <c r="W38" s="199"/>
      <c r="X38" s="199"/>
      <c r="Y38" s="199">
        <f>W38*X38</f>
        <v>0</v>
      </c>
      <c r="Z38" s="199"/>
      <c r="AA38" s="199"/>
      <c r="AB38" s="199">
        <f>Z38*AA38</f>
        <v>0</v>
      </c>
      <c r="AC38" s="200">
        <f t="shared" si="4"/>
        <v>0</v>
      </c>
      <c r="AD38" s="200">
        <f t="shared" si="5"/>
        <v>0</v>
      </c>
      <c r="AE38" s="200">
        <f t="shared" si="6"/>
        <v>0</v>
      </c>
      <c r="AF38" s="201" t="e">
        <f t="shared" si="7"/>
        <v>#DIV/0!</v>
      </c>
      <c r="AG38" s="202"/>
      <c r="AH38" s="202"/>
      <c r="AI38" s="93"/>
    </row>
    <row r="39" spans="1:35" s="92" customFormat="1" ht="39.4" hidden="1" customHeight="1" x14ac:dyDescent="0.2">
      <c r="A39" s="195" t="s">
        <v>102</v>
      </c>
      <c r="B39" s="196" t="s">
        <v>107</v>
      </c>
      <c r="C39" s="197" t="s">
        <v>124</v>
      </c>
      <c r="D39" s="198" t="s">
        <v>125</v>
      </c>
      <c r="E39" s="199"/>
      <c r="F39" s="199"/>
      <c r="G39" s="199">
        <f>E39*F39</f>
        <v>0</v>
      </c>
      <c r="H39" s="199"/>
      <c r="I39" s="199"/>
      <c r="J39" s="199">
        <f>H39*I39</f>
        <v>0</v>
      </c>
      <c r="K39" s="199"/>
      <c r="L39" s="199"/>
      <c r="M39" s="199">
        <f>K39*L39</f>
        <v>0</v>
      </c>
      <c r="N39" s="199"/>
      <c r="O39" s="199"/>
      <c r="P39" s="199">
        <f>N39*O39</f>
        <v>0</v>
      </c>
      <c r="Q39" s="199"/>
      <c r="R39" s="199"/>
      <c r="S39" s="199">
        <f>Q39*R39</f>
        <v>0</v>
      </c>
      <c r="T39" s="199"/>
      <c r="U39" s="199"/>
      <c r="V39" s="199">
        <f>T39*U39</f>
        <v>0</v>
      </c>
      <c r="W39" s="199"/>
      <c r="X39" s="199"/>
      <c r="Y39" s="199">
        <f>W39*X39</f>
        <v>0</v>
      </c>
      <c r="Z39" s="199"/>
      <c r="AA39" s="199"/>
      <c r="AB39" s="199">
        <f>Z39*AA39</f>
        <v>0</v>
      </c>
      <c r="AC39" s="200">
        <f t="shared" si="4"/>
        <v>0</v>
      </c>
      <c r="AD39" s="200">
        <f t="shared" si="5"/>
        <v>0</v>
      </c>
      <c r="AE39" s="200">
        <f t="shared" si="6"/>
        <v>0</v>
      </c>
      <c r="AF39" s="201" t="e">
        <f t="shared" si="7"/>
        <v>#DIV/0!</v>
      </c>
      <c r="AG39" s="202"/>
      <c r="AH39" s="202"/>
      <c r="AI39" s="93"/>
    </row>
    <row r="40" spans="1:35" s="92" customFormat="1" ht="30" hidden="1" customHeight="1" x14ac:dyDescent="0.2">
      <c r="A40" s="189" t="s">
        <v>99</v>
      </c>
      <c r="B40" s="190" t="s">
        <v>126</v>
      </c>
      <c r="C40" s="191" t="s">
        <v>127</v>
      </c>
      <c r="D40" s="189"/>
      <c r="E40" s="192">
        <f t="shared" ref="E40:AB40" si="9">SUM(E41:E43)</f>
        <v>0</v>
      </c>
      <c r="F40" s="192">
        <f t="shared" si="9"/>
        <v>0</v>
      </c>
      <c r="G40" s="192">
        <f t="shared" si="9"/>
        <v>0</v>
      </c>
      <c r="H40" s="192">
        <f t="shared" si="9"/>
        <v>0</v>
      </c>
      <c r="I40" s="192">
        <f t="shared" si="9"/>
        <v>0</v>
      </c>
      <c r="J40" s="192">
        <f t="shared" si="9"/>
        <v>0</v>
      </c>
      <c r="K40" s="192">
        <f t="shared" si="9"/>
        <v>0</v>
      </c>
      <c r="L40" s="192">
        <f t="shared" si="9"/>
        <v>0</v>
      </c>
      <c r="M40" s="192">
        <f t="shared" si="9"/>
        <v>0</v>
      </c>
      <c r="N40" s="192">
        <f t="shared" si="9"/>
        <v>0</v>
      </c>
      <c r="O40" s="192">
        <f t="shared" si="9"/>
        <v>0</v>
      </c>
      <c r="P40" s="192">
        <f t="shared" si="9"/>
        <v>0</v>
      </c>
      <c r="Q40" s="192">
        <f t="shared" si="9"/>
        <v>0</v>
      </c>
      <c r="R40" s="192">
        <f t="shared" si="9"/>
        <v>0</v>
      </c>
      <c r="S40" s="192">
        <f t="shared" si="9"/>
        <v>0</v>
      </c>
      <c r="T40" s="192">
        <f t="shared" si="9"/>
        <v>0</v>
      </c>
      <c r="U40" s="192">
        <f t="shared" si="9"/>
        <v>0</v>
      </c>
      <c r="V40" s="192">
        <f t="shared" si="9"/>
        <v>0</v>
      </c>
      <c r="W40" s="192">
        <f t="shared" si="9"/>
        <v>0</v>
      </c>
      <c r="X40" s="192">
        <f t="shared" si="9"/>
        <v>0</v>
      </c>
      <c r="Y40" s="192">
        <f t="shared" si="9"/>
        <v>0</v>
      </c>
      <c r="Z40" s="192">
        <f t="shared" si="9"/>
        <v>0</v>
      </c>
      <c r="AA40" s="192">
        <f t="shared" si="9"/>
        <v>0</v>
      </c>
      <c r="AB40" s="192">
        <f t="shared" si="9"/>
        <v>0</v>
      </c>
      <c r="AC40" s="192">
        <f t="shared" si="4"/>
        <v>0</v>
      </c>
      <c r="AD40" s="192">
        <f t="shared" si="5"/>
        <v>0</v>
      </c>
      <c r="AE40" s="192">
        <f t="shared" si="6"/>
        <v>0</v>
      </c>
      <c r="AF40" s="193" t="e">
        <f t="shared" si="7"/>
        <v>#DIV/0!</v>
      </c>
      <c r="AG40" s="194"/>
      <c r="AH40" s="194"/>
      <c r="AI40" s="94"/>
    </row>
    <row r="41" spans="1:35" s="92" customFormat="1" ht="1.1499999999999999" hidden="1" customHeight="1" x14ac:dyDescent="0.2">
      <c r="A41" s="195" t="s">
        <v>102</v>
      </c>
      <c r="B41" s="196" t="s">
        <v>103</v>
      </c>
      <c r="C41" s="197" t="s">
        <v>128</v>
      </c>
      <c r="D41" s="198" t="s">
        <v>125</v>
      </c>
      <c r="E41" s="199"/>
      <c r="F41" s="199"/>
      <c r="G41" s="199">
        <f>E41*F41</f>
        <v>0</v>
      </c>
      <c r="H41" s="199"/>
      <c r="I41" s="199"/>
      <c r="J41" s="199">
        <f>H41*I41</f>
        <v>0</v>
      </c>
      <c r="K41" s="199"/>
      <c r="L41" s="199"/>
      <c r="M41" s="199">
        <f>K41*L41</f>
        <v>0</v>
      </c>
      <c r="N41" s="199"/>
      <c r="O41" s="199"/>
      <c r="P41" s="199">
        <f>N41*O41</f>
        <v>0</v>
      </c>
      <c r="Q41" s="199"/>
      <c r="R41" s="199"/>
      <c r="S41" s="199">
        <f>Q41*R41</f>
        <v>0</v>
      </c>
      <c r="T41" s="199"/>
      <c r="U41" s="199"/>
      <c r="V41" s="199">
        <f>T41*U41</f>
        <v>0</v>
      </c>
      <c r="W41" s="199"/>
      <c r="X41" s="199"/>
      <c r="Y41" s="199">
        <f>W41*X41</f>
        <v>0</v>
      </c>
      <c r="Z41" s="199"/>
      <c r="AA41" s="199"/>
      <c r="AB41" s="199">
        <f>Z41*AA41</f>
        <v>0</v>
      </c>
      <c r="AC41" s="200">
        <f t="shared" si="4"/>
        <v>0</v>
      </c>
      <c r="AD41" s="200">
        <f t="shared" si="5"/>
        <v>0</v>
      </c>
      <c r="AE41" s="200">
        <f t="shared" si="6"/>
        <v>0</v>
      </c>
      <c r="AF41" s="201" t="e">
        <f t="shared" si="7"/>
        <v>#DIV/0!</v>
      </c>
      <c r="AG41" s="202"/>
      <c r="AH41" s="202"/>
      <c r="AI41" s="93"/>
    </row>
    <row r="42" spans="1:35" s="92" customFormat="1" ht="34.5" hidden="1" customHeight="1" x14ac:dyDescent="0.2">
      <c r="A42" s="195" t="s">
        <v>102</v>
      </c>
      <c r="B42" s="196" t="s">
        <v>106</v>
      </c>
      <c r="C42" s="197" t="s">
        <v>128</v>
      </c>
      <c r="D42" s="198" t="s">
        <v>125</v>
      </c>
      <c r="E42" s="199"/>
      <c r="F42" s="199"/>
      <c r="G42" s="199">
        <f>E42*F42</f>
        <v>0</v>
      </c>
      <c r="H42" s="199"/>
      <c r="I42" s="199"/>
      <c r="J42" s="199">
        <f>H42*I42</f>
        <v>0</v>
      </c>
      <c r="K42" s="199"/>
      <c r="L42" s="199"/>
      <c r="M42" s="199">
        <f>K42*L42</f>
        <v>0</v>
      </c>
      <c r="N42" s="199"/>
      <c r="O42" s="199"/>
      <c r="P42" s="199">
        <f>N42*O42</f>
        <v>0</v>
      </c>
      <c r="Q42" s="199"/>
      <c r="R42" s="199"/>
      <c r="S42" s="199">
        <f>Q42*R42</f>
        <v>0</v>
      </c>
      <c r="T42" s="199"/>
      <c r="U42" s="199"/>
      <c r="V42" s="199">
        <f>T42*U42</f>
        <v>0</v>
      </c>
      <c r="W42" s="199"/>
      <c r="X42" s="199"/>
      <c r="Y42" s="199">
        <f>W42*X42</f>
        <v>0</v>
      </c>
      <c r="Z42" s="199"/>
      <c r="AA42" s="199"/>
      <c r="AB42" s="199">
        <f>Z42*AA42</f>
        <v>0</v>
      </c>
      <c r="AC42" s="200">
        <f t="shared" si="4"/>
        <v>0</v>
      </c>
      <c r="AD42" s="200">
        <f t="shared" si="5"/>
        <v>0</v>
      </c>
      <c r="AE42" s="200">
        <f t="shared" si="6"/>
        <v>0</v>
      </c>
      <c r="AF42" s="201" t="e">
        <f t="shared" si="7"/>
        <v>#DIV/0!</v>
      </c>
      <c r="AG42" s="202"/>
      <c r="AH42" s="202"/>
      <c r="AI42" s="93"/>
    </row>
    <row r="43" spans="1:35" s="92" customFormat="1" ht="34.5" hidden="1" customHeight="1" x14ac:dyDescent="0.2">
      <c r="A43" s="195" t="s">
        <v>102</v>
      </c>
      <c r="B43" s="196" t="s">
        <v>107</v>
      </c>
      <c r="C43" s="197" t="s">
        <v>128</v>
      </c>
      <c r="D43" s="198" t="s">
        <v>125</v>
      </c>
      <c r="E43" s="199"/>
      <c r="F43" s="199"/>
      <c r="G43" s="199">
        <f>E43*F43</f>
        <v>0</v>
      </c>
      <c r="H43" s="199"/>
      <c r="I43" s="199"/>
      <c r="J43" s="199">
        <f>H43*I43</f>
        <v>0</v>
      </c>
      <c r="K43" s="199"/>
      <c r="L43" s="199"/>
      <c r="M43" s="199">
        <f>K43*L43</f>
        <v>0</v>
      </c>
      <c r="N43" s="199"/>
      <c r="O43" s="199"/>
      <c r="P43" s="199">
        <f>N43*O43</f>
        <v>0</v>
      </c>
      <c r="Q43" s="199"/>
      <c r="R43" s="199"/>
      <c r="S43" s="199">
        <f>Q43*R43</f>
        <v>0</v>
      </c>
      <c r="T43" s="199"/>
      <c r="U43" s="199"/>
      <c r="V43" s="199">
        <f>T43*U43</f>
        <v>0</v>
      </c>
      <c r="W43" s="199"/>
      <c r="X43" s="199"/>
      <c r="Y43" s="199">
        <f>W43*X43</f>
        <v>0</v>
      </c>
      <c r="Z43" s="199"/>
      <c r="AA43" s="199"/>
      <c r="AB43" s="199">
        <f>Z43*AA43</f>
        <v>0</v>
      </c>
      <c r="AC43" s="200">
        <f t="shared" si="4"/>
        <v>0</v>
      </c>
      <c r="AD43" s="200">
        <f t="shared" si="5"/>
        <v>0</v>
      </c>
      <c r="AE43" s="200">
        <f t="shared" si="6"/>
        <v>0</v>
      </c>
      <c r="AF43" s="201" t="e">
        <f t="shared" si="7"/>
        <v>#DIV/0!</v>
      </c>
      <c r="AG43" s="202"/>
      <c r="AH43" s="202"/>
      <c r="AI43" s="93"/>
    </row>
    <row r="44" spans="1:35" s="92" customFormat="1" ht="15" hidden="1" customHeight="1" x14ac:dyDescent="0.2">
      <c r="A44" s="203" t="s">
        <v>129</v>
      </c>
      <c r="B44" s="204"/>
      <c r="C44" s="216"/>
      <c r="D44" s="217"/>
      <c r="E44" s="207"/>
      <c r="F44" s="207"/>
      <c r="G44" s="207">
        <f>G40+G36+G32</f>
        <v>0</v>
      </c>
      <c r="H44" s="207"/>
      <c r="I44" s="207"/>
      <c r="J44" s="207">
        <f>J40+J36+J32</f>
        <v>0</v>
      </c>
      <c r="K44" s="207"/>
      <c r="L44" s="207"/>
      <c r="M44" s="207">
        <f>M40+M36+M32</f>
        <v>0</v>
      </c>
      <c r="N44" s="207"/>
      <c r="O44" s="207"/>
      <c r="P44" s="207">
        <f>P40+P36+P32</f>
        <v>0</v>
      </c>
      <c r="Q44" s="207"/>
      <c r="R44" s="207"/>
      <c r="S44" s="207">
        <f>S40+S36+S32</f>
        <v>0</v>
      </c>
      <c r="T44" s="207"/>
      <c r="U44" s="207"/>
      <c r="V44" s="207">
        <f>V40+V36+V32</f>
        <v>0</v>
      </c>
      <c r="W44" s="207"/>
      <c r="X44" s="207"/>
      <c r="Y44" s="207">
        <f>Y40+Y36+Y32</f>
        <v>0</v>
      </c>
      <c r="Z44" s="207"/>
      <c r="AA44" s="207"/>
      <c r="AB44" s="207">
        <f>AB40+AB36+AB32</f>
        <v>0</v>
      </c>
      <c r="AC44" s="207">
        <f>AC32+AC36+AC40</f>
        <v>0</v>
      </c>
      <c r="AD44" s="207">
        <f>AD32+AD36+AD40</f>
        <v>0</v>
      </c>
      <c r="AE44" s="207">
        <f t="shared" si="6"/>
        <v>0</v>
      </c>
      <c r="AF44" s="208" t="e">
        <f t="shared" si="7"/>
        <v>#DIV/0!</v>
      </c>
      <c r="AG44" s="209"/>
      <c r="AH44" s="209"/>
      <c r="AI44" s="93"/>
    </row>
    <row r="45" spans="1:35" s="92" customFormat="1" ht="18.600000000000001" customHeight="1" x14ac:dyDescent="0.2">
      <c r="A45" s="210" t="s">
        <v>97</v>
      </c>
      <c r="B45" s="215" t="s">
        <v>22</v>
      </c>
      <c r="C45" s="211" t="s">
        <v>130</v>
      </c>
      <c r="D45" s="212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6"/>
      <c r="AD45" s="186"/>
      <c r="AE45" s="186"/>
      <c r="AF45" s="187"/>
      <c r="AG45" s="188"/>
      <c r="AH45" s="188"/>
      <c r="AI45" s="93"/>
    </row>
    <row r="46" spans="1:35" s="92" customFormat="1" ht="1.1499999999999999" hidden="1" customHeight="1" x14ac:dyDescent="0.2">
      <c r="A46" s="189" t="s">
        <v>99</v>
      </c>
      <c r="B46" s="190" t="s">
        <v>131</v>
      </c>
      <c r="C46" s="191" t="s">
        <v>132</v>
      </c>
      <c r="D46" s="189"/>
      <c r="E46" s="192">
        <f t="shared" ref="E46:AB46" si="10">SUM(E47:E49)</f>
        <v>0</v>
      </c>
      <c r="F46" s="192">
        <f t="shared" si="10"/>
        <v>0</v>
      </c>
      <c r="G46" s="192">
        <f t="shared" si="10"/>
        <v>0</v>
      </c>
      <c r="H46" s="192">
        <f t="shared" si="10"/>
        <v>0</v>
      </c>
      <c r="I46" s="192">
        <f t="shared" si="10"/>
        <v>0</v>
      </c>
      <c r="J46" s="192">
        <f t="shared" si="10"/>
        <v>0</v>
      </c>
      <c r="K46" s="192">
        <f t="shared" si="10"/>
        <v>0</v>
      </c>
      <c r="L46" s="192">
        <f t="shared" si="10"/>
        <v>0</v>
      </c>
      <c r="M46" s="192">
        <f t="shared" si="10"/>
        <v>0</v>
      </c>
      <c r="N46" s="192">
        <f t="shared" si="10"/>
        <v>0</v>
      </c>
      <c r="O46" s="192">
        <f t="shared" si="10"/>
        <v>0</v>
      </c>
      <c r="P46" s="192">
        <f t="shared" si="10"/>
        <v>0</v>
      </c>
      <c r="Q46" s="192">
        <f t="shared" si="10"/>
        <v>0</v>
      </c>
      <c r="R46" s="192">
        <f t="shared" si="10"/>
        <v>0</v>
      </c>
      <c r="S46" s="192">
        <f t="shared" si="10"/>
        <v>0</v>
      </c>
      <c r="T46" s="192">
        <f t="shared" si="10"/>
        <v>0</v>
      </c>
      <c r="U46" s="192">
        <f t="shared" si="10"/>
        <v>0</v>
      </c>
      <c r="V46" s="192">
        <f t="shared" si="10"/>
        <v>0</v>
      </c>
      <c r="W46" s="192">
        <f t="shared" si="10"/>
        <v>0</v>
      </c>
      <c r="X46" s="192">
        <f t="shared" si="10"/>
        <v>0</v>
      </c>
      <c r="Y46" s="192">
        <f t="shared" si="10"/>
        <v>0</v>
      </c>
      <c r="Z46" s="192">
        <f t="shared" si="10"/>
        <v>0</v>
      </c>
      <c r="AA46" s="192">
        <f t="shared" si="10"/>
        <v>0</v>
      </c>
      <c r="AB46" s="192">
        <f t="shared" si="10"/>
        <v>0</v>
      </c>
      <c r="AC46" s="192">
        <f t="shared" ref="AC46:AC53" si="11">G46+M46+S46+Y46</f>
        <v>0</v>
      </c>
      <c r="AD46" s="192">
        <f t="shared" ref="AD46:AD53" si="12">J46+P46+V46+AB46</f>
        <v>0</v>
      </c>
      <c r="AE46" s="192">
        <f t="shared" ref="AE46:AE54" si="13">AC46-AD46</f>
        <v>0</v>
      </c>
      <c r="AF46" s="193" t="e">
        <f t="shared" ref="AF46:AF54" si="14">AE46/AC46</f>
        <v>#DIV/0!</v>
      </c>
      <c r="AG46" s="194"/>
      <c r="AH46" s="194"/>
      <c r="AI46" s="94"/>
    </row>
    <row r="47" spans="1:35" s="92" customFormat="1" ht="1.1499999999999999" hidden="1" customHeight="1" x14ac:dyDescent="0.2">
      <c r="A47" s="195" t="s">
        <v>102</v>
      </c>
      <c r="B47" s="196" t="s">
        <v>103</v>
      </c>
      <c r="C47" s="197" t="s">
        <v>133</v>
      </c>
      <c r="D47" s="198" t="s">
        <v>121</v>
      </c>
      <c r="E47" s="199"/>
      <c r="F47" s="199"/>
      <c r="G47" s="199">
        <f>E47*F47</f>
        <v>0</v>
      </c>
      <c r="H47" s="199"/>
      <c r="I47" s="199"/>
      <c r="J47" s="199">
        <f>H47*I47</f>
        <v>0</v>
      </c>
      <c r="K47" s="199"/>
      <c r="L47" s="199"/>
      <c r="M47" s="199">
        <f>K47*L47</f>
        <v>0</v>
      </c>
      <c r="N47" s="199"/>
      <c r="O47" s="199"/>
      <c r="P47" s="199">
        <f>N47*O47</f>
        <v>0</v>
      </c>
      <c r="Q47" s="199"/>
      <c r="R47" s="199"/>
      <c r="S47" s="199">
        <f>Q47*R47</f>
        <v>0</v>
      </c>
      <c r="T47" s="199"/>
      <c r="U47" s="199"/>
      <c r="V47" s="199">
        <f>T47*U47</f>
        <v>0</v>
      </c>
      <c r="W47" s="199"/>
      <c r="X47" s="199"/>
      <c r="Y47" s="199">
        <f>W47*X47</f>
        <v>0</v>
      </c>
      <c r="Z47" s="199"/>
      <c r="AA47" s="199"/>
      <c r="AB47" s="199">
        <f>Z47*AA47</f>
        <v>0</v>
      </c>
      <c r="AC47" s="200">
        <f t="shared" si="11"/>
        <v>0</v>
      </c>
      <c r="AD47" s="200">
        <f t="shared" si="12"/>
        <v>0</v>
      </c>
      <c r="AE47" s="200">
        <f t="shared" si="13"/>
        <v>0</v>
      </c>
      <c r="AF47" s="201" t="e">
        <f t="shared" si="14"/>
        <v>#DIV/0!</v>
      </c>
      <c r="AG47" s="202"/>
      <c r="AH47" s="202"/>
      <c r="AI47" s="93"/>
    </row>
    <row r="48" spans="1:35" s="92" customFormat="1" ht="34.5" hidden="1" customHeight="1" x14ac:dyDescent="0.2">
      <c r="A48" s="195" t="s">
        <v>102</v>
      </c>
      <c r="B48" s="196" t="s">
        <v>106</v>
      </c>
      <c r="C48" s="197" t="s">
        <v>134</v>
      </c>
      <c r="D48" s="198" t="s">
        <v>121</v>
      </c>
      <c r="E48" s="199"/>
      <c r="F48" s="199"/>
      <c r="G48" s="199">
        <f>E48*F48</f>
        <v>0</v>
      </c>
      <c r="H48" s="199"/>
      <c r="I48" s="199"/>
      <c r="J48" s="199">
        <f>H48*I48</f>
        <v>0</v>
      </c>
      <c r="K48" s="199"/>
      <c r="L48" s="199"/>
      <c r="M48" s="199">
        <f>K48*L48</f>
        <v>0</v>
      </c>
      <c r="N48" s="199"/>
      <c r="O48" s="199"/>
      <c r="P48" s="199">
        <f>N48*O48</f>
        <v>0</v>
      </c>
      <c r="Q48" s="199"/>
      <c r="R48" s="199"/>
      <c r="S48" s="199">
        <f>Q48*R48</f>
        <v>0</v>
      </c>
      <c r="T48" s="199"/>
      <c r="U48" s="199"/>
      <c r="V48" s="199">
        <f>T48*U48</f>
        <v>0</v>
      </c>
      <c r="W48" s="199"/>
      <c r="X48" s="199"/>
      <c r="Y48" s="199">
        <f>W48*X48</f>
        <v>0</v>
      </c>
      <c r="Z48" s="199"/>
      <c r="AA48" s="199"/>
      <c r="AB48" s="199">
        <f>Z48*AA48</f>
        <v>0</v>
      </c>
      <c r="AC48" s="200">
        <f t="shared" si="11"/>
        <v>0</v>
      </c>
      <c r="AD48" s="200">
        <f t="shared" si="12"/>
        <v>0</v>
      </c>
      <c r="AE48" s="200">
        <f t="shared" si="13"/>
        <v>0</v>
      </c>
      <c r="AF48" s="201" t="e">
        <f t="shared" si="14"/>
        <v>#DIV/0!</v>
      </c>
      <c r="AG48" s="202"/>
      <c r="AH48" s="202"/>
      <c r="AI48" s="93"/>
    </row>
    <row r="49" spans="1:35" s="92" customFormat="1" ht="34.5" hidden="1" customHeight="1" x14ac:dyDescent="0.2">
      <c r="A49" s="195" t="s">
        <v>102</v>
      </c>
      <c r="B49" s="196" t="s">
        <v>107</v>
      </c>
      <c r="C49" s="197" t="s">
        <v>135</v>
      </c>
      <c r="D49" s="198" t="s">
        <v>121</v>
      </c>
      <c r="E49" s="199"/>
      <c r="F49" s="199"/>
      <c r="G49" s="199">
        <f>E49*F49</f>
        <v>0</v>
      </c>
      <c r="H49" s="199"/>
      <c r="I49" s="199"/>
      <c r="J49" s="199">
        <f>H49*I49</f>
        <v>0</v>
      </c>
      <c r="K49" s="199"/>
      <c r="L49" s="199"/>
      <c r="M49" s="199">
        <f>K49*L49</f>
        <v>0</v>
      </c>
      <c r="N49" s="199"/>
      <c r="O49" s="199"/>
      <c r="P49" s="199">
        <f>N49*O49</f>
        <v>0</v>
      </c>
      <c r="Q49" s="199"/>
      <c r="R49" s="199"/>
      <c r="S49" s="199">
        <f>Q49*R49</f>
        <v>0</v>
      </c>
      <c r="T49" s="199"/>
      <c r="U49" s="199"/>
      <c r="V49" s="199">
        <f>T49*U49</f>
        <v>0</v>
      </c>
      <c r="W49" s="199"/>
      <c r="X49" s="199"/>
      <c r="Y49" s="199">
        <f>W49*X49</f>
        <v>0</v>
      </c>
      <c r="Z49" s="199"/>
      <c r="AA49" s="199"/>
      <c r="AB49" s="199">
        <f>Z49*AA49</f>
        <v>0</v>
      </c>
      <c r="AC49" s="200">
        <f t="shared" si="11"/>
        <v>0</v>
      </c>
      <c r="AD49" s="200">
        <f t="shared" si="12"/>
        <v>0</v>
      </c>
      <c r="AE49" s="200">
        <f t="shared" si="13"/>
        <v>0</v>
      </c>
      <c r="AF49" s="201" t="e">
        <f t="shared" si="14"/>
        <v>#DIV/0!</v>
      </c>
      <c r="AG49" s="202"/>
      <c r="AH49" s="202"/>
      <c r="AI49" s="93"/>
    </row>
    <row r="50" spans="1:35" s="92" customFormat="1" ht="55.9" hidden="1" customHeight="1" x14ac:dyDescent="0.2">
      <c r="A50" s="189" t="s">
        <v>99</v>
      </c>
      <c r="B50" s="190" t="s">
        <v>136</v>
      </c>
      <c r="C50" s="191" t="s">
        <v>137</v>
      </c>
      <c r="D50" s="189"/>
      <c r="E50" s="192">
        <f t="shared" ref="E50:AB50" si="15">SUM(E51:E53)</f>
        <v>0</v>
      </c>
      <c r="F50" s="192">
        <f t="shared" si="15"/>
        <v>0</v>
      </c>
      <c r="G50" s="192">
        <f t="shared" si="15"/>
        <v>0</v>
      </c>
      <c r="H50" s="192">
        <f t="shared" si="15"/>
        <v>0</v>
      </c>
      <c r="I50" s="192">
        <f t="shared" si="15"/>
        <v>0</v>
      </c>
      <c r="J50" s="192">
        <f t="shared" si="15"/>
        <v>0</v>
      </c>
      <c r="K50" s="192">
        <f t="shared" si="15"/>
        <v>0</v>
      </c>
      <c r="L50" s="192">
        <f t="shared" si="15"/>
        <v>0</v>
      </c>
      <c r="M50" s="192">
        <f t="shared" si="15"/>
        <v>0</v>
      </c>
      <c r="N50" s="192">
        <f t="shared" si="15"/>
        <v>0</v>
      </c>
      <c r="O50" s="192">
        <f t="shared" si="15"/>
        <v>0</v>
      </c>
      <c r="P50" s="192">
        <f t="shared" si="15"/>
        <v>0</v>
      </c>
      <c r="Q50" s="192">
        <f t="shared" si="15"/>
        <v>0</v>
      </c>
      <c r="R50" s="192">
        <f t="shared" si="15"/>
        <v>0</v>
      </c>
      <c r="S50" s="192">
        <f t="shared" si="15"/>
        <v>0</v>
      </c>
      <c r="T50" s="192">
        <f t="shared" si="15"/>
        <v>0</v>
      </c>
      <c r="U50" s="192">
        <f t="shared" si="15"/>
        <v>0</v>
      </c>
      <c r="V50" s="192">
        <f t="shared" si="15"/>
        <v>0</v>
      </c>
      <c r="W50" s="192">
        <f t="shared" si="15"/>
        <v>0</v>
      </c>
      <c r="X50" s="192">
        <f t="shared" si="15"/>
        <v>0</v>
      </c>
      <c r="Y50" s="192">
        <f t="shared" si="15"/>
        <v>0</v>
      </c>
      <c r="Z50" s="192">
        <f t="shared" si="15"/>
        <v>0</v>
      </c>
      <c r="AA50" s="192">
        <f t="shared" si="15"/>
        <v>0</v>
      </c>
      <c r="AB50" s="192">
        <f t="shared" si="15"/>
        <v>0</v>
      </c>
      <c r="AC50" s="192">
        <f t="shared" si="11"/>
        <v>0</v>
      </c>
      <c r="AD50" s="192">
        <f t="shared" si="12"/>
        <v>0</v>
      </c>
      <c r="AE50" s="192">
        <f t="shared" si="13"/>
        <v>0</v>
      </c>
      <c r="AF50" s="193" t="e">
        <f t="shared" si="14"/>
        <v>#DIV/0!</v>
      </c>
      <c r="AG50" s="194"/>
      <c r="AH50" s="194"/>
      <c r="AI50" s="94"/>
    </row>
    <row r="51" spans="1:35" s="92" customFormat="1" ht="0.4" hidden="1" customHeight="1" x14ac:dyDescent="0.2">
      <c r="A51" s="195" t="s">
        <v>102</v>
      </c>
      <c r="B51" s="196" t="s">
        <v>103</v>
      </c>
      <c r="C51" s="197" t="s">
        <v>138</v>
      </c>
      <c r="D51" s="218"/>
      <c r="E51" s="199"/>
      <c r="F51" s="199"/>
      <c r="G51" s="199">
        <f>E51*F51</f>
        <v>0</v>
      </c>
      <c r="H51" s="199"/>
      <c r="I51" s="199"/>
      <c r="J51" s="199">
        <f>H51*I51</f>
        <v>0</v>
      </c>
      <c r="K51" s="199"/>
      <c r="L51" s="199"/>
      <c r="M51" s="199">
        <f>K51*L51</f>
        <v>0</v>
      </c>
      <c r="N51" s="199"/>
      <c r="O51" s="199"/>
      <c r="P51" s="199">
        <f>N51*O51</f>
        <v>0</v>
      </c>
      <c r="Q51" s="199"/>
      <c r="R51" s="199"/>
      <c r="S51" s="199">
        <f>Q51*R51</f>
        <v>0</v>
      </c>
      <c r="T51" s="199"/>
      <c r="U51" s="199"/>
      <c r="V51" s="199">
        <f>T51*U51</f>
        <v>0</v>
      </c>
      <c r="W51" s="199"/>
      <c r="X51" s="199"/>
      <c r="Y51" s="199">
        <f>W51*X51</f>
        <v>0</v>
      </c>
      <c r="Z51" s="199"/>
      <c r="AA51" s="199"/>
      <c r="AB51" s="199">
        <f>Z51*AA51</f>
        <v>0</v>
      </c>
      <c r="AC51" s="200">
        <f t="shared" si="11"/>
        <v>0</v>
      </c>
      <c r="AD51" s="200">
        <f t="shared" si="12"/>
        <v>0</v>
      </c>
      <c r="AE51" s="200">
        <f t="shared" si="13"/>
        <v>0</v>
      </c>
      <c r="AF51" s="201" t="e">
        <f t="shared" si="14"/>
        <v>#DIV/0!</v>
      </c>
      <c r="AG51" s="202"/>
      <c r="AH51" s="202"/>
      <c r="AI51" s="93"/>
    </row>
    <row r="52" spans="1:35" s="92" customFormat="1" ht="24.4" hidden="1" customHeight="1" x14ac:dyDescent="0.2">
      <c r="A52" s="195" t="s">
        <v>102</v>
      </c>
      <c r="B52" s="196" t="s">
        <v>106</v>
      </c>
      <c r="C52" s="197" t="s">
        <v>139</v>
      </c>
      <c r="D52" s="218"/>
      <c r="E52" s="199"/>
      <c r="F52" s="199"/>
      <c r="G52" s="199">
        <f>E52*F52</f>
        <v>0</v>
      </c>
      <c r="H52" s="199"/>
      <c r="I52" s="199"/>
      <c r="J52" s="199">
        <f>H52*I52</f>
        <v>0</v>
      </c>
      <c r="K52" s="199"/>
      <c r="L52" s="199"/>
      <c r="M52" s="199">
        <f>K52*L52</f>
        <v>0</v>
      </c>
      <c r="N52" s="199"/>
      <c r="O52" s="199"/>
      <c r="P52" s="199">
        <f>N52*O52</f>
        <v>0</v>
      </c>
      <c r="Q52" s="199"/>
      <c r="R52" s="199"/>
      <c r="S52" s="199">
        <f>Q52*R52</f>
        <v>0</v>
      </c>
      <c r="T52" s="199"/>
      <c r="U52" s="199"/>
      <c r="V52" s="199">
        <f>T52*U52</f>
        <v>0</v>
      </c>
      <c r="W52" s="199"/>
      <c r="X52" s="199"/>
      <c r="Y52" s="199">
        <f>W52*X52</f>
        <v>0</v>
      </c>
      <c r="Z52" s="199"/>
      <c r="AA52" s="199"/>
      <c r="AB52" s="199">
        <f>Z52*AA52</f>
        <v>0</v>
      </c>
      <c r="AC52" s="200">
        <f t="shared" si="11"/>
        <v>0</v>
      </c>
      <c r="AD52" s="200">
        <f t="shared" si="12"/>
        <v>0</v>
      </c>
      <c r="AE52" s="200">
        <f t="shared" si="13"/>
        <v>0</v>
      </c>
      <c r="AF52" s="201" t="e">
        <f t="shared" si="14"/>
        <v>#DIV/0!</v>
      </c>
      <c r="AG52" s="202"/>
      <c r="AH52" s="202"/>
      <c r="AI52" s="93"/>
    </row>
    <row r="53" spans="1:35" s="92" customFormat="1" ht="21" hidden="1" customHeight="1" x14ac:dyDescent="0.2">
      <c r="A53" s="195" t="s">
        <v>102</v>
      </c>
      <c r="B53" s="196" t="s">
        <v>107</v>
      </c>
      <c r="C53" s="197" t="s">
        <v>140</v>
      </c>
      <c r="D53" s="218"/>
      <c r="E53" s="199"/>
      <c r="F53" s="199"/>
      <c r="G53" s="199">
        <f>E53*F53</f>
        <v>0</v>
      </c>
      <c r="H53" s="199"/>
      <c r="I53" s="199"/>
      <c r="J53" s="199">
        <f>H53*I53</f>
        <v>0</v>
      </c>
      <c r="K53" s="199"/>
      <c r="L53" s="199"/>
      <c r="M53" s="199">
        <f>K53*L53</f>
        <v>0</v>
      </c>
      <c r="N53" s="199"/>
      <c r="O53" s="199"/>
      <c r="P53" s="199">
        <f>N53*O53</f>
        <v>0</v>
      </c>
      <c r="Q53" s="199"/>
      <c r="R53" s="199"/>
      <c r="S53" s="199">
        <f>Q53*R53</f>
        <v>0</v>
      </c>
      <c r="T53" s="199"/>
      <c r="U53" s="199"/>
      <c r="V53" s="199">
        <f>T53*U53</f>
        <v>0</v>
      </c>
      <c r="W53" s="199"/>
      <c r="X53" s="199"/>
      <c r="Y53" s="199">
        <f>W53*X53</f>
        <v>0</v>
      </c>
      <c r="Z53" s="199"/>
      <c r="AA53" s="199"/>
      <c r="AB53" s="199">
        <f>Z53*AA53</f>
        <v>0</v>
      </c>
      <c r="AC53" s="200">
        <f t="shared" si="11"/>
        <v>0</v>
      </c>
      <c r="AD53" s="200">
        <f t="shared" si="12"/>
        <v>0</v>
      </c>
      <c r="AE53" s="200">
        <f t="shared" si="13"/>
        <v>0</v>
      </c>
      <c r="AF53" s="201" t="e">
        <f t="shared" si="14"/>
        <v>#DIV/0!</v>
      </c>
      <c r="AG53" s="202"/>
      <c r="AH53" s="202"/>
      <c r="AI53" s="93"/>
    </row>
    <row r="54" spans="1:35" s="92" customFormat="1" ht="14.45" hidden="1" customHeight="1" x14ac:dyDescent="0.2">
      <c r="A54" s="203" t="s">
        <v>141</v>
      </c>
      <c r="B54" s="204"/>
      <c r="C54" s="216"/>
      <c r="D54" s="217"/>
      <c r="E54" s="207">
        <f t="shared" ref="E54:AB54" si="16">E50+E46</f>
        <v>0</v>
      </c>
      <c r="F54" s="207">
        <f t="shared" si="16"/>
        <v>0</v>
      </c>
      <c r="G54" s="207">
        <f t="shared" si="16"/>
        <v>0</v>
      </c>
      <c r="H54" s="207">
        <f t="shared" si="16"/>
        <v>0</v>
      </c>
      <c r="I54" s="207">
        <f t="shared" si="16"/>
        <v>0</v>
      </c>
      <c r="J54" s="207">
        <f t="shared" si="16"/>
        <v>0</v>
      </c>
      <c r="K54" s="207">
        <f t="shared" si="16"/>
        <v>0</v>
      </c>
      <c r="L54" s="207">
        <f t="shared" si="16"/>
        <v>0</v>
      </c>
      <c r="M54" s="207">
        <f t="shared" si="16"/>
        <v>0</v>
      </c>
      <c r="N54" s="207">
        <f t="shared" si="16"/>
        <v>0</v>
      </c>
      <c r="O54" s="207">
        <f t="shared" si="16"/>
        <v>0</v>
      </c>
      <c r="P54" s="207">
        <f t="shared" si="16"/>
        <v>0</v>
      </c>
      <c r="Q54" s="207">
        <f t="shared" si="16"/>
        <v>0</v>
      </c>
      <c r="R54" s="207">
        <f t="shared" si="16"/>
        <v>0</v>
      </c>
      <c r="S54" s="207">
        <f t="shared" si="16"/>
        <v>0</v>
      </c>
      <c r="T54" s="207">
        <f t="shared" si="16"/>
        <v>0</v>
      </c>
      <c r="U54" s="207">
        <f t="shared" si="16"/>
        <v>0</v>
      </c>
      <c r="V54" s="207">
        <f t="shared" si="16"/>
        <v>0</v>
      </c>
      <c r="W54" s="207">
        <f t="shared" si="16"/>
        <v>0</v>
      </c>
      <c r="X54" s="207">
        <f t="shared" si="16"/>
        <v>0</v>
      </c>
      <c r="Y54" s="207">
        <f t="shared" si="16"/>
        <v>0</v>
      </c>
      <c r="Z54" s="207">
        <f t="shared" si="16"/>
        <v>0</v>
      </c>
      <c r="AA54" s="207">
        <f t="shared" si="16"/>
        <v>0</v>
      </c>
      <c r="AB54" s="207">
        <f t="shared" si="16"/>
        <v>0</v>
      </c>
      <c r="AC54" s="207">
        <f>AC46+AC50</f>
        <v>0</v>
      </c>
      <c r="AD54" s="207">
        <f>AD46+AD50</f>
        <v>0</v>
      </c>
      <c r="AE54" s="207">
        <f t="shared" si="13"/>
        <v>0</v>
      </c>
      <c r="AF54" s="208" t="e">
        <f t="shared" si="14"/>
        <v>#DIV/0!</v>
      </c>
      <c r="AG54" s="209"/>
      <c r="AH54" s="209"/>
      <c r="AI54" s="93"/>
    </row>
    <row r="55" spans="1:35" s="92" customFormat="1" ht="13.5" customHeight="1" x14ac:dyDescent="0.2">
      <c r="A55" s="210" t="s">
        <v>97</v>
      </c>
      <c r="B55" s="215" t="s">
        <v>23</v>
      </c>
      <c r="C55" s="211" t="s">
        <v>142</v>
      </c>
      <c r="D55" s="212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6"/>
      <c r="AD55" s="186"/>
      <c r="AE55" s="186"/>
      <c r="AF55" s="187"/>
      <c r="AG55" s="188"/>
      <c r="AH55" s="188"/>
      <c r="AI55" s="93"/>
    </row>
    <row r="56" spans="1:35" s="92" customFormat="1" ht="15" hidden="1" customHeight="1" x14ac:dyDescent="0.2">
      <c r="A56" s="189" t="s">
        <v>99</v>
      </c>
      <c r="B56" s="190" t="s">
        <v>143</v>
      </c>
      <c r="C56" s="191" t="s">
        <v>144</v>
      </c>
      <c r="D56" s="189"/>
      <c r="E56" s="192">
        <f t="shared" ref="E56:AB56" si="17">SUM(E57:E59)</f>
        <v>0</v>
      </c>
      <c r="F56" s="192">
        <f t="shared" si="17"/>
        <v>0</v>
      </c>
      <c r="G56" s="192">
        <f t="shared" si="17"/>
        <v>0</v>
      </c>
      <c r="H56" s="192">
        <f t="shared" si="17"/>
        <v>0</v>
      </c>
      <c r="I56" s="192">
        <f t="shared" si="17"/>
        <v>0</v>
      </c>
      <c r="J56" s="192">
        <f t="shared" si="17"/>
        <v>0</v>
      </c>
      <c r="K56" s="192">
        <f t="shared" si="17"/>
        <v>0</v>
      </c>
      <c r="L56" s="192">
        <f t="shared" si="17"/>
        <v>0</v>
      </c>
      <c r="M56" s="192">
        <f t="shared" si="17"/>
        <v>0</v>
      </c>
      <c r="N56" s="192">
        <f t="shared" si="17"/>
        <v>0</v>
      </c>
      <c r="O56" s="192">
        <f t="shared" si="17"/>
        <v>0</v>
      </c>
      <c r="P56" s="192">
        <f t="shared" si="17"/>
        <v>0</v>
      </c>
      <c r="Q56" s="192">
        <f t="shared" si="17"/>
        <v>0</v>
      </c>
      <c r="R56" s="192">
        <f t="shared" si="17"/>
        <v>0</v>
      </c>
      <c r="S56" s="192">
        <f t="shared" si="17"/>
        <v>0</v>
      </c>
      <c r="T56" s="192">
        <f t="shared" si="17"/>
        <v>0</v>
      </c>
      <c r="U56" s="192">
        <f t="shared" si="17"/>
        <v>0</v>
      </c>
      <c r="V56" s="192">
        <f t="shared" si="17"/>
        <v>0</v>
      </c>
      <c r="W56" s="192">
        <f t="shared" si="17"/>
        <v>0</v>
      </c>
      <c r="X56" s="192">
        <f t="shared" si="17"/>
        <v>0</v>
      </c>
      <c r="Y56" s="192">
        <f t="shared" si="17"/>
        <v>0</v>
      </c>
      <c r="Z56" s="192">
        <f t="shared" si="17"/>
        <v>0</v>
      </c>
      <c r="AA56" s="192">
        <f t="shared" si="17"/>
        <v>0</v>
      </c>
      <c r="AB56" s="192">
        <f t="shared" si="17"/>
        <v>0</v>
      </c>
      <c r="AC56" s="192">
        <f t="shared" ref="AC56:AC75" si="18">G56+M56+S56+Y56</f>
        <v>0</v>
      </c>
      <c r="AD56" s="192">
        <f t="shared" ref="AD56:AD75" si="19">J56+P56+V56+AB56</f>
        <v>0</v>
      </c>
      <c r="AE56" s="192">
        <f t="shared" ref="AE56:AE82" si="20">AC56-AD56</f>
        <v>0</v>
      </c>
      <c r="AF56" s="193" t="e">
        <f t="shared" ref="AF56:AF82" si="21">AE56/AC56</f>
        <v>#DIV/0!</v>
      </c>
      <c r="AG56" s="194"/>
      <c r="AH56" s="194"/>
      <c r="AI56" s="94"/>
    </row>
    <row r="57" spans="1:35" s="92" customFormat="1" ht="1.1499999999999999" hidden="1" customHeight="1" x14ac:dyDescent="0.2">
      <c r="A57" s="195" t="s">
        <v>102</v>
      </c>
      <c r="B57" s="196" t="s">
        <v>103</v>
      </c>
      <c r="C57" s="197" t="s">
        <v>145</v>
      </c>
      <c r="D57" s="197" t="s">
        <v>146</v>
      </c>
      <c r="E57" s="219"/>
      <c r="F57" s="219"/>
      <c r="G57" s="219">
        <f>E57*F57</f>
        <v>0</v>
      </c>
      <c r="H57" s="219"/>
      <c r="I57" s="219"/>
      <c r="J57" s="219">
        <f>H57*I57</f>
        <v>0</v>
      </c>
      <c r="K57" s="199"/>
      <c r="L57" s="219"/>
      <c r="M57" s="199">
        <f>K57*L57</f>
        <v>0</v>
      </c>
      <c r="N57" s="199"/>
      <c r="O57" s="219"/>
      <c r="P57" s="199">
        <f>N57*O57</f>
        <v>0</v>
      </c>
      <c r="Q57" s="199"/>
      <c r="R57" s="219"/>
      <c r="S57" s="199">
        <f>Q57*R57</f>
        <v>0</v>
      </c>
      <c r="T57" s="199"/>
      <c r="U57" s="219"/>
      <c r="V57" s="199">
        <f>T57*U57</f>
        <v>0</v>
      </c>
      <c r="W57" s="199"/>
      <c r="X57" s="219"/>
      <c r="Y57" s="199">
        <f>W57*X57</f>
        <v>0</v>
      </c>
      <c r="Z57" s="199"/>
      <c r="AA57" s="219"/>
      <c r="AB57" s="199">
        <f>Z57*AA57</f>
        <v>0</v>
      </c>
      <c r="AC57" s="200">
        <f t="shared" si="18"/>
        <v>0</v>
      </c>
      <c r="AD57" s="200">
        <f t="shared" si="19"/>
        <v>0</v>
      </c>
      <c r="AE57" s="200">
        <f t="shared" si="20"/>
        <v>0</v>
      </c>
      <c r="AF57" s="201" t="e">
        <f t="shared" si="21"/>
        <v>#DIV/0!</v>
      </c>
      <c r="AG57" s="202"/>
      <c r="AH57" s="202"/>
      <c r="AI57" s="93"/>
    </row>
    <row r="58" spans="1:35" s="92" customFormat="1" ht="34.5" hidden="1" customHeight="1" x14ac:dyDescent="0.2">
      <c r="A58" s="195" t="s">
        <v>102</v>
      </c>
      <c r="B58" s="196" t="s">
        <v>106</v>
      </c>
      <c r="C58" s="197" t="s">
        <v>145</v>
      </c>
      <c r="D58" s="197" t="s">
        <v>146</v>
      </c>
      <c r="E58" s="219"/>
      <c r="F58" s="219"/>
      <c r="G58" s="219">
        <f>E58*F58</f>
        <v>0</v>
      </c>
      <c r="H58" s="219"/>
      <c r="I58" s="219"/>
      <c r="J58" s="219">
        <f>H58*I58</f>
        <v>0</v>
      </c>
      <c r="K58" s="199"/>
      <c r="L58" s="219"/>
      <c r="M58" s="199">
        <f>K58*L58</f>
        <v>0</v>
      </c>
      <c r="N58" s="199"/>
      <c r="O58" s="219"/>
      <c r="P58" s="199">
        <f>N58*O58</f>
        <v>0</v>
      </c>
      <c r="Q58" s="199"/>
      <c r="R58" s="219"/>
      <c r="S58" s="199">
        <f>Q58*R58</f>
        <v>0</v>
      </c>
      <c r="T58" s="199"/>
      <c r="U58" s="219"/>
      <c r="V58" s="199">
        <f>T58*U58</f>
        <v>0</v>
      </c>
      <c r="W58" s="199"/>
      <c r="X58" s="219"/>
      <c r="Y58" s="199">
        <f>W58*X58</f>
        <v>0</v>
      </c>
      <c r="Z58" s="199"/>
      <c r="AA58" s="219"/>
      <c r="AB58" s="199">
        <f>Z58*AA58</f>
        <v>0</v>
      </c>
      <c r="AC58" s="200">
        <f t="shared" si="18"/>
        <v>0</v>
      </c>
      <c r="AD58" s="200">
        <f t="shared" si="19"/>
        <v>0</v>
      </c>
      <c r="AE58" s="200">
        <f t="shared" si="20"/>
        <v>0</v>
      </c>
      <c r="AF58" s="201" t="e">
        <f t="shared" si="21"/>
        <v>#DIV/0!</v>
      </c>
      <c r="AG58" s="202"/>
      <c r="AH58" s="202"/>
      <c r="AI58" s="93"/>
    </row>
    <row r="59" spans="1:35" s="92" customFormat="1" ht="34.5" hidden="1" customHeight="1" x14ac:dyDescent="0.2">
      <c r="A59" s="195" t="s">
        <v>102</v>
      </c>
      <c r="B59" s="196" t="s">
        <v>107</v>
      </c>
      <c r="C59" s="197" t="s">
        <v>145</v>
      </c>
      <c r="D59" s="197" t="s">
        <v>146</v>
      </c>
      <c r="E59" s="219"/>
      <c r="F59" s="219"/>
      <c r="G59" s="219">
        <f>E59*F59</f>
        <v>0</v>
      </c>
      <c r="H59" s="219"/>
      <c r="I59" s="219"/>
      <c r="J59" s="219">
        <f>H59*I59</f>
        <v>0</v>
      </c>
      <c r="K59" s="199"/>
      <c r="L59" s="219"/>
      <c r="M59" s="199">
        <f>K59*L59</f>
        <v>0</v>
      </c>
      <c r="N59" s="199"/>
      <c r="O59" s="219"/>
      <c r="P59" s="199">
        <f>N59*O59</f>
        <v>0</v>
      </c>
      <c r="Q59" s="199"/>
      <c r="R59" s="219"/>
      <c r="S59" s="199">
        <f>Q59*R59</f>
        <v>0</v>
      </c>
      <c r="T59" s="199"/>
      <c r="U59" s="219"/>
      <c r="V59" s="199">
        <f>T59*U59</f>
        <v>0</v>
      </c>
      <c r="W59" s="199"/>
      <c r="X59" s="219"/>
      <c r="Y59" s="199">
        <f>W59*X59</f>
        <v>0</v>
      </c>
      <c r="Z59" s="199"/>
      <c r="AA59" s="219"/>
      <c r="AB59" s="199">
        <f>Z59*AA59</f>
        <v>0</v>
      </c>
      <c r="AC59" s="200">
        <f t="shared" si="18"/>
        <v>0</v>
      </c>
      <c r="AD59" s="200">
        <f t="shared" si="19"/>
        <v>0</v>
      </c>
      <c r="AE59" s="200">
        <f t="shared" si="20"/>
        <v>0</v>
      </c>
      <c r="AF59" s="201" t="e">
        <f t="shared" si="21"/>
        <v>#DIV/0!</v>
      </c>
      <c r="AG59" s="202"/>
      <c r="AH59" s="202"/>
      <c r="AI59" s="93"/>
    </row>
    <row r="60" spans="1:35" s="92" customFormat="1" ht="27.4" hidden="1" customHeight="1" x14ac:dyDescent="0.2">
      <c r="A60" s="189" t="s">
        <v>99</v>
      </c>
      <c r="B60" s="190" t="s">
        <v>147</v>
      </c>
      <c r="C60" s="191" t="s">
        <v>148</v>
      </c>
      <c r="D60" s="189"/>
      <c r="E60" s="192">
        <f t="shared" ref="E60:AB60" si="22">SUM(E61:E63)</f>
        <v>0</v>
      </c>
      <c r="F60" s="192">
        <f t="shared" si="22"/>
        <v>0</v>
      </c>
      <c r="G60" s="192">
        <f t="shared" si="22"/>
        <v>0</v>
      </c>
      <c r="H60" s="192">
        <f t="shared" si="22"/>
        <v>0</v>
      </c>
      <c r="I60" s="192">
        <f t="shared" si="22"/>
        <v>0</v>
      </c>
      <c r="J60" s="192">
        <f t="shared" si="22"/>
        <v>0</v>
      </c>
      <c r="K60" s="192">
        <f t="shared" si="22"/>
        <v>0</v>
      </c>
      <c r="L60" s="192">
        <f t="shared" si="22"/>
        <v>0</v>
      </c>
      <c r="M60" s="192">
        <f t="shared" si="22"/>
        <v>0</v>
      </c>
      <c r="N60" s="192">
        <f t="shared" si="22"/>
        <v>0</v>
      </c>
      <c r="O60" s="192">
        <f t="shared" si="22"/>
        <v>0</v>
      </c>
      <c r="P60" s="192">
        <f t="shared" si="22"/>
        <v>0</v>
      </c>
      <c r="Q60" s="192">
        <f t="shared" si="22"/>
        <v>0</v>
      </c>
      <c r="R60" s="192">
        <f t="shared" si="22"/>
        <v>0</v>
      </c>
      <c r="S60" s="192">
        <f t="shared" si="22"/>
        <v>0</v>
      </c>
      <c r="T60" s="192">
        <f t="shared" si="22"/>
        <v>0</v>
      </c>
      <c r="U60" s="192">
        <f t="shared" si="22"/>
        <v>0</v>
      </c>
      <c r="V60" s="192">
        <f t="shared" si="22"/>
        <v>0</v>
      </c>
      <c r="W60" s="192">
        <f t="shared" si="22"/>
        <v>0</v>
      </c>
      <c r="X60" s="192">
        <f t="shared" si="22"/>
        <v>0</v>
      </c>
      <c r="Y60" s="192">
        <f t="shared" si="22"/>
        <v>0</v>
      </c>
      <c r="Z60" s="192">
        <f t="shared" si="22"/>
        <v>0</v>
      </c>
      <c r="AA60" s="192">
        <f t="shared" si="22"/>
        <v>0</v>
      </c>
      <c r="AB60" s="192">
        <f t="shared" si="22"/>
        <v>0</v>
      </c>
      <c r="AC60" s="192">
        <f t="shared" si="18"/>
        <v>0</v>
      </c>
      <c r="AD60" s="192">
        <f t="shared" si="19"/>
        <v>0</v>
      </c>
      <c r="AE60" s="192">
        <f t="shared" si="20"/>
        <v>0</v>
      </c>
      <c r="AF60" s="193" t="e">
        <f t="shared" si="21"/>
        <v>#DIV/0!</v>
      </c>
      <c r="AG60" s="194"/>
      <c r="AH60" s="194"/>
      <c r="AI60" s="94"/>
    </row>
    <row r="61" spans="1:35" s="92" customFormat="1" ht="30" hidden="1" customHeight="1" x14ac:dyDescent="0.2">
      <c r="A61" s="195" t="s">
        <v>102</v>
      </c>
      <c r="B61" s="196" t="s">
        <v>103</v>
      </c>
      <c r="C61" s="220" t="s">
        <v>149</v>
      </c>
      <c r="D61" s="198" t="s">
        <v>150</v>
      </c>
      <c r="E61" s="199"/>
      <c r="F61" s="199"/>
      <c r="G61" s="199">
        <f>E61*F61</f>
        <v>0</v>
      </c>
      <c r="H61" s="199"/>
      <c r="I61" s="199"/>
      <c r="J61" s="199">
        <f>H61*I61</f>
        <v>0</v>
      </c>
      <c r="K61" s="199"/>
      <c r="L61" s="199"/>
      <c r="M61" s="199">
        <f>K61*L61</f>
        <v>0</v>
      </c>
      <c r="N61" s="199"/>
      <c r="O61" s="199"/>
      <c r="P61" s="199">
        <f>N61*O61</f>
        <v>0</v>
      </c>
      <c r="Q61" s="199"/>
      <c r="R61" s="199"/>
      <c r="S61" s="199">
        <f>Q61*R61</f>
        <v>0</v>
      </c>
      <c r="T61" s="199"/>
      <c r="U61" s="199"/>
      <c r="V61" s="199">
        <f>T61*U61</f>
        <v>0</v>
      </c>
      <c r="W61" s="199"/>
      <c r="X61" s="199"/>
      <c r="Y61" s="199">
        <f>W61*X61</f>
        <v>0</v>
      </c>
      <c r="Z61" s="199"/>
      <c r="AA61" s="199"/>
      <c r="AB61" s="199">
        <f>Z61*AA61</f>
        <v>0</v>
      </c>
      <c r="AC61" s="200">
        <f t="shared" si="18"/>
        <v>0</v>
      </c>
      <c r="AD61" s="200">
        <f t="shared" si="19"/>
        <v>0</v>
      </c>
      <c r="AE61" s="200">
        <f t="shared" si="20"/>
        <v>0</v>
      </c>
      <c r="AF61" s="201" t="e">
        <f t="shared" si="21"/>
        <v>#DIV/0!</v>
      </c>
      <c r="AG61" s="202"/>
      <c r="AH61" s="202"/>
      <c r="AI61" s="93"/>
    </row>
    <row r="62" spans="1:35" s="92" customFormat="1" ht="30" hidden="1" customHeight="1" x14ac:dyDescent="0.2">
      <c r="A62" s="195" t="s">
        <v>102</v>
      </c>
      <c r="B62" s="196" t="s">
        <v>106</v>
      </c>
      <c r="C62" s="220" t="s">
        <v>133</v>
      </c>
      <c r="D62" s="198" t="s">
        <v>150</v>
      </c>
      <c r="E62" s="199"/>
      <c r="F62" s="199"/>
      <c r="G62" s="199">
        <f>E62*F62</f>
        <v>0</v>
      </c>
      <c r="H62" s="199"/>
      <c r="I62" s="199"/>
      <c r="J62" s="199">
        <f>H62*I62</f>
        <v>0</v>
      </c>
      <c r="K62" s="199"/>
      <c r="L62" s="199"/>
      <c r="M62" s="199">
        <f>K62*L62</f>
        <v>0</v>
      </c>
      <c r="N62" s="199"/>
      <c r="O62" s="199"/>
      <c r="P62" s="199">
        <f>N62*O62</f>
        <v>0</v>
      </c>
      <c r="Q62" s="199"/>
      <c r="R62" s="199"/>
      <c r="S62" s="199">
        <f>Q62*R62</f>
        <v>0</v>
      </c>
      <c r="T62" s="199"/>
      <c r="U62" s="199"/>
      <c r="V62" s="199">
        <f>T62*U62</f>
        <v>0</v>
      </c>
      <c r="W62" s="199"/>
      <c r="X62" s="199"/>
      <c r="Y62" s="199">
        <f>W62*X62</f>
        <v>0</v>
      </c>
      <c r="Z62" s="199"/>
      <c r="AA62" s="199"/>
      <c r="AB62" s="199">
        <f>Z62*AA62</f>
        <v>0</v>
      </c>
      <c r="AC62" s="200">
        <f t="shared" si="18"/>
        <v>0</v>
      </c>
      <c r="AD62" s="200">
        <f t="shared" si="19"/>
        <v>0</v>
      </c>
      <c r="AE62" s="200">
        <f t="shared" si="20"/>
        <v>0</v>
      </c>
      <c r="AF62" s="201" t="e">
        <f t="shared" si="21"/>
        <v>#DIV/0!</v>
      </c>
      <c r="AG62" s="202"/>
      <c r="AH62" s="202"/>
      <c r="AI62" s="93"/>
    </row>
    <row r="63" spans="1:35" s="92" customFormat="1" ht="30" hidden="1" customHeight="1" x14ac:dyDescent="0.2">
      <c r="A63" s="195" t="s">
        <v>102</v>
      </c>
      <c r="B63" s="196" t="s">
        <v>107</v>
      </c>
      <c r="C63" s="220" t="s">
        <v>134</v>
      </c>
      <c r="D63" s="198" t="s">
        <v>150</v>
      </c>
      <c r="E63" s="199"/>
      <c r="F63" s="199"/>
      <c r="G63" s="199">
        <f>E63*F63</f>
        <v>0</v>
      </c>
      <c r="H63" s="199"/>
      <c r="I63" s="199"/>
      <c r="J63" s="199">
        <f>H63*I63</f>
        <v>0</v>
      </c>
      <c r="K63" s="199"/>
      <c r="L63" s="199"/>
      <c r="M63" s="199">
        <f>K63*L63</f>
        <v>0</v>
      </c>
      <c r="N63" s="199"/>
      <c r="O63" s="199"/>
      <c r="P63" s="199">
        <f>N63*O63</f>
        <v>0</v>
      </c>
      <c r="Q63" s="199"/>
      <c r="R63" s="199"/>
      <c r="S63" s="199">
        <f>Q63*R63</f>
        <v>0</v>
      </c>
      <c r="T63" s="199"/>
      <c r="U63" s="199"/>
      <c r="V63" s="199">
        <f>T63*U63</f>
        <v>0</v>
      </c>
      <c r="W63" s="199"/>
      <c r="X63" s="199"/>
      <c r="Y63" s="199">
        <f>W63*X63</f>
        <v>0</v>
      </c>
      <c r="Z63" s="199"/>
      <c r="AA63" s="199"/>
      <c r="AB63" s="199">
        <f>Z63*AA63</f>
        <v>0</v>
      </c>
      <c r="AC63" s="200">
        <f t="shared" si="18"/>
        <v>0</v>
      </c>
      <c r="AD63" s="200">
        <f t="shared" si="19"/>
        <v>0</v>
      </c>
      <c r="AE63" s="200">
        <f t="shared" si="20"/>
        <v>0</v>
      </c>
      <c r="AF63" s="201" t="e">
        <f t="shared" si="21"/>
        <v>#DIV/0!</v>
      </c>
      <c r="AG63" s="202"/>
      <c r="AH63" s="202"/>
      <c r="AI63" s="93"/>
    </row>
    <row r="64" spans="1:35" s="92" customFormat="1" ht="15" hidden="1" customHeight="1" x14ac:dyDescent="0.2">
      <c r="A64" s="189" t="s">
        <v>99</v>
      </c>
      <c r="B64" s="190" t="s">
        <v>151</v>
      </c>
      <c r="C64" s="191" t="s">
        <v>152</v>
      </c>
      <c r="D64" s="189"/>
      <c r="E64" s="192">
        <f t="shared" ref="E64:AB64" si="23">SUM(E65:E67)</f>
        <v>0</v>
      </c>
      <c r="F64" s="192">
        <f t="shared" si="23"/>
        <v>0</v>
      </c>
      <c r="G64" s="192">
        <f t="shared" si="23"/>
        <v>0</v>
      </c>
      <c r="H64" s="192">
        <f t="shared" si="23"/>
        <v>0</v>
      </c>
      <c r="I64" s="192">
        <f t="shared" si="23"/>
        <v>0</v>
      </c>
      <c r="J64" s="192">
        <f t="shared" si="23"/>
        <v>0</v>
      </c>
      <c r="K64" s="192">
        <f t="shared" si="23"/>
        <v>0</v>
      </c>
      <c r="L64" s="192">
        <f t="shared" si="23"/>
        <v>0</v>
      </c>
      <c r="M64" s="192">
        <f t="shared" si="23"/>
        <v>0</v>
      </c>
      <c r="N64" s="192">
        <f t="shared" si="23"/>
        <v>0</v>
      </c>
      <c r="O64" s="192">
        <f t="shared" si="23"/>
        <v>0</v>
      </c>
      <c r="P64" s="192">
        <f t="shared" si="23"/>
        <v>0</v>
      </c>
      <c r="Q64" s="192">
        <f t="shared" si="23"/>
        <v>0</v>
      </c>
      <c r="R64" s="192">
        <f t="shared" si="23"/>
        <v>0</v>
      </c>
      <c r="S64" s="192">
        <f t="shared" si="23"/>
        <v>0</v>
      </c>
      <c r="T64" s="192">
        <f t="shared" si="23"/>
        <v>0</v>
      </c>
      <c r="U64" s="192">
        <f t="shared" si="23"/>
        <v>0</v>
      </c>
      <c r="V64" s="192">
        <f t="shared" si="23"/>
        <v>0</v>
      </c>
      <c r="W64" s="192">
        <f t="shared" si="23"/>
        <v>0</v>
      </c>
      <c r="X64" s="192">
        <f t="shared" si="23"/>
        <v>0</v>
      </c>
      <c r="Y64" s="192">
        <f t="shared" si="23"/>
        <v>0</v>
      </c>
      <c r="Z64" s="192">
        <f t="shared" si="23"/>
        <v>0</v>
      </c>
      <c r="AA64" s="192">
        <f t="shared" si="23"/>
        <v>0</v>
      </c>
      <c r="AB64" s="192">
        <f t="shared" si="23"/>
        <v>0</v>
      </c>
      <c r="AC64" s="192">
        <f t="shared" si="18"/>
        <v>0</v>
      </c>
      <c r="AD64" s="192">
        <f t="shared" si="19"/>
        <v>0</v>
      </c>
      <c r="AE64" s="192">
        <f t="shared" si="20"/>
        <v>0</v>
      </c>
      <c r="AF64" s="193" t="e">
        <f t="shared" si="21"/>
        <v>#DIV/0!</v>
      </c>
      <c r="AG64" s="194"/>
      <c r="AH64" s="194"/>
      <c r="AI64" s="94"/>
    </row>
    <row r="65" spans="1:35" s="92" customFormat="1" ht="40.9" hidden="1" customHeight="1" x14ac:dyDescent="0.2">
      <c r="A65" s="195" t="s">
        <v>102</v>
      </c>
      <c r="B65" s="196" t="s">
        <v>103</v>
      </c>
      <c r="C65" s="220" t="s">
        <v>153</v>
      </c>
      <c r="D65" s="198" t="s">
        <v>154</v>
      </c>
      <c r="E65" s="199"/>
      <c r="F65" s="199"/>
      <c r="G65" s="199">
        <f>E65*F65</f>
        <v>0</v>
      </c>
      <c r="H65" s="199"/>
      <c r="I65" s="199"/>
      <c r="J65" s="199">
        <f>H65*I65</f>
        <v>0</v>
      </c>
      <c r="K65" s="199"/>
      <c r="L65" s="199"/>
      <c r="M65" s="199">
        <f>K65*L65</f>
        <v>0</v>
      </c>
      <c r="N65" s="199"/>
      <c r="O65" s="199"/>
      <c r="P65" s="199">
        <f>N65*O65</f>
        <v>0</v>
      </c>
      <c r="Q65" s="199"/>
      <c r="R65" s="199"/>
      <c r="S65" s="199">
        <f>Q65*R65</f>
        <v>0</v>
      </c>
      <c r="T65" s="199"/>
      <c r="U65" s="199"/>
      <c r="V65" s="199">
        <f>T65*U65</f>
        <v>0</v>
      </c>
      <c r="W65" s="199"/>
      <c r="X65" s="199"/>
      <c r="Y65" s="199">
        <f>W65*X65</f>
        <v>0</v>
      </c>
      <c r="Z65" s="199"/>
      <c r="AA65" s="199"/>
      <c r="AB65" s="199">
        <f>Z65*AA65</f>
        <v>0</v>
      </c>
      <c r="AC65" s="200">
        <f t="shared" si="18"/>
        <v>0</v>
      </c>
      <c r="AD65" s="200">
        <f t="shared" si="19"/>
        <v>0</v>
      </c>
      <c r="AE65" s="200">
        <f t="shared" si="20"/>
        <v>0</v>
      </c>
      <c r="AF65" s="201" t="e">
        <f t="shared" si="21"/>
        <v>#DIV/0!</v>
      </c>
      <c r="AG65" s="202"/>
      <c r="AH65" s="202"/>
      <c r="AI65" s="93"/>
    </row>
    <row r="66" spans="1:35" s="92" customFormat="1" ht="40.9" hidden="1" customHeight="1" x14ac:dyDescent="0.2">
      <c r="A66" s="195" t="s">
        <v>102</v>
      </c>
      <c r="B66" s="196" t="s">
        <v>106</v>
      </c>
      <c r="C66" s="220" t="s">
        <v>155</v>
      </c>
      <c r="D66" s="198" t="s">
        <v>154</v>
      </c>
      <c r="E66" s="199"/>
      <c r="F66" s="199"/>
      <c r="G66" s="199">
        <f>E66*F66</f>
        <v>0</v>
      </c>
      <c r="H66" s="199"/>
      <c r="I66" s="199"/>
      <c r="J66" s="199">
        <f>H66*I66</f>
        <v>0</v>
      </c>
      <c r="K66" s="199"/>
      <c r="L66" s="199"/>
      <c r="M66" s="199">
        <f>K66*L66</f>
        <v>0</v>
      </c>
      <c r="N66" s="199"/>
      <c r="O66" s="199"/>
      <c r="P66" s="199">
        <f>N66*O66</f>
        <v>0</v>
      </c>
      <c r="Q66" s="199"/>
      <c r="R66" s="199"/>
      <c r="S66" s="199">
        <f>Q66*R66</f>
        <v>0</v>
      </c>
      <c r="T66" s="199"/>
      <c r="U66" s="199"/>
      <c r="V66" s="199">
        <f>T66*U66</f>
        <v>0</v>
      </c>
      <c r="W66" s="199"/>
      <c r="X66" s="199"/>
      <c r="Y66" s="199">
        <f>W66*X66</f>
        <v>0</v>
      </c>
      <c r="Z66" s="199"/>
      <c r="AA66" s="199"/>
      <c r="AB66" s="199">
        <f>Z66*AA66</f>
        <v>0</v>
      </c>
      <c r="AC66" s="200">
        <f t="shared" si="18"/>
        <v>0</v>
      </c>
      <c r="AD66" s="200">
        <f t="shared" si="19"/>
        <v>0</v>
      </c>
      <c r="AE66" s="200">
        <f t="shared" si="20"/>
        <v>0</v>
      </c>
      <c r="AF66" s="201" t="e">
        <f t="shared" si="21"/>
        <v>#DIV/0!</v>
      </c>
      <c r="AG66" s="202"/>
      <c r="AH66" s="202"/>
      <c r="AI66" s="93"/>
    </row>
    <row r="67" spans="1:35" s="92" customFormat="1" ht="40.5" hidden="1" customHeight="1" x14ac:dyDescent="0.2">
      <c r="A67" s="195" t="s">
        <v>102</v>
      </c>
      <c r="B67" s="196" t="s">
        <v>107</v>
      </c>
      <c r="C67" s="220" t="s">
        <v>156</v>
      </c>
      <c r="D67" s="198" t="s">
        <v>154</v>
      </c>
      <c r="E67" s="199"/>
      <c r="F67" s="199"/>
      <c r="G67" s="199">
        <f>E67*F67</f>
        <v>0</v>
      </c>
      <c r="H67" s="199"/>
      <c r="I67" s="199"/>
      <c r="J67" s="199">
        <f>H67*I67</f>
        <v>0</v>
      </c>
      <c r="K67" s="199"/>
      <c r="L67" s="199"/>
      <c r="M67" s="199">
        <f>K67*L67</f>
        <v>0</v>
      </c>
      <c r="N67" s="199"/>
      <c r="O67" s="199"/>
      <c r="P67" s="199">
        <f>N67*O67</f>
        <v>0</v>
      </c>
      <c r="Q67" s="199"/>
      <c r="R67" s="199"/>
      <c r="S67" s="199">
        <f>Q67*R67</f>
        <v>0</v>
      </c>
      <c r="T67" s="199"/>
      <c r="U67" s="199"/>
      <c r="V67" s="199">
        <f>T67*U67</f>
        <v>0</v>
      </c>
      <c r="W67" s="199"/>
      <c r="X67" s="199"/>
      <c r="Y67" s="199">
        <f>W67*X67</f>
        <v>0</v>
      </c>
      <c r="Z67" s="199"/>
      <c r="AA67" s="199"/>
      <c r="AB67" s="199">
        <f>Z67*AA67</f>
        <v>0</v>
      </c>
      <c r="AC67" s="200">
        <f t="shared" si="18"/>
        <v>0</v>
      </c>
      <c r="AD67" s="200">
        <f t="shared" si="19"/>
        <v>0</v>
      </c>
      <c r="AE67" s="200">
        <f t="shared" si="20"/>
        <v>0</v>
      </c>
      <c r="AF67" s="201" t="e">
        <f t="shared" si="21"/>
        <v>#DIV/0!</v>
      </c>
      <c r="AG67" s="202"/>
      <c r="AH67" s="202"/>
      <c r="AI67" s="93"/>
    </row>
    <row r="68" spans="1:35" s="92" customFormat="1" ht="15.4" hidden="1" customHeight="1" x14ac:dyDescent="0.2">
      <c r="A68" s="189" t="s">
        <v>99</v>
      </c>
      <c r="B68" s="190" t="s">
        <v>157</v>
      </c>
      <c r="C68" s="191" t="s">
        <v>158</v>
      </c>
      <c r="D68" s="189"/>
      <c r="E68" s="192">
        <f t="shared" ref="E68:AB68" si="24">SUM(E69:E71)</f>
        <v>0</v>
      </c>
      <c r="F68" s="192">
        <f t="shared" si="24"/>
        <v>0</v>
      </c>
      <c r="G68" s="192">
        <f t="shared" si="24"/>
        <v>0</v>
      </c>
      <c r="H68" s="192">
        <f t="shared" si="24"/>
        <v>0</v>
      </c>
      <c r="I68" s="192">
        <f t="shared" si="24"/>
        <v>0</v>
      </c>
      <c r="J68" s="192">
        <f t="shared" si="24"/>
        <v>0</v>
      </c>
      <c r="K68" s="192">
        <f t="shared" si="24"/>
        <v>0</v>
      </c>
      <c r="L68" s="192">
        <f t="shared" si="24"/>
        <v>0</v>
      </c>
      <c r="M68" s="192">
        <f t="shared" si="24"/>
        <v>0</v>
      </c>
      <c r="N68" s="192">
        <f t="shared" si="24"/>
        <v>0</v>
      </c>
      <c r="O68" s="192">
        <f t="shared" si="24"/>
        <v>0</v>
      </c>
      <c r="P68" s="192">
        <f t="shared" si="24"/>
        <v>0</v>
      </c>
      <c r="Q68" s="192">
        <f t="shared" si="24"/>
        <v>0</v>
      </c>
      <c r="R68" s="192">
        <f t="shared" si="24"/>
        <v>0</v>
      </c>
      <c r="S68" s="192">
        <f t="shared" si="24"/>
        <v>0</v>
      </c>
      <c r="T68" s="192">
        <f t="shared" si="24"/>
        <v>0</v>
      </c>
      <c r="U68" s="192">
        <f t="shared" si="24"/>
        <v>0</v>
      </c>
      <c r="V68" s="192">
        <f t="shared" si="24"/>
        <v>0</v>
      </c>
      <c r="W68" s="192">
        <f t="shared" si="24"/>
        <v>0</v>
      </c>
      <c r="X68" s="192">
        <f t="shared" si="24"/>
        <v>0</v>
      </c>
      <c r="Y68" s="192">
        <f t="shared" si="24"/>
        <v>0</v>
      </c>
      <c r="Z68" s="192">
        <f t="shared" si="24"/>
        <v>0</v>
      </c>
      <c r="AA68" s="192">
        <f t="shared" si="24"/>
        <v>0</v>
      </c>
      <c r="AB68" s="192">
        <f t="shared" si="24"/>
        <v>0</v>
      </c>
      <c r="AC68" s="192">
        <f t="shared" si="18"/>
        <v>0</v>
      </c>
      <c r="AD68" s="192">
        <f t="shared" si="19"/>
        <v>0</v>
      </c>
      <c r="AE68" s="192">
        <f t="shared" si="20"/>
        <v>0</v>
      </c>
      <c r="AF68" s="193" t="e">
        <f t="shared" si="21"/>
        <v>#DIV/0!</v>
      </c>
      <c r="AG68" s="194"/>
      <c r="AH68" s="194"/>
      <c r="AI68" s="94"/>
    </row>
    <row r="69" spans="1:35" s="92" customFormat="1" ht="1.1499999999999999" hidden="1" customHeight="1" x14ac:dyDescent="0.2">
      <c r="A69" s="195" t="s">
        <v>102</v>
      </c>
      <c r="B69" s="196" t="s">
        <v>103</v>
      </c>
      <c r="C69" s="197" t="s">
        <v>159</v>
      </c>
      <c r="D69" s="198" t="s">
        <v>150</v>
      </c>
      <c r="E69" s="199"/>
      <c r="F69" s="199"/>
      <c r="G69" s="199">
        <f>E69*F69</f>
        <v>0</v>
      </c>
      <c r="H69" s="199"/>
      <c r="I69" s="199"/>
      <c r="J69" s="199">
        <f>H69*I69</f>
        <v>0</v>
      </c>
      <c r="K69" s="199"/>
      <c r="L69" s="199"/>
      <c r="M69" s="199">
        <f>K69*L69</f>
        <v>0</v>
      </c>
      <c r="N69" s="199"/>
      <c r="O69" s="199"/>
      <c r="P69" s="199">
        <f>N69*O69</f>
        <v>0</v>
      </c>
      <c r="Q69" s="199"/>
      <c r="R69" s="199"/>
      <c r="S69" s="199">
        <f>Q69*R69</f>
        <v>0</v>
      </c>
      <c r="T69" s="199"/>
      <c r="U69" s="199"/>
      <c r="V69" s="199">
        <f>T69*U69</f>
        <v>0</v>
      </c>
      <c r="W69" s="199"/>
      <c r="X69" s="199"/>
      <c r="Y69" s="199">
        <f>W69*X69</f>
        <v>0</v>
      </c>
      <c r="Z69" s="199"/>
      <c r="AA69" s="199"/>
      <c r="AB69" s="199">
        <f>Z69*AA69</f>
        <v>0</v>
      </c>
      <c r="AC69" s="200">
        <f t="shared" si="18"/>
        <v>0</v>
      </c>
      <c r="AD69" s="200">
        <f t="shared" si="19"/>
        <v>0</v>
      </c>
      <c r="AE69" s="200">
        <f t="shared" si="20"/>
        <v>0</v>
      </c>
      <c r="AF69" s="201" t="e">
        <f t="shared" si="21"/>
        <v>#DIV/0!</v>
      </c>
      <c r="AG69" s="202"/>
      <c r="AH69" s="202"/>
      <c r="AI69" s="93"/>
    </row>
    <row r="70" spans="1:35" s="92" customFormat="1" ht="30" hidden="1" customHeight="1" x14ac:dyDescent="0.2">
      <c r="A70" s="195" t="s">
        <v>102</v>
      </c>
      <c r="B70" s="196" t="s">
        <v>106</v>
      </c>
      <c r="C70" s="197" t="s">
        <v>159</v>
      </c>
      <c r="D70" s="198" t="s">
        <v>150</v>
      </c>
      <c r="E70" s="199"/>
      <c r="F70" s="199"/>
      <c r="G70" s="199">
        <f>E70*F70</f>
        <v>0</v>
      </c>
      <c r="H70" s="199"/>
      <c r="I70" s="199"/>
      <c r="J70" s="199">
        <f>H70*I70</f>
        <v>0</v>
      </c>
      <c r="K70" s="199"/>
      <c r="L70" s="199"/>
      <c r="M70" s="199">
        <f>K70*L70</f>
        <v>0</v>
      </c>
      <c r="N70" s="199"/>
      <c r="O70" s="199"/>
      <c r="P70" s="199">
        <f>N70*O70</f>
        <v>0</v>
      </c>
      <c r="Q70" s="199"/>
      <c r="R70" s="199"/>
      <c r="S70" s="199">
        <f>Q70*R70</f>
        <v>0</v>
      </c>
      <c r="T70" s="199"/>
      <c r="U70" s="199"/>
      <c r="V70" s="199">
        <f>T70*U70</f>
        <v>0</v>
      </c>
      <c r="W70" s="199"/>
      <c r="X70" s="199"/>
      <c r="Y70" s="199">
        <f>W70*X70</f>
        <v>0</v>
      </c>
      <c r="Z70" s="199"/>
      <c r="AA70" s="199"/>
      <c r="AB70" s="199">
        <f>Z70*AA70</f>
        <v>0</v>
      </c>
      <c r="AC70" s="200">
        <f t="shared" si="18"/>
        <v>0</v>
      </c>
      <c r="AD70" s="200">
        <f t="shared" si="19"/>
        <v>0</v>
      </c>
      <c r="AE70" s="200">
        <f t="shared" si="20"/>
        <v>0</v>
      </c>
      <c r="AF70" s="201" t="e">
        <f t="shared" si="21"/>
        <v>#DIV/0!</v>
      </c>
      <c r="AG70" s="202"/>
      <c r="AH70" s="202"/>
      <c r="AI70" s="93"/>
    </row>
    <row r="71" spans="1:35" s="92" customFormat="1" ht="30" hidden="1" customHeight="1" x14ac:dyDescent="0.2">
      <c r="A71" s="195" t="s">
        <v>102</v>
      </c>
      <c r="B71" s="196" t="s">
        <v>107</v>
      </c>
      <c r="C71" s="197" t="s">
        <v>159</v>
      </c>
      <c r="D71" s="198" t="s">
        <v>150</v>
      </c>
      <c r="E71" s="199"/>
      <c r="F71" s="199"/>
      <c r="G71" s="199">
        <f>E71*F71</f>
        <v>0</v>
      </c>
      <c r="H71" s="199"/>
      <c r="I71" s="199"/>
      <c r="J71" s="199">
        <f>H71*I71</f>
        <v>0</v>
      </c>
      <c r="K71" s="199"/>
      <c r="L71" s="199"/>
      <c r="M71" s="199">
        <f>K71*L71</f>
        <v>0</v>
      </c>
      <c r="N71" s="199"/>
      <c r="O71" s="199"/>
      <c r="P71" s="199">
        <f>N71*O71</f>
        <v>0</v>
      </c>
      <c r="Q71" s="199"/>
      <c r="R71" s="199"/>
      <c r="S71" s="199">
        <f>Q71*R71</f>
        <v>0</v>
      </c>
      <c r="T71" s="199"/>
      <c r="U71" s="199"/>
      <c r="V71" s="199">
        <f>T71*U71</f>
        <v>0</v>
      </c>
      <c r="W71" s="199"/>
      <c r="X71" s="199"/>
      <c r="Y71" s="199">
        <f>W71*X71</f>
        <v>0</v>
      </c>
      <c r="Z71" s="199"/>
      <c r="AA71" s="199"/>
      <c r="AB71" s="199">
        <f>Z71*AA71</f>
        <v>0</v>
      </c>
      <c r="AC71" s="200">
        <f t="shared" si="18"/>
        <v>0</v>
      </c>
      <c r="AD71" s="200">
        <f t="shared" si="19"/>
        <v>0</v>
      </c>
      <c r="AE71" s="200">
        <f t="shared" si="20"/>
        <v>0</v>
      </c>
      <c r="AF71" s="201" t="e">
        <f t="shared" si="21"/>
        <v>#DIV/0!</v>
      </c>
      <c r="AG71" s="202"/>
      <c r="AH71" s="202"/>
      <c r="AI71" s="93"/>
    </row>
    <row r="72" spans="1:35" s="92" customFormat="1" ht="15.4" hidden="1" customHeight="1" x14ac:dyDescent="0.2">
      <c r="A72" s="189" t="s">
        <v>99</v>
      </c>
      <c r="B72" s="190" t="s">
        <v>160</v>
      </c>
      <c r="C72" s="191" t="s">
        <v>161</v>
      </c>
      <c r="D72" s="189"/>
      <c r="E72" s="192">
        <f t="shared" ref="E72:AB72" si="25">SUM(E73:E75)</f>
        <v>0</v>
      </c>
      <c r="F72" s="192">
        <f t="shared" si="25"/>
        <v>0</v>
      </c>
      <c r="G72" s="192">
        <f t="shared" si="25"/>
        <v>0</v>
      </c>
      <c r="H72" s="192">
        <f t="shared" si="25"/>
        <v>0</v>
      </c>
      <c r="I72" s="192">
        <f t="shared" si="25"/>
        <v>0</v>
      </c>
      <c r="J72" s="192">
        <f t="shared" si="25"/>
        <v>0</v>
      </c>
      <c r="K72" s="192">
        <f t="shared" si="25"/>
        <v>0</v>
      </c>
      <c r="L72" s="192">
        <f t="shared" si="25"/>
        <v>0</v>
      </c>
      <c r="M72" s="192">
        <f t="shared" si="25"/>
        <v>0</v>
      </c>
      <c r="N72" s="192">
        <f t="shared" si="25"/>
        <v>0</v>
      </c>
      <c r="O72" s="192">
        <f t="shared" si="25"/>
        <v>0</v>
      </c>
      <c r="P72" s="192">
        <f t="shared" si="25"/>
        <v>0</v>
      </c>
      <c r="Q72" s="192">
        <f t="shared" si="25"/>
        <v>0</v>
      </c>
      <c r="R72" s="192">
        <f t="shared" si="25"/>
        <v>0</v>
      </c>
      <c r="S72" s="192">
        <f t="shared" si="25"/>
        <v>0</v>
      </c>
      <c r="T72" s="192">
        <f t="shared" si="25"/>
        <v>0</v>
      </c>
      <c r="U72" s="192">
        <f t="shared" si="25"/>
        <v>0</v>
      </c>
      <c r="V72" s="192">
        <f t="shared" si="25"/>
        <v>0</v>
      </c>
      <c r="W72" s="192">
        <f t="shared" si="25"/>
        <v>0</v>
      </c>
      <c r="X72" s="192">
        <f t="shared" si="25"/>
        <v>0</v>
      </c>
      <c r="Y72" s="192">
        <f t="shared" si="25"/>
        <v>0</v>
      </c>
      <c r="Z72" s="192">
        <f t="shared" si="25"/>
        <v>0</v>
      </c>
      <c r="AA72" s="192">
        <f t="shared" si="25"/>
        <v>0</v>
      </c>
      <c r="AB72" s="192">
        <f t="shared" si="25"/>
        <v>0</v>
      </c>
      <c r="AC72" s="192">
        <f t="shared" si="18"/>
        <v>0</v>
      </c>
      <c r="AD72" s="192">
        <f t="shared" si="19"/>
        <v>0</v>
      </c>
      <c r="AE72" s="192">
        <f t="shared" si="20"/>
        <v>0</v>
      </c>
      <c r="AF72" s="193" t="e">
        <f t="shared" si="21"/>
        <v>#DIV/0!</v>
      </c>
      <c r="AG72" s="194"/>
      <c r="AH72" s="194"/>
      <c r="AI72" s="94"/>
    </row>
    <row r="73" spans="1:35" s="92" customFormat="1" ht="1.5" hidden="1" customHeight="1" x14ac:dyDescent="0.2">
      <c r="A73" s="195" t="s">
        <v>102</v>
      </c>
      <c r="B73" s="196" t="s">
        <v>103</v>
      </c>
      <c r="C73" s="197" t="s">
        <v>159</v>
      </c>
      <c r="D73" s="198" t="s">
        <v>150</v>
      </c>
      <c r="E73" s="199"/>
      <c r="F73" s="199"/>
      <c r="G73" s="199">
        <f>E73*F73</f>
        <v>0</v>
      </c>
      <c r="H73" s="199"/>
      <c r="I73" s="199"/>
      <c r="J73" s="199">
        <f>H73*I73</f>
        <v>0</v>
      </c>
      <c r="K73" s="199"/>
      <c r="L73" s="199"/>
      <c r="M73" s="199">
        <f>K73*L73</f>
        <v>0</v>
      </c>
      <c r="N73" s="199"/>
      <c r="O73" s="199"/>
      <c r="P73" s="199">
        <f>N73*O73</f>
        <v>0</v>
      </c>
      <c r="Q73" s="199"/>
      <c r="R73" s="199"/>
      <c r="S73" s="199">
        <f>Q73*R73</f>
        <v>0</v>
      </c>
      <c r="T73" s="199"/>
      <c r="U73" s="199"/>
      <c r="V73" s="199">
        <f>T73*U73</f>
        <v>0</v>
      </c>
      <c r="W73" s="199"/>
      <c r="X73" s="199"/>
      <c r="Y73" s="199">
        <f>W73*X73</f>
        <v>0</v>
      </c>
      <c r="Z73" s="199"/>
      <c r="AA73" s="199"/>
      <c r="AB73" s="199">
        <f>Z73*AA73</f>
        <v>0</v>
      </c>
      <c r="AC73" s="200">
        <f t="shared" si="18"/>
        <v>0</v>
      </c>
      <c r="AD73" s="200">
        <f t="shared" si="19"/>
        <v>0</v>
      </c>
      <c r="AE73" s="200">
        <f t="shared" si="20"/>
        <v>0</v>
      </c>
      <c r="AF73" s="201" t="e">
        <f t="shared" si="21"/>
        <v>#DIV/0!</v>
      </c>
      <c r="AG73" s="202"/>
      <c r="AH73" s="202"/>
      <c r="AI73" s="93"/>
    </row>
    <row r="74" spans="1:35" s="92" customFormat="1" ht="30" hidden="1" customHeight="1" x14ac:dyDescent="0.2">
      <c r="A74" s="195" t="s">
        <v>102</v>
      </c>
      <c r="B74" s="196" t="s">
        <v>106</v>
      </c>
      <c r="C74" s="197" t="s">
        <v>159</v>
      </c>
      <c r="D74" s="198" t="s">
        <v>150</v>
      </c>
      <c r="E74" s="199"/>
      <c r="F74" s="199"/>
      <c r="G74" s="199">
        <f>E74*F74</f>
        <v>0</v>
      </c>
      <c r="H74" s="199"/>
      <c r="I74" s="199"/>
      <c r="J74" s="199">
        <f>H74*I74</f>
        <v>0</v>
      </c>
      <c r="K74" s="199"/>
      <c r="L74" s="199"/>
      <c r="M74" s="199">
        <f>K74*L74</f>
        <v>0</v>
      </c>
      <c r="N74" s="199"/>
      <c r="O74" s="199"/>
      <c r="P74" s="199">
        <f>N74*O74</f>
        <v>0</v>
      </c>
      <c r="Q74" s="199"/>
      <c r="R74" s="199"/>
      <c r="S74" s="199">
        <f>Q74*R74</f>
        <v>0</v>
      </c>
      <c r="T74" s="199"/>
      <c r="U74" s="199"/>
      <c r="V74" s="199">
        <f>T74*U74</f>
        <v>0</v>
      </c>
      <c r="W74" s="199"/>
      <c r="X74" s="199"/>
      <c r="Y74" s="199">
        <f>W74*X74</f>
        <v>0</v>
      </c>
      <c r="Z74" s="199"/>
      <c r="AA74" s="199"/>
      <c r="AB74" s="199">
        <f>Z74*AA74</f>
        <v>0</v>
      </c>
      <c r="AC74" s="200">
        <f t="shared" si="18"/>
        <v>0</v>
      </c>
      <c r="AD74" s="200">
        <f t="shared" si="19"/>
        <v>0</v>
      </c>
      <c r="AE74" s="200">
        <f t="shared" si="20"/>
        <v>0</v>
      </c>
      <c r="AF74" s="201" t="e">
        <f t="shared" si="21"/>
        <v>#DIV/0!</v>
      </c>
      <c r="AG74" s="202"/>
      <c r="AH74" s="202"/>
      <c r="AI74" s="93"/>
    </row>
    <row r="75" spans="1:35" s="92" customFormat="1" ht="30" hidden="1" customHeight="1" x14ac:dyDescent="0.2">
      <c r="A75" s="195" t="s">
        <v>102</v>
      </c>
      <c r="B75" s="196" t="s">
        <v>107</v>
      </c>
      <c r="C75" s="197" t="s">
        <v>159</v>
      </c>
      <c r="D75" s="198" t="s">
        <v>150</v>
      </c>
      <c r="E75" s="199"/>
      <c r="F75" s="199"/>
      <c r="G75" s="199">
        <f>E75*F75</f>
        <v>0</v>
      </c>
      <c r="H75" s="199"/>
      <c r="I75" s="199"/>
      <c r="J75" s="199">
        <f>H75*I75</f>
        <v>0</v>
      </c>
      <c r="K75" s="199"/>
      <c r="L75" s="199"/>
      <c r="M75" s="199">
        <f>K75*L75</f>
        <v>0</v>
      </c>
      <c r="N75" s="199"/>
      <c r="O75" s="199"/>
      <c r="P75" s="199">
        <f>N75*O75</f>
        <v>0</v>
      </c>
      <c r="Q75" s="199"/>
      <c r="R75" s="199"/>
      <c r="S75" s="199">
        <f>Q75*R75</f>
        <v>0</v>
      </c>
      <c r="T75" s="199"/>
      <c r="U75" s="199"/>
      <c r="V75" s="199">
        <f>T75*U75</f>
        <v>0</v>
      </c>
      <c r="W75" s="199"/>
      <c r="X75" s="199"/>
      <c r="Y75" s="199">
        <f>W75*X75</f>
        <v>0</v>
      </c>
      <c r="Z75" s="199"/>
      <c r="AA75" s="199"/>
      <c r="AB75" s="199">
        <f>Z75*AA75</f>
        <v>0</v>
      </c>
      <c r="AC75" s="200">
        <f t="shared" si="18"/>
        <v>0</v>
      </c>
      <c r="AD75" s="200">
        <f t="shared" si="19"/>
        <v>0</v>
      </c>
      <c r="AE75" s="200">
        <f t="shared" si="20"/>
        <v>0</v>
      </c>
      <c r="AF75" s="201" t="e">
        <f t="shared" si="21"/>
        <v>#DIV/0!</v>
      </c>
      <c r="AG75" s="202"/>
      <c r="AH75" s="202"/>
      <c r="AI75" s="93"/>
    </row>
    <row r="76" spans="1:35" s="92" customFormat="1" ht="15" hidden="1" customHeight="1" x14ac:dyDescent="0.2">
      <c r="A76" s="203" t="s">
        <v>162</v>
      </c>
      <c r="B76" s="204"/>
      <c r="C76" s="216"/>
      <c r="D76" s="217"/>
      <c r="E76" s="207">
        <f t="shared" ref="E76:AD76" si="26">E72+E68+E64+E60+E56</f>
        <v>0</v>
      </c>
      <c r="F76" s="207">
        <f t="shared" si="26"/>
        <v>0</v>
      </c>
      <c r="G76" s="207">
        <f t="shared" si="26"/>
        <v>0</v>
      </c>
      <c r="H76" s="207">
        <f t="shared" si="26"/>
        <v>0</v>
      </c>
      <c r="I76" s="207">
        <f t="shared" si="26"/>
        <v>0</v>
      </c>
      <c r="J76" s="207">
        <f t="shared" si="26"/>
        <v>0</v>
      </c>
      <c r="K76" s="207">
        <f t="shared" si="26"/>
        <v>0</v>
      </c>
      <c r="L76" s="207">
        <f t="shared" si="26"/>
        <v>0</v>
      </c>
      <c r="M76" s="207">
        <f t="shared" si="26"/>
        <v>0</v>
      </c>
      <c r="N76" s="207">
        <f t="shared" si="26"/>
        <v>0</v>
      </c>
      <c r="O76" s="207">
        <f t="shared" si="26"/>
        <v>0</v>
      </c>
      <c r="P76" s="207">
        <f t="shared" si="26"/>
        <v>0</v>
      </c>
      <c r="Q76" s="207">
        <f t="shared" si="26"/>
        <v>0</v>
      </c>
      <c r="R76" s="207">
        <f t="shared" si="26"/>
        <v>0</v>
      </c>
      <c r="S76" s="207">
        <f t="shared" si="26"/>
        <v>0</v>
      </c>
      <c r="T76" s="207">
        <f t="shared" si="26"/>
        <v>0</v>
      </c>
      <c r="U76" s="207">
        <f t="shared" si="26"/>
        <v>0</v>
      </c>
      <c r="V76" s="207">
        <f t="shared" si="26"/>
        <v>0</v>
      </c>
      <c r="W76" s="207">
        <f t="shared" si="26"/>
        <v>0</v>
      </c>
      <c r="X76" s="207">
        <f t="shared" si="26"/>
        <v>0</v>
      </c>
      <c r="Y76" s="207">
        <f t="shared" si="26"/>
        <v>0</v>
      </c>
      <c r="Z76" s="207">
        <f t="shared" si="26"/>
        <v>0</v>
      </c>
      <c r="AA76" s="207">
        <f t="shared" si="26"/>
        <v>0</v>
      </c>
      <c r="AB76" s="207">
        <f t="shared" si="26"/>
        <v>0</v>
      </c>
      <c r="AC76" s="207">
        <f t="shared" si="26"/>
        <v>0</v>
      </c>
      <c r="AD76" s="207">
        <f t="shared" si="26"/>
        <v>0</v>
      </c>
      <c r="AE76" s="207">
        <f t="shared" si="20"/>
        <v>0</v>
      </c>
      <c r="AF76" s="208" t="e">
        <f t="shared" si="21"/>
        <v>#DIV/0!</v>
      </c>
      <c r="AG76" s="209"/>
      <c r="AH76" s="209"/>
      <c r="AI76" s="93"/>
    </row>
    <row r="77" spans="1:35" s="92" customFormat="1" ht="13.15" customHeight="1" x14ac:dyDescent="0.2">
      <c r="A77" s="210" t="s">
        <v>97</v>
      </c>
      <c r="B77" s="221" t="s">
        <v>24</v>
      </c>
      <c r="C77" s="211" t="s">
        <v>163</v>
      </c>
      <c r="D77" s="212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6"/>
      <c r="AD77" s="186"/>
      <c r="AE77" s="186"/>
      <c r="AF77" s="187"/>
      <c r="AG77" s="188"/>
      <c r="AH77" s="188"/>
      <c r="AI77" s="93"/>
    </row>
    <row r="78" spans="1:35" s="92" customFormat="1" ht="48" hidden="1" customHeight="1" x14ac:dyDescent="0.2">
      <c r="A78" s="189" t="s">
        <v>99</v>
      </c>
      <c r="B78" s="190" t="s">
        <v>164</v>
      </c>
      <c r="C78" s="191" t="s">
        <v>165</v>
      </c>
      <c r="D78" s="189"/>
      <c r="E78" s="192">
        <f t="shared" ref="E78:AB78" si="27">SUM(E79:E81)</f>
        <v>0</v>
      </c>
      <c r="F78" s="192">
        <f t="shared" si="27"/>
        <v>0</v>
      </c>
      <c r="G78" s="192">
        <f t="shared" si="27"/>
        <v>0</v>
      </c>
      <c r="H78" s="192">
        <f t="shared" si="27"/>
        <v>0</v>
      </c>
      <c r="I78" s="192">
        <f t="shared" si="27"/>
        <v>0</v>
      </c>
      <c r="J78" s="192">
        <f t="shared" si="27"/>
        <v>0</v>
      </c>
      <c r="K78" s="192">
        <f t="shared" si="27"/>
        <v>0</v>
      </c>
      <c r="L78" s="192">
        <f t="shared" si="27"/>
        <v>0</v>
      </c>
      <c r="M78" s="192">
        <f t="shared" si="27"/>
        <v>0</v>
      </c>
      <c r="N78" s="192">
        <f t="shared" si="27"/>
        <v>0</v>
      </c>
      <c r="O78" s="192">
        <f t="shared" si="27"/>
        <v>0</v>
      </c>
      <c r="P78" s="192">
        <f t="shared" si="27"/>
        <v>0</v>
      </c>
      <c r="Q78" s="192">
        <f t="shared" si="27"/>
        <v>0</v>
      </c>
      <c r="R78" s="192">
        <f t="shared" si="27"/>
        <v>0</v>
      </c>
      <c r="S78" s="192">
        <f t="shared" si="27"/>
        <v>0</v>
      </c>
      <c r="T78" s="192">
        <f t="shared" si="27"/>
        <v>0</v>
      </c>
      <c r="U78" s="192">
        <f t="shared" si="27"/>
        <v>0</v>
      </c>
      <c r="V78" s="192">
        <f t="shared" si="27"/>
        <v>0</v>
      </c>
      <c r="W78" s="192">
        <f t="shared" si="27"/>
        <v>0</v>
      </c>
      <c r="X78" s="192">
        <f t="shared" si="27"/>
        <v>0</v>
      </c>
      <c r="Y78" s="192">
        <f t="shared" si="27"/>
        <v>0</v>
      </c>
      <c r="Z78" s="192">
        <f t="shared" si="27"/>
        <v>0</v>
      </c>
      <c r="AA78" s="192">
        <f t="shared" si="27"/>
        <v>0</v>
      </c>
      <c r="AB78" s="192">
        <f t="shared" si="27"/>
        <v>0</v>
      </c>
      <c r="AC78" s="192">
        <f>G78+M78+S78+Y78</f>
        <v>0</v>
      </c>
      <c r="AD78" s="192">
        <f>J78+P78+V78+AB78</f>
        <v>0</v>
      </c>
      <c r="AE78" s="192">
        <f t="shared" si="20"/>
        <v>0</v>
      </c>
      <c r="AF78" s="193" t="e">
        <f t="shared" si="21"/>
        <v>#DIV/0!</v>
      </c>
      <c r="AG78" s="194"/>
      <c r="AH78" s="194"/>
      <c r="AI78" s="94"/>
    </row>
    <row r="79" spans="1:35" s="92" customFormat="1" ht="1.1499999999999999" hidden="1" customHeight="1" x14ac:dyDescent="0.2">
      <c r="A79" s="195" t="s">
        <v>102</v>
      </c>
      <c r="B79" s="196" t="s">
        <v>103</v>
      </c>
      <c r="C79" s="197" t="s">
        <v>166</v>
      </c>
      <c r="D79" s="198" t="s">
        <v>167</v>
      </c>
      <c r="E79" s="199"/>
      <c r="F79" s="199"/>
      <c r="G79" s="199">
        <f>E79*F79</f>
        <v>0</v>
      </c>
      <c r="H79" s="199"/>
      <c r="I79" s="199"/>
      <c r="J79" s="199">
        <f>H79*I79</f>
        <v>0</v>
      </c>
      <c r="K79" s="199"/>
      <c r="L79" s="199"/>
      <c r="M79" s="199">
        <f>K79*L79</f>
        <v>0</v>
      </c>
      <c r="N79" s="199"/>
      <c r="O79" s="199"/>
      <c r="P79" s="199">
        <f>N79*O79</f>
        <v>0</v>
      </c>
      <c r="Q79" s="199"/>
      <c r="R79" s="199"/>
      <c r="S79" s="199">
        <f>Q79*R79</f>
        <v>0</v>
      </c>
      <c r="T79" s="199"/>
      <c r="U79" s="199"/>
      <c r="V79" s="199">
        <f>T79*U79</f>
        <v>0</v>
      </c>
      <c r="W79" s="199"/>
      <c r="X79" s="199"/>
      <c r="Y79" s="199">
        <f>W79*X79</f>
        <v>0</v>
      </c>
      <c r="Z79" s="199"/>
      <c r="AA79" s="199"/>
      <c r="AB79" s="199">
        <f>Z79*AA79</f>
        <v>0</v>
      </c>
      <c r="AC79" s="200">
        <f>G79+M79+S79+Y79</f>
        <v>0</v>
      </c>
      <c r="AD79" s="200">
        <f>J79+P79+V79+AB79</f>
        <v>0</v>
      </c>
      <c r="AE79" s="200">
        <f t="shared" si="20"/>
        <v>0</v>
      </c>
      <c r="AF79" s="201" t="e">
        <f t="shared" si="21"/>
        <v>#DIV/0!</v>
      </c>
      <c r="AG79" s="202"/>
      <c r="AH79" s="202"/>
      <c r="AI79" s="93"/>
    </row>
    <row r="80" spans="1:35" s="92" customFormat="1" ht="33.4" hidden="1" customHeight="1" x14ac:dyDescent="0.2">
      <c r="A80" s="195" t="s">
        <v>102</v>
      </c>
      <c r="B80" s="196" t="s">
        <v>106</v>
      </c>
      <c r="C80" s="197" t="s">
        <v>166</v>
      </c>
      <c r="D80" s="198" t="s">
        <v>167</v>
      </c>
      <c r="E80" s="199"/>
      <c r="F80" s="199"/>
      <c r="G80" s="199">
        <f>E80*F80</f>
        <v>0</v>
      </c>
      <c r="H80" s="199"/>
      <c r="I80" s="199"/>
      <c r="J80" s="199">
        <f>H80*I80</f>
        <v>0</v>
      </c>
      <c r="K80" s="199"/>
      <c r="L80" s="199"/>
      <c r="M80" s="199">
        <f>K80*L80</f>
        <v>0</v>
      </c>
      <c r="N80" s="199"/>
      <c r="O80" s="199"/>
      <c r="P80" s="199">
        <f>N80*O80</f>
        <v>0</v>
      </c>
      <c r="Q80" s="199"/>
      <c r="R80" s="199"/>
      <c r="S80" s="199">
        <f>Q80*R80</f>
        <v>0</v>
      </c>
      <c r="T80" s="199"/>
      <c r="U80" s="199"/>
      <c r="V80" s="199">
        <f>T80*U80</f>
        <v>0</v>
      </c>
      <c r="W80" s="199"/>
      <c r="X80" s="199"/>
      <c r="Y80" s="199">
        <f>W80*X80</f>
        <v>0</v>
      </c>
      <c r="Z80" s="199"/>
      <c r="AA80" s="199"/>
      <c r="AB80" s="199">
        <f>Z80*AA80</f>
        <v>0</v>
      </c>
      <c r="AC80" s="200">
        <f>G80+M80+S80+Y80</f>
        <v>0</v>
      </c>
      <c r="AD80" s="200">
        <f>J80+P80+V80+AB80</f>
        <v>0</v>
      </c>
      <c r="AE80" s="200">
        <f t="shared" si="20"/>
        <v>0</v>
      </c>
      <c r="AF80" s="201" t="e">
        <f t="shared" si="21"/>
        <v>#DIV/0!</v>
      </c>
      <c r="AG80" s="202"/>
      <c r="AH80" s="202"/>
      <c r="AI80" s="93"/>
    </row>
    <row r="81" spans="1:35" s="92" customFormat="1" ht="33" hidden="1" customHeight="1" x14ac:dyDescent="0.2">
      <c r="A81" s="195" t="s">
        <v>102</v>
      </c>
      <c r="B81" s="196" t="s">
        <v>107</v>
      </c>
      <c r="C81" s="197" t="s">
        <v>166</v>
      </c>
      <c r="D81" s="198" t="s">
        <v>167</v>
      </c>
      <c r="E81" s="199"/>
      <c r="F81" s="199"/>
      <c r="G81" s="199">
        <f>E81*F81</f>
        <v>0</v>
      </c>
      <c r="H81" s="199"/>
      <c r="I81" s="199"/>
      <c r="J81" s="199">
        <f>H81*I81</f>
        <v>0</v>
      </c>
      <c r="K81" s="199"/>
      <c r="L81" s="199"/>
      <c r="M81" s="199">
        <f>K81*L81</f>
        <v>0</v>
      </c>
      <c r="N81" s="199"/>
      <c r="O81" s="199"/>
      <c r="P81" s="199">
        <f>N81*O81</f>
        <v>0</v>
      </c>
      <c r="Q81" s="199"/>
      <c r="R81" s="199"/>
      <c r="S81" s="199">
        <f>Q81*R81</f>
        <v>0</v>
      </c>
      <c r="T81" s="199"/>
      <c r="U81" s="199"/>
      <c r="V81" s="199">
        <f>T81*U81</f>
        <v>0</v>
      </c>
      <c r="W81" s="199"/>
      <c r="X81" s="199"/>
      <c r="Y81" s="199">
        <f>W81*X81</f>
        <v>0</v>
      </c>
      <c r="Z81" s="199"/>
      <c r="AA81" s="199"/>
      <c r="AB81" s="199">
        <f>Z81*AA81</f>
        <v>0</v>
      </c>
      <c r="AC81" s="200">
        <f>G81+M81+S81+Y81</f>
        <v>0</v>
      </c>
      <c r="AD81" s="200">
        <f>J81+P81+V81+AB81</f>
        <v>0</v>
      </c>
      <c r="AE81" s="200">
        <f t="shared" si="20"/>
        <v>0</v>
      </c>
      <c r="AF81" s="201" t="e">
        <f t="shared" si="21"/>
        <v>#DIV/0!</v>
      </c>
      <c r="AG81" s="202"/>
      <c r="AH81" s="202"/>
      <c r="AI81" s="93"/>
    </row>
    <row r="82" spans="1:35" s="92" customFormat="1" ht="15" hidden="1" customHeight="1" x14ac:dyDescent="0.2">
      <c r="A82" s="203" t="s">
        <v>168</v>
      </c>
      <c r="B82" s="204"/>
      <c r="C82" s="216"/>
      <c r="D82" s="217"/>
      <c r="E82" s="207">
        <f t="shared" ref="E82:AB82" si="28">E78</f>
        <v>0</v>
      </c>
      <c r="F82" s="207">
        <f t="shared" si="28"/>
        <v>0</v>
      </c>
      <c r="G82" s="207">
        <f t="shared" si="28"/>
        <v>0</v>
      </c>
      <c r="H82" s="207">
        <f t="shared" si="28"/>
        <v>0</v>
      </c>
      <c r="I82" s="207">
        <f t="shared" si="28"/>
        <v>0</v>
      </c>
      <c r="J82" s="207">
        <f t="shared" si="28"/>
        <v>0</v>
      </c>
      <c r="K82" s="207">
        <f t="shared" si="28"/>
        <v>0</v>
      </c>
      <c r="L82" s="207">
        <f t="shared" si="28"/>
        <v>0</v>
      </c>
      <c r="M82" s="207">
        <f t="shared" si="28"/>
        <v>0</v>
      </c>
      <c r="N82" s="207">
        <f t="shared" si="28"/>
        <v>0</v>
      </c>
      <c r="O82" s="207">
        <f t="shared" si="28"/>
        <v>0</v>
      </c>
      <c r="P82" s="207">
        <f t="shared" si="28"/>
        <v>0</v>
      </c>
      <c r="Q82" s="207">
        <f t="shared" si="28"/>
        <v>0</v>
      </c>
      <c r="R82" s="207">
        <f t="shared" si="28"/>
        <v>0</v>
      </c>
      <c r="S82" s="207">
        <f t="shared" si="28"/>
        <v>0</v>
      </c>
      <c r="T82" s="207">
        <f t="shared" si="28"/>
        <v>0</v>
      </c>
      <c r="U82" s="207">
        <f t="shared" si="28"/>
        <v>0</v>
      </c>
      <c r="V82" s="207">
        <f t="shared" si="28"/>
        <v>0</v>
      </c>
      <c r="W82" s="207">
        <f t="shared" si="28"/>
        <v>0</v>
      </c>
      <c r="X82" s="207">
        <f t="shared" si="28"/>
        <v>0</v>
      </c>
      <c r="Y82" s="207">
        <f t="shared" si="28"/>
        <v>0</v>
      </c>
      <c r="Z82" s="207">
        <f t="shared" si="28"/>
        <v>0</v>
      </c>
      <c r="AA82" s="207">
        <f t="shared" si="28"/>
        <v>0</v>
      </c>
      <c r="AB82" s="207">
        <f t="shared" si="28"/>
        <v>0</v>
      </c>
      <c r="AC82" s="207">
        <f>G82+M82+S82+Y82</f>
        <v>0</v>
      </c>
      <c r="AD82" s="207">
        <f>J82+P82+V82+AB82</f>
        <v>0</v>
      </c>
      <c r="AE82" s="207">
        <f t="shared" si="20"/>
        <v>0</v>
      </c>
      <c r="AF82" s="208" t="e">
        <f t="shared" si="21"/>
        <v>#DIV/0!</v>
      </c>
      <c r="AG82" s="209"/>
      <c r="AH82" s="209"/>
      <c r="AI82" s="93"/>
    </row>
    <row r="83" spans="1:35" s="92" customFormat="1" ht="12" customHeight="1" x14ac:dyDescent="0.2">
      <c r="A83" s="210" t="s">
        <v>97</v>
      </c>
      <c r="B83" s="221" t="s">
        <v>25</v>
      </c>
      <c r="C83" s="211" t="s">
        <v>169</v>
      </c>
      <c r="D83" s="210"/>
      <c r="E83" s="186"/>
      <c r="F83" s="186"/>
      <c r="G83" s="186"/>
      <c r="H83" s="185"/>
      <c r="I83" s="185"/>
      <c r="J83" s="185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7"/>
      <c r="AG83" s="188"/>
      <c r="AH83" s="188"/>
      <c r="AI83" s="93"/>
    </row>
    <row r="84" spans="1:35" s="92" customFormat="1" ht="1.5" hidden="1" customHeight="1" x14ac:dyDescent="0.2">
      <c r="A84" s="189" t="s">
        <v>99</v>
      </c>
      <c r="B84" s="190" t="s">
        <v>170</v>
      </c>
      <c r="C84" s="222" t="s">
        <v>171</v>
      </c>
      <c r="D84" s="189"/>
      <c r="E84" s="192">
        <f t="shared" ref="E84:AB84" si="29">SUM(E85:E87)</f>
        <v>0</v>
      </c>
      <c r="F84" s="192">
        <f t="shared" si="29"/>
        <v>0</v>
      </c>
      <c r="G84" s="192">
        <f t="shared" si="29"/>
        <v>0</v>
      </c>
      <c r="H84" s="192">
        <f t="shared" si="29"/>
        <v>0</v>
      </c>
      <c r="I84" s="192">
        <f t="shared" si="29"/>
        <v>0</v>
      </c>
      <c r="J84" s="192">
        <f t="shared" si="29"/>
        <v>0</v>
      </c>
      <c r="K84" s="192">
        <f t="shared" si="29"/>
        <v>0</v>
      </c>
      <c r="L84" s="192">
        <f t="shared" si="29"/>
        <v>0</v>
      </c>
      <c r="M84" s="192">
        <f t="shared" si="29"/>
        <v>0</v>
      </c>
      <c r="N84" s="192">
        <f t="shared" si="29"/>
        <v>0</v>
      </c>
      <c r="O84" s="192">
        <f t="shared" si="29"/>
        <v>0</v>
      </c>
      <c r="P84" s="192">
        <f t="shared" si="29"/>
        <v>0</v>
      </c>
      <c r="Q84" s="192">
        <f t="shared" si="29"/>
        <v>0</v>
      </c>
      <c r="R84" s="192">
        <f t="shared" si="29"/>
        <v>0</v>
      </c>
      <c r="S84" s="192">
        <f t="shared" si="29"/>
        <v>0</v>
      </c>
      <c r="T84" s="192">
        <f t="shared" si="29"/>
        <v>0</v>
      </c>
      <c r="U84" s="192">
        <f t="shared" si="29"/>
        <v>0</v>
      </c>
      <c r="V84" s="192">
        <f t="shared" si="29"/>
        <v>0</v>
      </c>
      <c r="W84" s="192">
        <f t="shared" si="29"/>
        <v>0</v>
      </c>
      <c r="X84" s="192">
        <f t="shared" si="29"/>
        <v>0</v>
      </c>
      <c r="Y84" s="192">
        <f t="shared" si="29"/>
        <v>0</v>
      </c>
      <c r="Z84" s="192">
        <f t="shared" si="29"/>
        <v>0</v>
      </c>
      <c r="AA84" s="192">
        <f t="shared" si="29"/>
        <v>0</v>
      </c>
      <c r="AB84" s="192">
        <f t="shared" si="29"/>
        <v>0</v>
      </c>
      <c r="AC84" s="192">
        <f t="shared" ref="AC84:AC96" si="30">G84+M84+S84+Y84</f>
        <v>0</v>
      </c>
      <c r="AD84" s="192">
        <f t="shared" ref="AD84:AD96" si="31">J84+P84+V84+AB84</f>
        <v>0</v>
      </c>
      <c r="AE84" s="192">
        <f t="shared" ref="AE84:AE96" si="32">AC84-AD84</f>
        <v>0</v>
      </c>
      <c r="AF84" s="193" t="e">
        <f t="shared" ref="AF84:AF96" si="33">AE84/AC84</f>
        <v>#DIV/0!</v>
      </c>
      <c r="AG84" s="194"/>
      <c r="AH84" s="194"/>
      <c r="AI84" s="94"/>
    </row>
    <row r="85" spans="1:35" s="92" customFormat="1" ht="24" hidden="1" customHeight="1" x14ac:dyDescent="0.2">
      <c r="A85" s="195" t="s">
        <v>102</v>
      </c>
      <c r="B85" s="196" t="s">
        <v>103</v>
      </c>
      <c r="C85" s="197" t="s">
        <v>172</v>
      </c>
      <c r="D85" s="198" t="s">
        <v>121</v>
      </c>
      <c r="E85" s="199"/>
      <c r="F85" s="199"/>
      <c r="G85" s="199">
        <f>E85*F85</f>
        <v>0</v>
      </c>
      <c r="H85" s="199"/>
      <c r="I85" s="199"/>
      <c r="J85" s="199">
        <f>H85*I85</f>
        <v>0</v>
      </c>
      <c r="K85" s="199"/>
      <c r="L85" s="199"/>
      <c r="M85" s="199">
        <f>K85*L85</f>
        <v>0</v>
      </c>
      <c r="N85" s="199"/>
      <c r="O85" s="199"/>
      <c r="P85" s="199">
        <f>N85*O85</f>
        <v>0</v>
      </c>
      <c r="Q85" s="199"/>
      <c r="R85" s="199"/>
      <c r="S85" s="199">
        <f>Q85*R85</f>
        <v>0</v>
      </c>
      <c r="T85" s="199"/>
      <c r="U85" s="199"/>
      <c r="V85" s="199">
        <f>T85*U85</f>
        <v>0</v>
      </c>
      <c r="W85" s="199"/>
      <c r="X85" s="199"/>
      <c r="Y85" s="199">
        <f>W85*X85</f>
        <v>0</v>
      </c>
      <c r="Z85" s="199"/>
      <c r="AA85" s="199"/>
      <c r="AB85" s="199">
        <f>Z85*AA85</f>
        <v>0</v>
      </c>
      <c r="AC85" s="200">
        <f t="shared" si="30"/>
        <v>0</v>
      </c>
      <c r="AD85" s="200">
        <f t="shared" si="31"/>
        <v>0</v>
      </c>
      <c r="AE85" s="200">
        <f t="shared" si="32"/>
        <v>0</v>
      </c>
      <c r="AF85" s="201" t="e">
        <f t="shared" si="33"/>
        <v>#DIV/0!</v>
      </c>
      <c r="AG85" s="202"/>
      <c r="AH85" s="202"/>
      <c r="AI85" s="93"/>
    </row>
    <row r="86" spans="1:35" s="92" customFormat="1" ht="18.399999999999999" hidden="1" customHeight="1" x14ac:dyDescent="0.2">
      <c r="A86" s="195" t="s">
        <v>102</v>
      </c>
      <c r="B86" s="196" t="s">
        <v>106</v>
      </c>
      <c r="C86" s="197" t="s">
        <v>172</v>
      </c>
      <c r="D86" s="198" t="s">
        <v>121</v>
      </c>
      <c r="E86" s="199"/>
      <c r="F86" s="199"/>
      <c r="G86" s="199">
        <f>E86*F86</f>
        <v>0</v>
      </c>
      <c r="H86" s="199"/>
      <c r="I86" s="199"/>
      <c r="J86" s="199">
        <f>H86*I86</f>
        <v>0</v>
      </c>
      <c r="K86" s="199"/>
      <c r="L86" s="199"/>
      <c r="M86" s="199">
        <f>K86*L86</f>
        <v>0</v>
      </c>
      <c r="N86" s="199"/>
      <c r="O86" s="199"/>
      <c r="P86" s="199">
        <f>N86*O86</f>
        <v>0</v>
      </c>
      <c r="Q86" s="199"/>
      <c r="R86" s="199"/>
      <c r="S86" s="199">
        <f>Q86*R86</f>
        <v>0</v>
      </c>
      <c r="T86" s="199"/>
      <c r="U86" s="199"/>
      <c r="V86" s="199">
        <f>T86*U86</f>
        <v>0</v>
      </c>
      <c r="W86" s="199"/>
      <c r="X86" s="199"/>
      <c r="Y86" s="199">
        <f>W86*X86</f>
        <v>0</v>
      </c>
      <c r="Z86" s="199"/>
      <c r="AA86" s="199"/>
      <c r="AB86" s="199">
        <f>Z86*AA86</f>
        <v>0</v>
      </c>
      <c r="AC86" s="200">
        <f t="shared" si="30"/>
        <v>0</v>
      </c>
      <c r="AD86" s="200">
        <f t="shared" si="31"/>
        <v>0</v>
      </c>
      <c r="AE86" s="200">
        <f t="shared" si="32"/>
        <v>0</v>
      </c>
      <c r="AF86" s="201" t="e">
        <f t="shared" si="33"/>
        <v>#DIV/0!</v>
      </c>
      <c r="AG86" s="202"/>
      <c r="AH86" s="202"/>
      <c r="AI86" s="93"/>
    </row>
    <row r="87" spans="1:35" s="92" customFormat="1" ht="21.4" hidden="1" customHeight="1" x14ac:dyDescent="0.2">
      <c r="A87" s="195" t="s">
        <v>102</v>
      </c>
      <c r="B87" s="196" t="s">
        <v>107</v>
      </c>
      <c r="C87" s="197" t="s">
        <v>172</v>
      </c>
      <c r="D87" s="198" t="s">
        <v>121</v>
      </c>
      <c r="E87" s="199"/>
      <c r="F87" s="199"/>
      <c r="G87" s="199">
        <f>E87*F87</f>
        <v>0</v>
      </c>
      <c r="H87" s="199"/>
      <c r="I87" s="199"/>
      <c r="J87" s="199">
        <f>H87*I87</f>
        <v>0</v>
      </c>
      <c r="K87" s="199"/>
      <c r="L87" s="199"/>
      <c r="M87" s="199">
        <f>K87*L87</f>
        <v>0</v>
      </c>
      <c r="N87" s="199"/>
      <c r="O87" s="199"/>
      <c r="P87" s="199">
        <f>N87*O87</f>
        <v>0</v>
      </c>
      <c r="Q87" s="199"/>
      <c r="R87" s="199"/>
      <c r="S87" s="199">
        <f>Q87*R87</f>
        <v>0</v>
      </c>
      <c r="T87" s="199"/>
      <c r="U87" s="199"/>
      <c r="V87" s="199">
        <f>T87*U87</f>
        <v>0</v>
      </c>
      <c r="W87" s="199"/>
      <c r="X87" s="199"/>
      <c r="Y87" s="199">
        <f>W87*X87</f>
        <v>0</v>
      </c>
      <c r="Z87" s="199"/>
      <c r="AA87" s="199"/>
      <c r="AB87" s="199">
        <f>Z87*AA87</f>
        <v>0</v>
      </c>
      <c r="AC87" s="200">
        <f t="shared" si="30"/>
        <v>0</v>
      </c>
      <c r="AD87" s="200">
        <f t="shared" si="31"/>
        <v>0</v>
      </c>
      <c r="AE87" s="200">
        <f t="shared" si="32"/>
        <v>0</v>
      </c>
      <c r="AF87" s="201" t="e">
        <f t="shared" si="33"/>
        <v>#DIV/0!</v>
      </c>
      <c r="AG87" s="202"/>
      <c r="AH87" s="202"/>
      <c r="AI87" s="93"/>
    </row>
    <row r="88" spans="1:35" s="92" customFormat="1" ht="23.65" hidden="1" customHeight="1" x14ac:dyDescent="0.2">
      <c r="A88" s="189" t="s">
        <v>99</v>
      </c>
      <c r="B88" s="190" t="s">
        <v>173</v>
      </c>
      <c r="C88" s="222" t="s">
        <v>174</v>
      </c>
      <c r="D88" s="189"/>
      <c r="E88" s="192">
        <f t="shared" ref="E88:AB88" si="34">SUM(E89:E91)</f>
        <v>0</v>
      </c>
      <c r="F88" s="192">
        <f t="shared" si="34"/>
        <v>0</v>
      </c>
      <c r="G88" s="192">
        <f t="shared" si="34"/>
        <v>0</v>
      </c>
      <c r="H88" s="192">
        <f t="shared" si="34"/>
        <v>0</v>
      </c>
      <c r="I88" s="192">
        <f t="shared" si="34"/>
        <v>0</v>
      </c>
      <c r="J88" s="192">
        <f t="shared" si="34"/>
        <v>0</v>
      </c>
      <c r="K88" s="192">
        <f t="shared" si="34"/>
        <v>0</v>
      </c>
      <c r="L88" s="192">
        <f t="shared" si="34"/>
        <v>0</v>
      </c>
      <c r="M88" s="192">
        <f t="shared" si="34"/>
        <v>0</v>
      </c>
      <c r="N88" s="192">
        <f t="shared" si="34"/>
        <v>0</v>
      </c>
      <c r="O88" s="192">
        <f t="shared" si="34"/>
        <v>0</v>
      </c>
      <c r="P88" s="192">
        <f t="shared" si="34"/>
        <v>0</v>
      </c>
      <c r="Q88" s="192">
        <f t="shared" si="34"/>
        <v>0</v>
      </c>
      <c r="R88" s="192">
        <f t="shared" si="34"/>
        <v>0</v>
      </c>
      <c r="S88" s="192">
        <f t="shared" si="34"/>
        <v>0</v>
      </c>
      <c r="T88" s="192">
        <f t="shared" si="34"/>
        <v>0</v>
      </c>
      <c r="U88" s="192">
        <f t="shared" si="34"/>
        <v>0</v>
      </c>
      <c r="V88" s="192">
        <f t="shared" si="34"/>
        <v>0</v>
      </c>
      <c r="W88" s="192">
        <f t="shared" si="34"/>
        <v>0</v>
      </c>
      <c r="X88" s="192">
        <f t="shared" si="34"/>
        <v>0</v>
      </c>
      <c r="Y88" s="192">
        <f t="shared" si="34"/>
        <v>0</v>
      </c>
      <c r="Z88" s="192">
        <f t="shared" si="34"/>
        <v>0</v>
      </c>
      <c r="AA88" s="192">
        <f t="shared" si="34"/>
        <v>0</v>
      </c>
      <c r="AB88" s="192">
        <f t="shared" si="34"/>
        <v>0</v>
      </c>
      <c r="AC88" s="192">
        <f t="shared" si="30"/>
        <v>0</v>
      </c>
      <c r="AD88" s="192">
        <f t="shared" si="31"/>
        <v>0</v>
      </c>
      <c r="AE88" s="192">
        <f t="shared" si="32"/>
        <v>0</v>
      </c>
      <c r="AF88" s="193" t="e">
        <f t="shared" si="33"/>
        <v>#DIV/0!</v>
      </c>
      <c r="AG88" s="194"/>
      <c r="AH88" s="194"/>
      <c r="AI88" s="94"/>
    </row>
    <row r="89" spans="1:35" s="92" customFormat="1" ht="24" hidden="1" customHeight="1" x14ac:dyDescent="0.2">
      <c r="A89" s="195" t="s">
        <v>102</v>
      </c>
      <c r="B89" s="196" t="s">
        <v>103</v>
      </c>
      <c r="C89" s="197" t="s">
        <v>172</v>
      </c>
      <c r="D89" s="198" t="s">
        <v>121</v>
      </c>
      <c r="E89" s="199"/>
      <c r="F89" s="199"/>
      <c r="G89" s="199">
        <f>E89*F89</f>
        <v>0</v>
      </c>
      <c r="H89" s="199"/>
      <c r="I89" s="199"/>
      <c r="J89" s="199">
        <f>H89*I89</f>
        <v>0</v>
      </c>
      <c r="K89" s="199"/>
      <c r="L89" s="199"/>
      <c r="M89" s="199">
        <f>K89*L89</f>
        <v>0</v>
      </c>
      <c r="N89" s="199"/>
      <c r="O89" s="199"/>
      <c r="P89" s="199">
        <f>N89*O89</f>
        <v>0</v>
      </c>
      <c r="Q89" s="199"/>
      <c r="R89" s="199"/>
      <c r="S89" s="199">
        <f>Q89*R89</f>
        <v>0</v>
      </c>
      <c r="T89" s="199"/>
      <c r="U89" s="199"/>
      <c r="V89" s="199">
        <f>T89*U89</f>
        <v>0</v>
      </c>
      <c r="W89" s="199"/>
      <c r="X89" s="199"/>
      <c r="Y89" s="199">
        <f>W89*X89</f>
        <v>0</v>
      </c>
      <c r="Z89" s="199"/>
      <c r="AA89" s="199"/>
      <c r="AB89" s="199">
        <f>Z89*AA89</f>
        <v>0</v>
      </c>
      <c r="AC89" s="200">
        <f t="shared" si="30"/>
        <v>0</v>
      </c>
      <c r="AD89" s="200">
        <f t="shared" si="31"/>
        <v>0</v>
      </c>
      <c r="AE89" s="200">
        <f t="shared" si="32"/>
        <v>0</v>
      </c>
      <c r="AF89" s="201" t="e">
        <f t="shared" si="33"/>
        <v>#DIV/0!</v>
      </c>
      <c r="AG89" s="202"/>
      <c r="AH89" s="202"/>
      <c r="AI89" s="93"/>
    </row>
    <row r="90" spans="1:35" s="92" customFormat="1" ht="18.399999999999999" hidden="1" customHeight="1" x14ac:dyDescent="0.2">
      <c r="A90" s="195" t="s">
        <v>102</v>
      </c>
      <c r="B90" s="196" t="s">
        <v>106</v>
      </c>
      <c r="C90" s="197" t="s">
        <v>172</v>
      </c>
      <c r="D90" s="198" t="s">
        <v>121</v>
      </c>
      <c r="E90" s="199"/>
      <c r="F90" s="199"/>
      <c r="G90" s="199">
        <f>E90*F90</f>
        <v>0</v>
      </c>
      <c r="H90" s="199"/>
      <c r="I90" s="199"/>
      <c r="J90" s="199">
        <f>H90*I90</f>
        <v>0</v>
      </c>
      <c r="K90" s="199"/>
      <c r="L90" s="199"/>
      <c r="M90" s="199">
        <f>K90*L90</f>
        <v>0</v>
      </c>
      <c r="N90" s="199"/>
      <c r="O90" s="199"/>
      <c r="P90" s="199">
        <f>N90*O90</f>
        <v>0</v>
      </c>
      <c r="Q90" s="199"/>
      <c r="R90" s="199"/>
      <c r="S90" s="199">
        <f>Q90*R90</f>
        <v>0</v>
      </c>
      <c r="T90" s="199"/>
      <c r="U90" s="199"/>
      <c r="V90" s="199">
        <f>T90*U90</f>
        <v>0</v>
      </c>
      <c r="W90" s="199"/>
      <c r="X90" s="199"/>
      <c r="Y90" s="199">
        <f>W90*X90</f>
        <v>0</v>
      </c>
      <c r="Z90" s="199"/>
      <c r="AA90" s="199"/>
      <c r="AB90" s="199">
        <f>Z90*AA90</f>
        <v>0</v>
      </c>
      <c r="AC90" s="200">
        <f t="shared" si="30"/>
        <v>0</v>
      </c>
      <c r="AD90" s="200">
        <f t="shared" si="31"/>
        <v>0</v>
      </c>
      <c r="AE90" s="200">
        <f t="shared" si="32"/>
        <v>0</v>
      </c>
      <c r="AF90" s="201" t="e">
        <f t="shared" si="33"/>
        <v>#DIV/0!</v>
      </c>
      <c r="AG90" s="202"/>
      <c r="AH90" s="202"/>
      <c r="AI90" s="93"/>
    </row>
    <row r="91" spans="1:35" s="92" customFormat="1" ht="21.4" hidden="1" customHeight="1" x14ac:dyDescent="0.2">
      <c r="A91" s="195" t="s">
        <v>102</v>
      </c>
      <c r="B91" s="196" t="s">
        <v>107</v>
      </c>
      <c r="C91" s="197" t="s">
        <v>172</v>
      </c>
      <c r="D91" s="198" t="s">
        <v>121</v>
      </c>
      <c r="E91" s="199"/>
      <c r="F91" s="199"/>
      <c r="G91" s="199">
        <f>E91*F91</f>
        <v>0</v>
      </c>
      <c r="H91" s="199"/>
      <c r="I91" s="199"/>
      <c r="J91" s="199">
        <f>H91*I91</f>
        <v>0</v>
      </c>
      <c r="K91" s="199"/>
      <c r="L91" s="199"/>
      <c r="M91" s="199">
        <f>K91*L91</f>
        <v>0</v>
      </c>
      <c r="N91" s="199"/>
      <c r="O91" s="199"/>
      <c r="P91" s="199">
        <f>N91*O91</f>
        <v>0</v>
      </c>
      <c r="Q91" s="199"/>
      <c r="R91" s="199"/>
      <c r="S91" s="199">
        <f>Q91*R91</f>
        <v>0</v>
      </c>
      <c r="T91" s="199"/>
      <c r="U91" s="199"/>
      <c r="V91" s="199">
        <f>T91*U91</f>
        <v>0</v>
      </c>
      <c r="W91" s="199"/>
      <c r="X91" s="199"/>
      <c r="Y91" s="199">
        <f>W91*X91</f>
        <v>0</v>
      </c>
      <c r="Z91" s="199"/>
      <c r="AA91" s="199"/>
      <c r="AB91" s="199">
        <f>Z91*AA91</f>
        <v>0</v>
      </c>
      <c r="AC91" s="200">
        <f t="shared" si="30"/>
        <v>0</v>
      </c>
      <c r="AD91" s="200">
        <f t="shared" si="31"/>
        <v>0</v>
      </c>
      <c r="AE91" s="200">
        <f t="shared" si="32"/>
        <v>0</v>
      </c>
      <c r="AF91" s="201" t="e">
        <f t="shared" si="33"/>
        <v>#DIV/0!</v>
      </c>
      <c r="AG91" s="202"/>
      <c r="AH91" s="202"/>
      <c r="AI91" s="93"/>
    </row>
    <row r="92" spans="1:35" s="92" customFormat="1" ht="24.4" hidden="1" customHeight="1" x14ac:dyDescent="0.2">
      <c r="A92" s="189" t="s">
        <v>99</v>
      </c>
      <c r="B92" s="190" t="s">
        <v>175</v>
      </c>
      <c r="C92" s="222" t="s">
        <v>176</v>
      </c>
      <c r="D92" s="189"/>
      <c r="E92" s="192">
        <f t="shared" ref="E92:AB92" si="35">SUM(E93:E95)</f>
        <v>0</v>
      </c>
      <c r="F92" s="192">
        <f t="shared" si="35"/>
        <v>0</v>
      </c>
      <c r="G92" s="192">
        <f t="shared" si="35"/>
        <v>0</v>
      </c>
      <c r="H92" s="192">
        <f t="shared" si="35"/>
        <v>0</v>
      </c>
      <c r="I92" s="192">
        <f t="shared" si="35"/>
        <v>0</v>
      </c>
      <c r="J92" s="192">
        <f t="shared" si="35"/>
        <v>0</v>
      </c>
      <c r="K92" s="192">
        <f t="shared" si="35"/>
        <v>0</v>
      </c>
      <c r="L92" s="192">
        <f t="shared" si="35"/>
        <v>0</v>
      </c>
      <c r="M92" s="192">
        <f t="shared" si="35"/>
        <v>0</v>
      </c>
      <c r="N92" s="192">
        <f t="shared" si="35"/>
        <v>0</v>
      </c>
      <c r="O92" s="192">
        <f t="shared" si="35"/>
        <v>0</v>
      </c>
      <c r="P92" s="192">
        <f t="shared" si="35"/>
        <v>0</v>
      </c>
      <c r="Q92" s="192">
        <f t="shared" si="35"/>
        <v>0</v>
      </c>
      <c r="R92" s="192">
        <f t="shared" si="35"/>
        <v>0</v>
      </c>
      <c r="S92" s="192">
        <f t="shared" si="35"/>
        <v>0</v>
      </c>
      <c r="T92" s="192">
        <f t="shared" si="35"/>
        <v>0</v>
      </c>
      <c r="U92" s="192">
        <f t="shared" si="35"/>
        <v>0</v>
      </c>
      <c r="V92" s="192">
        <f t="shared" si="35"/>
        <v>0</v>
      </c>
      <c r="W92" s="192">
        <f t="shared" si="35"/>
        <v>0</v>
      </c>
      <c r="X92" s="192">
        <f t="shared" si="35"/>
        <v>0</v>
      </c>
      <c r="Y92" s="192">
        <f t="shared" si="35"/>
        <v>0</v>
      </c>
      <c r="Z92" s="192">
        <f t="shared" si="35"/>
        <v>0</v>
      </c>
      <c r="AA92" s="192">
        <f t="shared" si="35"/>
        <v>0</v>
      </c>
      <c r="AB92" s="192">
        <f t="shared" si="35"/>
        <v>0</v>
      </c>
      <c r="AC92" s="192">
        <f t="shared" si="30"/>
        <v>0</v>
      </c>
      <c r="AD92" s="192">
        <f t="shared" si="31"/>
        <v>0</v>
      </c>
      <c r="AE92" s="192">
        <f t="shared" si="32"/>
        <v>0</v>
      </c>
      <c r="AF92" s="193" t="e">
        <f t="shared" si="33"/>
        <v>#DIV/0!</v>
      </c>
      <c r="AG92" s="194"/>
      <c r="AH92" s="194"/>
      <c r="AI92" s="94"/>
    </row>
    <row r="93" spans="1:35" s="92" customFormat="1" ht="24" hidden="1" customHeight="1" x14ac:dyDescent="0.2">
      <c r="A93" s="195" t="s">
        <v>102</v>
      </c>
      <c r="B93" s="196" t="s">
        <v>103</v>
      </c>
      <c r="C93" s="197" t="s">
        <v>172</v>
      </c>
      <c r="D93" s="198" t="s">
        <v>121</v>
      </c>
      <c r="E93" s="199"/>
      <c r="F93" s="199"/>
      <c r="G93" s="199">
        <f>E93*F93</f>
        <v>0</v>
      </c>
      <c r="H93" s="199"/>
      <c r="I93" s="199"/>
      <c r="J93" s="199">
        <f>H93*I93</f>
        <v>0</v>
      </c>
      <c r="K93" s="199"/>
      <c r="L93" s="199"/>
      <c r="M93" s="199">
        <f>K93*L93</f>
        <v>0</v>
      </c>
      <c r="N93" s="199"/>
      <c r="O93" s="199"/>
      <c r="P93" s="199">
        <f>N93*O93</f>
        <v>0</v>
      </c>
      <c r="Q93" s="199"/>
      <c r="R93" s="199"/>
      <c r="S93" s="199">
        <f>Q93*R93</f>
        <v>0</v>
      </c>
      <c r="T93" s="199"/>
      <c r="U93" s="199"/>
      <c r="V93" s="199">
        <f>T93*U93</f>
        <v>0</v>
      </c>
      <c r="W93" s="199"/>
      <c r="X93" s="199"/>
      <c r="Y93" s="199">
        <f>W93*X93</f>
        <v>0</v>
      </c>
      <c r="Z93" s="199"/>
      <c r="AA93" s="199"/>
      <c r="AB93" s="199">
        <f>Z93*AA93</f>
        <v>0</v>
      </c>
      <c r="AC93" s="200">
        <f t="shared" si="30"/>
        <v>0</v>
      </c>
      <c r="AD93" s="200">
        <f t="shared" si="31"/>
        <v>0</v>
      </c>
      <c r="AE93" s="200">
        <f t="shared" si="32"/>
        <v>0</v>
      </c>
      <c r="AF93" s="201" t="e">
        <f t="shared" si="33"/>
        <v>#DIV/0!</v>
      </c>
      <c r="AG93" s="202"/>
      <c r="AH93" s="202"/>
      <c r="AI93" s="93"/>
    </row>
    <row r="94" spans="1:35" s="92" customFormat="1" ht="18.399999999999999" hidden="1" customHeight="1" x14ac:dyDescent="0.2">
      <c r="A94" s="195" t="s">
        <v>102</v>
      </c>
      <c r="B94" s="196" t="s">
        <v>106</v>
      </c>
      <c r="C94" s="197" t="s">
        <v>172</v>
      </c>
      <c r="D94" s="198" t="s">
        <v>121</v>
      </c>
      <c r="E94" s="199"/>
      <c r="F94" s="199"/>
      <c r="G94" s="199">
        <f>E94*F94</f>
        <v>0</v>
      </c>
      <c r="H94" s="199"/>
      <c r="I94" s="199"/>
      <c r="J94" s="199">
        <f>H94*I94</f>
        <v>0</v>
      </c>
      <c r="K94" s="199"/>
      <c r="L94" s="199"/>
      <c r="M94" s="199">
        <f>K94*L94</f>
        <v>0</v>
      </c>
      <c r="N94" s="199"/>
      <c r="O94" s="199"/>
      <c r="P94" s="199">
        <f>N94*O94</f>
        <v>0</v>
      </c>
      <c r="Q94" s="199"/>
      <c r="R94" s="199"/>
      <c r="S94" s="199">
        <f>Q94*R94</f>
        <v>0</v>
      </c>
      <c r="T94" s="199"/>
      <c r="U94" s="199"/>
      <c r="V94" s="199">
        <f>T94*U94</f>
        <v>0</v>
      </c>
      <c r="W94" s="199"/>
      <c r="X94" s="199"/>
      <c r="Y94" s="199">
        <f>W94*X94</f>
        <v>0</v>
      </c>
      <c r="Z94" s="199"/>
      <c r="AA94" s="199"/>
      <c r="AB94" s="199">
        <f>Z94*AA94</f>
        <v>0</v>
      </c>
      <c r="AC94" s="200">
        <f t="shared" si="30"/>
        <v>0</v>
      </c>
      <c r="AD94" s="200">
        <f t="shared" si="31"/>
        <v>0</v>
      </c>
      <c r="AE94" s="200">
        <f t="shared" si="32"/>
        <v>0</v>
      </c>
      <c r="AF94" s="201" t="e">
        <f t="shared" si="33"/>
        <v>#DIV/0!</v>
      </c>
      <c r="AG94" s="202"/>
      <c r="AH94" s="202"/>
      <c r="AI94" s="93"/>
    </row>
    <row r="95" spans="1:35" s="92" customFormat="1" ht="21.4" hidden="1" customHeight="1" x14ac:dyDescent="0.2">
      <c r="A95" s="195" t="s">
        <v>102</v>
      </c>
      <c r="B95" s="196" t="s">
        <v>107</v>
      </c>
      <c r="C95" s="197" t="s">
        <v>172</v>
      </c>
      <c r="D95" s="198" t="s">
        <v>121</v>
      </c>
      <c r="E95" s="199"/>
      <c r="F95" s="199"/>
      <c r="G95" s="199">
        <f>E95*F95</f>
        <v>0</v>
      </c>
      <c r="H95" s="199"/>
      <c r="I95" s="199"/>
      <c r="J95" s="199">
        <f>H95*I95</f>
        <v>0</v>
      </c>
      <c r="K95" s="199"/>
      <c r="L95" s="199"/>
      <c r="M95" s="199">
        <f>K95*L95</f>
        <v>0</v>
      </c>
      <c r="N95" s="199"/>
      <c r="O95" s="199"/>
      <c r="P95" s="199">
        <f>N95*O95</f>
        <v>0</v>
      </c>
      <c r="Q95" s="199"/>
      <c r="R95" s="199"/>
      <c r="S95" s="199">
        <f>Q95*R95</f>
        <v>0</v>
      </c>
      <c r="T95" s="199"/>
      <c r="U95" s="199"/>
      <c r="V95" s="199">
        <f>T95*U95</f>
        <v>0</v>
      </c>
      <c r="W95" s="199"/>
      <c r="X95" s="199"/>
      <c r="Y95" s="199">
        <f>W95*X95</f>
        <v>0</v>
      </c>
      <c r="Z95" s="199"/>
      <c r="AA95" s="199"/>
      <c r="AB95" s="199">
        <f>Z95*AA95</f>
        <v>0</v>
      </c>
      <c r="AC95" s="200">
        <f t="shared" si="30"/>
        <v>0</v>
      </c>
      <c r="AD95" s="200">
        <f t="shared" si="31"/>
        <v>0</v>
      </c>
      <c r="AE95" s="200">
        <f t="shared" si="32"/>
        <v>0</v>
      </c>
      <c r="AF95" s="201" t="e">
        <f t="shared" si="33"/>
        <v>#DIV/0!</v>
      </c>
      <c r="AG95" s="202"/>
      <c r="AH95" s="202"/>
      <c r="AI95" s="93"/>
    </row>
    <row r="96" spans="1:35" s="92" customFormat="1" ht="15" hidden="1" customHeight="1" x14ac:dyDescent="0.2">
      <c r="A96" s="203" t="s">
        <v>177</v>
      </c>
      <c r="B96" s="204"/>
      <c r="C96" s="216"/>
      <c r="D96" s="217"/>
      <c r="E96" s="207">
        <f t="shared" ref="E96:AB96" si="36">E92+E88+E84</f>
        <v>0</v>
      </c>
      <c r="F96" s="207">
        <f t="shared" si="36"/>
        <v>0</v>
      </c>
      <c r="G96" s="207">
        <f t="shared" si="36"/>
        <v>0</v>
      </c>
      <c r="H96" s="207">
        <f t="shared" si="36"/>
        <v>0</v>
      </c>
      <c r="I96" s="207">
        <f t="shared" si="36"/>
        <v>0</v>
      </c>
      <c r="J96" s="207">
        <f t="shared" si="36"/>
        <v>0</v>
      </c>
      <c r="K96" s="207">
        <f t="shared" si="36"/>
        <v>0</v>
      </c>
      <c r="L96" s="207">
        <f t="shared" si="36"/>
        <v>0</v>
      </c>
      <c r="M96" s="207">
        <f t="shared" si="36"/>
        <v>0</v>
      </c>
      <c r="N96" s="207">
        <f t="shared" si="36"/>
        <v>0</v>
      </c>
      <c r="O96" s="207">
        <f t="shared" si="36"/>
        <v>0</v>
      </c>
      <c r="P96" s="207">
        <f t="shared" si="36"/>
        <v>0</v>
      </c>
      <c r="Q96" s="207">
        <f t="shared" si="36"/>
        <v>0</v>
      </c>
      <c r="R96" s="207">
        <f t="shared" si="36"/>
        <v>0</v>
      </c>
      <c r="S96" s="207">
        <f t="shared" si="36"/>
        <v>0</v>
      </c>
      <c r="T96" s="207">
        <f t="shared" si="36"/>
        <v>0</v>
      </c>
      <c r="U96" s="207">
        <f t="shared" si="36"/>
        <v>0</v>
      </c>
      <c r="V96" s="207">
        <f t="shared" si="36"/>
        <v>0</v>
      </c>
      <c r="W96" s="207">
        <f t="shared" si="36"/>
        <v>0</v>
      </c>
      <c r="X96" s="207">
        <f t="shared" si="36"/>
        <v>0</v>
      </c>
      <c r="Y96" s="207">
        <f t="shared" si="36"/>
        <v>0</v>
      </c>
      <c r="Z96" s="207">
        <f t="shared" si="36"/>
        <v>0</v>
      </c>
      <c r="AA96" s="207">
        <f t="shared" si="36"/>
        <v>0</v>
      </c>
      <c r="AB96" s="207">
        <f t="shared" si="36"/>
        <v>0</v>
      </c>
      <c r="AC96" s="207">
        <f t="shared" si="30"/>
        <v>0</v>
      </c>
      <c r="AD96" s="207">
        <f t="shared" si="31"/>
        <v>0</v>
      </c>
      <c r="AE96" s="207">
        <f t="shared" si="32"/>
        <v>0</v>
      </c>
      <c r="AF96" s="208" t="e">
        <f t="shared" si="33"/>
        <v>#DIV/0!</v>
      </c>
      <c r="AG96" s="209"/>
      <c r="AH96" s="209"/>
      <c r="AI96" s="93"/>
    </row>
    <row r="97" spans="1:35" s="92" customFormat="1" ht="13.15" customHeight="1" x14ac:dyDescent="0.2">
      <c r="A97" s="210" t="s">
        <v>97</v>
      </c>
      <c r="B97" s="215" t="s">
        <v>26</v>
      </c>
      <c r="C97" s="211" t="s">
        <v>178</v>
      </c>
      <c r="D97" s="212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6"/>
      <c r="AD97" s="186"/>
      <c r="AE97" s="186"/>
      <c r="AF97" s="187"/>
      <c r="AG97" s="188"/>
      <c r="AH97" s="188"/>
      <c r="AI97" s="93"/>
    </row>
    <row r="98" spans="1:35" s="92" customFormat="1" ht="11.65" hidden="1" customHeight="1" x14ac:dyDescent="0.2">
      <c r="A98" s="189" t="s">
        <v>99</v>
      </c>
      <c r="B98" s="190" t="s">
        <v>179</v>
      </c>
      <c r="C98" s="222" t="s">
        <v>180</v>
      </c>
      <c r="D98" s="189"/>
      <c r="E98" s="192">
        <f t="shared" ref="E98:AB98" si="37">SUM(E99:E108)</f>
        <v>0</v>
      </c>
      <c r="F98" s="192">
        <f t="shared" si="37"/>
        <v>0</v>
      </c>
      <c r="G98" s="192">
        <f t="shared" si="37"/>
        <v>0</v>
      </c>
      <c r="H98" s="192">
        <f t="shared" si="37"/>
        <v>0</v>
      </c>
      <c r="I98" s="192">
        <f t="shared" si="37"/>
        <v>0</v>
      </c>
      <c r="J98" s="192">
        <f t="shared" si="37"/>
        <v>0</v>
      </c>
      <c r="K98" s="192">
        <f t="shared" si="37"/>
        <v>0</v>
      </c>
      <c r="L98" s="192">
        <f t="shared" si="37"/>
        <v>0</v>
      </c>
      <c r="M98" s="192">
        <f t="shared" si="37"/>
        <v>0</v>
      </c>
      <c r="N98" s="192">
        <f t="shared" si="37"/>
        <v>0</v>
      </c>
      <c r="O98" s="192">
        <f t="shared" si="37"/>
        <v>0</v>
      </c>
      <c r="P98" s="192">
        <f t="shared" si="37"/>
        <v>0</v>
      </c>
      <c r="Q98" s="192">
        <f t="shared" si="37"/>
        <v>0</v>
      </c>
      <c r="R98" s="192">
        <f t="shared" si="37"/>
        <v>0</v>
      </c>
      <c r="S98" s="192">
        <f t="shared" si="37"/>
        <v>0</v>
      </c>
      <c r="T98" s="192">
        <f t="shared" si="37"/>
        <v>0</v>
      </c>
      <c r="U98" s="192">
        <f t="shared" si="37"/>
        <v>0</v>
      </c>
      <c r="V98" s="192">
        <f t="shared" si="37"/>
        <v>0</v>
      </c>
      <c r="W98" s="192">
        <f t="shared" si="37"/>
        <v>0</v>
      </c>
      <c r="X98" s="192">
        <f t="shared" si="37"/>
        <v>0</v>
      </c>
      <c r="Y98" s="192">
        <f t="shared" si="37"/>
        <v>0</v>
      </c>
      <c r="Z98" s="192">
        <f t="shared" si="37"/>
        <v>0</v>
      </c>
      <c r="AA98" s="192">
        <f t="shared" si="37"/>
        <v>0</v>
      </c>
      <c r="AB98" s="192">
        <f t="shared" si="37"/>
        <v>0</v>
      </c>
      <c r="AC98" s="192">
        <f t="shared" ref="AC98:AC109" si="38">G98+M98+S98+Y98</f>
        <v>0</v>
      </c>
      <c r="AD98" s="192">
        <f t="shared" ref="AD98:AD109" si="39">J98+P98+V98+AB98</f>
        <v>0</v>
      </c>
      <c r="AE98" s="192">
        <f t="shared" ref="AE98:AE109" si="40">AC98-AD98</f>
        <v>0</v>
      </c>
      <c r="AF98" s="193" t="e">
        <f t="shared" ref="AF98:AF109" si="41">AE98/AC98</f>
        <v>#DIV/0!</v>
      </c>
      <c r="AG98" s="194"/>
      <c r="AH98" s="194"/>
      <c r="AI98" s="94"/>
    </row>
    <row r="99" spans="1:35" s="92" customFormat="1" ht="15.4" hidden="1" customHeight="1" x14ac:dyDescent="0.2">
      <c r="A99" s="195" t="s">
        <v>102</v>
      </c>
      <c r="B99" s="196" t="s">
        <v>103</v>
      </c>
      <c r="C99" s="197" t="s">
        <v>181</v>
      </c>
      <c r="D99" s="198" t="s">
        <v>121</v>
      </c>
      <c r="E99" s="199"/>
      <c r="F99" s="199"/>
      <c r="G99" s="199">
        <f t="shared" ref="G99:G108" si="42">E99*F99</f>
        <v>0</v>
      </c>
      <c r="H99" s="199"/>
      <c r="I99" s="199"/>
      <c r="J99" s="199">
        <f t="shared" ref="J99:J108" si="43">H99*I99</f>
        <v>0</v>
      </c>
      <c r="K99" s="199"/>
      <c r="L99" s="199"/>
      <c r="M99" s="199">
        <f t="shared" ref="M99:M108" si="44">K99*L99</f>
        <v>0</v>
      </c>
      <c r="N99" s="199"/>
      <c r="O99" s="199"/>
      <c r="P99" s="199">
        <f t="shared" ref="P99:P108" si="45">N99*O99</f>
        <v>0</v>
      </c>
      <c r="Q99" s="199"/>
      <c r="R99" s="199"/>
      <c r="S99" s="199">
        <f t="shared" ref="S99:S108" si="46">Q99*R99</f>
        <v>0</v>
      </c>
      <c r="T99" s="199"/>
      <c r="U99" s="199"/>
      <c r="V99" s="199">
        <f t="shared" ref="V99:V108" si="47">T99*U99</f>
        <v>0</v>
      </c>
      <c r="W99" s="199"/>
      <c r="X99" s="199"/>
      <c r="Y99" s="199">
        <f t="shared" ref="Y99:Y108" si="48">W99*X99</f>
        <v>0</v>
      </c>
      <c r="Z99" s="199"/>
      <c r="AA99" s="199"/>
      <c r="AB99" s="199">
        <f t="shared" ref="AB99:AB108" si="49">Z99*AA99</f>
        <v>0</v>
      </c>
      <c r="AC99" s="200">
        <f t="shared" si="38"/>
        <v>0</v>
      </c>
      <c r="AD99" s="200">
        <f t="shared" si="39"/>
        <v>0</v>
      </c>
      <c r="AE99" s="200">
        <f t="shared" si="40"/>
        <v>0</v>
      </c>
      <c r="AF99" s="201" t="e">
        <f t="shared" si="41"/>
        <v>#DIV/0!</v>
      </c>
      <c r="AG99" s="202"/>
      <c r="AH99" s="202"/>
      <c r="AI99" s="93"/>
    </row>
    <row r="100" spans="1:35" s="92" customFormat="1" ht="15.4" hidden="1" customHeight="1" x14ac:dyDescent="0.2">
      <c r="A100" s="195" t="s">
        <v>102</v>
      </c>
      <c r="B100" s="196" t="s">
        <v>106</v>
      </c>
      <c r="C100" s="197" t="s">
        <v>182</v>
      </c>
      <c r="D100" s="198" t="s">
        <v>121</v>
      </c>
      <c r="E100" s="199"/>
      <c r="F100" s="199"/>
      <c r="G100" s="199">
        <f t="shared" si="42"/>
        <v>0</v>
      </c>
      <c r="H100" s="199"/>
      <c r="I100" s="199"/>
      <c r="J100" s="199">
        <f t="shared" si="43"/>
        <v>0</v>
      </c>
      <c r="K100" s="199"/>
      <c r="L100" s="199"/>
      <c r="M100" s="199">
        <f t="shared" si="44"/>
        <v>0</v>
      </c>
      <c r="N100" s="199"/>
      <c r="O100" s="199"/>
      <c r="P100" s="199">
        <f t="shared" si="45"/>
        <v>0</v>
      </c>
      <c r="Q100" s="199"/>
      <c r="R100" s="199"/>
      <c r="S100" s="199">
        <f t="shared" si="46"/>
        <v>0</v>
      </c>
      <c r="T100" s="199"/>
      <c r="U100" s="199"/>
      <c r="V100" s="199">
        <f t="shared" si="47"/>
        <v>0</v>
      </c>
      <c r="W100" s="199"/>
      <c r="X100" s="199"/>
      <c r="Y100" s="199">
        <f t="shared" si="48"/>
        <v>0</v>
      </c>
      <c r="Z100" s="199"/>
      <c r="AA100" s="199"/>
      <c r="AB100" s="199">
        <f t="shared" si="49"/>
        <v>0</v>
      </c>
      <c r="AC100" s="200">
        <f t="shared" si="38"/>
        <v>0</v>
      </c>
      <c r="AD100" s="200">
        <f t="shared" si="39"/>
        <v>0</v>
      </c>
      <c r="AE100" s="200">
        <f t="shared" si="40"/>
        <v>0</v>
      </c>
      <c r="AF100" s="201" t="e">
        <f t="shared" si="41"/>
        <v>#DIV/0!</v>
      </c>
      <c r="AG100" s="202"/>
      <c r="AH100" s="202"/>
      <c r="AI100" s="93"/>
    </row>
    <row r="101" spans="1:35" s="92" customFormat="1" ht="15.4" hidden="1" customHeight="1" x14ac:dyDescent="0.2">
      <c r="A101" s="195" t="s">
        <v>102</v>
      </c>
      <c r="B101" s="196" t="s">
        <v>107</v>
      </c>
      <c r="C101" s="197" t="s">
        <v>183</v>
      </c>
      <c r="D101" s="198" t="s">
        <v>121</v>
      </c>
      <c r="E101" s="199"/>
      <c r="F101" s="199"/>
      <c r="G101" s="199">
        <f t="shared" si="42"/>
        <v>0</v>
      </c>
      <c r="H101" s="199"/>
      <c r="I101" s="199"/>
      <c r="J101" s="199">
        <f t="shared" si="43"/>
        <v>0</v>
      </c>
      <c r="K101" s="199"/>
      <c r="L101" s="199"/>
      <c r="M101" s="199">
        <f t="shared" si="44"/>
        <v>0</v>
      </c>
      <c r="N101" s="199"/>
      <c r="O101" s="199"/>
      <c r="P101" s="199">
        <f t="shared" si="45"/>
        <v>0</v>
      </c>
      <c r="Q101" s="199"/>
      <c r="R101" s="199"/>
      <c r="S101" s="199">
        <f t="shared" si="46"/>
        <v>0</v>
      </c>
      <c r="T101" s="199"/>
      <c r="U101" s="199"/>
      <c r="V101" s="199">
        <f t="shared" si="47"/>
        <v>0</v>
      </c>
      <c r="W101" s="199"/>
      <c r="X101" s="199"/>
      <c r="Y101" s="199">
        <f t="shared" si="48"/>
        <v>0</v>
      </c>
      <c r="Z101" s="199"/>
      <c r="AA101" s="199"/>
      <c r="AB101" s="199">
        <f t="shared" si="49"/>
        <v>0</v>
      </c>
      <c r="AC101" s="200">
        <f t="shared" si="38"/>
        <v>0</v>
      </c>
      <c r="AD101" s="200">
        <f t="shared" si="39"/>
        <v>0</v>
      </c>
      <c r="AE101" s="200">
        <f t="shared" si="40"/>
        <v>0</v>
      </c>
      <c r="AF101" s="201" t="e">
        <f t="shared" si="41"/>
        <v>#DIV/0!</v>
      </c>
      <c r="AG101" s="202"/>
      <c r="AH101" s="202"/>
      <c r="AI101" s="93"/>
    </row>
    <row r="102" spans="1:35" s="92" customFormat="1" ht="15.4" hidden="1" customHeight="1" x14ac:dyDescent="0.2">
      <c r="A102" s="195" t="s">
        <v>102</v>
      </c>
      <c r="B102" s="196" t="s">
        <v>184</v>
      </c>
      <c r="C102" s="197" t="s">
        <v>185</v>
      </c>
      <c r="D102" s="198" t="s">
        <v>121</v>
      </c>
      <c r="E102" s="199"/>
      <c r="F102" s="199"/>
      <c r="G102" s="199">
        <f t="shared" si="42"/>
        <v>0</v>
      </c>
      <c r="H102" s="199"/>
      <c r="I102" s="199"/>
      <c r="J102" s="199">
        <f t="shared" si="43"/>
        <v>0</v>
      </c>
      <c r="K102" s="199"/>
      <c r="L102" s="199"/>
      <c r="M102" s="199">
        <f t="shared" si="44"/>
        <v>0</v>
      </c>
      <c r="N102" s="199"/>
      <c r="O102" s="199"/>
      <c r="P102" s="199">
        <f t="shared" si="45"/>
        <v>0</v>
      </c>
      <c r="Q102" s="199"/>
      <c r="R102" s="199"/>
      <c r="S102" s="199">
        <f t="shared" si="46"/>
        <v>0</v>
      </c>
      <c r="T102" s="199"/>
      <c r="U102" s="199"/>
      <c r="V102" s="199">
        <f t="shared" si="47"/>
        <v>0</v>
      </c>
      <c r="W102" s="199"/>
      <c r="X102" s="199"/>
      <c r="Y102" s="199">
        <f t="shared" si="48"/>
        <v>0</v>
      </c>
      <c r="Z102" s="199"/>
      <c r="AA102" s="199"/>
      <c r="AB102" s="199">
        <f t="shared" si="49"/>
        <v>0</v>
      </c>
      <c r="AC102" s="200">
        <f t="shared" si="38"/>
        <v>0</v>
      </c>
      <c r="AD102" s="200">
        <f t="shared" si="39"/>
        <v>0</v>
      </c>
      <c r="AE102" s="200">
        <f t="shared" si="40"/>
        <v>0</v>
      </c>
      <c r="AF102" s="201" t="e">
        <f t="shared" si="41"/>
        <v>#DIV/0!</v>
      </c>
      <c r="AG102" s="202"/>
      <c r="AH102" s="202"/>
      <c r="AI102" s="93"/>
    </row>
    <row r="103" spans="1:35" s="92" customFormat="1" ht="15.4" hidden="1" customHeight="1" x14ac:dyDescent="0.2">
      <c r="A103" s="195" t="s">
        <v>102</v>
      </c>
      <c r="B103" s="223" t="s">
        <v>186</v>
      </c>
      <c r="C103" s="197" t="s">
        <v>187</v>
      </c>
      <c r="D103" s="198" t="s">
        <v>121</v>
      </c>
      <c r="E103" s="199"/>
      <c r="F103" s="199"/>
      <c r="G103" s="199">
        <f t="shared" si="42"/>
        <v>0</v>
      </c>
      <c r="H103" s="199"/>
      <c r="I103" s="199"/>
      <c r="J103" s="199">
        <f t="shared" si="43"/>
        <v>0</v>
      </c>
      <c r="K103" s="199"/>
      <c r="L103" s="199"/>
      <c r="M103" s="199">
        <f t="shared" si="44"/>
        <v>0</v>
      </c>
      <c r="N103" s="199"/>
      <c r="O103" s="199"/>
      <c r="P103" s="199">
        <f t="shared" si="45"/>
        <v>0</v>
      </c>
      <c r="Q103" s="199"/>
      <c r="R103" s="199"/>
      <c r="S103" s="199">
        <f t="shared" si="46"/>
        <v>0</v>
      </c>
      <c r="T103" s="199"/>
      <c r="U103" s="199"/>
      <c r="V103" s="199">
        <f t="shared" si="47"/>
        <v>0</v>
      </c>
      <c r="W103" s="199"/>
      <c r="X103" s="199"/>
      <c r="Y103" s="199">
        <f t="shared" si="48"/>
        <v>0</v>
      </c>
      <c r="Z103" s="199"/>
      <c r="AA103" s="199"/>
      <c r="AB103" s="199">
        <f t="shared" si="49"/>
        <v>0</v>
      </c>
      <c r="AC103" s="200">
        <f t="shared" si="38"/>
        <v>0</v>
      </c>
      <c r="AD103" s="200">
        <f t="shared" si="39"/>
        <v>0</v>
      </c>
      <c r="AE103" s="200">
        <f t="shared" si="40"/>
        <v>0</v>
      </c>
      <c r="AF103" s="201" t="e">
        <f t="shared" si="41"/>
        <v>#DIV/0!</v>
      </c>
      <c r="AG103" s="202"/>
      <c r="AH103" s="202"/>
      <c r="AI103" s="93"/>
    </row>
    <row r="104" spans="1:35" s="92" customFormat="1" ht="15.4" hidden="1" customHeight="1" x14ac:dyDescent="0.2">
      <c r="A104" s="195" t="s">
        <v>102</v>
      </c>
      <c r="B104" s="196" t="s">
        <v>188</v>
      </c>
      <c r="C104" s="197" t="s">
        <v>189</v>
      </c>
      <c r="D104" s="198" t="s">
        <v>121</v>
      </c>
      <c r="E104" s="199"/>
      <c r="F104" s="199"/>
      <c r="G104" s="199">
        <f t="shared" si="42"/>
        <v>0</v>
      </c>
      <c r="H104" s="199"/>
      <c r="I104" s="199"/>
      <c r="J104" s="199">
        <f t="shared" si="43"/>
        <v>0</v>
      </c>
      <c r="K104" s="199"/>
      <c r="L104" s="199"/>
      <c r="M104" s="199">
        <f t="shared" si="44"/>
        <v>0</v>
      </c>
      <c r="N104" s="199"/>
      <c r="O104" s="199"/>
      <c r="P104" s="199">
        <f t="shared" si="45"/>
        <v>0</v>
      </c>
      <c r="Q104" s="199"/>
      <c r="R104" s="199"/>
      <c r="S104" s="199">
        <f t="shared" si="46"/>
        <v>0</v>
      </c>
      <c r="T104" s="199"/>
      <c r="U104" s="199"/>
      <c r="V104" s="199">
        <f t="shared" si="47"/>
        <v>0</v>
      </c>
      <c r="W104" s="199"/>
      <c r="X104" s="199"/>
      <c r="Y104" s="199">
        <f t="shared" si="48"/>
        <v>0</v>
      </c>
      <c r="Z104" s="199"/>
      <c r="AA104" s="199"/>
      <c r="AB104" s="199">
        <f t="shared" si="49"/>
        <v>0</v>
      </c>
      <c r="AC104" s="200">
        <f t="shared" si="38"/>
        <v>0</v>
      </c>
      <c r="AD104" s="200">
        <f t="shared" si="39"/>
        <v>0</v>
      </c>
      <c r="AE104" s="200">
        <f t="shared" si="40"/>
        <v>0</v>
      </c>
      <c r="AF104" s="201" t="e">
        <f t="shared" si="41"/>
        <v>#DIV/0!</v>
      </c>
      <c r="AG104" s="202"/>
      <c r="AH104" s="202"/>
      <c r="AI104" s="93"/>
    </row>
    <row r="105" spans="1:35" s="92" customFormat="1" ht="15.4" hidden="1" customHeight="1" x14ac:dyDescent="0.2">
      <c r="A105" s="195" t="s">
        <v>102</v>
      </c>
      <c r="B105" s="196" t="s">
        <v>190</v>
      </c>
      <c r="C105" s="197" t="s">
        <v>191</v>
      </c>
      <c r="D105" s="198" t="s">
        <v>121</v>
      </c>
      <c r="E105" s="199"/>
      <c r="F105" s="199"/>
      <c r="G105" s="199">
        <f t="shared" si="42"/>
        <v>0</v>
      </c>
      <c r="H105" s="199"/>
      <c r="I105" s="199"/>
      <c r="J105" s="199">
        <f t="shared" si="43"/>
        <v>0</v>
      </c>
      <c r="K105" s="199"/>
      <c r="L105" s="199"/>
      <c r="M105" s="199">
        <f t="shared" si="44"/>
        <v>0</v>
      </c>
      <c r="N105" s="199"/>
      <c r="O105" s="199"/>
      <c r="P105" s="199">
        <f t="shared" si="45"/>
        <v>0</v>
      </c>
      <c r="Q105" s="199"/>
      <c r="R105" s="199"/>
      <c r="S105" s="199">
        <f t="shared" si="46"/>
        <v>0</v>
      </c>
      <c r="T105" s="199"/>
      <c r="U105" s="199"/>
      <c r="V105" s="199">
        <f t="shared" si="47"/>
        <v>0</v>
      </c>
      <c r="W105" s="199"/>
      <c r="X105" s="199"/>
      <c r="Y105" s="199">
        <f t="shared" si="48"/>
        <v>0</v>
      </c>
      <c r="Z105" s="199"/>
      <c r="AA105" s="199"/>
      <c r="AB105" s="199">
        <f t="shared" si="49"/>
        <v>0</v>
      </c>
      <c r="AC105" s="200">
        <f t="shared" si="38"/>
        <v>0</v>
      </c>
      <c r="AD105" s="200">
        <f t="shared" si="39"/>
        <v>0</v>
      </c>
      <c r="AE105" s="200">
        <f t="shared" si="40"/>
        <v>0</v>
      </c>
      <c r="AF105" s="201" t="e">
        <f t="shared" si="41"/>
        <v>#DIV/0!</v>
      </c>
      <c r="AG105" s="202"/>
      <c r="AH105" s="202"/>
      <c r="AI105" s="93"/>
    </row>
    <row r="106" spans="1:35" s="92" customFormat="1" ht="15.4" hidden="1" customHeight="1" x14ac:dyDescent="0.2">
      <c r="A106" s="195" t="s">
        <v>102</v>
      </c>
      <c r="B106" s="196" t="s">
        <v>192</v>
      </c>
      <c r="C106" s="197" t="s">
        <v>193</v>
      </c>
      <c r="D106" s="198" t="s">
        <v>121</v>
      </c>
      <c r="E106" s="199"/>
      <c r="F106" s="199"/>
      <c r="G106" s="199">
        <f t="shared" si="42"/>
        <v>0</v>
      </c>
      <c r="H106" s="199"/>
      <c r="I106" s="199"/>
      <c r="J106" s="199">
        <f t="shared" si="43"/>
        <v>0</v>
      </c>
      <c r="K106" s="199"/>
      <c r="L106" s="199"/>
      <c r="M106" s="199">
        <f t="shared" si="44"/>
        <v>0</v>
      </c>
      <c r="N106" s="199"/>
      <c r="O106" s="199"/>
      <c r="P106" s="199">
        <f t="shared" si="45"/>
        <v>0</v>
      </c>
      <c r="Q106" s="199"/>
      <c r="R106" s="199"/>
      <c r="S106" s="199">
        <f t="shared" si="46"/>
        <v>0</v>
      </c>
      <c r="T106" s="199"/>
      <c r="U106" s="199"/>
      <c r="V106" s="199">
        <f t="shared" si="47"/>
        <v>0</v>
      </c>
      <c r="W106" s="199"/>
      <c r="X106" s="199"/>
      <c r="Y106" s="199">
        <f t="shared" si="48"/>
        <v>0</v>
      </c>
      <c r="Z106" s="199"/>
      <c r="AA106" s="199"/>
      <c r="AB106" s="199">
        <f t="shared" si="49"/>
        <v>0</v>
      </c>
      <c r="AC106" s="200">
        <f t="shared" si="38"/>
        <v>0</v>
      </c>
      <c r="AD106" s="200">
        <f t="shared" si="39"/>
        <v>0</v>
      </c>
      <c r="AE106" s="200">
        <f t="shared" si="40"/>
        <v>0</v>
      </c>
      <c r="AF106" s="201" t="e">
        <f t="shared" si="41"/>
        <v>#DIV/0!</v>
      </c>
      <c r="AG106" s="202"/>
      <c r="AH106" s="202"/>
      <c r="AI106" s="93"/>
    </row>
    <row r="107" spans="1:35" s="92" customFormat="1" ht="15.4" hidden="1" customHeight="1" x14ac:dyDescent="0.2">
      <c r="A107" s="195" t="s">
        <v>102</v>
      </c>
      <c r="B107" s="196" t="s">
        <v>194</v>
      </c>
      <c r="C107" s="197" t="s">
        <v>195</v>
      </c>
      <c r="D107" s="198" t="s">
        <v>121</v>
      </c>
      <c r="E107" s="199"/>
      <c r="F107" s="199"/>
      <c r="G107" s="199">
        <f t="shared" si="42"/>
        <v>0</v>
      </c>
      <c r="H107" s="199"/>
      <c r="I107" s="199"/>
      <c r="J107" s="199">
        <f t="shared" si="43"/>
        <v>0</v>
      </c>
      <c r="K107" s="199"/>
      <c r="L107" s="199"/>
      <c r="M107" s="199">
        <f t="shared" si="44"/>
        <v>0</v>
      </c>
      <c r="N107" s="199"/>
      <c r="O107" s="199"/>
      <c r="P107" s="199">
        <f t="shared" si="45"/>
        <v>0</v>
      </c>
      <c r="Q107" s="199"/>
      <c r="R107" s="199"/>
      <c r="S107" s="199">
        <f t="shared" si="46"/>
        <v>0</v>
      </c>
      <c r="T107" s="199"/>
      <c r="U107" s="199"/>
      <c r="V107" s="199">
        <f t="shared" si="47"/>
        <v>0</v>
      </c>
      <c r="W107" s="199"/>
      <c r="X107" s="199"/>
      <c r="Y107" s="199">
        <f t="shared" si="48"/>
        <v>0</v>
      </c>
      <c r="Z107" s="199"/>
      <c r="AA107" s="199"/>
      <c r="AB107" s="199">
        <f t="shared" si="49"/>
        <v>0</v>
      </c>
      <c r="AC107" s="200">
        <f t="shared" si="38"/>
        <v>0</v>
      </c>
      <c r="AD107" s="200">
        <f t="shared" si="39"/>
        <v>0</v>
      </c>
      <c r="AE107" s="200">
        <f t="shared" si="40"/>
        <v>0</v>
      </c>
      <c r="AF107" s="201" t="e">
        <f t="shared" si="41"/>
        <v>#DIV/0!</v>
      </c>
      <c r="AG107" s="202"/>
      <c r="AH107" s="202"/>
      <c r="AI107" s="93"/>
    </row>
    <row r="108" spans="1:35" s="92" customFormat="1" ht="15.4" hidden="1" customHeight="1" x14ac:dyDescent="0.2">
      <c r="A108" s="195" t="s">
        <v>102</v>
      </c>
      <c r="B108" s="196" t="s">
        <v>196</v>
      </c>
      <c r="C108" s="197" t="s">
        <v>197</v>
      </c>
      <c r="D108" s="198" t="s">
        <v>121</v>
      </c>
      <c r="E108" s="199"/>
      <c r="F108" s="199"/>
      <c r="G108" s="199">
        <f t="shared" si="42"/>
        <v>0</v>
      </c>
      <c r="H108" s="199"/>
      <c r="I108" s="199"/>
      <c r="J108" s="199">
        <f t="shared" si="43"/>
        <v>0</v>
      </c>
      <c r="K108" s="199"/>
      <c r="L108" s="199"/>
      <c r="M108" s="199">
        <f t="shared" si="44"/>
        <v>0</v>
      </c>
      <c r="N108" s="199"/>
      <c r="O108" s="199"/>
      <c r="P108" s="199">
        <f t="shared" si="45"/>
        <v>0</v>
      </c>
      <c r="Q108" s="199"/>
      <c r="R108" s="199"/>
      <c r="S108" s="199">
        <f t="shared" si="46"/>
        <v>0</v>
      </c>
      <c r="T108" s="199"/>
      <c r="U108" s="199"/>
      <c r="V108" s="199">
        <f t="shared" si="47"/>
        <v>0</v>
      </c>
      <c r="W108" s="199"/>
      <c r="X108" s="199"/>
      <c r="Y108" s="199">
        <f t="shared" si="48"/>
        <v>0</v>
      </c>
      <c r="Z108" s="199"/>
      <c r="AA108" s="199"/>
      <c r="AB108" s="199">
        <f t="shared" si="49"/>
        <v>0</v>
      </c>
      <c r="AC108" s="200">
        <f t="shared" si="38"/>
        <v>0</v>
      </c>
      <c r="AD108" s="200">
        <f t="shared" si="39"/>
        <v>0</v>
      </c>
      <c r="AE108" s="200">
        <f t="shared" si="40"/>
        <v>0</v>
      </c>
      <c r="AF108" s="201" t="e">
        <f t="shared" si="41"/>
        <v>#DIV/0!</v>
      </c>
      <c r="AG108" s="202"/>
      <c r="AH108" s="202"/>
      <c r="AI108" s="93"/>
    </row>
    <row r="109" spans="1:35" s="92" customFormat="1" ht="15" hidden="1" customHeight="1" x14ac:dyDescent="0.2">
      <c r="A109" s="203" t="s">
        <v>198</v>
      </c>
      <c r="B109" s="204"/>
      <c r="C109" s="216"/>
      <c r="D109" s="217"/>
      <c r="E109" s="207">
        <f t="shared" ref="E109:AB109" si="50">E98</f>
        <v>0</v>
      </c>
      <c r="F109" s="207">
        <f t="shared" si="50"/>
        <v>0</v>
      </c>
      <c r="G109" s="207">
        <f t="shared" si="50"/>
        <v>0</v>
      </c>
      <c r="H109" s="207">
        <f t="shared" si="50"/>
        <v>0</v>
      </c>
      <c r="I109" s="207">
        <f t="shared" si="50"/>
        <v>0</v>
      </c>
      <c r="J109" s="207">
        <f t="shared" si="50"/>
        <v>0</v>
      </c>
      <c r="K109" s="207">
        <f t="shared" si="50"/>
        <v>0</v>
      </c>
      <c r="L109" s="207">
        <f t="shared" si="50"/>
        <v>0</v>
      </c>
      <c r="M109" s="207">
        <f t="shared" si="50"/>
        <v>0</v>
      </c>
      <c r="N109" s="207">
        <f t="shared" si="50"/>
        <v>0</v>
      </c>
      <c r="O109" s="207">
        <f t="shared" si="50"/>
        <v>0</v>
      </c>
      <c r="P109" s="207">
        <f t="shared" si="50"/>
        <v>0</v>
      </c>
      <c r="Q109" s="207">
        <f t="shared" si="50"/>
        <v>0</v>
      </c>
      <c r="R109" s="207">
        <f t="shared" si="50"/>
        <v>0</v>
      </c>
      <c r="S109" s="207">
        <f t="shared" si="50"/>
        <v>0</v>
      </c>
      <c r="T109" s="207">
        <f t="shared" si="50"/>
        <v>0</v>
      </c>
      <c r="U109" s="207">
        <f t="shared" si="50"/>
        <v>0</v>
      </c>
      <c r="V109" s="207">
        <f t="shared" si="50"/>
        <v>0</v>
      </c>
      <c r="W109" s="207">
        <f t="shared" si="50"/>
        <v>0</v>
      </c>
      <c r="X109" s="207">
        <f t="shared" si="50"/>
        <v>0</v>
      </c>
      <c r="Y109" s="207">
        <f t="shared" si="50"/>
        <v>0</v>
      </c>
      <c r="Z109" s="207">
        <f t="shared" si="50"/>
        <v>0</v>
      </c>
      <c r="AA109" s="207">
        <f t="shared" si="50"/>
        <v>0</v>
      </c>
      <c r="AB109" s="207">
        <f t="shared" si="50"/>
        <v>0</v>
      </c>
      <c r="AC109" s="207">
        <f t="shared" si="38"/>
        <v>0</v>
      </c>
      <c r="AD109" s="207">
        <f t="shared" si="39"/>
        <v>0</v>
      </c>
      <c r="AE109" s="207">
        <f t="shared" si="40"/>
        <v>0</v>
      </c>
      <c r="AF109" s="208" t="e">
        <f t="shared" si="41"/>
        <v>#DIV/0!</v>
      </c>
      <c r="AG109" s="209"/>
      <c r="AH109" s="209"/>
      <c r="AI109" s="93"/>
    </row>
    <row r="110" spans="1:35" s="92" customFormat="1" x14ac:dyDescent="0.2">
      <c r="A110" s="210" t="s">
        <v>97</v>
      </c>
      <c r="B110" s="215" t="s">
        <v>27</v>
      </c>
      <c r="C110" s="211" t="s">
        <v>199</v>
      </c>
      <c r="D110" s="224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6"/>
      <c r="AD110" s="186"/>
      <c r="AE110" s="186"/>
      <c r="AF110" s="187"/>
      <c r="AG110" s="188"/>
      <c r="AH110" s="188"/>
      <c r="AI110" s="93"/>
    </row>
    <row r="111" spans="1:35" s="92" customFormat="1" ht="33.75" x14ac:dyDescent="0.2">
      <c r="A111" s="95" t="s">
        <v>102</v>
      </c>
      <c r="B111" s="96" t="s">
        <v>267</v>
      </c>
      <c r="C111" s="97" t="s">
        <v>268</v>
      </c>
      <c r="D111" s="98"/>
      <c r="E111" s="68"/>
      <c r="F111" s="67"/>
      <c r="G111" s="115"/>
      <c r="H111" s="116"/>
      <c r="I111" s="116"/>
      <c r="J111" s="116"/>
      <c r="K111" s="99"/>
      <c r="L111" s="99"/>
      <c r="M111" s="99">
        <f>K111*L111</f>
        <v>0</v>
      </c>
      <c r="N111" s="99"/>
      <c r="O111" s="99"/>
      <c r="P111" s="99">
        <f>N111*O111</f>
        <v>0</v>
      </c>
      <c r="Q111" s="99"/>
      <c r="R111" s="99"/>
      <c r="S111" s="99">
        <f>Q111*R111</f>
        <v>0</v>
      </c>
      <c r="T111" s="99"/>
      <c r="U111" s="99"/>
      <c r="V111" s="99">
        <f>T111*U111</f>
        <v>0</v>
      </c>
      <c r="W111" s="99"/>
      <c r="X111" s="99"/>
      <c r="Y111" s="99">
        <f>W111*X111</f>
        <v>0</v>
      </c>
      <c r="Z111" s="99"/>
      <c r="AA111" s="99"/>
      <c r="AB111" s="99">
        <f>Z111*AA111</f>
        <v>0</v>
      </c>
      <c r="AC111" s="100"/>
      <c r="AD111" s="100"/>
      <c r="AE111" s="100"/>
      <c r="AF111" s="101"/>
      <c r="AG111" s="69"/>
      <c r="AH111" s="69"/>
      <c r="AI111" s="93"/>
    </row>
    <row r="112" spans="1:35" s="92" customFormat="1" ht="112.5" x14ac:dyDescent="0.2">
      <c r="A112" s="95" t="s">
        <v>269</v>
      </c>
      <c r="B112" s="96" t="s">
        <v>270</v>
      </c>
      <c r="C112" s="97" t="s">
        <v>318</v>
      </c>
      <c r="D112" s="98" t="s">
        <v>105</v>
      </c>
      <c r="E112" s="68">
        <v>3</v>
      </c>
      <c r="F112" s="67">
        <v>5400</v>
      </c>
      <c r="G112" s="67">
        <f t="shared" ref="G112:G121" si="51">E112*F112</f>
        <v>16200</v>
      </c>
      <c r="H112" s="68">
        <v>3</v>
      </c>
      <c r="I112" s="67">
        <v>3541</v>
      </c>
      <c r="J112" s="67">
        <f t="shared" ref="J112:J121" si="52">H112*I112</f>
        <v>10623</v>
      </c>
      <c r="K112" s="99"/>
      <c r="L112" s="99"/>
      <c r="M112" s="99">
        <f>K112*L112</f>
        <v>0</v>
      </c>
      <c r="N112" s="99"/>
      <c r="O112" s="99"/>
      <c r="P112" s="99">
        <f>N112*O112</f>
        <v>0</v>
      </c>
      <c r="Q112" s="99"/>
      <c r="R112" s="99"/>
      <c r="S112" s="99">
        <f>Q112*R112</f>
        <v>0</v>
      </c>
      <c r="T112" s="99"/>
      <c r="U112" s="99"/>
      <c r="V112" s="99">
        <f>T112*U112</f>
        <v>0</v>
      </c>
      <c r="W112" s="99"/>
      <c r="X112" s="99"/>
      <c r="Y112" s="99">
        <f>W112*X112</f>
        <v>0</v>
      </c>
      <c r="Z112" s="99"/>
      <c r="AA112" s="99"/>
      <c r="AB112" s="99">
        <f>Z112*AA112</f>
        <v>0</v>
      </c>
      <c r="AC112" s="100">
        <f>G112+M112+S112+Y112</f>
        <v>16200</v>
      </c>
      <c r="AD112" s="100">
        <f>J112+P112+V112+AB112</f>
        <v>10623</v>
      </c>
      <c r="AE112" s="100">
        <f>AC112-AD112</f>
        <v>5577</v>
      </c>
      <c r="AF112" s="114">
        <f>AE112/AC112</f>
        <v>0.34425925925925926</v>
      </c>
      <c r="AG112" s="84" t="s">
        <v>363</v>
      </c>
      <c r="AH112" s="70"/>
      <c r="AI112" s="93"/>
    </row>
    <row r="113" spans="1:35" s="92" customFormat="1" ht="112.5" x14ac:dyDescent="0.2">
      <c r="A113" s="95" t="s">
        <v>269</v>
      </c>
      <c r="B113" s="96" t="s">
        <v>271</v>
      </c>
      <c r="C113" s="97" t="s">
        <v>319</v>
      </c>
      <c r="D113" s="98" t="s">
        <v>105</v>
      </c>
      <c r="E113" s="68">
        <v>3</v>
      </c>
      <c r="F113" s="67">
        <v>5400</v>
      </c>
      <c r="G113" s="67">
        <f t="shared" si="51"/>
        <v>16200</v>
      </c>
      <c r="H113" s="68">
        <v>3</v>
      </c>
      <c r="I113" s="67">
        <v>3541</v>
      </c>
      <c r="J113" s="67">
        <f t="shared" si="52"/>
        <v>10623</v>
      </c>
      <c r="K113" s="99"/>
      <c r="L113" s="99"/>
      <c r="M113" s="99">
        <f t="shared" ref="M113:M119" si="53">K113*L113</f>
        <v>0</v>
      </c>
      <c r="N113" s="99"/>
      <c r="O113" s="99"/>
      <c r="P113" s="99">
        <f t="shared" ref="P113:P119" si="54">N113*O113</f>
        <v>0</v>
      </c>
      <c r="Q113" s="99"/>
      <c r="R113" s="99"/>
      <c r="S113" s="99">
        <f t="shared" ref="S113:S119" si="55">Q113*R113</f>
        <v>0</v>
      </c>
      <c r="T113" s="99"/>
      <c r="U113" s="99"/>
      <c r="V113" s="99">
        <f t="shared" ref="V113:V119" si="56">T113*U113</f>
        <v>0</v>
      </c>
      <c r="W113" s="99"/>
      <c r="X113" s="99"/>
      <c r="Y113" s="99">
        <f t="shared" ref="Y113:Y119" si="57">W113*X113</f>
        <v>0</v>
      </c>
      <c r="Z113" s="99"/>
      <c r="AA113" s="99"/>
      <c r="AB113" s="99">
        <f t="shared" ref="AB113:AB119" si="58">Z113*AA113</f>
        <v>0</v>
      </c>
      <c r="AC113" s="100">
        <f t="shared" ref="AC113:AC119" si="59">G113+M113+S113+Y113</f>
        <v>16200</v>
      </c>
      <c r="AD113" s="100">
        <f t="shared" ref="AD113:AD119" si="60">J113+P113+V113+AB113</f>
        <v>10623</v>
      </c>
      <c r="AE113" s="100">
        <f t="shared" ref="AE113:AE119" si="61">AC113-AD113</f>
        <v>5577</v>
      </c>
      <c r="AF113" s="114">
        <f t="shared" ref="AF113:AF119" si="62">AE113/AC113</f>
        <v>0.34425925925925926</v>
      </c>
      <c r="AG113" s="84" t="s">
        <v>364</v>
      </c>
      <c r="AH113" s="70"/>
      <c r="AI113" s="93"/>
    </row>
    <row r="114" spans="1:35" s="92" customFormat="1" ht="112.5" x14ac:dyDescent="0.2">
      <c r="A114" s="95" t="s">
        <v>269</v>
      </c>
      <c r="B114" s="96" t="s">
        <v>272</v>
      </c>
      <c r="C114" s="97" t="s">
        <v>320</v>
      </c>
      <c r="D114" s="98" t="s">
        <v>273</v>
      </c>
      <c r="E114" s="68">
        <v>9</v>
      </c>
      <c r="F114" s="67">
        <v>4000</v>
      </c>
      <c r="G114" s="67">
        <f t="shared" si="51"/>
        <v>36000</v>
      </c>
      <c r="H114" s="68">
        <v>9</v>
      </c>
      <c r="I114" s="67">
        <f>24000/9</f>
        <v>2666.6666666666665</v>
      </c>
      <c r="J114" s="67">
        <f t="shared" si="52"/>
        <v>24000</v>
      </c>
      <c r="K114" s="99"/>
      <c r="L114" s="99"/>
      <c r="M114" s="99">
        <f t="shared" si="53"/>
        <v>0</v>
      </c>
      <c r="N114" s="99"/>
      <c r="O114" s="99"/>
      <c r="P114" s="99">
        <f t="shared" si="54"/>
        <v>0</v>
      </c>
      <c r="Q114" s="99"/>
      <c r="R114" s="99"/>
      <c r="S114" s="99">
        <f t="shared" si="55"/>
        <v>0</v>
      </c>
      <c r="T114" s="99"/>
      <c r="U114" s="99"/>
      <c r="V114" s="99">
        <f t="shared" si="56"/>
        <v>0</v>
      </c>
      <c r="W114" s="99"/>
      <c r="X114" s="99"/>
      <c r="Y114" s="99">
        <f t="shared" si="57"/>
        <v>0</v>
      </c>
      <c r="Z114" s="99"/>
      <c r="AA114" s="99"/>
      <c r="AB114" s="99">
        <f t="shared" si="58"/>
        <v>0</v>
      </c>
      <c r="AC114" s="100">
        <f t="shared" si="59"/>
        <v>36000</v>
      </c>
      <c r="AD114" s="100">
        <f t="shared" si="60"/>
        <v>24000</v>
      </c>
      <c r="AE114" s="100">
        <f t="shared" si="61"/>
        <v>12000</v>
      </c>
      <c r="AF114" s="114">
        <f t="shared" si="62"/>
        <v>0.33333333333333331</v>
      </c>
      <c r="AG114" s="84" t="s">
        <v>365</v>
      </c>
      <c r="AH114" s="70"/>
      <c r="AI114" s="93"/>
    </row>
    <row r="115" spans="1:35" s="92" customFormat="1" ht="112.5" x14ac:dyDescent="0.2">
      <c r="A115" s="95" t="s">
        <v>269</v>
      </c>
      <c r="B115" s="96" t="s">
        <v>274</v>
      </c>
      <c r="C115" s="97" t="s">
        <v>321</v>
      </c>
      <c r="D115" s="98" t="s">
        <v>275</v>
      </c>
      <c r="E115" s="68">
        <v>6</v>
      </c>
      <c r="F115" s="67">
        <v>3500</v>
      </c>
      <c r="G115" s="67">
        <f t="shared" si="51"/>
        <v>21000</v>
      </c>
      <c r="H115" s="68">
        <v>6</v>
      </c>
      <c r="I115" s="67">
        <v>2000</v>
      </c>
      <c r="J115" s="67">
        <f t="shared" si="52"/>
        <v>12000</v>
      </c>
      <c r="K115" s="99"/>
      <c r="L115" s="99"/>
      <c r="M115" s="99">
        <f t="shared" si="53"/>
        <v>0</v>
      </c>
      <c r="N115" s="99"/>
      <c r="O115" s="99"/>
      <c r="P115" s="99">
        <f t="shared" si="54"/>
        <v>0</v>
      </c>
      <c r="Q115" s="99"/>
      <c r="R115" s="99"/>
      <c r="S115" s="99">
        <f t="shared" si="55"/>
        <v>0</v>
      </c>
      <c r="T115" s="99"/>
      <c r="U115" s="99"/>
      <c r="V115" s="99">
        <f t="shared" si="56"/>
        <v>0</v>
      </c>
      <c r="W115" s="99"/>
      <c r="X115" s="99"/>
      <c r="Y115" s="99">
        <f t="shared" si="57"/>
        <v>0</v>
      </c>
      <c r="Z115" s="99"/>
      <c r="AA115" s="99"/>
      <c r="AB115" s="99">
        <f t="shared" si="58"/>
        <v>0</v>
      </c>
      <c r="AC115" s="100">
        <f t="shared" si="59"/>
        <v>21000</v>
      </c>
      <c r="AD115" s="100">
        <f t="shared" si="60"/>
        <v>12000</v>
      </c>
      <c r="AE115" s="100">
        <f t="shared" si="61"/>
        <v>9000</v>
      </c>
      <c r="AF115" s="114">
        <f t="shared" si="62"/>
        <v>0.42857142857142855</v>
      </c>
      <c r="AG115" s="84" t="s">
        <v>365</v>
      </c>
      <c r="AH115" s="70"/>
      <c r="AI115" s="93"/>
    </row>
    <row r="116" spans="1:35" s="92" customFormat="1" ht="33.75" x14ac:dyDescent="0.2">
      <c r="A116" s="95" t="s">
        <v>102</v>
      </c>
      <c r="B116" s="96" t="s">
        <v>276</v>
      </c>
      <c r="C116" s="97" t="s">
        <v>322</v>
      </c>
      <c r="D116" s="98" t="s">
        <v>215</v>
      </c>
      <c r="E116" s="68">
        <v>1</v>
      </c>
      <c r="F116" s="67">
        <v>195001</v>
      </c>
      <c r="G116" s="67">
        <f t="shared" si="51"/>
        <v>195001</v>
      </c>
      <c r="H116" s="68">
        <v>1</v>
      </c>
      <c r="I116" s="67">
        <v>195001</v>
      </c>
      <c r="J116" s="67">
        <f t="shared" si="52"/>
        <v>195001</v>
      </c>
      <c r="K116" s="99"/>
      <c r="L116" s="99"/>
      <c r="M116" s="99">
        <f t="shared" si="53"/>
        <v>0</v>
      </c>
      <c r="N116" s="99"/>
      <c r="O116" s="99"/>
      <c r="P116" s="99">
        <f t="shared" si="54"/>
        <v>0</v>
      </c>
      <c r="Q116" s="99"/>
      <c r="R116" s="99"/>
      <c r="S116" s="99">
        <f t="shared" si="55"/>
        <v>0</v>
      </c>
      <c r="T116" s="99"/>
      <c r="U116" s="99"/>
      <c r="V116" s="99">
        <f t="shared" si="56"/>
        <v>0</v>
      </c>
      <c r="W116" s="99"/>
      <c r="X116" s="99"/>
      <c r="Y116" s="99">
        <f t="shared" si="57"/>
        <v>0</v>
      </c>
      <c r="Z116" s="99"/>
      <c r="AA116" s="99"/>
      <c r="AB116" s="99">
        <f t="shared" si="58"/>
        <v>0</v>
      </c>
      <c r="AC116" s="100">
        <f t="shared" si="59"/>
        <v>195001</v>
      </c>
      <c r="AD116" s="100">
        <f t="shared" si="60"/>
        <v>195001</v>
      </c>
      <c r="AE116" s="100">
        <f t="shared" si="61"/>
        <v>0</v>
      </c>
      <c r="AF116" s="114">
        <f t="shared" si="62"/>
        <v>0</v>
      </c>
      <c r="AG116" s="264" t="s">
        <v>352</v>
      </c>
      <c r="AH116" s="102" t="s">
        <v>341</v>
      </c>
      <c r="AI116" s="93"/>
    </row>
    <row r="117" spans="1:35" s="92" customFormat="1" ht="33.75" x14ac:dyDescent="0.2">
      <c r="A117" s="95" t="s">
        <v>102</v>
      </c>
      <c r="B117" s="96" t="s">
        <v>277</v>
      </c>
      <c r="C117" s="97" t="s">
        <v>323</v>
      </c>
      <c r="D117" s="98" t="s">
        <v>215</v>
      </c>
      <c r="E117" s="68">
        <v>1</v>
      </c>
      <c r="F117" s="67">
        <v>195125</v>
      </c>
      <c r="G117" s="67">
        <f t="shared" si="51"/>
        <v>195125</v>
      </c>
      <c r="H117" s="68">
        <v>1</v>
      </c>
      <c r="I117" s="67">
        <v>195125</v>
      </c>
      <c r="J117" s="67">
        <f t="shared" si="52"/>
        <v>195125</v>
      </c>
      <c r="K117" s="99"/>
      <c r="L117" s="99"/>
      <c r="M117" s="99">
        <f t="shared" si="53"/>
        <v>0</v>
      </c>
      <c r="N117" s="99"/>
      <c r="O117" s="99"/>
      <c r="P117" s="99">
        <f t="shared" si="54"/>
        <v>0</v>
      </c>
      <c r="Q117" s="99"/>
      <c r="R117" s="99"/>
      <c r="S117" s="99">
        <f t="shared" si="55"/>
        <v>0</v>
      </c>
      <c r="T117" s="99"/>
      <c r="U117" s="99"/>
      <c r="V117" s="99">
        <f t="shared" si="56"/>
        <v>0</v>
      </c>
      <c r="W117" s="99"/>
      <c r="X117" s="99"/>
      <c r="Y117" s="99">
        <f t="shared" si="57"/>
        <v>0</v>
      </c>
      <c r="Z117" s="99"/>
      <c r="AA117" s="99"/>
      <c r="AB117" s="99">
        <f t="shared" si="58"/>
        <v>0</v>
      </c>
      <c r="AC117" s="100">
        <f t="shared" si="59"/>
        <v>195125</v>
      </c>
      <c r="AD117" s="100">
        <f t="shared" si="60"/>
        <v>195125</v>
      </c>
      <c r="AE117" s="100">
        <f t="shared" si="61"/>
        <v>0</v>
      </c>
      <c r="AF117" s="114">
        <f t="shared" si="62"/>
        <v>0</v>
      </c>
      <c r="AG117" s="264"/>
      <c r="AH117" s="102" t="s">
        <v>342</v>
      </c>
      <c r="AI117" s="93"/>
    </row>
    <row r="118" spans="1:35" s="92" customFormat="1" ht="33.75" x14ac:dyDescent="0.2">
      <c r="A118" s="95" t="s">
        <v>102</v>
      </c>
      <c r="B118" s="96" t="s">
        <v>278</v>
      </c>
      <c r="C118" s="97" t="s">
        <v>324</v>
      </c>
      <c r="D118" s="98" t="s">
        <v>215</v>
      </c>
      <c r="E118" s="68">
        <v>1</v>
      </c>
      <c r="F118" s="117">
        <v>148928</v>
      </c>
      <c r="G118" s="67">
        <f t="shared" si="51"/>
        <v>148928</v>
      </c>
      <c r="H118" s="68">
        <v>1</v>
      </c>
      <c r="I118" s="117">
        <v>148928</v>
      </c>
      <c r="J118" s="67">
        <f t="shared" si="52"/>
        <v>148928</v>
      </c>
      <c r="K118" s="99"/>
      <c r="L118" s="99"/>
      <c r="M118" s="99">
        <f t="shared" si="53"/>
        <v>0</v>
      </c>
      <c r="N118" s="99"/>
      <c r="O118" s="99"/>
      <c r="P118" s="99">
        <f t="shared" si="54"/>
        <v>0</v>
      </c>
      <c r="Q118" s="99"/>
      <c r="R118" s="99"/>
      <c r="S118" s="99">
        <f t="shared" si="55"/>
        <v>0</v>
      </c>
      <c r="T118" s="99"/>
      <c r="U118" s="99"/>
      <c r="V118" s="99">
        <f t="shared" si="56"/>
        <v>0</v>
      </c>
      <c r="W118" s="99"/>
      <c r="X118" s="99"/>
      <c r="Y118" s="99">
        <f t="shared" si="57"/>
        <v>0</v>
      </c>
      <c r="Z118" s="99"/>
      <c r="AA118" s="99"/>
      <c r="AB118" s="99">
        <f t="shared" si="58"/>
        <v>0</v>
      </c>
      <c r="AC118" s="100">
        <f t="shared" si="59"/>
        <v>148928</v>
      </c>
      <c r="AD118" s="100">
        <f t="shared" si="60"/>
        <v>148928</v>
      </c>
      <c r="AE118" s="100">
        <f t="shared" si="61"/>
        <v>0</v>
      </c>
      <c r="AF118" s="114">
        <f t="shared" si="62"/>
        <v>0</v>
      </c>
      <c r="AG118" s="264"/>
      <c r="AH118" s="102" t="s">
        <v>342</v>
      </c>
      <c r="AI118" s="93"/>
    </row>
    <row r="119" spans="1:35" s="92" customFormat="1" ht="45" x14ac:dyDescent="0.2">
      <c r="A119" s="95" t="s">
        <v>102</v>
      </c>
      <c r="B119" s="96" t="s">
        <v>279</v>
      </c>
      <c r="C119" s="97" t="s">
        <v>325</v>
      </c>
      <c r="D119" s="98" t="s">
        <v>215</v>
      </c>
      <c r="E119" s="68">
        <v>1</v>
      </c>
      <c r="F119" s="117">
        <v>189360</v>
      </c>
      <c r="G119" s="67">
        <f t="shared" si="51"/>
        <v>189360</v>
      </c>
      <c r="H119" s="68">
        <v>1</v>
      </c>
      <c r="I119" s="117">
        <v>189360</v>
      </c>
      <c r="J119" s="67">
        <f t="shared" si="52"/>
        <v>189360</v>
      </c>
      <c r="K119" s="99"/>
      <c r="L119" s="99"/>
      <c r="M119" s="99">
        <f t="shared" si="53"/>
        <v>0</v>
      </c>
      <c r="N119" s="99"/>
      <c r="O119" s="99"/>
      <c r="P119" s="99">
        <f t="shared" si="54"/>
        <v>0</v>
      </c>
      <c r="Q119" s="99"/>
      <c r="R119" s="99"/>
      <c r="S119" s="99">
        <f t="shared" si="55"/>
        <v>0</v>
      </c>
      <c r="T119" s="99"/>
      <c r="U119" s="99"/>
      <c r="V119" s="99">
        <f t="shared" si="56"/>
        <v>0</v>
      </c>
      <c r="W119" s="99"/>
      <c r="X119" s="99"/>
      <c r="Y119" s="99">
        <f t="shared" si="57"/>
        <v>0</v>
      </c>
      <c r="Z119" s="99"/>
      <c r="AA119" s="99"/>
      <c r="AB119" s="99">
        <f t="shared" si="58"/>
        <v>0</v>
      </c>
      <c r="AC119" s="100">
        <f t="shared" si="59"/>
        <v>189360</v>
      </c>
      <c r="AD119" s="100">
        <f t="shared" si="60"/>
        <v>189360</v>
      </c>
      <c r="AE119" s="100">
        <f t="shared" si="61"/>
        <v>0</v>
      </c>
      <c r="AF119" s="114">
        <f t="shared" si="62"/>
        <v>0</v>
      </c>
      <c r="AG119" s="264"/>
      <c r="AH119" s="102" t="s">
        <v>343</v>
      </c>
      <c r="AI119" s="93"/>
    </row>
    <row r="120" spans="1:35" s="92" customFormat="1" ht="40.5" customHeight="1" x14ac:dyDescent="0.2">
      <c r="A120" s="95" t="s">
        <v>102</v>
      </c>
      <c r="B120" s="96" t="s">
        <v>280</v>
      </c>
      <c r="C120" s="97" t="s">
        <v>326</v>
      </c>
      <c r="D120" s="98" t="s">
        <v>215</v>
      </c>
      <c r="E120" s="68">
        <v>1</v>
      </c>
      <c r="F120" s="117">
        <v>50000</v>
      </c>
      <c r="G120" s="67">
        <f t="shared" si="51"/>
        <v>50000</v>
      </c>
      <c r="H120" s="68">
        <v>1</v>
      </c>
      <c r="I120" s="117">
        <v>50000</v>
      </c>
      <c r="J120" s="67">
        <f t="shared" si="52"/>
        <v>50000</v>
      </c>
      <c r="K120" s="99"/>
      <c r="L120" s="99"/>
      <c r="M120" s="99">
        <f>K120*L120</f>
        <v>0</v>
      </c>
      <c r="N120" s="99"/>
      <c r="O120" s="99"/>
      <c r="P120" s="99">
        <f>N120*O120</f>
        <v>0</v>
      </c>
      <c r="Q120" s="99"/>
      <c r="R120" s="99"/>
      <c r="S120" s="99">
        <f>Q120*R120</f>
        <v>0</v>
      </c>
      <c r="T120" s="99"/>
      <c r="U120" s="99"/>
      <c r="V120" s="99">
        <f>T120*U120</f>
        <v>0</v>
      </c>
      <c r="W120" s="99"/>
      <c r="X120" s="99"/>
      <c r="Y120" s="99">
        <f>W120*X120</f>
        <v>0</v>
      </c>
      <c r="Z120" s="99"/>
      <c r="AA120" s="99"/>
      <c r="AB120" s="99">
        <f>Z120*AA120</f>
        <v>0</v>
      </c>
      <c r="AC120" s="100">
        <f>G120+M120+S120+Y120</f>
        <v>50000</v>
      </c>
      <c r="AD120" s="100">
        <f>J120+P120+V120+AB120</f>
        <v>50000</v>
      </c>
      <c r="AE120" s="100">
        <f>AC120-AD120</f>
        <v>0</v>
      </c>
      <c r="AF120" s="114">
        <f>AE120/AC120</f>
        <v>0</v>
      </c>
      <c r="AG120" s="264"/>
      <c r="AH120" s="102" t="s">
        <v>344</v>
      </c>
      <c r="AI120" s="93"/>
    </row>
    <row r="121" spans="1:35" s="92" customFormat="1" ht="67.5" x14ac:dyDescent="0.2">
      <c r="A121" s="95" t="s">
        <v>102</v>
      </c>
      <c r="B121" s="96" t="s">
        <v>281</v>
      </c>
      <c r="C121" s="118" t="s">
        <v>282</v>
      </c>
      <c r="D121" s="119" t="s">
        <v>215</v>
      </c>
      <c r="E121" s="120">
        <v>1</v>
      </c>
      <c r="F121" s="117">
        <v>29600</v>
      </c>
      <c r="G121" s="67">
        <f t="shared" si="51"/>
        <v>29600</v>
      </c>
      <c r="H121" s="120">
        <v>1</v>
      </c>
      <c r="I121" s="117">
        <v>29600</v>
      </c>
      <c r="J121" s="67">
        <f t="shared" si="52"/>
        <v>29600</v>
      </c>
      <c r="K121" s="99"/>
      <c r="L121" s="99"/>
      <c r="M121" s="99">
        <f>K121*L121</f>
        <v>0</v>
      </c>
      <c r="N121" s="99"/>
      <c r="O121" s="99"/>
      <c r="P121" s="99">
        <f>N121*O121</f>
        <v>0</v>
      </c>
      <c r="Q121" s="99"/>
      <c r="R121" s="99"/>
      <c r="S121" s="99">
        <f>Q121*R121</f>
        <v>0</v>
      </c>
      <c r="T121" s="99"/>
      <c r="U121" s="99"/>
      <c r="V121" s="99">
        <f>T121*U121</f>
        <v>0</v>
      </c>
      <c r="W121" s="99"/>
      <c r="X121" s="99"/>
      <c r="Y121" s="99">
        <f>W121*X121</f>
        <v>0</v>
      </c>
      <c r="Z121" s="99"/>
      <c r="AA121" s="99"/>
      <c r="AB121" s="99">
        <f>Z121*AA121</f>
        <v>0</v>
      </c>
      <c r="AC121" s="100">
        <f>G121+M121+S121+Y121</f>
        <v>29600</v>
      </c>
      <c r="AD121" s="100">
        <f>J121+P121+V121+AB121</f>
        <v>29600</v>
      </c>
      <c r="AE121" s="100">
        <f>AC121-AD121</f>
        <v>0</v>
      </c>
      <c r="AF121" s="114">
        <f>AE121/AC121</f>
        <v>0</v>
      </c>
      <c r="AG121" s="69"/>
      <c r="AH121" s="69"/>
      <c r="AI121" s="93"/>
    </row>
    <row r="122" spans="1:35" s="92" customFormat="1" ht="15" customHeight="1" x14ac:dyDescent="0.2">
      <c r="A122" s="203" t="s">
        <v>200</v>
      </c>
      <c r="B122" s="204"/>
      <c r="C122" s="216"/>
      <c r="D122" s="217"/>
      <c r="E122" s="207"/>
      <c r="F122" s="207"/>
      <c r="G122" s="207">
        <f t="shared" ref="G122:AB122" si="63">SUM(G111:G121)</f>
        <v>897414</v>
      </c>
      <c r="H122" s="207"/>
      <c r="I122" s="207"/>
      <c r="J122" s="207">
        <f t="shared" si="63"/>
        <v>865260</v>
      </c>
      <c r="K122" s="207">
        <f t="shared" si="63"/>
        <v>0</v>
      </c>
      <c r="L122" s="207">
        <f t="shared" si="63"/>
        <v>0</v>
      </c>
      <c r="M122" s="207">
        <f t="shared" si="63"/>
        <v>0</v>
      </c>
      <c r="N122" s="207">
        <f t="shared" si="63"/>
        <v>0</v>
      </c>
      <c r="O122" s="207">
        <f t="shared" si="63"/>
        <v>0</v>
      </c>
      <c r="P122" s="207">
        <f t="shared" si="63"/>
        <v>0</v>
      </c>
      <c r="Q122" s="207">
        <f t="shared" si="63"/>
        <v>0</v>
      </c>
      <c r="R122" s="207">
        <f t="shared" si="63"/>
        <v>0</v>
      </c>
      <c r="S122" s="207">
        <f t="shared" si="63"/>
        <v>0</v>
      </c>
      <c r="T122" s="207">
        <f t="shared" si="63"/>
        <v>0</v>
      </c>
      <c r="U122" s="207">
        <f t="shared" si="63"/>
        <v>0</v>
      </c>
      <c r="V122" s="207">
        <f t="shared" si="63"/>
        <v>0</v>
      </c>
      <c r="W122" s="207">
        <f t="shared" si="63"/>
        <v>0</v>
      </c>
      <c r="X122" s="207">
        <f t="shared" si="63"/>
        <v>0</v>
      </c>
      <c r="Y122" s="207">
        <f t="shared" si="63"/>
        <v>0</v>
      </c>
      <c r="Z122" s="207">
        <f t="shared" si="63"/>
        <v>0</v>
      </c>
      <c r="AA122" s="207">
        <f t="shared" si="63"/>
        <v>0</v>
      </c>
      <c r="AB122" s="207">
        <f t="shared" si="63"/>
        <v>0</v>
      </c>
      <c r="AC122" s="207">
        <f>G122+M122+S122+Y122</f>
        <v>897414</v>
      </c>
      <c r="AD122" s="207">
        <f>J122+P122+V122+AB122</f>
        <v>865260</v>
      </c>
      <c r="AE122" s="207">
        <f>AC122-AD122</f>
        <v>32154</v>
      </c>
      <c r="AF122" s="208">
        <f>AE122/AC122</f>
        <v>3.5829617099800093E-2</v>
      </c>
      <c r="AG122" s="209"/>
      <c r="AH122" s="209"/>
      <c r="AI122" s="93"/>
    </row>
    <row r="123" spans="1:35" s="92" customFormat="1" ht="15" customHeight="1" x14ac:dyDescent="0.2">
      <c r="A123" s="210" t="s">
        <v>97</v>
      </c>
      <c r="B123" s="215" t="s">
        <v>28</v>
      </c>
      <c r="C123" s="211" t="s">
        <v>201</v>
      </c>
      <c r="D123" s="224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6"/>
      <c r="AD123" s="186"/>
      <c r="AE123" s="186"/>
      <c r="AF123" s="187"/>
      <c r="AG123" s="188"/>
      <c r="AH123" s="188"/>
      <c r="AI123" s="93"/>
    </row>
    <row r="124" spans="1:35" s="92" customFormat="1" ht="99.95" customHeight="1" x14ac:dyDescent="0.2">
      <c r="A124" s="95" t="s">
        <v>102</v>
      </c>
      <c r="B124" s="121" t="s">
        <v>283</v>
      </c>
      <c r="C124" s="97" t="s">
        <v>357</v>
      </c>
      <c r="D124" s="97"/>
      <c r="E124" s="97"/>
      <c r="F124" s="97"/>
      <c r="G124" s="115"/>
      <c r="H124" s="116"/>
      <c r="I124" s="116"/>
      <c r="J124" s="116"/>
      <c r="K124" s="99"/>
      <c r="L124" s="99"/>
      <c r="M124" s="99">
        <f>K124*L124</f>
        <v>0</v>
      </c>
      <c r="N124" s="99"/>
      <c r="O124" s="99"/>
      <c r="P124" s="99">
        <f>N124*O124</f>
        <v>0</v>
      </c>
      <c r="Q124" s="99"/>
      <c r="R124" s="99"/>
      <c r="S124" s="99">
        <f>Q124*R124</f>
        <v>0</v>
      </c>
      <c r="T124" s="99"/>
      <c r="U124" s="99"/>
      <c r="V124" s="99">
        <f>T124*U124</f>
        <v>0</v>
      </c>
      <c r="W124" s="99"/>
      <c r="X124" s="99"/>
      <c r="Y124" s="99">
        <f>W124*X124</f>
        <v>0</v>
      </c>
      <c r="Z124" s="99"/>
      <c r="AA124" s="99"/>
      <c r="AB124" s="99">
        <f>Z124*AA124</f>
        <v>0</v>
      </c>
      <c r="AC124" s="100"/>
      <c r="AD124" s="100"/>
      <c r="AE124" s="100"/>
      <c r="AF124" s="101"/>
      <c r="AG124" s="264" t="s">
        <v>353</v>
      </c>
      <c r="AH124" s="69"/>
      <c r="AI124" s="93"/>
    </row>
    <row r="125" spans="1:35" s="92" customFormat="1" ht="67.5" x14ac:dyDescent="0.2">
      <c r="A125" s="95" t="s">
        <v>102</v>
      </c>
      <c r="B125" s="121" t="s">
        <v>284</v>
      </c>
      <c r="C125" s="97" t="s">
        <v>359</v>
      </c>
      <c r="D125" s="122" t="s">
        <v>285</v>
      </c>
      <c r="E125" s="120">
        <v>4</v>
      </c>
      <c r="F125" s="123">
        <v>6000</v>
      </c>
      <c r="G125" s="122">
        <f>E125*F125</f>
        <v>24000</v>
      </c>
      <c r="H125" s="120">
        <v>4</v>
      </c>
      <c r="I125" s="123">
        <v>6000</v>
      </c>
      <c r="J125" s="122">
        <f>H125*I125</f>
        <v>24000</v>
      </c>
      <c r="K125" s="99"/>
      <c r="L125" s="99"/>
      <c r="M125" s="99">
        <f>K125*L125</f>
        <v>0</v>
      </c>
      <c r="N125" s="99"/>
      <c r="O125" s="99"/>
      <c r="P125" s="99">
        <f>N125*O125</f>
        <v>0</v>
      </c>
      <c r="Q125" s="99"/>
      <c r="R125" s="99"/>
      <c r="S125" s="99">
        <f>Q125*R125</f>
        <v>0</v>
      </c>
      <c r="T125" s="99"/>
      <c r="U125" s="99"/>
      <c r="V125" s="99">
        <f>T125*U125</f>
        <v>0</v>
      </c>
      <c r="W125" s="99"/>
      <c r="X125" s="99"/>
      <c r="Y125" s="99">
        <f>W125*X125</f>
        <v>0</v>
      </c>
      <c r="Z125" s="99"/>
      <c r="AA125" s="99"/>
      <c r="AB125" s="99">
        <f>Z125*AA125</f>
        <v>0</v>
      </c>
      <c r="AC125" s="100">
        <f>G125+M125+S125+Y125</f>
        <v>24000</v>
      </c>
      <c r="AD125" s="100">
        <f>J125+P125+V125+AB125</f>
        <v>24000</v>
      </c>
      <c r="AE125" s="100">
        <f>AC125-AD125</f>
        <v>0</v>
      </c>
      <c r="AF125" s="114">
        <f>AE125/AC125</f>
        <v>0</v>
      </c>
      <c r="AG125" s="264"/>
      <c r="AH125" s="102" t="s">
        <v>345</v>
      </c>
      <c r="AI125" s="93"/>
    </row>
    <row r="126" spans="1:35" s="92" customFormat="1" ht="77.45" customHeight="1" x14ac:dyDescent="0.2">
      <c r="A126" s="124" t="s">
        <v>102</v>
      </c>
      <c r="B126" s="125" t="s">
        <v>286</v>
      </c>
      <c r="C126" s="109" t="s">
        <v>358</v>
      </c>
      <c r="D126" s="126" t="s">
        <v>285</v>
      </c>
      <c r="E126" s="120">
        <v>4</v>
      </c>
      <c r="F126" s="123">
        <v>11500</v>
      </c>
      <c r="G126" s="126">
        <f>E126*F126</f>
        <v>46000</v>
      </c>
      <c r="H126" s="120">
        <v>4</v>
      </c>
      <c r="I126" s="123">
        <v>11500</v>
      </c>
      <c r="J126" s="126">
        <f>H126*I126</f>
        <v>46000</v>
      </c>
      <c r="K126" s="99"/>
      <c r="L126" s="99"/>
      <c r="M126" s="99">
        <f>K126*L126</f>
        <v>0</v>
      </c>
      <c r="N126" s="99"/>
      <c r="O126" s="99"/>
      <c r="P126" s="99">
        <f>N126*O126</f>
        <v>0</v>
      </c>
      <c r="Q126" s="99"/>
      <c r="R126" s="99"/>
      <c r="S126" s="99">
        <f>Q126*R126</f>
        <v>0</v>
      </c>
      <c r="T126" s="99"/>
      <c r="U126" s="99"/>
      <c r="V126" s="99">
        <f>T126*U126</f>
        <v>0</v>
      </c>
      <c r="W126" s="99"/>
      <c r="X126" s="99"/>
      <c r="Y126" s="99">
        <f>W126*X126</f>
        <v>0</v>
      </c>
      <c r="Z126" s="99"/>
      <c r="AA126" s="99"/>
      <c r="AB126" s="99">
        <f>Z126*AA126</f>
        <v>0</v>
      </c>
      <c r="AC126" s="100">
        <f>G126+M126+S126+Y126</f>
        <v>46000</v>
      </c>
      <c r="AD126" s="100">
        <f>J126+P126+V126+AB126</f>
        <v>46000</v>
      </c>
      <c r="AE126" s="100">
        <f>AC126-AD126</f>
        <v>0</v>
      </c>
      <c r="AF126" s="114">
        <f>AE126/AC126</f>
        <v>0</v>
      </c>
      <c r="AG126" s="264"/>
      <c r="AH126" s="69"/>
      <c r="AI126" s="93"/>
    </row>
    <row r="127" spans="1:35" s="92" customFormat="1" ht="15" customHeight="1" x14ac:dyDescent="0.2">
      <c r="A127" s="203" t="s">
        <v>202</v>
      </c>
      <c r="B127" s="204"/>
      <c r="C127" s="216"/>
      <c r="D127" s="217"/>
      <c r="E127" s="207"/>
      <c r="F127" s="207"/>
      <c r="G127" s="207">
        <f>SUM(G124:G126)</f>
        <v>70000</v>
      </c>
      <c r="H127" s="207"/>
      <c r="I127" s="207"/>
      <c r="J127" s="207">
        <f t="shared" ref="J127:AB127" si="64">SUM(J124:J126)</f>
        <v>70000</v>
      </c>
      <c r="K127" s="207">
        <f t="shared" si="64"/>
        <v>0</v>
      </c>
      <c r="L127" s="207">
        <f t="shared" si="64"/>
        <v>0</v>
      </c>
      <c r="M127" s="207">
        <f t="shared" si="64"/>
        <v>0</v>
      </c>
      <c r="N127" s="207">
        <f t="shared" si="64"/>
        <v>0</v>
      </c>
      <c r="O127" s="207">
        <f t="shared" si="64"/>
        <v>0</v>
      </c>
      <c r="P127" s="207">
        <f t="shared" si="64"/>
        <v>0</v>
      </c>
      <c r="Q127" s="207">
        <f t="shared" si="64"/>
        <v>0</v>
      </c>
      <c r="R127" s="207">
        <f t="shared" si="64"/>
        <v>0</v>
      </c>
      <c r="S127" s="207">
        <f t="shared" si="64"/>
        <v>0</v>
      </c>
      <c r="T127" s="207">
        <f t="shared" si="64"/>
        <v>0</v>
      </c>
      <c r="U127" s="207">
        <f t="shared" si="64"/>
        <v>0</v>
      </c>
      <c r="V127" s="207">
        <f t="shared" si="64"/>
        <v>0</v>
      </c>
      <c r="W127" s="207">
        <f t="shared" si="64"/>
        <v>0</v>
      </c>
      <c r="X127" s="207">
        <f t="shared" si="64"/>
        <v>0</v>
      </c>
      <c r="Y127" s="207">
        <f t="shared" si="64"/>
        <v>0</v>
      </c>
      <c r="Z127" s="207">
        <f t="shared" si="64"/>
        <v>0</v>
      </c>
      <c r="AA127" s="207">
        <f t="shared" si="64"/>
        <v>0</v>
      </c>
      <c r="AB127" s="207">
        <f t="shared" si="64"/>
        <v>0</v>
      </c>
      <c r="AC127" s="207">
        <f>G127+M127+S127+Y127</f>
        <v>70000</v>
      </c>
      <c r="AD127" s="207">
        <f>J127+P127+V127+AB127</f>
        <v>70000</v>
      </c>
      <c r="AE127" s="207">
        <f>AC127-AD127</f>
        <v>0</v>
      </c>
      <c r="AF127" s="208">
        <f>AE127/AC127</f>
        <v>0</v>
      </c>
      <c r="AG127" s="209"/>
      <c r="AH127" s="209"/>
      <c r="AI127" s="93"/>
    </row>
    <row r="128" spans="1:35" s="92" customFormat="1" ht="52.9" customHeight="1" x14ac:dyDescent="0.2">
      <c r="A128" s="210" t="s">
        <v>97</v>
      </c>
      <c r="B128" s="215" t="s">
        <v>29</v>
      </c>
      <c r="C128" s="211" t="s">
        <v>203</v>
      </c>
      <c r="D128" s="224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6"/>
      <c r="AD128" s="186"/>
      <c r="AE128" s="186"/>
      <c r="AF128" s="187"/>
      <c r="AG128" s="188"/>
      <c r="AH128" s="188"/>
      <c r="AI128" s="93"/>
    </row>
    <row r="129" spans="1:35" s="92" customFormat="1" ht="30" hidden="1" customHeight="1" thickBot="1" x14ac:dyDescent="0.25">
      <c r="A129" s="195" t="s">
        <v>102</v>
      </c>
      <c r="B129" s="225" t="s">
        <v>103</v>
      </c>
      <c r="C129" s="197" t="s">
        <v>204</v>
      </c>
      <c r="D129" s="198" t="s">
        <v>205</v>
      </c>
      <c r="E129" s="199"/>
      <c r="F129" s="199"/>
      <c r="G129" s="199">
        <f>E129*F129</f>
        <v>0</v>
      </c>
      <c r="H129" s="199"/>
      <c r="I129" s="199"/>
      <c r="J129" s="199">
        <f>H129*I129</f>
        <v>0</v>
      </c>
      <c r="K129" s="199"/>
      <c r="L129" s="199"/>
      <c r="M129" s="199">
        <f>K129*L129</f>
        <v>0</v>
      </c>
      <c r="N129" s="199"/>
      <c r="O129" s="199"/>
      <c r="P129" s="199">
        <f>N129*O129</f>
        <v>0</v>
      </c>
      <c r="Q129" s="199"/>
      <c r="R129" s="199"/>
      <c r="S129" s="199">
        <f>Q129*R129</f>
        <v>0</v>
      </c>
      <c r="T129" s="199"/>
      <c r="U129" s="199"/>
      <c r="V129" s="199">
        <f>T129*U129</f>
        <v>0</v>
      </c>
      <c r="W129" s="199"/>
      <c r="X129" s="199"/>
      <c r="Y129" s="199">
        <f>W129*X129</f>
        <v>0</v>
      </c>
      <c r="Z129" s="199"/>
      <c r="AA129" s="199"/>
      <c r="AB129" s="199">
        <f>Z129*AA129</f>
        <v>0</v>
      </c>
      <c r="AC129" s="200">
        <f>G129+M129+S129+Y129</f>
        <v>0</v>
      </c>
      <c r="AD129" s="200">
        <f>J129+P129+V129+AB129</f>
        <v>0</v>
      </c>
      <c r="AE129" s="200">
        <f>AC129-AD129</f>
        <v>0</v>
      </c>
      <c r="AF129" s="201" t="e">
        <f>AE129/AC129</f>
        <v>#DIV/0!</v>
      </c>
      <c r="AG129" s="202"/>
      <c r="AH129" s="202"/>
      <c r="AI129" s="93"/>
    </row>
    <row r="130" spans="1:35" s="92" customFormat="1" ht="30" hidden="1" customHeight="1" thickBot="1" x14ac:dyDescent="0.25">
      <c r="A130" s="195" t="s">
        <v>102</v>
      </c>
      <c r="B130" s="225" t="s">
        <v>106</v>
      </c>
      <c r="C130" s="197" t="s">
        <v>204</v>
      </c>
      <c r="D130" s="198" t="s">
        <v>205</v>
      </c>
      <c r="E130" s="199"/>
      <c r="F130" s="199"/>
      <c r="G130" s="199">
        <f>E130*F130</f>
        <v>0</v>
      </c>
      <c r="H130" s="199"/>
      <c r="I130" s="199"/>
      <c r="J130" s="199">
        <f>H130*I130</f>
        <v>0</v>
      </c>
      <c r="K130" s="199"/>
      <c r="L130" s="199"/>
      <c r="M130" s="199">
        <f>K130*L130</f>
        <v>0</v>
      </c>
      <c r="N130" s="199"/>
      <c r="O130" s="199"/>
      <c r="P130" s="199">
        <f>N130*O130</f>
        <v>0</v>
      </c>
      <c r="Q130" s="199"/>
      <c r="R130" s="199"/>
      <c r="S130" s="199">
        <f>Q130*R130</f>
        <v>0</v>
      </c>
      <c r="T130" s="199"/>
      <c r="U130" s="199"/>
      <c r="V130" s="199">
        <f>T130*U130</f>
        <v>0</v>
      </c>
      <c r="W130" s="199"/>
      <c r="X130" s="199"/>
      <c r="Y130" s="199">
        <f>W130*X130</f>
        <v>0</v>
      </c>
      <c r="Z130" s="199"/>
      <c r="AA130" s="199"/>
      <c r="AB130" s="199">
        <f>Z130*AA130</f>
        <v>0</v>
      </c>
      <c r="AC130" s="200">
        <f>G130+M130+S130+Y130</f>
        <v>0</v>
      </c>
      <c r="AD130" s="200">
        <f>J130+P130+V130+AB130</f>
        <v>0</v>
      </c>
      <c r="AE130" s="200">
        <f>AC130-AD130</f>
        <v>0</v>
      </c>
      <c r="AF130" s="201" t="e">
        <f>AE130/AC130</f>
        <v>#DIV/0!</v>
      </c>
      <c r="AG130" s="202"/>
      <c r="AH130" s="202"/>
      <c r="AI130" s="93"/>
    </row>
    <row r="131" spans="1:35" s="92" customFormat="1" ht="42" hidden="1" customHeight="1" x14ac:dyDescent="0.2">
      <c r="A131" s="276" t="s">
        <v>206</v>
      </c>
      <c r="B131" s="270"/>
      <c r="C131" s="270"/>
      <c r="D131" s="226"/>
      <c r="E131" s="227">
        <f>SUM(E129:E130)</f>
        <v>0</v>
      </c>
      <c r="F131" s="227">
        <f>SUM(F129:F130)</f>
        <v>0</v>
      </c>
      <c r="G131" s="227">
        <f>SUM(G129:G130)</f>
        <v>0</v>
      </c>
      <c r="H131" s="227">
        <f t="shared" ref="H131:AB131" si="65">SUM(H129:H130)</f>
        <v>0</v>
      </c>
      <c r="I131" s="227">
        <f t="shared" si="65"/>
        <v>0</v>
      </c>
      <c r="J131" s="227">
        <f t="shared" si="65"/>
        <v>0</v>
      </c>
      <c r="K131" s="227">
        <f t="shared" si="65"/>
        <v>0</v>
      </c>
      <c r="L131" s="227">
        <f t="shared" si="65"/>
        <v>0</v>
      </c>
      <c r="M131" s="227">
        <f t="shared" si="65"/>
        <v>0</v>
      </c>
      <c r="N131" s="227">
        <f t="shared" si="65"/>
        <v>0</v>
      </c>
      <c r="O131" s="227">
        <f t="shared" si="65"/>
        <v>0</v>
      </c>
      <c r="P131" s="227">
        <f t="shared" si="65"/>
        <v>0</v>
      </c>
      <c r="Q131" s="227">
        <f t="shared" si="65"/>
        <v>0</v>
      </c>
      <c r="R131" s="227">
        <f t="shared" si="65"/>
        <v>0</v>
      </c>
      <c r="S131" s="227">
        <f t="shared" si="65"/>
        <v>0</v>
      </c>
      <c r="T131" s="227">
        <f t="shared" si="65"/>
        <v>0</v>
      </c>
      <c r="U131" s="227">
        <f t="shared" si="65"/>
        <v>0</v>
      </c>
      <c r="V131" s="227">
        <f t="shared" si="65"/>
        <v>0</v>
      </c>
      <c r="W131" s="227">
        <f t="shared" si="65"/>
        <v>0</v>
      </c>
      <c r="X131" s="227">
        <f t="shared" si="65"/>
        <v>0</v>
      </c>
      <c r="Y131" s="227">
        <f t="shared" si="65"/>
        <v>0</v>
      </c>
      <c r="Z131" s="227">
        <f t="shared" si="65"/>
        <v>0</v>
      </c>
      <c r="AA131" s="227">
        <f t="shared" si="65"/>
        <v>0</v>
      </c>
      <c r="AB131" s="227">
        <f t="shared" si="65"/>
        <v>0</v>
      </c>
      <c r="AC131" s="207">
        <f>G131+M131+S131+Y131</f>
        <v>0</v>
      </c>
      <c r="AD131" s="207">
        <f>J131+P131+V131+AB131</f>
        <v>0</v>
      </c>
      <c r="AE131" s="207">
        <f>AC131-AD131</f>
        <v>0</v>
      </c>
      <c r="AF131" s="228" t="e">
        <f>AE131/AC131</f>
        <v>#DIV/0!</v>
      </c>
      <c r="AG131" s="229"/>
      <c r="AH131" s="229"/>
      <c r="AI131" s="93"/>
    </row>
    <row r="132" spans="1:35" s="92" customFormat="1" ht="15.4" customHeight="1" x14ac:dyDescent="0.2">
      <c r="A132" s="210" t="s">
        <v>97</v>
      </c>
      <c r="B132" s="215" t="s">
        <v>30</v>
      </c>
      <c r="C132" s="211" t="s">
        <v>207</v>
      </c>
      <c r="D132" s="230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7"/>
      <c r="AG132" s="188"/>
      <c r="AH132" s="188"/>
      <c r="AI132" s="93"/>
    </row>
    <row r="133" spans="1:35" s="92" customFormat="1" ht="1.1499999999999999" hidden="1" customHeight="1" x14ac:dyDescent="0.2">
      <c r="A133" s="195" t="s">
        <v>102</v>
      </c>
      <c r="B133" s="225" t="s">
        <v>103</v>
      </c>
      <c r="C133" s="197" t="s">
        <v>208</v>
      </c>
      <c r="D133" s="198" t="s">
        <v>209</v>
      </c>
      <c r="E133" s="199"/>
      <c r="F133" s="199"/>
      <c r="G133" s="199">
        <f>E133*F133</f>
        <v>0</v>
      </c>
      <c r="H133" s="199"/>
      <c r="I133" s="199"/>
      <c r="J133" s="199">
        <f>H133*I133</f>
        <v>0</v>
      </c>
      <c r="K133" s="199"/>
      <c r="L133" s="199"/>
      <c r="M133" s="199">
        <f>K133*L133</f>
        <v>0</v>
      </c>
      <c r="N133" s="199"/>
      <c r="O133" s="199"/>
      <c r="P133" s="199">
        <f>N133*O133</f>
        <v>0</v>
      </c>
      <c r="Q133" s="199"/>
      <c r="R133" s="199"/>
      <c r="S133" s="199">
        <f>Q133*R133</f>
        <v>0</v>
      </c>
      <c r="T133" s="199"/>
      <c r="U133" s="199"/>
      <c r="V133" s="199">
        <f>T133*U133</f>
        <v>0</v>
      </c>
      <c r="W133" s="199"/>
      <c r="X133" s="199"/>
      <c r="Y133" s="199">
        <f>W133*X133</f>
        <v>0</v>
      </c>
      <c r="Z133" s="199"/>
      <c r="AA133" s="199"/>
      <c r="AB133" s="199">
        <f>Z133*AA133</f>
        <v>0</v>
      </c>
      <c r="AC133" s="200">
        <f>G133+M133+S133+Y133</f>
        <v>0</v>
      </c>
      <c r="AD133" s="200">
        <f>J133+P133+V133+AB133</f>
        <v>0</v>
      </c>
      <c r="AE133" s="200">
        <f>AC133-AD133</f>
        <v>0</v>
      </c>
      <c r="AF133" s="201" t="e">
        <f>AE133/AC133</f>
        <v>#DIV/0!</v>
      </c>
      <c r="AG133" s="202"/>
      <c r="AH133" s="202"/>
      <c r="AI133" s="93"/>
    </row>
    <row r="134" spans="1:35" s="92" customFormat="1" ht="30" hidden="1" customHeight="1" x14ac:dyDescent="0.2">
      <c r="A134" s="195" t="s">
        <v>102</v>
      </c>
      <c r="B134" s="225" t="s">
        <v>106</v>
      </c>
      <c r="C134" s="197" t="s">
        <v>210</v>
      </c>
      <c r="D134" s="198" t="s">
        <v>211</v>
      </c>
      <c r="E134" s="199"/>
      <c r="F134" s="199"/>
      <c r="G134" s="199">
        <f>E134*F134</f>
        <v>0</v>
      </c>
      <c r="H134" s="199"/>
      <c r="I134" s="199"/>
      <c r="J134" s="199">
        <f>H134*I134</f>
        <v>0</v>
      </c>
      <c r="K134" s="199"/>
      <c r="L134" s="199"/>
      <c r="M134" s="199">
        <f>K134*L134</f>
        <v>0</v>
      </c>
      <c r="N134" s="199"/>
      <c r="O134" s="199"/>
      <c r="P134" s="199">
        <f>N134*O134</f>
        <v>0</v>
      </c>
      <c r="Q134" s="199"/>
      <c r="R134" s="199"/>
      <c r="S134" s="199">
        <f>Q134*R134</f>
        <v>0</v>
      </c>
      <c r="T134" s="199"/>
      <c r="U134" s="199"/>
      <c r="V134" s="199">
        <f>T134*U134</f>
        <v>0</v>
      </c>
      <c r="W134" s="199"/>
      <c r="X134" s="199"/>
      <c r="Y134" s="199">
        <f>W134*X134</f>
        <v>0</v>
      </c>
      <c r="Z134" s="199"/>
      <c r="AA134" s="199"/>
      <c r="AB134" s="199">
        <f>Z134*AA134</f>
        <v>0</v>
      </c>
      <c r="AC134" s="200">
        <f>G134+M134+S134+Y134</f>
        <v>0</v>
      </c>
      <c r="AD134" s="200">
        <f>J134+P134+V134+AB134</f>
        <v>0</v>
      </c>
      <c r="AE134" s="200">
        <f>AC134-AD134</f>
        <v>0</v>
      </c>
      <c r="AF134" s="201" t="e">
        <f>AE134/AC134</f>
        <v>#DIV/0!</v>
      </c>
      <c r="AG134" s="202"/>
      <c r="AH134" s="202"/>
      <c r="AI134" s="93"/>
    </row>
    <row r="135" spans="1:35" s="92" customFormat="1" ht="30" hidden="1" customHeight="1" thickBot="1" x14ac:dyDescent="0.25">
      <c r="A135" s="195" t="s">
        <v>102</v>
      </c>
      <c r="B135" s="225" t="s">
        <v>107</v>
      </c>
      <c r="C135" s="197" t="s">
        <v>212</v>
      </c>
      <c r="D135" s="198" t="s">
        <v>211</v>
      </c>
      <c r="E135" s="199"/>
      <c r="F135" s="199"/>
      <c r="G135" s="199">
        <f>E135*F135</f>
        <v>0</v>
      </c>
      <c r="H135" s="199"/>
      <c r="I135" s="199"/>
      <c r="J135" s="199">
        <f>H135*I135</f>
        <v>0</v>
      </c>
      <c r="K135" s="199"/>
      <c r="L135" s="199"/>
      <c r="M135" s="199">
        <f>K135*L135</f>
        <v>0</v>
      </c>
      <c r="N135" s="199"/>
      <c r="O135" s="199"/>
      <c r="P135" s="199">
        <f>N135*O135</f>
        <v>0</v>
      </c>
      <c r="Q135" s="199"/>
      <c r="R135" s="199"/>
      <c r="S135" s="199">
        <f>Q135*R135</f>
        <v>0</v>
      </c>
      <c r="T135" s="199"/>
      <c r="U135" s="199"/>
      <c r="V135" s="199">
        <f>T135*U135</f>
        <v>0</v>
      </c>
      <c r="W135" s="199"/>
      <c r="X135" s="199"/>
      <c r="Y135" s="199">
        <f>W135*X135</f>
        <v>0</v>
      </c>
      <c r="Z135" s="199"/>
      <c r="AA135" s="199"/>
      <c r="AB135" s="199">
        <f>Z135*AA135</f>
        <v>0</v>
      </c>
      <c r="AC135" s="200">
        <f>G135+M135+S135+Y135</f>
        <v>0</v>
      </c>
      <c r="AD135" s="200">
        <f>J135+P135+V135+AB135</f>
        <v>0</v>
      </c>
      <c r="AE135" s="200">
        <f>AC135-AD135</f>
        <v>0</v>
      </c>
      <c r="AF135" s="201" t="e">
        <f>AE135/AC135</f>
        <v>#DIV/0!</v>
      </c>
      <c r="AG135" s="202"/>
      <c r="AH135" s="202"/>
      <c r="AI135" s="93"/>
    </row>
    <row r="136" spans="1:35" s="92" customFormat="1" ht="15.4" hidden="1" customHeight="1" x14ac:dyDescent="0.2">
      <c r="A136" s="269" t="s">
        <v>213</v>
      </c>
      <c r="B136" s="270"/>
      <c r="C136" s="270"/>
      <c r="D136" s="226"/>
      <c r="E136" s="227">
        <f t="shared" ref="E136:AB136" si="66">SUM(E133:E135)</f>
        <v>0</v>
      </c>
      <c r="F136" s="227">
        <f t="shared" si="66"/>
        <v>0</v>
      </c>
      <c r="G136" s="227">
        <f t="shared" si="66"/>
        <v>0</v>
      </c>
      <c r="H136" s="227">
        <f t="shared" si="66"/>
        <v>0</v>
      </c>
      <c r="I136" s="227">
        <f t="shared" si="66"/>
        <v>0</v>
      </c>
      <c r="J136" s="227">
        <f t="shared" si="66"/>
        <v>0</v>
      </c>
      <c r="K136" s="227">
        <f t="shared" si="66"/>
        <v>0</v>
      </c>
      <c r="L136" s="227">
        <f t="shared" si="66"/>
        <v>0</v>
      </c>
      <c r="M136" s="227">
        <f t="shared" si="66"/>
        <v>0</v>
      </c>
      <c r="N136" s="227">
        <f t="shared" si="66"/>
        <v>0</v>
      </c>
      <c r="O136" s="227">
        <f t="shared" si="66"/>
        <v>0</v>
      </c>
      <c r="P136" s="227">
        <f t="shared" si="66"/>
        <v>0</v>
      </c>
      <c r="Q136" s="227">
        <f t="shared" si="66"/>
        <v>0</v>
      </c>
      <c r="R136" s="227">
        <f t="shared" si="66"/>
        <v>0</v>
      </c>
      <c r="S136" s="227">
        <f t="shared" si="66"/>
        <v>0</v>
      </c>
      <c r="T136" s="227">
        <f t="shared" si="66"/>
        <v>0</v>
      </c>
      <c r="U136" s="227">
        <f t="shared" si="66"/>
        <v>0</v>
      </c>
      <c r="V136" s="227">
        <f t="shared" si="66"/>
        <v>0</v>
      </c>
      <c r="W136" s="227">
        <f t="shared" si="66"/>
        <v>0</v>
      </c>
      <c r="X136" s="227">
        <f t="shared" si="66"/>
        <v>0</v>
      </c>
      <c r="Y136" s="227">
        <f t="shared" si="66"/>
        <v>0</v>
      </c>
      <c r="Z136" s="227">
        <f t="shared" si="66"/>
        <v>0</v>
      </c>
      <c r="AA136" s="227">
        <f t="shared" si="66"/>
        <v>0</v>
      </c>
      <c r="AB136" s="227">
        <f t="shared" si="66"/>
        <v>0</v>
      </c>
      <c r="AC136" s="207">
        <f>G136+M136+S136+Y136</f>
        <v>0</v>
      </c>
      <c r="AD136" s="207">
        <f>J136+P136+V136+AB136</f>
        <v>0</v>
      </c>
      <c r="AE136" s="207">
        <f>AC136-AD136</f>
        <v>0</v>
      </c>
      <c r="AF136" s="228" t="e">
        <f>AE136/AC136</f>
        <v>#DIV/0!</v>
      </c>
      <c r="AG136" s="229"/>
      <c r="AH136" s="229"/>
      <c r="AI136" s="93"/>
    </row>
    <row r="137" spans="1:35" s="92" customFormat="1" ht="15" customHeight="1" x14ac:dyDescent="0.2">
      <c r="A137" s="210" t="s">
        <v>97</v>
      </c>
      <c r="B137" s="215" t="s">
        <v>31</v>
      </c>
      <c r="C137" s="211" t="s">
        <v>214</v>
      </c>
      <c r="D137" s="224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6"/>
      <c r="AD137" s="186"/>
      <c r="AE137" s="186"/>
      <c r="AF137" s="187"/>
      <c r="AG137" s="188"/>
      <c r="AH137" s="188"/>
      <c r="AI137" s="93"/>
    </row>
    <row r="138" spans="1:35" s="92" customFormat="1" ht="30" customHeight="1" x14ac:dyDescent="0.2">
      <c r="A138" s="95" t="s">
        <v>102</v>
      </c>
      <c r="B138" s="96" t="s">
        <v>287</v>
      </c>
      <c r="C138" s="97" t="s">
        <v>387</v>
      </c>
      <c r="D138" s="98" t="s">
        <v>215</v>
      </c>
      <c r="E138" s="68">
        <v>1</v>
      </c>
      <c r="F138" s="127">
        <v>19500</v>
      </c>
      <c r="G138" s="67">
        <f>E138*F138</f>
        <v>19500</v>
      </c>
      <c r="H138" s="68">
        <v>1</v>
      </c>
      <c r="I138" s="127">
        <v>19500</v>
      </c>
      <c r="J138" s="67">
        <f>H138*I138</f>
        <v>19500</v>
      </c>
      <c r="K138" s="99"/>
      <c r="L138" s="99"/>
      <c r="M138" s="99">
        <f>K138*L138</f>
        <v>0</v>
      </c>
      <c r="N138" s="99"/>
      <c r="O138" s="99"/>
      <c r="P138" s="99">
        <f>N138*O138</f>
        <v>0</v>
      </c>
      <c r="Q138" s="99"/>
      <c r="R138" s="99"/>
      <c r="S138" s="99">
        <f>Q138*R138</f>
        <v>0</v>
      </c>
      <c r="T138" s="99"/>
      <c r="U138" s="99"/>
      <c r="V138" s="99">
        <f>T138*U138</f>
        <v>0</v>
      </c>
      <c r="W138" s="99"/>
      <c r="X138" s="99"/>
      <c r="Y138" s="99">
        <f>W138*X138</f>
        <v>0</v>
      </c>
      <c r="Z138" s="99"/>
      <c r="AA138" s="99"/>
      <c r="AB138" s="99">
        <f>Z138*AA138</f>
        <v>0</v>
      </c>
      <c r="AC138" s="100">
        <f>G138+M138+S138+Y138</f>
        <v>19500</v>
      </c>
      <c r="AD138" s="100">
        <f>J138+P138+V138+AB138</f>
        <v>19500</v>
      </c>
      <c r="AE138" s="100">
        <f>AC138-AD138</f>
        <v>0</v>
      </c>
      <c r="AF138" s="114">
        <f>AE138/AC138</f>
        <v>0</v>
      </c>
      <c r="AG138" s="69"/>
      <c r="AH138" s="69"/>
      <c r="AI138" s="93"/>
    </row>
    <row r="139" spans="1:35" s="92" customFormat="1" ht="30" customHeight="1" x14ac:dyDescent="0.2">
      <c r="A139" s="95" t="s">
        <v>102</v>
      </c>
      <c r="B139" s="96" t="s">
        <v>288</v>
      </c>
      <c r="C139" s="97" t="s">
        <v>327</v>
      </c>
      <c r="D139" s="98" t="s">
        <v>215</v>
      </c>
      <c r="E139" s="68">
        <v>1</v>
      </c>
      <c r="F139" s="127">
        <v>34000</v>
      </c>
      <c r="G139" s="67">
        <f>E139*F139</f>
        <v>34000</v>
      </c>
      <c r="H139" s="68">
        <v>1</v>
      </c>
      <c r="I139" s="127">
        <v>22550</v>
      </c>
      <c r="J139" s="67">
        <f>H139*I139</f>
        <v>22550</v>
      </c>
      <c r="K139" s="99"/>
      <c r="L139" s="99"/>
      <c r="M139" s="99">
        <f>K139*L139</f>
        <v>0</v>
      </c>
      <c r="N139" s="99"/>
      <c r="O139" s="99"/>
      <c r="P139" s="99">
        <f>N139*O139</f>
        <v>0</v>
      </c>
      <c r="Q139" s="99"/>
      <c r="R139" s="99"/>
      <c r="S139" s="99">
        <f>Q139*R139</f>
        <v>0</v>
      </c>
      <c r="T139" s="99"/>
      <c r="U139" s="99"/>
      <c r="V139" s="99">
        <f>T139*U139</f>
        <v>0</v>
      </c>
      <c r="W139" s="99"/>
      <c r="X139" s="99"/>
      <c r="Y139" s="99">
        <f>W139*X139</f>
        <v>0</v>
      </c>
      <c r="Z139" s="99"/>
      <c r="AA139" s="99"/>
      <c r="AB139" s="99">
        <f>Z139*AA139</f>
        <v>0</v>
      </c>
      <c r="AC139" s="100">
        <f>G139+M139+S139+Y139</f>
        <v>34000</v>
      </c>
      <c r="AD139" s="100">
        <f>J139+P139+V139+AB139</f>
        <v>22550</v>
      </c>
      <c r="AE139" s="100">
        <f>AC139-AD139</f>
        <v>11450</v>
      </c>
      <c r="AF139" s="114">
        <f>AE139/AC139</f>
        <v>0.33676470588235297</v>
      </c>
      <c r="AG139" s="69"/>
      <c r="AH139" s="69"/>
      <c r="AI139" s="93"/>
    </row>
    <row r="140" spans="1:35" s="92" customFormat="1" ht="66.599999999999994" customHeight="1" x14ac:dyDescent="0.2">
      <c r="A140" s="95" t="s">
        <v>102</v>
      </c>
      <c r="B140" s="96" t="s">
        <v>312</v>
      </c>
      <c r="C140" s="97" t="s">
        <v>328</v>
      </c>
      <c r="D140" s="98" t="s">
        <v>215</v>
      </c>
      <c r="E140" s="68"/>
      <c r="F140" s="127"/>
      <c r="G140" s="67"/>
      <c r="H140" s="68">
        <v>1</v>
      </c>
      <c r="I140" s="127">
        <v>153.29</v>
      </c>
      <c r="J140" s="67">
        <f>H140*I140</f>
        <v>153.29</v>
      </c>
      <c r="K140" s="99"/>
      <c r="L140" s="99"/>
      <c r="M140" s="99">
        <f>K140*L140</f>
        <v>0</v>
      </c>
      <c r="N140" s="99"/>
      <c r="O140" s="99"/>
      <c r="P140" s="99">
        <f>N140*O140</f>
        <v>0</v>
      </c>
      <c r="Q140" s="99"/>
      <c r="R140" s="99"/>
      <c r="S140" s="99">
        <f>Q140*R140</f>
        <v>0</v>
      </c>
      <c r="T140" s="99"/>
      <c r="U140" s="99"/>
      <c r="V140" s="99">
        <f>T140*U140</f>
        <v>0</v>
      </c>
      <c r="W140" s="99"/>
      <c r="X140" s="99"/>
      <c r="Y140" s="99">
        <f>W140*X140</f>
        <v>0</v>
      </c>
      <c r="Z140" s="99"/>
      <c r="AA140" s="99"/>
      <c r="AB140" s="99">
        <f>Z140*AA140</f>
        <v>0</v>
      </c>
      <c r="AC140" s="100">
        <f>G140+M140+S140+Y140</f>
        <v>0</v>
      </c>
      <c r="AD140" s="100">
        <f>J140+P140+V140+AB140</f>
        <v>153.29</v>
      </c>
      <c r="AE140" s="100">
        <f>AC140-AD140</f>
        <v>-153.29</v>
      </c>
      <c r="AF140" s="114">
        <f>-1</f>
        <v>-1</v>
      </c>
      <c r="AG140" s="84" t="s">
        <v>354</v>
      </c>
      <c r="AH140" s="69"/>
      <c r="AI140" s="93"/>
    </row>
    <row r="141" spans="1:35" s="92" customFormat="1" ht="15" customHeight="1" x14ac:dyDescent="0.2">
      <c r="A141" s="269" t="s">
        <v>216</v>
      </c>
      <c r="B141" s="270"/>
      <c r="C141" s="270"/>
      <c r="D141" s="217"/>
      <c r="E141" s="227"/>
      <c r="F141" s="227"/>
      <c r="G141" s="227">
        <f t="shared" ref="G141:AB141" si="67">SUM(G138:G139)</f>
        <v>53500</v>
      </c>
      <c r="H141" s="227"/>
      <c r="I141" s="227"/>
      <c r="J141" s="227">
        <f>SUM(J138:J140)</f>
        <v>42203.29</v>
      </c>
      <c r="K141" s="227">
        <f t="shared" si="67"/>
        <v>0</v>
      </c>
      <c r="L141" s="227">
        <f t="shared" si="67"/>
        <v>0</v>
      </c>
      <c r="M141" s="227">
        <f t="shared" si="67"/>
        <v>0</v>
      </c>
      <c r="N141" s="227">
        <f t="shared" si="67"/>
        <v>0</v>
      </c>
      <c r="O141" s="227">
        <f t="shared" si="67"/>
        <v>0</v>
      </c>
      <c r="P141" s="227">
        <f t="shared" si="67"/>
        <v>0</v>
      </c>
      <c r="Q141" s="227">
        <f t="shared" si="67"/>
        <v>0</v>
      </c>
      <c r="R141" s="227">
        <f t="shared" si="67"/>
        <v>0</v>
      </c>
      <c r="S141" s="227">
        <f t="shared" si="67"/>
        <v>0</v>
      </c>
      <c r="T141" s="227">
        <f t="shared" si="67"/>
        <v>0</v>
      </c>
      <c r="U141" s="227">
        <f t="shared" si="67"/>
        <v>0</v>
      </c>
      <c r="V141" s="227">
        <f t="shared" si="67"/>
        <v>0</v>
      </c>
      <c r="W141" s="227">
        <f t="shared" si="67"/>
        <v>0</v>
      </c>
      <c r="X141" s="227">
        <f t="shared" si="67"/>
        <v>0</v>
      </c>
      <c r="Y141" s="227">
        <f t="shared" si="67"/>
        <v>0</v>
      </c>
      <c r="Z141" s="227">
        <f t="shared" si="67"/>
        <v>0</v>
      </c>
      <c r="AA141" s="227">
        <f t="shared" si="67"/>
        <v>0</v>
      </c>
      <c r="AB141" s="227">
        <f t="shared" si="67"/>
        <v>0</v>
      </c>
      <c r="AC141" s="207">
        <f>G141+M141+S141+Y141</f>
        <v>53500</v>
      </c>
      <c r="AD141" s="207">
        <f>J141+P141+V141+AB141</f>
        <v>42203.29</v>
      </c>
      <c r="AE141" s="207">
        <f>AC141-AD141</f>
        <v>11296.71</v>
      </c>
      <c r="AF141" s="228">
        <f>AE141/AC141</f>
        <v>0.2111534579439252</v>
      </c>
      <c r="AG141" s="229"/>
      <c r="AH141" s="229"/>
      <c r="AI141" s="93"/>
    </row>
    <row r="142" spans="1:35" s="92" customFormat="1" ht="15" customHeight="1" x14ac:dyDescent="0.2">
      <c r="A142" s="210" t="s">
        <v>97</v>
      </c>
      <c r="B142" s="215" t="s">
        <v>217</v>
      </c>
      <c r="C142" s="211" t="s">
        <v>218</v>
      </c>
      <c r="D142" s="210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7"/>
      <c r="AG142" s="188"/>
      <c r="AH142" s="188"/>
      <c r="AI142" s="93"/>
    </row>
    <row r="143" spans="1:35" s="92" customFormat="1" ht="28.9" customHeight="1" x14ac:dyDescent="0.2">
      <c r="A143" s="189" t="s">
        <v>99</v>
      </c>
      <c r="B143" s="190" t="s">
        <v>219</v>
      </c>
      <c r="C143" s="231" t="s">
        <v>220</v>
      </c>
      <c r="D143" s="189"/>
      <c r="E143" s="192"/>
      <c r="F143" s="192"/>
      <c r="G143" s="192"/>
      <c r="H143" s="192"/>
      <c r="I143" s="192"/>
      <c r="J143" s="192"/>
      <c r="K143" s="192">
        <f t="shared" ref="K143:AB143" si="68">SUM(K144:K146)</f>
        <v>0</v>
      </c>
      <c r="L143" s="192">
        <f t="shared" si="68"/>
        <v>0</v>
      </c>
      <c r="M143" s="192">
        <f t="shared" si="68"/>
        <v>0</v>
      </c>
      <c r="N143" s="192">
        <f t="shared" si="68"/>
        <v>0</v>
      </c>
      <c r="O143" s="192">
        <f t="shared" si="68"/>
        <v>0</v>
      </c>
      <c r="P143" s="192">
        <f t="shared" si="68"/>
        <v>0</v>
      </c>
      <c r="Q143" s="192">
        <f t="shared" si="68"/>
        <v>0</v>
      </c>
      <c r="R143" s="192">
        <f t="shared" si="68"/>
        <v>0</v>
      </c>
      <c r="S143" s="192">
        <f t="shared" si="68"/>
        <v>0</v>
      </c>
      <c r="T143" s="192">
        <f t="shared" si="68"/>
        <v>0</v>
      </c>
      <c r="U143" s="192">
        <f t="shared" si="68"/>
        <v>0</v>
      </c>
      <c r="V143" s="192">
        <f t="shared" si="68"/>
        <v>0</v>
      </c>
      <c r="W143" s="192">
        <f t="shared" si="68"/>
        <v>0</v>
      </c>
      <c r="X143" s="192">
        <f t="shared" si="68"/>
        <v>0</v>
      </c>
      <c r="Y143" s="192">
        <f t="shared" si="68"/>
        <v>0</v>
      </c>
      <c r="Z143" s="192">
        <f t="shared" si="68"/>
        <v>0</v>
      </c>
      <c r="AA143" s="192">
        <f t="shared" si="68"/>
        <v>0</v>
      </c>
      <c r="AB143" s="192">
        <f t="shared" si="68"/>
        <v>0</v>
      </c>
      <c r="AC143" s="192"/>
      <c r="AD143" s="192"/>
      <c r="AE143" s="192"/>
      <c r="AF143" s="193"/>
      <c r="AG143" s="194"/>
      <c r="AH143" s="194"/>
      <c r="AI143" s="94"/>
    </row>
    <row r="144" spans="1:35" s="92" customFormat="1" ht="30" hidden="1" customHeight="1" thickBot="1" x14ac:dyDescent="0.25">
      <c r="A144" s="195" t="s">
        <v>102</v>
      </c>
      <c r="B144" s="196" t="s">
        <v>103</v>
      </c>
      <c r="C144" s="232" t="s">
        <v>221</v>
      </c>
      <c r="D144" s="198" t="s">
        <v>121</v>
      </c>
      <c r="E144" s="199"/>
      <c r="F144" s="199"/>
      <c r="G144" s="199">
        <f>E144*F144</f>
        <v>0</v>
      </c>
      <c r="H144" s="199"/>
      <c r="I144" s="199"/>
      <c r="J144" s="199">
        <f>H144*I144</f>
        <v>0</v>
      </c>
      <c r="K144" s="199"/>
      <c r="L144" s="199"/>
      <c r="M144" s="199">
        <f>K144*L144</f>
        <v>0</v>
      </c>
      <c r="N144" s="199"/>
      <c r="O144" s="199"/>
      <c r="P144" s="199">
        <f>N144*O144</f>
        <v>0</v>
      </c>
      <c r="Q144" s="199"/>
      <c r="R144" s="199"/>
      <c r="S144" s="199">
        <f>Q144*R144</f>
        <v>0</v>
      </c>
      <c r="T144" s="199"/>
      <c r="U144" s="199"/>
      <c r="V144" s="199">
        <f>T144*U144</f>
        <v>0</v>
      </c>
      <c r="W144" s="199"/>
      <c r="X144" s="199"/>
      <c r="Y144" s="199">
        <f>W144*X144</f>
        <v>0</v>
      </c>
      <c r="Z144" s="199"/>
      <c r="AA144" s="199"/>
      <c r="AB144" s="199">
        <f>Z144*AA144</f>
        <v>0</v>
      </c>
      <c r="AC144" s="200">
        <f t="shared" ref="AC144:AC158" si="69">G144+M144+S144+Y144</f>
        <v>0</v>
      </c>
      <c r="AD144" s="200">
        <f t="shared" ref="AD144:AD166" si="70">J144+P144+V144+AB144</f>
        <v>0</v>
      </c>
      <c r="AE144" s="200">
        <f t="shared" ref="AE144:AE167" si="71">AC144-AD144</f>
        <v>0</v>
      </c>
      <c r="AF144" s="201" t="e">
        <f t="shared" ref="AF144:AF167" si="72">AE144/AC144</f>
        <v>#DIV/0!</v>
      </c>
      <c r="AG144" s="202"/>
      <c r="AH144" s="202"/>
      <c r="AI144" s="93"/>
    </row>
    <row r="145" spans="1:35" s="92" customFormat="1" ht="30" hidden="1" customHeight="1" thickBot="1" x14ac:dyDescent="0.25">
      <c r="A145" s="195" t="s">
        <v>102</v>
      </c>
      <c r="B145" s="196" t="s">
        <v>106</v>
      </c>
      <c r="C145" s="232" t="s">
        <v>221</v>
      </c>
      <c r="D145" s="198" t="s">
        <v>121</v>
      </c>
      <c r="E145" s="199"/>
      <c r="F145" s="199"/>
      <c r="G145" s="199">
        <f>E145*F145</f>
        <v>0</v>
      </c>
      <c r="H145" s="199"/>
      <c r="I145" s="199"/>
      <c r="J145" s="199">
        <f>H145*I145</f>
        <v>0</v>
      </c>
      <c r="K145" s="199"/>
      <c r="L145" s="199"/>
      <c r="M145" s="199">
        <f>K145*L145</f>
        <v>0</v>
      </c>
      <c r="N145" s="199"/>
      <c r="O145" s="199"/>
      <c r="P145" s="199">
        <f>N145*O145</f>
        <v>0</v>
      </c>
      <c r="Q145" s="199"/>
      <c r="R145" s="199"/>
      <c r="S145" s="199">
        <f>Q145*R145</f>
        <v>0</v>
      </c>
      <c r="T145" s="199"/>
      <c r="U145" s="199"/>
      <c r="V145" s="199">
        <f>T145*U145</f>
        <v>0</v>
      </c>
      <c r="W145" s="199"/>
      <c r="X145" s="199"/>
      <c r="Y145" s="199">
        <f>W145*X145</f>
        <v>0</v>
      </c>
      <c r="Z145" s="199"/>
      <c r="AA145" s="199"/>
      <c r="AB145" s="199">
        <f>Z145*AA145</f>
        <v>0</v>
      </c>
      <c r="AC145" s="200">
        <f t="shared" si="69"/>
        <v>0</v>
      </c>
      <c r="AD145" s="200">
        <f t="shared" si="70"/>
        <v>0</v>
      </c>
      <c r="AE145" s="200">
        <f t="shared" si="71"/>
        <v>0</v>
      </c>
      <c r="AF145" s="201" t="e">
        <f t="shared" si="72"/>
        <v>#DIV/0!</v>
      </c>
      <c r="AG145" s="202"/>
      <c r="AH145" s="202"/>
      <c r="AI145" s="93"/>
    </row>
    <row r="146" spans="1:35" s="92" customFormat="1" ht="30" hidden="1" customHeight="1" thickBot="1" x14ac:dyDescent="0.25">
      <c r="A146" s="195" t="s">
        <v>102</v>
      </c>
      <c r="B146" s="196" t="s">
        <v>107</v>
      </c>
      <c r="C146" s="232" t="s">
        <v>221</v>
      </c>
      <c r="D146" s="198" t="s">
        <v>121</v>
      </c>
      <c r="E146" s="199"/>
      <c r="F146" s="199"/>
      <c r="G146" s="199">
        <f>E146*F146</f>
        <v>0</v>
      </c>
      <c r="H146" s="199"/>
      <c r="I146" s="199"/>
      <c r="J146" s="199">
        <f>H146*I146</f>
        <v>0</v>
      </c>
      <c r="K146" s="199"/>
      <c r="L146" s="199"/>
      <c r="M146" s="199">
        <f>K146*L146</f>
        <v>0</v>
      </c>
      <c r="N146" s="199"/>
      <c r="O146" s="199"/>
      <c r="P146" s="199">
        <f>N146*O146</f>
        <v>0</v>
      </c>
      <c r="Q146" s="199"/>
      <c r="R146" s="199"/>
      <c r="S146" s="199">
        <f>Q146*R146</f>
        <v>0</v>
      </c>
      <c r="T146" s="199"/>
      <c r="U146" s="199"/>
      <c r="V146" s="199">
        <f>T146*U146</f>
        <v>0</v>
      </c>
      <c r="W146" s="199"/>
      <c r="X146" s="199"/>
      <c r="Y146" s="199">
        <f>W146*X146</f>
        <v>0</v>
      </c>
      <c r="Z146" s="199"/>
      <c r="AA146" s="199"/>
      <c r="AB146" s="199">
        <f>Z146*AA146</f>
        <v>0</v>
      </c>
      <c r="AC146" s="200">
        <f t="shared" si="69"/>
        <v>0</v>
      </c>
      <c r="AD146" s="200">
        <f t="shared" si="70"/>
        <v>0</v>
      </c>
      <c r="AE146" s="200">
        <f t="shared" si="71"/>
        <v>0</v>
      </c>
      <c r="AF146" s="201" t="e">
        <f t="shared" si="72"/>
        <v>#DIV/0!</v>
      </c>
      <c r="AG146" s="202"/>
      <c r="AH146" s="202"/>
      <c r="AI146" s="93"/>
    </row>
    <row r="147" spans="1:35" s="92" customFormat="1" ht="17.45" customHeight="1" x14ac:dyDescent="0.2">
      <c r="A147" s="189" t="s">
        <v>99</v>
      </c>
      <c r="B147" s="190" t="s">
        <v>222</v>
      </c>
      <c r="C147" s="231" t="s">
        <v>223</v>
      </c>
      <c r="D147" s="189"/>
      <c r="E147" s="192"/>
      <c r="F147" s="192"/>
      <c r="G147" s="192"/>
      <c r="H147" s="192"/>
      <c r="I147" s="192"/>
      <c r="J147" s="192"/>
      <c r="K147" s="192">
        <f t="shared" ref="K147:AB147" si="73">SUM(K148:K150)</f>
        <v>0</v>
      </c>
      <c r="L147" s="192">
        <f t="shared" si="73"/>
        <v>0</v>
      </c>
      <c r="M147" s="192">
        <f t="shared" si="73"/>
        <v>0</v>
      </c>
      <c r="N147" s="192">
        <f t="shared" si="73"/>
        <v>0</v>
      </c>
      <c r="O147" s="192">
        <f t="shared" si="73"/>
        <v>0</v>
      </c>
      <c r="P147" s="192">
        <f t="shared" si="73"/>
        <v>0</v>
      </c>
      <c r="Q147" s="192">
        <f t="shared" si="73"/>
        <v>0</v>
      </c>
      <c r="R147" s="192">
        <f t="shared" si="73"/>
        <v>0</v>
      </c>
      <c r="S147" s="192">
        <f t="shared" si="73"/>
        <v>0</v>
      </c>
      <c r="T147" s="192">
        <f t="shared" si="73"/>
        <v>0</v>
      </c>
      <c r="U147" s="192">
        <f t="shared" si="73"/>
        <v>0</v>
      </c>
      <c r="V147" s="192">
        <f t="shared" si="73"/>
        <v>0</v>
      </c>
      <c r="W147" s="192">
        <f t="shared" si="73"/>
        <v>0</v>
      </c>
      <c r="X147" s="192">
        <f t="shared" si="73"/>
        <v>0</v>
      </c>
      <c r="Y147" s="192">
        <f t="shared" si="73"/>
        <v>0</v>
      </c>
      <c r="Z147" s="192">
        <f t="shared" si="73"/>
        <v>0</v>
      </c>
      <c r="AA147" s="192">
        <f t="shared" si="73"/>
        <v>0</v>
      </c>
      <c r="AB147" s="192">
        <f t="shared" si="73"/>
        <v>0</v>
      </c>
      <c r="AC147" s="192"/>
      <c r="AD147" s="192"/>
      <c r="AE147" s="192"/>
      <c r="AF147" s="193"/>
      <c r="AG147" s="194"/>
      <c r="AH147" s="194"/>
      <c r="AI147" s="94"/>
    </row>
    <row r="148" spans="1:35" s="92" customFormat="1" ht="30" hidden="1" customHeight="1" thickBot="1" x14ac:dyDescent="0.25">
      <c r="A148" s="195" t="s">
        <v>102</v>
      </c>
      <c r="B148" s="196" t="s">
        <v>103</v>
      </c>
      <c r="C148" s="232" t="s">
        <v>224</v>
      </c>
      <c r="D148" s="198" t="s">
        <v>121</v>
      </c>
      <c r="E148" s="199"/>
      <c r="F148" s="199"/>
      <c r="G148" s="199">
        <f>E148*F148</f>
        <v>0</v>
      </c>
      <c r="H148" s="199"/>
      <c r="I148" s="199"/>
      <c r="J148" s="199">
        <f>H148*I148</f>
        <v>0</v>
      </c>
      <c r="K148" s="199"/>
      <c r="L148" s="199"/>
      <c r="M148" s="199">
        <f>K148*L148</f>
        <v>0</v>
      </c>
      <c r="N148" s="199"/>
      <c r="O148" s="199"/>
      <c r="P148" s="199">
        <f>N148*O148</f>
        <v>0</v>
      </c>
      <c r="Q148" s="199"/>
      <c r="R148" s="199"/>
      <c r="S148" s="199">
        <f>Q148*R148</f>
        <v>0</v>
      </c>
      <c r="T148" s="199"/>
      <c r="U148" s="199"/>
      <c r="V148" s="199">
        <f>T148*U148</f>
        <v>0</v>
      </c>
      <c r="W148" s="199"/>
      <c r="X148" s="199"/>
      <c r="Y148" s="199">
        <f>W148*X148</f>
        <v>0</v>
      </c>
      <c r="Z148" s="199"/>
      <c r="AA148" s="199"/>
      <c r="AB148" s="199">
        <f>Z148*AA148</f>
        <v>0</v>
      </c>
      <c r="AC148" s="200">
        <f t="shared" si="69"/>
        <v>0</v>
      </c>
      <c r="AD148" s="200">
        <f t="shared" si="70"/>
        <v>0</v>
      </c>
      <c r="AE148" s="200">
        <f t="shared" si="71"/>
        <v>0</v>
      </c>
      <c r="AF148" s="201" t="e">
        <f t="shared" si="72"/>
        <v>#DIV/0!</v>
      </c>
      <c r="AG148" s="202"/>
      <c r="AH148" s="202"/>
      <c r="AI148" s="93"/>
    </row>
    <row r="149" spans="1:35" s="92" customFormat="1" ht="30" hidden="1" customHeight="1" thickBot="1" x14ac:dyDescent="0.25">
      <c r="A149" s="195" t="s">
        <v>102</v>
      </c>
      <c r="B149" s="196" t="s">
        <v>106</v>
      </c>
      <c r="C149" s="232" t="s">
        <v>224</v>
      </c>
      <c r="D149" s="198" t="s">
        <v>121</v>
      </c>
      <c r="E149" s="199"/>
      <c r="F149" s="199"/>
      <c r="G149" s="199">
        <f>E149*F149</f>
        <v>0</v>
      </c>
      <c r="H149" s="199"/>
      <c r="I149" s="199"/>
      <c r="J149" s="199">
        <f>H149*I149</f>
        <v>0</v>
      </c>
      <c r="K149" s="199"/>
      <c r="L149" s="199"/>
      <c r="M149" s="199">
        <f>K149*L149</f>
        <v>0</v>
      </c>
      <c r="N149" s="199"/>
      <c r="O149" s="199"/>
      <c r="P149" s="199">
        <f>N149*O149</f>
        <v>0</v>
      </c>
      <c r="Q149" s="199"/>
      <c r="R149" s="199"/>
      <c r="S149" s="199">
        <f>Q149*R149</f>
        <v>0</v>
      </c>
      <c r="T149" s="199"/>
      <c r="U149" s="199"/>
      <c r="V149" s="199">
        <f>T149*U149</f>
        <v>0</v>
      </c>
      <c r="W149" s="199"/>
      <c r="X149" s="199"/>
      <c r="Y149" s="199">
        <f>W149*X149</f>
        <v>0</v>
      </c>
      <c r="Z149" s="199"/>
      <c r="AA149" s="199"/>
      <c r="AB149" s="199">
        <f>Z149*AA149</f>
        <v>0</v>
      </c>
      <c r="AC149" s="200">
        <f t="shared" si="69"/>
        <v>0</v>
      </c>
      <c r="AD149" s="200">
        <f t="shared" si="70"/>
        <v>0</v>
      </c>
      <c r="AE149" s="200">
        <f t="shared" si="71"/>
        <v>0</v>
      </c>
      <c r="AF149" s="201" t="e">
        <f t="shared" si="72"/>
        <v>#DIV/0!</v>
      </c>
      <c r="AG149" s="202"/>
      <c r="AH149" s="202"/>
      <c r="AI149" s="93"/>
    </row>
    <row r="150" spans="1:35" s="92" customFormat="1" ht="30" hidden="1" customHeight="1" thickBot="1" x14ac:dyDescent="0.25">
      <c r="A150" s="195" t="s">
        <v>102</v>
      </c>
      <c r="B150" s="196" t="s">
        <v>107</v>
      </c>
      <c r="C150" s="232" t="s">
        <v>224</v>
      </c>
      <c r="D150" s="198" t="s">
        <v>121</v>
      </c>
      <c r="E150" s="199"/>
      <c r="F150" s="199"/>
      <c r="G150" s="199">
        <f>E150*F150</f>
        <v>0</v>
      </c>
      <c r="H150" s="199"/>
      <c r="I150" s="199"/>
      <c r="J150" s="199">
        <f>H150*I150</f>
        <v>0</v>
      </c>
      <c r="K150" s="199"/>
      <c r="L150" s="199"/>
      <c r="M150" s="199">
        <f>K150*L150</f>
        <v>0</v>
      </c>
      <c r="N150" s="199"/>
      <c r="O150" s="199"/>
      <c r="P150" s="199">
        <f>N150*O150</f>
        <v>0</v>
      </c>
      <c r="Q150" s="199"/>
      <c r="R150" s="199"/>
      <c r="S150" s="199">
        <f>Q150*R150</f>
        <v>0</v>
      </c>
      <c r="T150" s="199"/>
      <c r="U150" s="199"/>
      <c r="V150" s="199">
        <f>T150*U150</f>
        <v>0</v>
      </c>
      <c r="W150" s="199"/>
      <c r="X150" s="199"/>
      <c r="Y150" s="199">
        <f>W150*X150</f>
        <v>0</v>
      </c>
      <c r="Z150" s="199"/>
      <c r="AA150" s="199"/>
      <c r="AB150" s="199">
        <f>Z150*AA150</f>
        <v>0</v>
      </c>
      <c r="AC150" s="200">
        <f t="shared" si="69"/>
        <v>0</v>
      </c>
      <c r="AD150" s="200">
        <f t="shared" si="70"/>
        <v>0</v>
      </c>
      <c r="AE150" s="200">
        <f t="shared" si="71"/>
        <v>0</v>
      </c>
      <c r="AF150" s="201" t="e">
        <f t="shared" si="72"/>
        <v>#DIV/0!</v>
      </c>
      <c r="AG150" s="202"/>
      <c r="AH150" s="202"/>
      <c r="AI150" s="93"/>
    </row>
    <row r="151" spans="1:35" s="92" customFormat="1" ht="15" customHeight="1" x14ac:dyDescent="0.2">
      <c r="A151" s="189" t="s">
        <v>99</v>
      </c>
      <c r="B151" s="190" t="s">
        <v>225</v>
      </c>
      <c r="C151" s="231" t="s">
        <v>226</v>
      </c>
      <c r="D151" s="189"/>
      <c r="E151" s="192"/>
      <c r="F151" s="192"/>
      <c r="G151" s="192"/>
      <c r="H151" s="192"/>
      <c r="I151" s="192"/>
      <c r="J151" s="192"/>
      <c r="K151" s="192">
        <f t="shared" ref="K151:AB151" si="74">SUM(K152:K156)</f>
        <v>0</v>
      </c>
      <c r="L151" s="192">
        <f t="shared" si="74"/>
        <v>0</v>
      </c>
      <c r="M151" s="192">
        <f t="shared" si="74"/>
        <v>0</v>
      </c>
      <c r="N151" s="192">
        <f t="shared" si="74"/>
        <v>0</v>
      </c>
      <c r="O151" s="192">
        <f t="shared" si="74"/>
        <v>0</v>
      </c>
      <c r="P151" s="192">
        <f t="shared" si="74"/>
        <v>0</v>
      </c>
      <c r="Q151" s="192">
        <f t="shared" si="74"/>
        <v>0</v>
      </c>
      <c r="R151" s="192">
        <f t="shared" si="74"/>
        <v>0</v>
      </c>
      <c r="S151" s="192">
        <f t="shared" si="74"/>
        <v>0</v>
      </c>
      <c r="T151" s="192">
        <f t="shared" si="74"/>
        <v>0</v>
      </c>
      <c r="U151" s="192">
        <f t="shared" si="74"/>
        <v>0</v>
      </c>
      <c r="V151" s="192">
        <f t="shared" si="74"/>
        <v>0</v>
      </c>
      <c r="W151" s="192">
        <f t="shared" si="74"/>
        <v>0</v>
      </c>
      <c r="X151" s="192">
        <f t="shared" si="74"/>
        <v>0</v>
      </c>
      <c r="Y151" s="192">
        <f t="shared" si="74"/>
        <v>0</v>
      </c>
      <c r="Z151" s="192">
        <f t="shared" si="74"/>
        <v>0</v>
      </c>
      <c r="AA151" s="192">
        <f t="shared" si="74"/>
        <v>0</v>
      </c>
      <c r="AB151" s="192">
        <f t="shared" si="74"/>
        <v>0</v>
      </c>
      <c r="AC151" s="192"/>
      <c r="AD151" s="192"/>
      <c r="AE151" s="192"/>
      <c r="AF151" s="193"/>
      <c r="AG151" s="194"/>
      <c r="AH151" s="194"/>
      <c r="AI151" s="94"/>
    </row>
    <row r="152" spans="1:35" s="92" customFormat="1" ht="30" hidden="1" customHeight="1" thickBot="1" x14ac:dyDescent="0.25">
      <c r="A152" s="195" t="s">
        <v>102</v>
      </c>
      <c r="B152" s="196" t="s">
        <v>103</v>
      </c>
      <c r="C152" s="232" t="s">
        <v>227</v>
      </c>
      <c r="D152" s="198" t="s">
        <v>228</v>
      </c>
      <c r="E152" s="199"/>
      <c r="F152" s="199"/>
      <c r="G152" s="199">
        <f>E152*F152</f>
        <v>0</v>
      </c>
      <c r="H152" s="199"/>
      <c r="I152" s="199"/>
      <c r="J152" s="199">
        <f>H152*I152</f>
        <v>0</v>
      </c>
      <c r="K152" s="199"/>
      <c r="L152" s="199"/>
      <c r="M152" s="199">
        <f>K152*L152</f>
        <v>0</v>
      </c>
      <c r="N152" s="199"/>
      <c r="O152" s="199"/>
      <c r="P152" s="199">
        <f>N152*O152</f>
        <v>0</v>
      </c>
      <c r="Q152" s="199"/>
      <c r="R152" s="199"/>
      <c r="S152" s="199">
        <f>Q152*R152</f>
        <v>0</v>
      </c>
      <c r="T152" s="199"/>
      <c r="U152" s="199"/>
      <c r="V152" s="199">
        <f>T152*U152</f>
        <v>0</v>
      </c>
      <c r="W152" s="199"/>
      <c r="X152" s="199"/>
      <c r="Y152" s="199">
        <f>W152*X152</f>
        <v>0</v>
      </c>
      <c r="Z152" s="199"/>
      <c r="AA152" s="199"/>
      <c r="AB152" s="199">
        <f>Z152*AA152</f>
        <v>0</v>
      </c>
      <c r="AC152" s="200">
        <f t="shared" si="69"/>
        <v>0</v>
      </c>
      <c r="AD152" s="200">
        <f t="shared" si="70"/>
        <v>0</v>
      </c>
      <c r="AE152" s="200">
        <f t="shared" si="71"/>
        <v>0</v>
      </c>
      <c r="AF152" s="201" t="e">
        <f t="shared" si="72"/>
        <v>#DIV/0!</v>
      </c>
      <c r="AG152" s="202"/>
      <c r="AH152" s="202"/>
      <c r="AI152" s="93"/>
    </row>
    <row r="153" spans="1:35" s="92" customFormat="1" ht="30" hidden="1" customHeight="1" thickBot="1" x14ac:dyDescent="0.25">
      <c r="A153" s="195" t="s">
        <v>102</v>
      </c>
      <c r="B153" s="196" t="s">
        <v>106</v>
      </c>
      <c r="C153" s="232" t="s">
        <v>229</v>
      </c>
      <c r="D153" s="198" t="s">
        <v>228</v>
      </c>
      <c r="E153" s="199"/>
      <c r="F153" s="199"/>
      <c r="G153" s="199">
        <f>E153*F153</f>
        <v>0</v>
      </c>
      <c r="H153" s="199"/>
      <c r="I153" s="199"/>
      <c r="J153" s="199">
        <f>H153*I153</f>
        <v>0</v>
      </c>
      <c r="K153" s="199"/>
      <c r="L153" s="199"/>
      <c r="M153" s="199">
        <f>K153*L153</f>
        <v>0</v>
      </c>
      <c r="N153" s="199"/>
      <c r="O153" s="199"/>
      <c r="P153" s="199">
        <f>N153*O153</f>
        <v>0</v>
      </c>
      <c r="Q153" s="199"/>
      <c r="R153" s="199"/>
      <c r="S153" s="199">
        <f>Q153*R153</f>
        <v>0</v>
      </c>
      <c r="T153" s="199"/>
      <c r="U153" s="199"/>
      <c r="V153" s="199">
        <f>T153*U153</f>
        <v>0</v>
      </c>
      <c r="W153" s="199"/>
      <c r="X153" s="199"/>
      <c r="Y153" s="199">
        <f>W153*X153</f>
        <v>0</v>
      </c>
      <c r="Z153" s="199"/>
      <c r="AA153" s="199"/>
      <c r="AB153" s="199">
        <f>Z153*AA153</f>
        <v>0</v>
      </c>
      <c r="AC153" s="200">
        <f t="shared" si="69"/>
        <v>0</v>
      </c>
      <c r="AD153" s="200">
        <f t="shared" si="70"/>
        <v>0</v>
      </c>
      <c r="AE153" s="200">
        <f t="shared" si="71"/>
        <v>0</v>
      </c>
      <c r="AF153" s="201" t="e">
        <f t="shared" si="72"/>
        <v>#DIV/0!</v>
      </c>
      <c r="AG153" s="202"/>
      <c r="AH153" s="202"/>
      <c r="AI153" s="93"/>
    </row>
    <row r="154" spans="1:35" s="92" customFormat="1" ht="30" hidden="1" customHeight="1" thickBot="1" x14ac:dyDescent="0.25">
      <c r="A154" s="195" t="s">
        <v>102</v>
      </c>
      <c r="B154" s="196" t="s">
        <v>107</v>
      </c>
      <c r="C154" s="232" t="s">
        <v>230</v>
      </c>
      <c r="D154" s="198" t="s">
        <v>228</v>
      </c>
      <c r="E154" s="199"/>
      <c r="F154" s="199"/>
      <c r="G154" s="199">
        <f>E154*F154</f>
        <v>0</v>
      </c>
      <c r="H154" s="199"/>
      <c r="I154" s="199"/>
      <c r="J154" s="199">
        <f>H154*I154</f>
        <v>0</v>
      </c>
      <c r="K154" s="199"/>
      <c r="L154" s="199"/>
      <c r="M154" s="199">
        <f>K154*L154</f>
        <v>0</v>
      </c>
      <c r="N154" s="199"/>
      <c r="O154" s="199"/>
      <c r="P154" s="199">
        <f>N154*O154</f>
        <v>0</v>
      </c>
      <c r="Q154" s="199"/>
      <c r="R154" s="199"/>
      <c r="S154" s="199">
        <f>Q154*R154</f>
        <v>0</v>
      </c>
      <c r="T154" s="199"/>
      <c r="U154" s="199"/>
      <c r="V154" s="199">
        <f>T154*U154</f>
        <v>0</v>
      </c>
      <c r="W154" s="199"/>
      <c r="X154" s="199"/>
      <c r="Y154" s="199">
        <f>W154*X154</f>
        <v>0</v>
      </c>
      <c r="Z154" s="199"/>
      <c r="AA154" s="199"/>
      <c r="AB154" s="199">
        <f>Z154*AA154</f>
        <v>0</v>
      </c>
      <c r="AC154" s="200">
        <f t="shared" si="69"/>
        <v>0</v>
      </c>
      <c r="AD154" s="200">
        <f t="shared" si="70"/>
        <v>0</v>
      </c>
      <c r="AE154" s="200">
        <f t="shared" si="71"/>
        <v>0</v>
      </c>
      <c r="AF154" s="201" t="e">
        <f t="shared" si="72"/>
        <v>#DIV/0!</v>
      </c>
      <c r="AG154" s="202"/>
      <c r="AH154" s="202"/>
      <c r="AI154" s="93"/>
    </row>
    <row r="155" spans="1:35" s="92" customFormat="1" ht="30" hidden="1" customHeight="1" thickBot="1" x14ac:dyDescent="0.25">
      <c r="A155" s="195" t="s">
        <v>102</v>
      </c>
      <c r="B155" s="196" t="s">
        <v>184</v>
      </c>
      <c r="C155" s="232" t="s">
        <v>231</v>
      </c>
      <c r="D155" s="198" t="s">
        <v>228</v>
      </c>
      <c r="E155" s="199"/>
      <c r="F155" s="199"/>
      <c r="G155" s="199">
        <f>E155*F155</f>
        <v>0</v>
      </c>
      <c r="H155" s="199"/>
      <c r="I155" s="199"/>
      <c r="J155" s="199">
        <f>H155*I155</f>
        <v>0</v>
      </c>
      <c r="K155" s="199"/>
      <c r="L155" s="199"/>
      <c r="M155" s="199">
        <f>K155*L155</f>
        <v>0</v>
      </c>
      <c r="N155" s="199"/>
      <c r="O155" s="199"/>
      <c r="P155" s="199">
        <f>N155*O155</f>
        <v>0</v>
      </c>
      <c r="Q155" s="199"/>
      <c r="R155" s="199"/>
      <c r="S155" s="199">
        <f>Q155*R155</f>
        <v>0</v>
      </c>
      <c r="T155" s="199"/>
      <c r="U155" s="199"/>
      <c r="V155" s="199">
        <f>T155*U155</f>
        <v>0</v>
      </c>
      <c r="W155" s="199"/>
      <c r="X155" s="199"/>
      <c r="Y155" s="199">
        <f>W155*X155</f>
        <v>0</v>
      </c>
      <c r="Z155" s="199"/>
      <c r="AA155" s="199"/>
      <c r="AB155" s="199">
        <f>Z155*AA155</f>
        <v>0</v>
      </c>
      <c r="AC155" s="200">
        <f t="shared" si="69"/>
        <v>0</v>
      </c>
      <c r="AD155" s="200">
        <f t="shared" si="70"/>
        <v>0</v>
      </c>
      <c r="AE155" s="200">
        <f t="shared" si="71"/>
        <v>0</v>
      </c>
      <c r="AF155" s="201" t="e">
        <f t="shared" si="72"/>
        <v>#DIV/0!</v>
      </c>
      <c r="AG155" s="202"/>
      <c r="AH155" s="202"/>
      <c r="AI155" s="93"/>
    </row>
    <row r="156" spans="1:35" s="92" customFormat="1" ht="30" hidden="1" customHeight="1" thickBot="1" x14ac:dyDescent="0.25">
      <c r="A156" s="195" t="s">
        <v>102</v>
      </c>
      <c r="B156" s="196" t="s">
        <v>186</v>
      </c>
      <c r="C156" s="232" t="s">
        <v>232</v>
      </c>
      <c r="D156" s="198" t="s">
        <v>228</v>
      </c>
      <c r="E156" s="199"/>
      <c r="F156" s="199"/>
      <c r="G156" s="199">
        <f>E156*F156</f>
        <v>0</v>
      </c>
      <c r="H156" s="199"/>
      <c r="I156" s="199"/>
      <c r="J156" s="199">
        <f>H156*I156</f>
        <v>0</v>
      </c>
      <c r="K156" s="199"/>
      <c r="L156" s="199"/>
      <c r="M156" s="199">
        <f>K156*L156</f>
        <v>0</v>
      </c>
      <c r="N156" s="199"/>
      <c r="O156" s="199"/>
      <c r="P156" s="199">
        <f>N156*O156</f>
        <v>0</v>
      </c>
      <c r="Q156" s="199"/>
      <c r="R156" s="199"/>
      <c r="S156" s="199">
        <f>Q156*R156</f>
        <v>0</v>
      </c>
      <c r="T156" s="199"/>
      <c r="U156" s="199"/>
      <c r="V156" s="199">
        <f>T156*U156</f>
        <v>0</v>
      </c>
      <c r="W156" s="199"/>
      <c r="X156" s="199"/>
      <c r="Y156" s="199">
        <f>W156*X156</f>
        <v>0</v>
      </c>
      <c r="Z156" s="199"/>
      <c r="AA156" s="199"/>
      <c r="AB156" s="199">
        <f>Z156*AA156</f>
        <v>0</v>
      </c>
      <c r="AC156" s="200">
        <f t="shared" si="69"/>
        <v>0</v>
      </c>
      <c r="AD156" s="200">
        <f t="shared" si="70"/>
        <v>0</v>
      </c>
      <c r="AE156" s="200">
        <f t="shared" si="71"/>
        <v>0</v>
      </c>
      <c r="AF156" s="201" t="e">
        <f t="shared" si="72"/>
        <v>#DIV/0!</v>
      </c>
      <c r="AG156" s="202"/>
      <c r="AH156" s="202"/>
      <c r="AI156" s="93"/>
    </row>
    <row r="157" spans="1:35" s="92" customFormat="1" ht="15" customHeight="1" x14ac:dyDescent="0.2">
      <c r="A157" s="189" t="s">
        <v>99</v>
      </c>
      <c r="B157" s="190" t="s">
        <v>233</v>
      </c>
      <c r="C157" s="231" t="s">
        <v>218</v>
      </c>
      <c r="D157" s="189"/>
      <c r="E157" s="192"/>
      <c r="F157" s="192"/>
      <c r="G157" s="192">
        <f t="shared" ref="G157:AB157" si="75">SUM(G158:G165)</f>
        <v>364847</v>
      </c>
      <c r="H157" s="192"/>
      <c r="I157" s="192"/>
      <c r="J157" s="192">
        <f t="shared" si="75"/>
        <v>408297.71</v>
      </c>
      <c r="K157" s="192">
        <f t="shared" si="75"/>
        <v>0</v>
      </c>
      <c r="L157" s="192">
        <f t="shared" si="75"/>
        <v>0</v>
      </c>
      <c r="M157" s="192">
        <f t="shared" si="75"/>
        <v>0</v>
      </c>
      <c r="N157" s="192">
        <f t="shared" si="75"/>
        <v>0</v>
      </c>
      <c r="O157" s="192">
        <f t="shared" si="75"/>
        <v>0</v>
      </c>
      <c r="P157" s="192">
        <f t="shared" si="75"/>
        <v>0</v>
      </c>
      <c r="Q157" s="192">
        <f t="shared" si="75"/>
        <v>0</v>
      </c>
      <c r="R157" s="192">
        <f t="shared" si="75"/>
        <v>0</v>
      </c>
      <c r="S157" s="192">
        <f t="shared" si="75"/>
        <v>0</v>
      </c>
      <c r="T157" s="192">
        <f t="shared" si="75"/>
        <v>0</v>
      </c>
      <c r="U157" s="192">
        <f t="shared" si="75"/>
        <v>0</v>
      </c>
      <c r="V157" s="192">
        <f t="shared" si="75"/>
        <v>0</v>
      </c>
      <c r="W157" s="192">
        <f t="shared" si="75"/>
        <v>0</v>
      </c>
      <c r="X157" s="192">
        <f t="shared" si="75"/>
        <v>0</v>
      </c>
      <c r="Y157" s="192">
        <f t="shared" si="75"/>
        <v>0</v>
      </c>
      <c r="Z157" s="192">
        <f t="shared" si="75"/>
        <v>0</v>
      </c>
      <c r="AA157" s="192">
        <f t="shared" si="75"/>
        <v>0</v>
      </c>
      <c r="AB157" s="192">
        <f t="shared" si="75"/>
        <v>0</v>
      </c>
      <c r="AC157" s="192">
        <f t="shared" si="69"/>
        <v>364847</v>
      </c>
      <c r="AD157" s="192">
        <f t="shared" si="70"/>
        <v>408297.71</v>
      </c>
      <c r="AE157" s="192">
        <f t="shared" si="71"/>
        <v>-43450.710000000021</v>
      </c>
      <c r="AF157" s="193">
        <f t="shared" si="72"/>
        <v>-0.11909296225541123</v>
      </c>
      <c r="AG157" s="194"/>
      <c r="AH157" s="194"/>
      <c r="AI157" s="94"/>
    </row>
    <row r="158" spans="1:35" s="92" customFormat="1" ht="48" customHeight="1" x14ac:dyDescent="0.2">
      <c r="A158" s="124" t="s">
        <v>102</v>
      </c>
      <c r="B158" s="128" t="s">
        <v>289</v>
      </c>
      <c r="C158" s="129" t="s">
        <v>388</v>
      </c>
      <c r="D158" s="119" t="s">
        <v>290</v>
      </c>
      <c r="E158" s="120">
        <v>12</v>
      </c>
      <c r="F158" s="117">
        <v>2000</v>
      </c>
      <c r="G158" s="116">
        <f>E158*F158</f>
        <v>24000</v>
      </c>
      <c r="H158" s="120">
        <v>12</v>
      </c>
      <c r="I158" s="117">
        <v>2000</v>
      </c>
      <c r="J158" s="116">
        <f>H158*I158</f>
        <v>24000</v>
      </c>
      <c r="K158" s="99"/>
      <c r="L158" s="99"/>
      <c r="M158" s="99">
        <f>K158*L158</f>
        <v>0</v>
      </c>
      <c r="N158" s="99"/>
      <c r="O158" s="99"/>
      <c r="P158" s="99">
        <f>N158*O158</f>
        <v>0</v>
      </c>
      <c r="Q158" s="99"/>
      <c r="R158" s="99"/>
      <c r="S158" s="99">
        <f>Q158*R158</f>
        <v>0</v>
      </c>
      <c r="T158" s="99"/>
      <c r="U158" s="99"/>
      <c r="V158" s="99">
        <f>T158*U158</f>
        <v>0</v>
      </c>
      <c r="W158" s="99"/>
      <c r="X158" s="99"/>
      <c r="Y158" s="99">
        <f>W158*X158</f>
        <v>0</v>
      </c>
      <c r="Z158" s="99"/>
      <c r="AA158" s="99"/>
      <c r="AB158" s="99">
        <f>Z158*AA158</f>
        <v>0</v>
      </c>
      <c r="AC158" s="100">
        <f t="shared" si="69"/>
        <v>24000</v>
      </c>
      <c r="AD158" s="100">
        <f t="shared" si="70"/>
        <v>24000</v>
      </c>
      <c r="AE158" s="100">
        <f t="shared" si="71"/>
        <v>0</v>
      </c>
      <c r="AF158" s="114">
        <f t="shared" si="72"/>
        <v>0</v>
      </c>
      <c r="AG158" s="69"/>
      <c r="AH158" s="69"/>
      <c r="AI158" s="93"/>
    </row>
    <row r="159" spans="1:35" s="92" customFormat="1" ht="45" x14ac:dyDescent="0.2">
      <c r="A159" s="130" t="s">
        <v>102</v>
      </c>
      <c r="B159" s="128" t="s">
        <v>291</v>
      </c>
      <c r="C159" s="131" t="s">
        <v>329</v>
      </c>
      <c r="D159" s="132" t="s">
        <v>121</v>
      </c>
      <c r="E159" s="133">
        <v>1</v>
      </c>
      <c r="F159" s="134">
        <v>28500</v>
      </c>
      <c r="G159" s="99">
        <f t="shared" ref="G159:G165" si="76">E159*F159</f>
        <v>28500</v>
      </c>
      <c r="H159" s="133">
        <v>0</v>
      </c>
      <c r="I159" s="116">
        <v>0</v>
      </c>
      <c r="J159" s="116">
        <f t="shared" ref="J159:J165" si="77">H159*I159</f>
        <v>0</v>
      </c>
      <c r="K159" s="99"/>
      <c r="L159" s="99"/>
      <c r="M159" s="99">
        <f t="shared" ref="M159:M165" si="78">K159*L159</f>
        <v>0</v>
      </c>
      <c r="N159" s="99"/>
      <c r="O159" s="99"/>
      <c r="P159" s="99">
        <f t="shared" ref="P159:P165" si="79">N159*O159</f>
        <v>0</v>
      </c>
      <c r="Q159" s="99"/>
      <c r="R159" s="99"/>
      <c r="S159" s="99">
        <f t="shared" ref="S159:S165" si="80">Q159*R159</f>
        <v>0</v>
      </c>
      <c r="T159" s="99"/>
      <c r="U159" s="99"/>
      <c r="V159" s="99">
        <f t="shared" ref="V159:V165" si="81">T159*U159</f>
        <v>0</v>
      </c>
      <c r="W159" s="99"/>
      <c r="X159" s="99"/>
      <c r="Y159" s="99">
        <f t="shared" ref="Y159:Y165" si="82">W159*X159</f>
        <v>0</v>
      </c>
      <c r="Z159" s="99"/>
      <c r="AA159" s="99"/>
      <c r="AB159" s="99">
        <f t="shared" ref="AB159:AB165" si="83">Z159*AA159</f>
        <v>0</v>
      </c>
      <c r="AC159" s="100">
        <f t="shared" ref="AC159:AC165" si="84">G159+M159+S159+Y159</f>
        <v>28500</v>
      </c>
      <c r="AD159" s="100">
        <f t="shared" ref="AD159:AD165" si="85">J159+P159+V159+AB159</f>
        <v>0</v>
      </c>
      <c r="AE159" s="100">
        <f t="shared" ref="AE159:AE165" si="86">AC159-AD159</f>
        <v>28500</v>
      </c>
      <c r="AF159" s="114">
        <f t="shared" ref="AF159:AF165" si="87">AE159/AC159</f>
        <v>1</v>
      </c>
      <c r="AG159" s="69"/>
      <c r="AH159" s="69"/>
      <c r="AI159" s="93"/>
    </row>
    <row r="160" spans="1:35" s="92" customFormat="1" ht="140.1" customHeight="1" x14ac:dyDescent="0.2">
      <c r="A160" s="124" t="s">
        <v>102</v>
      </c>
      <c r="B160" s="128" t="s">
        <v>292</v>
      </c>
      <c r="C160" s="129" t="s">
        <v>389</v>
      </c>
      <c r="D160" s="119" t="s">
        <v>121</v>
      </c>
      <c r="E160" s="120">
        <v>9</v>
      </c>
      <c r="F160" s="117">
        <v>20500</v>
      </c>
      <c r="G160" s="116">
        <f t="shared" si="76"/>
        <v>184500</v>
      </c>
      <c r="H160" s="120">
        <v>1</v>
      </c>
      <c r="I160" s="116">
        <f>256183.5+12330</f>
        <v>268513.5</v>
      </c>
      <c r="J160" s="116">
        <f>H160*I160</f>
        <v>268513.5</v>
      </c>
      <c r="K160" s="99"/>
      <c r="L160" s="99"/>
      <c r="M160" s="99">
        <f t="shared" si="78"/>
        <v>0</v>
      </c>
      <c r="N160" s="99"/>
      <c r="O160" s="99"/>
      <c r="P160" s="99">
        <f t="shared" si="79"/>
        <v>0</v>
      </c>
      <c r="Q160" s="99"/>
      <c r="R160" s="99"/>
      <c r="S160" s="99">
        <f t="shared" si="80"/>
        <v>0</v>
      </c>
      <c r="T160" s="99"/>
      <c r="U160" s="99"/>
      <c r="V160" s="99">
        <f t="shared" si="81"/>
        <v>0</v>
      </c>
      <c r="W160" s="99"/>
      <c r="X160" s="99"/>
      <c r="Y160" s="99">
        <f t="shared" si="82"/>
        <v>0</v>
      </c>
      <c r="Z160" s="99"/>
      <c r="AA160" s="99"/>
      <c r="AB160" s="99">
        <f t="shared" si="83"/>
        <v>0</v>
      </c>
      <c r="AC160" s="100">
        <f t="shared" si="84"/>
        <v>184500</v>
      </c>
      <c r="AD160" s="100">
        <f t="shared" si="85"/>
        <v>268513.5</v>
      </c>
      <c r="AE160" s="100">
        <f t="shared" si="86"/>
        <v>-84013.5</v>
      </c>
      <c r="AF160" s="114">
        <f t="shared" si="87"/>
        <v>-0.45535772357723575</v>
      </c>
      <c r="AG160" s="84" t="s">
        <v>331</v>
      </c>
      <c r="AH160" s="84" t="s">
        <v>346</v>
      </c>
      <c r="AI160" s="93"/>
    </row>
    <row r="161" spans="1:35" s="92" customFormat="1" ht="99.95" customHeight="1" x14ac:dyDescent="0.2">
      <c r="A161" s="124" t="s">
        <v>102</v>
      </c>
      <c r="B161" s="128" t="s">
        <v>293</v>
      </c>
      <c r="C161" s="129" t="s">
        <v>294</v>
      </c>
      <c r="D161" s="119" t="s">
        <v>215</v>
      </c>
      <c r="E161" s="120">
        <v>1</v>
      </c>
      <c r="F161" s="117">
        <v>29761</v>
      </c>
      <c r="G161" s="116">
        <f t="shared" si="76"/>
        <v>29761</v>
      </c>
      <c r="H161" s="120">
        <v>1</v>
      </c>
      <c r="I161" s="117">
        <v>29761</v>
      </c>
      <c r="J161" s="116">
        <f t="shared" si="77"/>
        <v>29761</v>
      </c>
      <c r="K161" s="99"/>
      <c r="L161" s="99"/>
      <c r="M161" s="99">
        <f t="shared" si="78"/>
        <v>0</v>
      </c>
      <c r="N161" s="99"/>
      <c r="O161" s="99"/>
      <c r="P161" s="99">
        <f t="shared" si="79"/>
        <v>0</v>
      </c>
      <c r="Q161" s="99"/>
      <c r="R161" s="99"/>
      <c r="S161" s="99">
        <f t="shared" si="80"/>
        <v>0</v>
      </c>
      <c r="T161" s="99"/>
      <c r="U161" s="99"/>
      <c r="V161" s="99">
        <f t="shared" si="81"/>
        <v>0</v>
      </c>
      <c r="W161" s="99"/>
      <c r="X161" s="99"/>
      <c r="Y161" s="99">
        <f t="shared" si="82"/>
        <v>0</v>
      </c>
      <c r="Z161" s="99"/>
      <c r="AA161" s="99"/>
      <c r="AB161" s="99">
        <f t="shared" si="83"/>
        <v>0</v>
      </c>
      <c r="AC161" s="100">
        <f t="shared" si="84"/>
        <v>29761</v>
      </c>
      <c r="AD161" s="100">
        <f t="shared" si="85"/>
        <v>29761</v>
      </c>
      <c r="AE161" s="100">
        <f t="shared" si="86"/>
        <v>0</v>
      </c>
      <c r="AF161" s="114">
        <f t="shared" si="87"/>
        <v>0</v>
      </c>
      <c r="AG161" s="264" t="s">
        <v>355</v>
      </c>
      <c r="AH161" s="135" t="s">
        <v>360</v>
      </c>
      <c r="AI161" s="93"/>
    </row>
    <row r="162" spans="1:35" s="92" customFormat="1" ht="104.25" customHeight="1" x14ac:dyDescent="0.2">
      <c r="A162" s="124" t="s">
        <v>102</v>
      </c>
      <c r="B162" s="128" t="s">
        <v>295</v>
      </c>
      <c r="C162" s="129" t="s">
        <v>296</v>
      </c>
      <c r="D162" s="119" t="s">
        <v>215</v>
      </c>
      <c r="E162" s="120">
        <v>1</v>
      </c>
      <c r="F162" s="123">
        <v>25000</v>
      </c>
      <c r="G162" s="116">
        <f t="shared" si="76"/>
        <v>25000</v>
      </c>
      <c r="H162" s="120">
        <v>1</v>
      </c>
      <c r="I162" s="123">
        <f>28904.5-53.29</f>
        <v>28851.21</v>
      </c>
      <c r="J162" s="116">
        <f t="shared" si="77"/>
        <v>28851.21</v>
      </c>
      <c r="K162" s="99"/>
      <c r="L162" s="99"/>
      <c r="M162" s="99">
        <f t="shared" si="78"/>
        <v>0</v>
      </c>
      <c r="N162" s="99"/>
      <c r="O162" s="99"/>
      <c r="P162" s="99">
        <f t="shared" si="79"/>
        <v>0</v>
      </c>
      <c r="Q162" s="99"/>
      <c r="R162" s="99"/>
      <c r="S162" s="99">
        <f t="shared" si="80"/>
        <v>0</v>
      </c>
      <c r="T162" s="99"/>
      <c r="U162" s="99"/>
      <c r="V162" s="99">
        <f t="shared" si="81"/>
        <v>0</v>
      </c>
      <c r="W162" s="99"/>
      <c r="X162" s="99"/>
      <c r="Y162" s="99">
        <f t="shared" si="82"/>
        <v>0</v>
      </c>
      <c r="Z162" s="99"/>
      <c r="AA162" s="99"/>
      <c r="AB162" s="99">
        <f t="shared" si="83"/>
        <v>0</v>
      </c>
      <c r="AC162" s="100">
        <f t="shared" si="84"/>
        <v>25000</v>
      </c>
      <c r="AD162" s="100">
        <f t="shared" si="85"/>
        <v>28851.21</v>
      </c>
      <c r="AE162" s="100">
        <f t="shared" si="86"/>
        <v>-3851.2099999999991</v>
      </c>
      <c r="AF162" s="114">
        <f t="shared" si="87"/>
        <v>-0.15404839999999997</v>
      </c>
      <c r="AG162" s="264"/>
      <c r="AH162" s="69"/>
      <c r="AI162" s="93"/>
    </row>
    <row r="163" spans="1:35" s="92" customFormat="1" ht="62.25" customHeight="1" x14ac:dyDescent="0.2">
      <c r="A163" s="124" t="s">
        <v>102</v>
      </c>
      <c r="B163" s="128" t="s">
        <v>297</v>
      </c>
      <c r="C163" s="129" t="s">
        <v>298</v>
      </c>
      <c r="D163" s="119" t="s">
        <v>215</v>
      </c>
      <c r="E163" s="120">
        <v>1</v>
      </c>
      <c r="F163" s="123">
        <v>28586</v>
      </c>
      <c r="G163" s="116">
        <f t="shared" si="76"/>
        <v>28586</v>
      </c>
      <c r="H163" s="120">
        <v>1</v>
      </c>
      <c r="I163" s="123">
        <v>28586</v>
      </c>
      <c r="J163" s="116">
        <f t="shared" si="77"/>
        <v>28586</v>
      </c>
      <c r="K163" s="99"/>
      <c r="L163" s="99"/>
      <c r="M163" s="99">
        <f t="shared" si="78"/>
        <v>0</v>
      </c>
      <c r="N163" s="99"/>
      <c r="O163" s="99"/>
      <c r="P163" s="99">
        <f t="shared" si="79"/>
        <v>0</v>
      </c>
      <c r="Q163" s="99"/>
      <c r="R163" s="99"/>
      <c r="S163" s="99">
        <f t="shared" si="80"/>
        <v>0</v>
      </c>
      <c r="T163" s="99"/>
      <c r="U163" s="99"/>
      <c r="V163" s="99">
        <f t="shared" si="81"/>
        <v>0</v>
      </c>
      <c r="W163" s="99"/>
      <c r="X163" s="99"/>
      <c r="Y163" s="99">
        <f t="shared" si="82"/>
        <v>0</v>
      </c>
      <c r="Z163" s="99"/>
      <c r="AA163" s="99"/>
      <c r="AB163" s="99">
        <f t="shared" si="83"/>
        <v>0</v>
      </c>
      <c r="AC163" s="100">
        <f t="shared" si="84"/>
        <v>28586</v>
      </c>
      <c r="AD163" s="100">
        <f t="shared" si="85"/>
        <v>28586</v>
      </c>
      <c r="AE163" s="100">
        <f t="shared" si="86"/>
        <v>0</v>
      </c>
      <c r="AF163" s="114">
        <f t="shared" si="87"/>
        <v>0</v>
      </c>
      <c r="AG163" s="69"/>
      <c r="AH163" s="135" t="s">
        <v>361</v>
      </c>
      <c r="AI163" s="93"/>
    </row>
    <row r="164" spans="1:35" s="92" customFormat="1" ht="30" customHeight="1" x14ac:dyDescent="0.2">
      <c r="A164" s="124" t="s">
        <v>102</v>
      </c>
      <c r="B164" s="128" t="s">
        <v>299</v>
      </c>
      <c r="C164" s="129" t="s">
        <v>330</v>
      </c>
      <c r="D164" s="119" t="s">
        <v>215</v>
      </c>
      <c r="E164" s="120">
        <v>1</v>
      </c>
      <c r="F164" s="123">
        <v>16000</v>
      </c>
      <c r="G164" s="116">
        <f t="shared" si="76"/>
        <v>16000</v>
      </c>
      <c r="H164" s="120">
        <v>0</v>
      </c>
      <c r="I164" s="116">
        <v>0</v>
      </c>
      <c r="J164" s="116">
        <f t="shared" si="77"/>
        <v>0</v>
      </c>
      <c r="K164" s="99"/>
      <c r="L164" s="99"/>
      <c r="M164" s="99">
        <f t="shared" si="78"/>
        <v>0</v>
      </c>
      <c r="N164" s="99"/>
      <c r="O164" s="99"/>
      <c r="P164" s="99">
        <f t="shared" si="79"/>
        <v>0</v>
      </c>
      <c r="Q164" s="99"/>
      <c r="R164" s="99"/>
      <c r="S164" s="99">
        <f t="shared" si="80"/>
        <v>0</v>
      </c>
      <c r="T164" s="99"/>
      <c r="U164" s="99"/>
      <c r="V164" s="99">
        <f t="shared" si="81"/>
        <v>0</v>
      </c>
      <c r="W164" s="99"/>
      <c r="X164" s="99"/>
      <c r="Y164" s="99">
        <f t="shared" si="82"/>
        <v>0</v>
      </c>
      <c r="Z164" s="99"/>
      <c r="AA164" s="99"/>
      <c r="AB164" s="99">
        <f t="shared" si="83"/>
        <v>0</v>
      </c>
      <c r="AC164" s="100">
        <f t="shared" si="84"/>
        <v>16000</v>
      </c>
      <c r="AD164" s="100">
        <f t="shared" si="85"/>
        <v>0</v>
      </c>
      <c r="AE164" s="100">
        <f t="shared" si="86"/>
        <v>16000</v>
      </c>
      <c r="AF164" s="114">
        <f t="shared" si="87"/>
        <v>1</v>
      </c>
      <c r="AG164" s="69"/>
      <c r="AH164" s="69"/>
      <c r="AI164" s="93"/>
    </row>
    <row r="165" spans="1:35" s="92" customFormat="1" ht="30" customHeight="1" x14ac:dyDescent="0.2">
      <c r="A165" s="136" t="s">
        <v>102</v>
      </c>
      <c r="B165" s="128" t="s">
        <v>300</v>
      </c>
      <c r="C165" s="129" t="s">
        <v>301</v>
      </c>
      <c r="D165" s="119" t="s">
        <v>215</v>
      </c>
      <c r="E165" s="120">
        <v>1</v>
      </c>
      <c r="F165" s="123">
        <v>28500</v>
      </c>
      <c r="G165" s="116">
        <f t="shared" si="76"/>
        <v>28500</v>
      </c>
      <c r="H165" s="120">
        <v>1</v>
      </c>
      <c r="I165" s="116">
        <f>28586</f>
        <v>28586</v>
      </c>
      <c r="J165" s="116">
        <f t="shared" si="77"/>
        <v>28586</v>
      </c>
      <c r="K165" s="99"/>
      <c r="L165" s="99"/>
      <c r="M165" s="99">
        <f t="shared" si="78"/>
        <v>0</v>
      </c>
      <c r="N165" s="99"/>
      <c r="O165" s="99"/>
      <c r="P165" s="99">
        <f t="shared" si="79"/>
        <v>0</v>
      </c>
      <c r="Q165" s="99"/>
      <c r="R165" s="99"/>
      <c r="S165" s="99">
        <f t="shared" si="80"/>
        <v>0</v>
      </c>
      <c r="T165" s="99"/>
      <c r="U165" s="99"/>
      <c r="V165" s="99">
        <f t="shared" si="81"/>
        <v>0</v>
      </c>
      <c r="W165" s="99"/>
      <c r="X165" s="99"/>
      <c r="Y165" s="99">
        <f t="shared" si="82"/>
        <v>0</v>
      </c>
      <c r="Z165" s="99"/>
      <c r="AA165" s="99"/>
      <c r="AB165" s="99">
        <f t="shared" si="83"/>
        <v>0</v>
      </c>
      <c r="AC165" s="100">
        <f t="shared" si="84"/>
        <v>28500</v>
      </c>
      <c r="AD165" s="100">
        <f t="shared" si="85"/>
        <v>28586</v>
      </c>
      <c r="AE165" s="100">
        <f t="shared" si="86"/>
        <v>-86</v>
      </c>
      <c r="AF165" s="114">
        <f t="shared" si="87"/>
        <v>-3.0175438596491229E-3</v>
      </c>
      <c r="AG165" s="69"/>
      <c r="AH165" s="69"/>
      <c r="AI165" s="93"/>
    </row>
    <row r="166" spans="1:35" s="92" customFormat="1" ht="15.75" customHeight="1" x14ac:dyDescent="0.2">
      <c r="A166" s="269" t="s">
        <v>234</v>
      </c>
      <c r="B166" s="270"/>
      <c r="C166" s="270"/>
      <c r="D166" s="226"/>
      <c r="E166" s="227"/>
      <c r="F166" s="227"/>
      <c r="G166" s="227">
        <f t="shared" ref="G166:AB166" si="88">G157+G151+G147+G143</f>
        <v>364847</v>
      </c>
      <c r="H166" s="227"/>
      <c r="I166" s="227"/>
      <c r="J166" s="227">
        <f t="shared" si="88"/>
        <v>408297.71</v>
      </c>
      <c r="K166" s="227">
        <f t="shared" si="88"/>
        <v>0</v>
      </c>
      <c r="L166" s="227">
        <f t="shared" si="88"/>
        <v>0</v>
      </c>
      <c r="M166" s="227">
        <f t="shared" si="88"/>
        <v>0</v>
      </c>
      <c r="N166" s="227">
        <f t="shared" si="88"/>
        <v>0</v>
      </c>
      <c r="O166" s="227">
        <f t="shared" si="88"/>
        <v>0</v>
      </c>
      <c r="P166" s="227">
        <f t="shared" si="88"/>
        <v>0</v>
      </c>
      <c r="Q166" s="227">
        <f t="shared" si="88"/>
        <v>0</v>
      </c>
      <c r="R166" s="227">
        <f t="shared" si="88"/>
        <v>0</v>
      </c>
      <c r="S166" s="227">
        <f t="shared" si="88"/>
        <v>0</v>
      </c>
      <c r="T166" s="227">
        <f t="shared" si="88"/>
        <v>0</v>
      </c>
      <c r="U166" s="227">
        <f t="shared" si="88"/>
        <v>0</v>
      </c>
      <c r="V166" s="227">
        <f t="shared" si="88"/>
        <v>0</v>
      </c>
      <c r="W166" s="227">
        <f t="shared" si="88"/>
        <v>0</v>
      </c>
      <c r="X166" s="227">
        <f t="shared" si="88"/>
        <v>0</v>
      </c>
      <c r="Y166" s="227">
        <f t="shared" si="88"/>
        <v>0</v>
      </c>
      <c r="Z166" s="227">
        <f t="shared" si="88"/>
        <v>0</v>
      </c>
      <c r="AA166" s="227">
        <f t="shared" si="88"/>
        <v>0</v>
      </c>
      <c r="AB166" s="227">
        <f t="shared" si="88"/>
        <v>0</v>
      </c>
      <c r="AC166" s="207">
        <f>G166+M166+S166+Y166</f>
        <v>364847</v>
      </c>
      <c r="AD166" s="207">
        <f t="shared" si="70"/>
        <v>408297.71</v>
      </c>
      <c r="AE166" s="207">
        <f t="shared" si="71"/>
        <v>-43450.710000000021</v>
      </c>
      <c r="AF166" s="228">
        <f t="shared" si="72"/>
        <v>-0.11909296225541123</v>
      </c>
      <c r="AG166" s="229"/>
      <c r="AH166" s="229"/>
      <c r="AI166" s="93"/>
    </row>
    <row r="167" spans="1:35" s="148" customFormat="1" ht="15.75" customHeight="1" thickBot="1" x14ac:dyDescent="0.25">
      <c r="A167" s="137" t="s">
        <v>235</v>
      </c>
      <c r="B167" s="138"/>
      <c r="C167" s="139"/>
      <c r="D167" s="140"/>
      <c r="E167" s="141"/>
      <c r="F167" s="141"/>
      <c r="G167" s="142">
        <f>G26+G30+G44+G54+G76+G82+G96+G109+G122+G127+G131+G136+G141+G166</f>
        <v>1655686</v>
      </c>
      <c r="H167" s="143"/>
      <c r="I167" s="143"/>
      <c r="J167" s="142">
        <f>J26+J30+J44+J54+J76+J82+J96+J109+J122+J127+J131+J136+J141+J166</f>
        <v>1655686</v>
      </c>
      <c r="K167" s="144"/>
      <c r="L167" s="144"/>
      <c r="M167" s="142">
        <f>M26+M30+M44+M54+M76+M82+M96+M109+M122+M127+M131+M136+M141+M166</f>
        <v>0</v>
      </c>
      <c r="N167" s="144"/>
      <c r="O167" s="144"/>
      <c r="P167" s="142">
        <f>P26+P30+P44+P54+P76+P82+P96+P109+P122+P127+P131+P136+P141+P166</f>
        <v>0</v>
      </c>
      <c r="Q167" s="144"/>
      <c r="R167" s="144"/>
      <c r="S167" s="142">
        <f>S26+S30+S44+S54+S76+S82+S96+S109+S122+S127+S131+S136+S141+S166</f>
        <v>0</v>
      </c>
      <c r="T167" s="144"/>
      <c r="U167" s="144"/>
      <c r="V167" s="142">
        <f>V26+V30+V44+V54+V76+V82+V96+V109+V122+V127+V131+V136+V141+V166</f>
        <v>0</v>
      </c>
      <c r="W167" s="144"/>
      <c r="X167" s="144"/>
      <c r="Y167" s="142">
        <f>Y26+Y30+Y44+Y54+Y76+Y82+Y96+Y109+Y122+Y127+Y131+Y136+Y141+Y166</f>
        <v>0</v>
      </c>
      <c r="Z167" s="144"/>
      <c r="AA167" s="144"/>
      <c r="AB167" s="142">
        <f>AB26+AB30+AB44+AB54+AB76+AB82+AB96+AB109+AB122+AB127+AB131+AB136+AB141+AB166</f>
        <v>0</v>
      </c>
      <c r="AC167" s="142">
        <f>AC26+AC30+AC44+AC54+AC76+AC82+AC96+AC109+AC122+AC127+AC131+AC136+AC141+AC166</f>
        <v>1655686</v>
      </c>
      <c r="AD167" s="142">
        <f>AD26+AD30+AD44+AD54+AD76+AD82+AD96+AD109+AD122+AD127+AD131+AD136+AD141+AD166</f>
        <v>1655686</v>
      </c>
      <c r="AE167" s="145">
        <f t="shared" si="71"/>
        <v>0</v>
      </c>
      <c r="AF167" s="146">
        <f t="shared" si="72"/>
        <v>0</v>
      </c>
      <c r="AG167" s="82"/>
      <c r="AH167" s="82"/>
      <c r="AI167" s="147"/>
    </row>
    <row r="168" spans="1:35" s="92" customFormat="1" ht="15.75" customHeight="1" thickBot="1" x14ac:dyDescent="0.25">
      <c r="A168" s="271"/>
      <c r="B168" s="272"/>
      <c r="C168" s="272"/>
      <c r="D168" s="149"/>
      <c r="E168" s="150"/>
      <c r="F168" s="150"/>
      <c r="G168" s="150"/>
      <c r="H168" s="150"/>
      <c r="I168" s="150"/>
      <c r="J168" s="171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1"/>
      <c r="AD168" s="151"/>
      <c r="AE168" s="151"/>
      <c r="AF168" s="152"/>
      <c r="AG168" s="71"/>
      <c r="AH168" s="71"/>
      <c r="AI168" s="93"/>
    </row>
    <row r="169" spans="1:35" s="92" customFormat="1" ht="15.75" customHeight="1" thickBot="1" x14ac:dyDescent="0.25">
      <c r="A169" s="273" t="s">
        <v>446</v>
      </c>
      <c r="B169" s="274"/>
      <c r="C169" s="275"/>
      <c r="D169" s="153"/>
      <c r="E169" s="154"/>
      <c r="F169" s="154"/>
      <c r="G169" s="154">
        <f>Фінансування!C21-Витрати!G167</f>
        <v>0</v>
      </c>
      <c r="H169" s="154"/>
      <c r="I169" s="154"/>
      <c r="J169" s="154">
        <f>Фінансування!C22-Витрати!J167</f>
        <v>0</v>
      </c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>
        <f>Фінансування!N21-Витрати!AC167</f>
        <v>0</v>
      </c>
      <c r="AD169" s="154">
        <f>Фінансування!N22-Витрати!AD167</f>
        <v>0</v>
      </c>
      <c r="AE169" s="155"/>
      <c r="AF169" s="156"/>
      <c r="AG169" s="72"/>
      <c r="AH169" s="72"/>
      <c r="AI169" s="93"/>
    </row>
    <row r="170" spans="1:35" s="92" customFormat="1" ht="15.75" customHeight="1" x14ac:dyDescent="0.2">
      <c r="A170" s="157"/>
      <c r="B170" s="158"/>
      <c r="C170" s="75"/>
      <c r="D170" s="157"/>
      <c r="E170" s="157"/>
      <c r="F170" s="157"/>
      <c r="G170" s="157"/>
      <c r="H170" s="157"/>
      <c r="I170" s="157"/>
      <c r="J170" s="172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60"/>
      <c r="AD170" s="160"/>
      <c r="AE170" s="160"/>
      <c r="AF170" s="160"/>
      <c r="AG170" s="75"/>
      <c r="AH170" s="75"/>
    </row>
    <row r="171" spans="1:35" s="92" customFormat="1" ht="15.75" customHeight="1" x14ac:dyDescent="0.2">
      <c r="A171" s="157"/>
      <c r="B171" s="158"/>
      <c r="C171" s="75"/>
      <c r="D171" s="157"/>
      <c r="E171" s="157"/>
      <c r="F171" s="157"/>
      <c r="G171" s="157"/>
      <c r="H171" s="157"/>
      <c r="I171" s="157"/>
      <c r="J171" s="172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61"/>
      <c r="AD171" s="161"/>
      <c r="AE171" s="161"/>
      <c r="AF171" s="161"/>
      <c r="AG171" s="75"/>
      <c r="AH171" s="75"/>
    </row>
    <row r="172" spans="1:35" s="92" customFormat="1" ht="15.75" customHeight="1" x14ac:dyDescent="0.2">
      <c r="A172" s="157"/>
      <c r="B172" s="158"/>
      <c r="C172" s="75"/>
      <c r="D172" s="157"/>
      <c r="E172" s="157"/>
      <c r="F172" s="157"/>
      <c r="G172" s="162"/>
      <c r="H172" s="157"/>
      <c r="I172" s="157"/>
      <c r="J172" s="172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61"/>
      <c r="AD172" s="161"/>
      <c r="AE172" s="161"/>
      <c r="AF172" s="161"/>
      <c r="AG172" s="75"/>
      <c r="AH172" s="75"/>
    </row>
    <row r="173" spans="1:35" s="92" customFormat="1" ht="15.75" customHeight="1" x14ac:dyDescent="0.2">
      <c r="A173" s="157"/>
      <c r="B173" s="158"/>
      <c r="C173" s="75"/>
      <c r="D173" s="157"/>
      <c r="E173" s="157"/>
      <c r="F173" s="157"/>
      <c r="G173" s="157"/>
      <c r="H173" s="157"/>
      <c r="I173" s="157"/>
      <c r="J173" s="172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61"/>
      <c r="AD173" s="161"/>
      <c r="AE173" s="161"/>
      <c r="AF173" s="161"/>
      <c r="AG173" s="75"/>
      <c r="AH173" s="75"/>
    </row>
    <row r="174" spans="1:35" s="92" customFormat="1" ht="15.75" customHeight="1" x14ac:dyDescent="0.2">
      <c r="A174" s="157"/>
      <c r="B174" s="158"/>
      <c r="C174" s="157" t="s">
        <v>236</v>
      </c>
      <c r="D174" s="163" t="s">
        <v>317</v>
      </c>
      <c r="E174" s="163"/>
      <c r="F174" s="157"/>
      <c r="G174" s="163" t="s">
        <v>367</v>
      </c>
      <c r="H174" s="163"/>
      <c r="I174" s="163"/>
      <c r="J174" s="172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61"/>
      <c r="AD174" s="161"/>
      <c r="AE174" s="161"/>
      <c r="AF174" s="161"/>
      <c r="AG174" s="75"/>
      <c r="AH174" s="75"/>
    </row>
    <row r="175" spans="1:35" s="92" customFormat="1" ht="15.75" customHeight="1" x14ac:dyDescent="0.2">
      <c r="A175" s="157"/>
      <c r="B175" s="158"/>
      <c r="C175" s="157"/>
      <c r="D175" s="157" t="s">
        <v>37</v>
      </c>
      <c r="E175" s="157"/>
      <c r="F175" s="157"/>
      <c r="G175" s="157" t="s">
        <v>38</v>
      </c>
      <c r="H175" s="157"/>
      <c r="I175" s="157"/>
      <c r="J175" s="172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61"/>
      <c r="AD175" s="161"/>
      <c r="AE175" s="161"/>
      <c r="AF175" s="161"/>
      <c r="AG175" s="75"/>
      <c r="AH175" s="75"/>
    </row>
    <row r="176" spans="1:35" s="92" customFormat="1" ht="15.75" customHeight="1" x14ac:dyDescent="0.2">
      <c r="A176" s="157"/>
      <c r="B176" s="158"/>
      <c r="C176" s="75"/>
      <c r="D176" s="157"/>
      <c r="E176" s="157"/>
      <c r="F176" s="157"/>
      <c r="G176" s="157"/>
      <c r="H176" s="157"/>
      <c r="I176" s="157"/>
      <c r="J176" s="172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61"/>
      <c r="AD176" s="161"/>
      <c r="AE176" s="161"/>
      <c r="AF176" s="161"/>
      <c r="AG176" s="75"/>
      <c r="AH176" s="75"/>
    </row>
    <row r="177" spans="1:34" s="92" customFormat="1" ht="15.75" customHeight="1" x14ac:dyDescent="0.2">
      <c r="A177" s="157"/>
      <c r="B177" s="158"/>
      <c r="C177" s="75"/>
      <c r="D177" s="157"/>
      <c r="E177" s="157"/>
      <c r="F177" s="157"/>
      <c r="G177" s="157"/>
      <c r="H177" s="157"/>
      <c r="I177" s="157"/>
      <c r="J177" s="172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61"/>
      <c r="AD177" s="161"/>
      <c r="AE177" s="161"/>
      <c r="AF177" s="161"/>
      <c r="AG177" s="75"/>
      <c r="AH177" s="75"/>
    </row>
    <row r="178" spans="1:34" s="92" customFormat="1" ht="15.75" customHeight="1" x14ac:dyDescent="0.2">
      <c r="A178" s="157"/>
      <c r="B178" s="158"/>
      <c r="C178" s="75"/>
      <c r="D178" s="157"/>
      <c r="E178" s="157"/>
      <c r="F178" s="157"/>
      <c r="G178" s="157"/>
      <c r="H178" s="157"/>
      <c r="I178" s="157"/>
      <c r="J178" s="172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75"/>
      <c r="AH178" s="76"/>
    </row>
    <row r="179" spans="1:34" s="92" customFormat="1" ht="15.75" customHeight="1" x14ac:dyDescent="0.2">
      <c r="A179" s="157"/>
      <c r="B179" s="158"/>
      <c r="C179" s="75"/>
      <c r="D179" s="157"/>
      <c r="E179" s="157"/>
      <c r="F179" s="157"/>
      <c r="G179" s="157"/>
      <c r="H179" s="157"/>
      <c r="I179" s="157"/>
      <c r="J179" s="172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75"/>
      <c r="AH179" s="76"/>
    </row>
    <row r="180" spans="1:34" s="92" customFormat="1" ht="15.75" customHeight="1" x14ac:dyDescent="0.2">
      <c r="A180" s="157"/>
      <c r="B180" s="158"/>
      <c r="C180" s="75"/>
      <c r="D180" s="157"/>
      <c r="E180" s="157"/>
      <c r="F180" s="157"/>
      <c r="G180" s="157"/>
      <c r="H180" s="157"/>
      <c r="I180" s="157"/>
      <c r="J180" s="172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75"/>
      <c r="AH180" s="76"/>
    </row>
    <row r="181" spans="1:34" s="92" customFormat="1" ht="15.75" customHeight="1" x14ac:dyDescent="0.2">
      <c r="A181" s="157"/>
      <c r="B181" s="158"/>
      <c r="C181" s="75"/>
      <c r="D181" s="157"/>
      <c r="E181" s="157"/>
      <c r="F181" s="157"/>
      <c r="G181" s="157"/>
      <c r="H181" s="157"/>
      <c r="I181" s="157"/>
      <c r="J181" s="172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75"/>
      <c r="AH181" s="76"/>
    </row>
    <row r="182" spans="1:34" s="92" customFormat="1" ht="15.75" customHeight="1" x14ac:dyDescent="0.2">
      <c r="A182" s="157"/>
      <c r="B182" s="158"/>
      <c r="C182" s="75"/>
      <c r="D182" s="157"/>
      <c r="E182" s="157"/>
      <c r="F182" s="157"/>
      <c r="G182" s="157"/>
      <c r="H182" s="157"/>
      <c r="I182" s="157"/>
      <c r="J182" s="172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75"/>
      <c r="AH182" s="76"/>
    </row>
    <row r="183" spans="1:34" s="92" customFormat="1" ht="15.75" customHeight="1" x14ac:dyDescent="0.2">
      <c r="A183" s="157"/>
      <c r="B183" s="158"/>
      <c r="C183" s="75"/>
      <c r="D183" s="157"/>
      <c r="E183" s="157"/>
      <c r="F183" s="157"/>
      <c r="G183" s="157"/>
      <c r="H183" s="157"/>
      <c r="I183" s="157"/>
      <c r="J183" s="172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75"/>
      <c r="AH183" s="76"/>
    </row>
    <row r="184" spans="1:34" s="92" customFormat="1" ht="15.75" customHeight="1" x14ac:dyDescent="0.2">
      <c r="A184" s="157"/>
      <c r="B184" s="158"/>
      <c r="C184" s="75"/>
      <c r="D184" s="157"/>
      <c r="E184" s="157"/>
      <c r="F184" s="157"/>
      <c r="G184" s="157"/>
      <c r="H184" s="157"/>
      <c r="I184" s="157"/>
      <c r="J184" s="172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75"/>
      <c r="AH184" s="76"/>
    </row>
    <row r="185" spans="1:34" s="92" customFormat="1" ht="15.75" customHeight="1" x14ac:dyDescent="0.2">
      <c r="A185" s="157"/>
      <c r="B185" s="158"/>
      <c r="C185" s="75"/>
      <c r="D185" s="157"/>
      <c r="E185" s="157"/>
      <c r="F185" s="157"/>
      <c r="G185" s="157"/>
      <c r="H185" s="157"/>
      <c r="I185" s="157"/>
      <c r="J185" s="172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75"/>
      <c r="AH185" s="76"/>
    </row>
    <row r="186" spans="1:34" s="92" customFormat="1" ht="15.75" customHeight="1" x14ac:dyDescent="0.2">
      <c r="A186" s="157"/>
      <c r="B186" s="158"/>
      <c r="C186" s="75"/>
      <c r="D186" s="157"/>
      <c r="E186" s="157"/>
      <c r="F186" s="157"/>
      <c r="G186" s="157"/>
      <c r="H186" s="157"/>
      <c r="I186" s="157"/>
      <c r="J186" s="172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75"/>
      <c r="AH186" s="76"/>
    </row>
    <row r="187" spans="1:34" s="92" customFormat="1" ht="15.75" customHeight="1" x14ac:dyDescent="0.2">
      <c r="A187" s="157"/>
      <c r="B187" s="158"/>
      <c r="C187" s="75"/>
      <c r="D187" s="157"/>
      <c r="E187" s="157"/>
      <c r="F187" s="157"/>
      <c r="G187" s="157"/>
      <c r="H187" s="157"/>
      <c r="I187" s="157"/>
      <c r="J187" s="172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75"/>
      <c r="AH187" s="76"/>
    </row>
    <row r="188" spans="1:34" s="92" customFormat="1" ht="15.75" customHeight="1" x14ac:dyDescent="0.2">
      <c r="A188" s="157"/>
      <c r="B188" s="158"/>
      <c r="C188" s="75"/>
      <c r="D188" s="157"/>
      <c r="E188" s="157"/>
      <c r="F188" s="157"/>
      <c r="G188" s="157"/>
      <c r="H188" s="157"/>
      <c r="I188" s="157"/>
      <c r="J188" s="172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75"/>
      <c r="AH188" s="76"/>
    </row>
    <row r="189" spans="1:34" s="92" customFormat="1" ht="15.75" customHeight="1" x14ac:dyDescent="0.2">
      <c r="A189" s="157"/>
      <c r="B189" s="158"/>
      <c r="C189" s="75"/>
      <c r="D189" s="157"/>
      <c r="E189" s="157"/>
      <c r="F189" s="157"/>
      <c r="G189" s="157"/>
      <c r="H189" s="157"/>
      <c r="I189" s="157"/>
      <c r="J189" s="172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75"/>
      <c r="AH189" s="76"/>
    </row>
    <row r="190" spans="1:34" s="92" customFormat="1" ht="15.75" customHeight="1" x14ac:dyDescent="0.2">
      <c r="A190" s="157"/>
      <c r="B190" s="158"/>
      <c r="C190" s="75"/>
      <c r="D190" s="157"/>
      <c r="E190" s="157"/>
      <c r="F190" s="157"/>
      <c r="G190" s="157"/>
      <c r="H190" s="157"/>
      <c r="I190" s="157"/>
      <c r="J190" s="172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75"/>
      <c r="AH190" s="76"/>
    </row>
    <row r="191" spans="1:34" s="92" customFormat="1" ht="15.75" customHeight="1" x14ac:dyDescent="0.2">
      <c r="A191" s="157"/>
      <c r="B191" s="158"/>
      <c r="C191" s="75"/>
      <c r="D191" s="157"/>
      <c r="E191" s="157"/>
      <c r="F191" s="157"/>
      <c r="G191" s="157"/>
      <c r="H191" s="157"/>
      <c r="I191" s="157"/>
      <c r="J191" s="172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75"/>
      <c r="AH191" s="76"/>
    </row>
    <row r="192" spans="1:34" s="92" customFormat="1" ht="15.75" customHeight="1" x14ac:dyDescent="0.2">
      <c r="A192" s="157"/>
      <c r="B192" s="158"/>
      <c r="C192" s="75"/>
      <c r="D192" s="157"/>
      <c r="E192" s="157"/>
      <c r="F192" s="157"/>
      <c r="G192" s="157"/>
      <c r="H192" s="157"/>
      <c r="I192" s="157"/>
      <c r="J192" s="172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75"/>
      <c r="AH192" s="76"/>
    </row>
    <row r="193" spans="1:34" s="92" customFormat="1" ht="15.75" customHeight="1" x14ac:dyDescent="0.2">
      <c r="A193" s="157"/>
      <c r="B193" s="158"/>
      <c r="C193" s="75"/>
      <c r="D193" s="157"/>
      <c r="E193" s="157"/>
      <c r="F193" s="157"/>
      <c r="G193" s="157"/>
      <c r="H193" s="157"/>
      <c r="I193" s="157"/>
      <c r="J193" s="172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75"/>
      <c r="AH193" s="76"/>
    </row>
    <row r="194" spans="1:34" s="92" customFormat="1" ht="15.75" customHeight="1" x14ac:dyDescent="0.2">
      <c r="A194" s="157"/>
      <c r="B194" s="158"/>
      <c r="C194" s="75"/>
      <c r="D194" s="157"/>
      <c r="E194" s="157"/>
      <c r="F194" s="157"/>
      <c r="G194" s="157"/>
      <c r="H194" s="157"/>
      <c r="I194" s="157"/>
      <c r="J194" s="172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75"/>
      <c r="AH194" s="76"/>
    </row>
    <row r="195" spans="1:34" s="92" customFormat="1" ht="15.75" customHeight="1" x14ac:dyDescent="0.2">
      <c r="A195" s="157"/>
      <c r="B195" s="158"/>
      <c r="C195" s="75"/>
      <c r="D195" s="157"/>
      <c r="E195" s="157"/>
      <c r="F195" s="157"/>
      <c r="G195" s="157"/>
      <c r="H195" s="157"/>
      <c r="I195" s="157"/>
      <c r="J195" s="172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75"/>
      <c r="AH195" s="76"/>
    </row>
    <row r="196" spans="1:34" s="92" customFormat="1" ht="15.75" customHeight="1" x14ac:dyDescent="0.2">
      <c r="A196" s="157"/>
      <c r="B196" s="158"/>
      <c r="C196" s="75"/>
      <c r="D196" s="157"/>
      <c r="E196" s="157"/>
      <c r="F196" s="157"/>
      <c r="G196" s="157"/>
      <c r="H196" s="157"/>
      <c r="I196" s="157"/>
      <c r="J196" s="172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75"/>
      <c r="AH196" s="76"/>
    </row>
    <row r="197" spans="1:34" s="92" customFormat="1" ht="15.75" customHeight="1" x14ac:dyDescent="0.2">
      <c r="A197" s="157"/>
      <c r="B197" s="158"/>
      <c r="C197" s="75"/>
      <c r="D197" s="157"/>
      <c r="E197" s="157"/>
      <c r="F197" s="157"/>
      <c r="G197" s="157"/>
      <c r="H197" s="157"/>
      <c r="I197" s="157"/>
      <c r="J197" s="172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75"/>
      <c r="AH197" s="76"/>
    </row>
    <row r="198" spans="1:34" s="92" customFormat="1" ht="15.75" customHeight="1" x14ac:dyDescent="0.2">
      <c r="A198" s="157"/>
      <c r="B198" s="158"/>
      <c r="C198" s="75"/>
      <c r="D198" s="157"/>
      <c r="E198" s="157"/>
      <c r="F198" s="157"/>
      <c r="G198" s="157"/>
      <c r="H198" s="157"/>
      <c r="I198" s="157"/>
      <c r="J198" s="172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75"/>
      <c r="AH198" s="76"/>
    </row>
    <row r="199" spans="1:34" s="92" customFormat="1" ht="15.75" customHeight="1" x14ac:dyDescent="0.2">
      <c r="A199" s="157"/>
      <c r="B199" s="158"/>
      <c r="C199" s="75"/>
      <c r="D199" s="157"/>
      <c r="E199" s="157"/>
      <c r="F199" s="157"/>
      <c r="G199" s="157"/>
      <c r="H199" s="157"/>
      <c r="I199" s="157"/>
      <c r="J199" s="172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75"/>
      <c r="AH199" s="76"/>
    </row>
    <row r="200" spans="1:34" s="92" customFormat="1" ht="15.75" customHeight="1" x14ac:dyDescent="0.2">
      <c r="A200" s="157"/>
      <c r="B200" s="158"/>
      <c r="C200" s="75"/>
      <c r="D200" s="157"/>
      <c r="E200" s="157"/>
      <c r="F200" s="157"/>
      <c r="G200" s="157"/>
      <c r="H200" s="157"/>
      <c r="I200" s="157"/>
      <c r="J200" s="172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75"/>
      <c r="AH200" s="76"/>
    </row>
    <row r="201" spans="1:34" s="92" customFormat="1" ht="15.75" customHeight="1" x14ac:dyDescent="0.2">
      <c r="A201" s="157"/>
      <c r="B201" s="158"/>
      <c r="C201" s="75"/>
      <c r="D201" s="157"/>
      <c r="E201" s="157"/>
      <c r="F201" s="157"/>
      <c r="G201" s="157"/>
      <c r="H201" s="157"/>
      <c r="I201" s="157"/>
      <c r="J201" s="172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75"/>
      <c r="AH201" s="76"/>
    </row>
    <row r="202" spans="1:34" s="92" customFormat="1" ht="15.75" customHeight="1" x14ac:dyDescent="0.2">
      <c r="A202" s="157"/>
      <c r="B202" s="158"/>
      <c r="C202" s="75"/>
      <c r="D202" s="157"/>
      <c r="E202" s="157"/>
      <c r="F202" s="157"/>
      <c r="G202" s="157"/>
      <c r="H202" s="157"/>
      <c r="I202" s="157"/>
      <c r="J202" s="172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75"/>
      <c r="AH202" s="76"/>
    </row>
    <row r="203" spans="1:34" s="92" customFormat="1" ht="15.75" customHeight="1" x14ac:dyDescent="0.2">
      <c r="A203" s="157"/>
      <c r="B203" s="158"/>
      <c r="C203" s="75"/>
      <c r="D203" s="157"/>
      <c r="E203" s="157"/>
      <c r="F203" s="157"/>
      <c r="G203" s="157"/>
      <c r="H203" s="157"/>
      <c r="I203" s="157"/>
      <c r="J203" s="172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75"/>
      <c r="AH203" s="76"/>
    </row>
    <row r="204" spans="1:34" s="48" customFormat="1" ht="15.75" customHeight="1" x14ac:dyDescent="0.2">
      <c r="A204" s="73"/>
      <c r="B204" s="59"/>
      <c r="C204" s="74"/>
      <c r="D204" s="73"/>
      <c r="E204" s="73"/>
      <c r="F204" s="73"/>
      <c r="G204" s="73"/>
      <c r="H204" s="73"/>
      <c r="I204" s="73"/>
      <c r="J204" s="1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5"/>
      <c r="AH204" s="76"/>
    </row>
    <row r="205" spans="1:34" s="48" customFormat="1" ht="15.75" customHeight="1" x14ac:dyDescent="0.2">
      <c r="A205" s="73"/>
      <c r="B205" s="59"/>
      <c r="C205" s="74"/>
      <c r="D205" s="73"/>
      <c r="E205" s="73"/>
      <c r="F205" s="73"/>
      <c r="G205" s="73"/>
      <c r="H205" s="73"/>
      <c r="I205" s="73"/>
      <c r="J205" s="1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5"/>
      <c r="AH205" s="76"/>
    </row>
    <row r="206" spans="1:34" s="48" customFormat="1" ht="15.75" customHeight="1" x14ac:dyDescent="0.2">
      <c r="A206" s="73"/>
      <c r="B206" s="59"/>
      <c r="C206" s="74"/>
      <c r="D206" s="73"/>
      <c r="E206" s="73"/>
      <c r="F206" s="73"/>
      <c r="G206" s="73"/>
      <c r="H206" s="73"/>
      <c r="I206" s="73"/>
      <c r="J206" s="1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5"/>
      <c r="AH206" s="76"/>
    </row>
    <row r="207" spans="1:34" s="48" customFormat="1" ht="15.75" customHeight="1" x14ac:dyDescent="0.2">
      <c r="A207" s="73"/>
      <c r="B207" s="59"/>
      <c r="C207" s="74"/>
      <c r="D207" s="73"/>
      <c r="E207" s="73"/>
      <c r="F207" s="73"/>
      <c r="G207" s="73"/>
      <c r="H207" s="73"/>
      <c r="I207" s="73"/>
      <c r="J207" s="1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5"/>
      <c r="AH207" s="76"/>
    </row>
    <row r="208" spans="1:34" s="48" customFormat="1" ht="15.75" customHeight="1" x14ac:dyDescent="0.2">
      <c r="A208" s="73"/>
      <c r="B208" s="59"/>
      <c r="C208" s="74"/>
      <c r="D208" s="73"/>
      <c r="E208" s="73"/>
      <c r="F208" s="73"/>
      <c r="G208" s="73"/>
      <c r="H208" s="73"/>
      <c r="I208" s="73"/>
      <c r="J208" s="1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5"/>
      <c r="AH208" s="76"/>
    </row>
    <row r="209" spans="1:34" s="48" customFormat="1" ht="15.75" customHeight="1" x14ac:dyDescent="0.2">
      <c r="A209" s="73"/>
      <c r="B209" s="59"/>
      <c r="C209" s="74"/>
      <c r="D209" s="73"/>
      <c r="E209" s="73"/>
      <c r="F209" s="73"/>
      <c r="G209" s="73"/>
      <c r="H209" s="73"/>
      <c r="I209" s="73"/>
      <c r="J209" s="1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5"/>
      <c r="AH209" s="76"/>
    </row>
    <row r="210" spans="1:34" s="48" customFormat="1" ht="15.75" customHeight="1" x14ac:dyDescent="0.2">
      <c r="A210" s="73"/>
      <c r="B210" s="59"/>
      <c r="C210" s="74"/>
      <c r="D210" s="73"/>
      <c r="E210" s="73"/>
      <c r="F210" s="73"/>
      <c r="G210" s="73"/>
      <c r="H210" s="73"/>
      <c r="I210" s="73"/>
      <c r="J210" s="1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5"/>
      <c r="AH210" s="76"/>
    </row>
    <row r="211" spans="1:34" s="48" customFormat="1" ht="15.75" customHeight="1" x14ac:dyDescent="0.2">
      <c r="A211" s="73"/>
      <c r="B211" s="59"/>
      <c r="C211" s="74"/>
      <c r="D211" s="73"/>
      <c r="E211" s="73"/>
      <c r="F211" s="73"/>
      <c r="G211" s="73"/>
      <c r="H211" s="73"/>
      <c r="I211" s="73"/>
      <c r="J211" s="1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5"/>
      <c r="AH211" s="76"/>
    </row>
    <row r="212" spans="1:34" s="48" customFormat="1" ht="15.75" customHeight="1" x14ac:dyDescent="0.2">
      <c r="A212" s="73"/>
      <c r="B212" s="59"/>
      <c r="C212" s="74"/>
      <c r="D212" s="73"/>
      <c r="E212" s="73"/>
      <c r="F212" s="73"/>
      <c r="G212" s="73"/>
      <c r="H212" s="73"/>
      <c r="I212" s="73"/>
      <c r="J212" s="1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5"/>
      <c r="AH212" s="76"/>
    </row>
    <row r="213" spans="1:34" s="48" customFormat="1" ht="15.75" customHeight="1" x14ac:dyDescent="0.2">
      <c r="A213" s="73"/>
      <c r="B213" s="59"/>
      <c r="C213" s="74"/>
      <c r="D213" s="73"/>
      <c r="E213" s="73"/>
      <c r="F213" s="73"/>
      <c r="G213" s="73"/>
      <c r="H213" s="73"/>
      <c r="I213" s="73"/>
      <c r="J213" s="1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5"/>
      <c r="AH213" s="76"/>
    </row>
    <row r="214" spans="1:34" s="48" customFormat="1" ht="15.75" customHeight="1" x14ac:dyDescent="0.2">
      <c r="A214" s="73"/>
      <c r="B214" s="59"/>
      <c r="C214" s="74"/>
      <c r="D214" s="73"/>
      <c r="E214" s="73"/>
      <c r="F214" s="73"/>
      <c r="G214" s="73"/>
      <c r="H214" s="73"/>
      <c r="I214" s="73"/>
      <c r="J214" s="1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5"/>
      <c r="AH214" s="76"/>
    </row>
    <row r="215" spans="1:34" s="48" customFormat="1" ht="15.75" customHeight="1" x14ac:dyDescent="0.2">
      <c r="A215" s="73"/>
      <c r="B215" s="59"/>
      <c r="C215" s="74"/>
      <c r="D215" s="73"/>
      <c r="E215" s="73"/>
      <c r="F215" s="73"/>
      <c r="G215" s="73"/>
      <c r="H215" s="73"/>
      <c r="I215" s="73"/>
      <c r="J215" s="1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5"/>
      <c r="AH215" s="76"/>
    </row>
    <row r="216" spans="1:34" s="48" customFormat="1" ht="15.75" customHeight="1" x14ac:dyDescent="0.2">
      <c r="A216" s="73"/>
      <c r="B216" s="59"/>
      <c r="C216" s="74"/>
      <c r="D216" s="73"/>
      <c r="E216" s="73"/>
      <c r="F216" s="73"/>
      <c r="G216" s="73"/>
      <c r="H216" s="73"/>
      <c r="I216" s="73"/>
      <c r="J216" s="1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5"/>
      <c r="AH216" s="76"/>
    </row>
    <row r="217" spans="1:34" s="48" customFormat="1" ht="15.75" customHeight="1" x14ac:dyDescent="0.2">
      <c r="A217" s="73"/>
      <c r="B217" s="59"/>
      <c r="C217" s="74"/>
      <c r="D217" s="73"/>
      <c r="E217" s="73"/>
      <c r="F217" s="73"/>
      <c r="G217" s="73"/>
      <c r="H217" s="73"/>
      <c r="I217" s="73"/>
      <c r="J217" s="1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5"/>
      <c r="AH217" s="76"/>
    </row>
    <row r="218" spans="1:34" s="48" customFormat="1" ht="15.75" customHeight="1" x14ac:dyDescent="0.2">
      <c r="A218" s="73"/>
      <c r="B218" s="59"/>
      <c r="C218" s="74"/>
      <c r="D218" s="73"/>
      <c r="E218" s="73"/>
      <c r="F218" s="73"/>
      <c r="G218" s="73"/>
      <c r="H218" s="73"/>
      <c r="I218" s="73"/>
      <c r="J218" s="1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5"/>
      <c r="AH218" s="76"/>
    </row>
    <row r="219" spans="1:34" s="48" customFormat="1" ht="15.75" customHeight="1" x14ac:dyDescent="0.2">
      <c r="A219" s="73"/>
      <c r="B219" s="59"/>
      <c r="C219" s="74"/>
      <c r="D219" s="73"/>
      <c r="E219" s="73"/>
      <c r="F219" s="73"/>
      <c r="G219" s="73"/>
      <c r="H219" s="73"/>
      <c r="I219" s="73"/>
      <c r="J219" s="1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5"/>
      <c r="AH219" s="76"/>
    </row>
    <row r="220" spans="1:34" s="48" customFormat="1" ht="15.75" customHeight="1" x14ac:dyDescent="0.2">
      <c r="A220" s="73"/>
      <c r="B220" s="59"/>
      <c r="C220" s="74"/>
      <c r="D220" s="73"/>
      <c r="E220" s="73"/>
      <c r="F220" s="73"/>
      <c r="G220" s="73"/>
      <c r="H220" s="73"/>
      <c r="I220" s="73"/>
      <c r="J220" s="1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5"/>
      <c r="AH220" s="76"/>
    </row>
    <row r="221" spans="1:34" s="48" customFormat="1" ht="15.75" customHeight="1" x14ac:dyDescent="0.2">
      <c r="A221" s="73"/>
      <c r="B221" s="59"/>
      <c r="C221" s="74"/>
      <c r="D221" s="73"/>
      <c r="E221" s="73"/>
      <c r="F221" s="73"/>
      <c r="G221" s="73"/>
      <c r="H221" s="73"/>
      <c r="I221" s="73"/>
      <c r="J221" s="1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5"/>
      <c r="AH221" s="76"/>
    </row>
    <row r="222" spans="1:34" s="48" customFormat="1" ht="15.75" customHeight="1" x14ac:dyDescent="0.2">
      <c r="A222" s="73"/>
      <c r="B222" s="59"/>
      <c r="C222" s="74"/>
      <c r="D222" s="73"/>
      <c r="E222" s="73"/>
      <c r="F222" s="73"/>
      <c r="G222" s="73"/>
      <c r="H222" s="73"/>
      <c r="I222" s="73"/>
      <c r="J222" s="1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5"/>
      <c r="AH222" s="76"/>
    </row>
    <row r="223" spans="1:34" s="48" customFormat="1" ht="15.75" customHeight="1" x14ac:dyDescent="0.2">
      <c r="A223" s="73"/>
      <c r="B223" s="59"/>
      <c r="C223" s="74"/>
      <c r="D223" s="73"/>
      <c r="E223" s="73"/>
      <c r="F223" s="73"/>
      <c r="G223" s="73"/>
      <c r="H223" s="73"/>
      <c r="I223" s="73"/>
      <c r="J223" s="1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5"/>
      <c r="AH223" s="76"/>
    </row>
    <row r="224" spans="1:34" s="48" customFormat="1" ht="15.75" customHeight="1" x14ac:dyDescent="0.2">
      <c r="A224" s="73"/>
      <c r="B224" s="59"/>
      <c r="C224" s="74"/>
      <c r="D224" s="73"/>
      <c r="E224" s="73"/>
      <c r="F224" s="73"/>
      <c r="G224" s="73"/>
      <c r="H224" s="73"/>
      <c r="I224" s="73"/>
      <c r="J224" s="1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5"/>
      <c r="AH224" s="76"/>
    </row>
    <row r="225" spans="1:34" s="48" customFormat="1" ht="15.75" customHeight="1" x14ac:dyDescent="0.2">
      <c r="A225" s="73"/>
      <c r="B225" s="59"/>
      <c r="C225" s="74"/>
      <c r="D225" s="73"/>
      <c r="E225" s="73"/>
      <c r="F225" s="73"/>
      <c r="G225" s="73"/>
      <c r="H225" s="73"/>
      <c r="I225" s="73"/>
      <c r="J225" s="1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5"/>
      <c r="AH225" s="76"/>
    </row>
    <row r="226" spans="1:34" s="48" customFormat="1" ht="15.75" customHeight="1" x14ac:dyDescent="0.2">
      <c r="A226" s="73"/>
      <c r="B226" s="59"/>
      <c r="C226" s="74"/>
      <c r="D226" s="73"/>
      <c r="E226" s="73"/>
      <c r="F226" s="73"/>
      <c r="G226" s="73"/>
      <c r="H226" s="73"/>
      <c r="I226" s="73"/>
      <c r="J226" s="1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5"/>
      <c r="AH226" s="76"/>
    </row>
    <row r="227" spans="1:34" s="48" customFormat="1" ht="15.75" customHeight="1" x14ac:dyDescent="0.2">
      <c r="A227" s="73"/>
      <c r="B227" s="59"/>
      <c r="C227" s="74"/>
      <c r="D227" s="73"/>
      <c r="E227" s="73"/>
      <c r="F227" s="73"/>
      <c r="G227" s="73"/>
      <c r="H227" s="73"/>
      <c r="I227" s="73"/>
      <c r="J227" s="1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5"/>
      <c r="AH227" s="76"/>
    </row>
    <row r="228" spans="1:34" ht="15.75" customHeight="1" x14ac:dyDescent="0.2">
      <c r="A228" s="54"/>
      <c r="B228" s="77"/>
      <c r="C228" s="78"/>
      <c r="AG228" s="56"/>
      <c r="AH228" s="80"/>
    </row>
    <row r="229" spans="1:34" ht="15.75" customHeight="1" x14ac:dyDescent="0.2">
      <c r="A229" s="54"/>
      <c r="B229" s="77"/>
      <c r="C229" s="78"/>
      <c r="AG229" s="56"/>
      <c r="AH229" s="80"/>
    </row>
    <row r="230" spans="1:34" ht="15.75" customHeight="1" x14ac:dyDescent="0.2">
      <c r="A230" s="54"/>
      <c r="B230" s="77"/>
      <c r="C230" s="78"/>
      <c r="AG230" s="56"/>
      <c r="AH230" s="80"/>
    </row>
    <row r="231" spans="1:34" ht="15.75" customHeight="1" x14ac:dyDescent="0.2">
      <c r="A231" s="54"/>
      <c r="B231" s="77"/>
      <c r="C231" s="78"/>
      <c r="AG231" s="56"/>
      <c r="AH231" s="80"/>
    </row>
    <row r="232" spans="1:34" ht="15.75" customHeight="1" x14ac:dyDescent="0.2">
      <c r="A232" s="54"/>
      <c r="B232" s="77"/>
      <c r="C232" s="78"/>
      <c r="AG232" s="56"/>
      <c r="AH232" s="80"/>
    </row>
    <row r="233" spans="1:34" ht="15.75" customHeight="1" x14ac:dyDescent="0.2">
      <c r="A233" s="54"/>
      <c r="B233" s="77"/>
      <c r="C233" s="78"/>
      <c r="AG233" s="56"/>
      <c r="AH233" s="80"/>
    </row>
    <row r="234" spans="1:34" ht="15.75" customHeight="1" x14ac:dyDescent="0.2">
      <c r="A234" s="54"/>
      <c r="B234" s="77"/>
      <c r="C234" s="78"/>
      <c r="AG234" s="56"/>
      <c r="AH234" s="80"/>
    </row>
    <row r="235" spans="1:34" ht="15.75" customHeight="1" x14ac:dyDescent="0.2">
      <c r="A235" s="54"/>
      <c r="B235" s="77"/>
      <c r="C235" s="78"/>
      <c r="AG235" s="56"/>
      <c r="AH235" s="80"/>
    </row>
    <row r="236" spans="1:34" ht="15.75" customHeight="1" x14ac:dyDescent="0.2">
      <c r="A236" s="54"/>
      <c r="B236" s="77"/>
      <c r="C236" s="78"/>
      <c r="AG236" s="56"/>
      <c r="AH236" s="80"/>
    </row>
    <row r="237" spans="1:34" ht="15.75" customHeight="1" x14ac:dyDescent="0.2">
      <c r="A237" s="54"/>
      <c r="B237" s="77"/>
      <c r="C237" s="78"/>
      <c r="AG237" s="56"/>
      <c r="AH237" s="80"/>
    </row>
    <row r="238" spans="1:34" ht="15.75" customHeight="1" x14ac:dyDescent="0.2">
      <c r="A238" s="54"/>
      <c r="B238" s="77"/>
      <c r="C238" s="78"/>
      <c r="AG238" s="56"/>
      <c r="AH238" s="80"/>
    </row>
    <row r="239" spans="1:34" ht="15.75" customHeight="1" x14ac:dyDescent="0.2">
      <c r="A239" s="54"/>
      <c r="B239" s="77"/>
      <c r="C239" s="78"/>
      <c r="AG239" s="56"/>
      <c r="AH239" s="80"/>
    </row>
    <row r="240" spans="1:34" ht="15.75" customHeight="1" x14ac:dyDescent="0.2">
      <c r="A240" s="54"/>
      <c r="B240" s="77"/>
      <c r="C240" s="78"/>
      <c r="AG240" s="56"/>
      <c r="AH240" s="80"/>
    </row>
    <row r="241" spans="1:34" ht="15.75" customHeight="1" x14ac:dyDescent="0.2">
      <c r="A241" s="54"/>
      <c r="B241" s="77"/>
      <c r="C241" s="78"/>
      <c r="AG241" s="56"/>
      <c r="AH241" s="80"/>
    </row>
    <row r="242" spans="1:34" ht="15.75" customHeight="1" x14ac:dyDescent="0.2">
      <c r="A242" s="54"/>
      <c r="B242" s="77"/>
      <c r="C242" s="78"/>
      <c r="AG242" s="56"/>
      <c r="AH242" s="80"/>
    </row>
    <row r="243" spans="1:34" ht="15.75" customHeight="1" x14ac:dyDescent="0.2">
      <c r="A243" s="54"/>
      <c r="B243" s="77"/>
      <c r="C243" s="78"/>
      <c r="AG243" s="56"/>
      <c r="AH243" s="80"/>
    </row>
    <row r="244" spans="1:34" ht="15.75" customHeight="1" x14ac:dyDescent="0.2">
      <c r="A244" s="54"/>
      <c r="B244" s="77"/>
      <c r="C244" s="78"/>
      <c r="AG244" s="56"/>
      <c r="AH244" s="80"/>
    </row>
    <row r="245" spans="1:34" ht="15.75" customHeight="1" x14ac:dyDescent="0.2">
      <c r="A245" s="54"/>
      <c r="B245" s="77"/>
      <c r="C245" s="78"/>
      <c r="AG245" s="56"/>
      <c r="AH245" s="80"/>
    </row>
    <row r="246" spans="1:34" ht="15.75" customHeight="1" x14ac:dyDescent="0.2">
      <c r="A246" s="54"/>
      <c r="B246" s="77"/>
      <c r="C246" s="78"/>
      <c r="AG246" s="56"/>
      <c r="AH246" s="80"/>
    </row>
    <row r="247" spans="1:34" ht="15.75" customHeight="1" x14ac:dyDescent="0.2">
      <c r="A247" s="54"/>
      <c r="B247" s="77"/>
      <c r="C247" s="78"/>
      <c r="AG247" s="56"/>
      <c r="AH247" s="80"/>
    </row>
    <row r="248" spans="1:34" ht="15.75" customHeight="1" x14ac:dyDescent="0.2">
      <c r="A248" s="54"/>
      <c r="B248" s="77"/>
      <c r="C248" s="78"/>
      <c r="AG248" s="56"/>
      <c r="AH248" s="80"/>
    </row>
    <row r="249" spans="1:34" ht="15.75" customHeight="1" x14ac:dyDescent="0.2">
      <c r="A249" s="54"/>
      <c r="B249" s="77"/>
      <c r="C249" s="78"/>
      <c r="AG249" s="56"/>
      <c r="AH249" s="80"/>
    </row>
    <row r="250" spans="1:34" ht="15.75" customHeight="1" x14ac:dyDescent="0.2">
      <c r="A250" s="54"/>
      <c r="B250" s="77"/>
      <c r="C250" s="78"/>
      <c r="AG250" s="56"/>
      <c r="AH250" s="80"/>
    </row>
    <row r="251" spans="1:34" ht="15.75" customHeight="1" x14ac:dyDescent="0.2">
      <c r="A251" s="54"/>
      <c r="B251" s="77"/>
      <c r="C251" s="78"/>
      <c r="AG251" s="56"/>
      <c r="AH251" s="80"/>
    </row>
    <row r="252" spans="1:34" ht="15.75" customHeight="1" x14ac:dyDescent="0.2">
      <c r="A252" s="54"/>
      <c r="B252" s="77"/>
      <c r="C252" s="78"/>
      <c r="AG252" s="56"/>
      <c r="AH252" s="80"/>
    </row>
    <row r="253" spans="1:34" ht="15.75" customHeight="1" x14ac:dyDescent="0.2">
      <c r="A253" s="54"/>
      <c r="B253" s="77"/>
      <c r="C253" s="78"/>
      <c r="AG253" s="56"/>
      <c r="AH253" s="80"/>
    </row>
    <row r="254" spans="1:34" ht="15.75" customHeight="1" x14ac:dyDescent="0.2">
      <c r="A254" s="54"/>
      <c r="B254" s="77"/>
      <c r="C254" s="78"/>
      <c r="AG254" s="56"/>
      <c r="AH254" s="80"/>
    </row>
    <row r="255" spans="1:34" ht="15.75" customHeight="1" x14ac:dyDescent="0.2">
      <c r="A255" s="54"/>
      <c r="B255" s="77"/>
      <c r="C255" s="78"/>
      <c r="AG255" s="56"/>
      <c r="AH255" s="80"/>
    </row>
    <row r="256" spans="1:34" ht="15.75" customHeight="1" x14ac:dyDescent="0.2">
      <c r="A256" s="54"/>
      <c r="B256" s="77"/>
      <c r="C256" s="78"/>
      <c r="AG256" s="56"/>
      <c r="AH256" s="80"/>
    </row>
    <row r="257" spans="1:34" ht="15.75" customHeight="1" x14ac:dyDescent="0.2">
      <c r="A257" s="54"/>
      <c r="B257" s="77"/>
      <c r="C257" s="78"/>
      <c r="AG257" s="56"/>
      <c r="AH257" s="80"/>
    </row>
    <row r="258" spans="1:34" ht="15.75" customHeight="1" x14ac:dyDescent="0.2">
      <c r="A258" s="54"/>
      <c r="B258" s="77"/>
      <c r="C258" s="78"/>
      <c r="AG258" s="56"/>
      <c r="AH258" s="80"/>
    </row>
    <row r="259" spans="1:34" ht="15.75" customHeight="1" x14ac:dyDescent="0.2">
      <c r="A259" s="54"/>
      <c r="B259" s="77"/>
      <c r="C259" s="78"/>
      <c r="AG259" s="56"/>
      <c r="AH259" s="80"/>
    </row>
    <row r="260" spans="1:34" ht="15.75" customHeight="1" x14ac:dyDescent="0.2">
      <c r="A260" s="54"/>
      <c r="B260" s="77"/>
      <c r="C260" s="78"/>
      <c r="AG260" s="56"/>
      <c r="AH260" s="80"/>
    </row>
    <row r="261" spans="1:34" ht="15.75" customHeight="1" x14ac:dyDescent="0.2">
      <c r="A261" s="54"/>
      <c r="B261" s="77"/>
      <c r="C261" s="78"/>
      <c r="AG261" s="56"/>
      <c r="AH261" s="80"/>
    </row>
    <row r="262" spans="1:34" ht="15.75" customHeight="1" x14ac:dyDescent="0.2">
      <c r="A262" s="54"/>
      <c r="B262" s="77"/>
      <c r="C262" s="78"/>
      <c r="AG262" s="56"/>
      <c r="AH262" s="80"/>
    </row>
    <row r="263" spans="1:34" ht="15.75" customHeight="1" x14ac:dyDescent="0.2">
      <c r="A263" s="54"/>
      <c r="B263" s="77"/>
      <c r="C263" s="78"/>
      <c r="AG263" s="56"/>
      <c r="AH263" s="80"/>
    </row>
    <row r="264" spans="1:34" ht="15.75" customHeight="1" x14ac:dyDescent="0.2">
      <c r="A264" s="54"/>
      <c r="B264" s="77"/>
      <c r="C264" s="78"/>
      <c r="AG264" s="56"/>
      <c r="AH264" s="80"/>
    </row>
    <row r="265" spans="1:34" ht="15.75" customHeight="1" x14ac:dyDescent="0.2">
      <c r="A265" s="54"/>
      <c r="B265" s="77"/>
      <c r="C265" s="78"/>
      <c r="AG265" s="56"/>
      <c r="AH265" s="80"/>
    </row>
    <row r="266" spans="1:34" ht="15.75" customHeight="1" x14ac:dyDescent="0.2">
      <c r="A266" s="54"/>
      <c r="B266" s="77"/>
      <c r="C266" s="78"/>
      <c r="AG266" s="56"/>
      <c r="AH266" s="80"/>
    </row>
    <row r="267" spans="1:34" ht="15.75" customHeight="1" x14ac:dyDescent="0.2">
      <c r="A267" s="54"/>
      <c r="B267" s="77"/>
      <c r="C267" s="78"/>
      <c r="AG267" s="56"/>
      <c r="AH267" s="80"/>
    </row>
    <row r="268" spans="1:34" ht="15.75" customHeight="1" x14ac:dyDescent="0.2">
      <c r="A268" s="54"/>
      <c r="B268" s="77"/>
      <c r="C268" s="78"/>
      <c r="AG268" s="56"/>
      <c r="AH268" s="80"/>
    </row>
    <row r="269" spans="1:34" ht="15.75" customHeight="1" x14ac:dyDescent="0.2">
      <c r="A269" s="54"/>
      <c r="B269" s="77"/>
      <c r="C269" s="78"/>
      <c r="AG269" s="56"/>
      <c r="AH269" s="80"/>
    </row>
    <row r="270" spans="1:34" ht="15.75" customHeight="1" x14ac:dyDescent="0.2">
      <c r="A270" s="54"/>
      <c r="B270" s="77"/>
      <c r="C270" s="78"/>
      <c r="AG270" s="56"/>
      <c r="AH270" s="80"/>
    </row>
    <row r="271" spans="1:34" ht="15.75" customHeight="1" x14ac:dyDescent="0.2">
      <c r="A271" s="54"/>
      <c r="B271" s="77"/>
      <c r="C271" s="78"/>
      <c r="AG271" s="56"/>
      <c r="AH271" s="80"/>
    </row>
    <row r="272" spans="1:34" ht="15.75" customHeight="1" x14ac:dyDescent="0.2">
      <c r="A272" s="54"/>
      <c r="B272" s="77"/>
      <c r="C272" s="78"/>
      <c r="AG272" s="56"/>
      <c r="AH272" s="80"/>
    </row>
    <row r="273" spans="1:34" ht="15.75" customHeight="1" x14ac:dyDescent="0.2">
      <c r="A273" s="54"/>
      <c r="B273" s="77"/>
      <c r="C273" s="78"/>
      <c r="AG273" s="56"/>
      <c r="AH273" s="80"/>
    </row>
    <row r="274" spans="1:34" ht="15.75" customHeight="1" x14ac:dyDescent="0.2">
      <c r="A274" s="54"/>
      <c r="B274" s="77"/>
      <c r="C274" s="78"/>
      <c r="AG274" s="56"/>
      <c r="AH274" s="80"/>
    </row>
    <row r="275" spans="1:34" ht="15.75" customHeight="1" x14ac:dyDescent="0.2">
      <c r="A275" s="54"/>
      <c r="B275" s="77"/>
      <c r="C275" s="78"/>
      <c r="AG275" s="56"/>
      <c r="AH275" s="80"/>
    </row>
    <row r="276" spans="1:34" ht="15.75" customHeight="1" x14ac:dyDescent="0.2">
      <c r="A276" s="54"/>
      <c r="B276" s="77"/>
      <c r="C276" s="78"/>
      <c r="AG276" s="56"/>
      <c r="AH276" s="80"/>
    </row>
    <row r="277" spans="1:34" ht="15.75" customHeight="1" x14ac:dyDescent="0.2">
      <c r="A277" s="54"/>
      <c r="B277" s="77"/>
      <c r="C277" s="78"/>
      <c r="AG277" s="56"/>
      <c r="AH277" s="80"/>
    </row>
    <row r="278" spans="1:34" ht="15.75" customHeight="1" x14ac:dyDescent="0.2">
      <c r="A278" s="54"/>
      <c r="B278" s="77"/>
      <c r="C278" s="78"/>
      <c r="AG278" s="56"/>
      <c r="AH278" s="80"/>
    </row>
    <row r="279" spans="1:34" ht="15.75" customHeight="1" x14ac:dyDescent="0.2">
      <c r="A279" s="54"/>
      <c r="B279" s="77"/>
      <c r="C279" s="78"/>
      <c r="AG279" s="56"/>
      <c r="AH279" s="80"/>
    </row>
    <row r="280" spans="1:34" ht="15.75" customHeight="1" x14ac:dyDescent="0.2">
      <c r="A280" s="54"/>
      <c r="B280" s="77"/>
      <c r="C280" s="78"/>
      <c r="AG280" s="56"/>
      <c r="AH280" s="80"/>
    </row>
    <row r="281" spans="1:34" ht="15.75" customHeight="1" x14ac:dyDescent="0.2">
      <c r="A281" s="54"/>
      <c r="B281" s="77"/>
      <c r="C281" s="78"/>
      <c r="AG281" s="56"/>
      <c r="AH281" s="80"/>
    </row>
    <row r="282" spans="1:34" ht="15.75" customHeight="1" x14ac:dyDescent="0.2">
      <c r="A282" s="54"/>
      <c r="B282" s="77"/>
      <c r="C282" s="78"/>
      <c r="AG282" s="56"/>
      <c r="AH282" s="80"/>
    </row>
    <row r="283" spans="1:34" ht="15.75" customHeight="1" x14ac:dyDescent="0.2">
      <c r="A283" s="54"/>
      <c r="B283" s="77"/>
      <c r="C283" s="78"/>
      <c r="AG283" s="56"/>
      <c r="AH283" s="80"/>
    </row>
    <row r="284" spans="1:34" ht="15.75" customHeight="1" x14ac:dyDescent="0.2">
      <c r="A284" s="54"/>
      <c r="B284" s="77"/>
      <c r="C284" s="78"/>
      <c r="AG284" s="56"/>
      <c r="AH284" s="80"/>
    </row>
    <row r="285" spans="1:34" ht="15.75" customHeight="1" x14ac:dyDescent="0.2">
      <c r="A285" s="54"/>
      <c r="B285" s="77"/>
      <c r="C285" s="78"/>
      <c r="AG285" s="56"/>
      <c r="AH285" s="80"/>
    </row>
    <row r="286" spans="1:34" ht="15.75" customHeight="1" x14ac:dyDescent="0.2">
      <c r="A286" s="54"/>
      <c r="B286" s="77"/>
      <c r="C286" s="78"/>
      <c r="AG286" s="56"/>
      <c r="AH286" s="80"/>
    </row>
    <row r="287" spans="1:34" ht="15.75" customHeight="1" x14ac:dyDescent="0.2">
      <c r="A287" s="54"/>
      <c r="B287" s="77"/>
      <c r="C287" s="78"/>
      <c r="AG287" s="56"/>
      <c r="AH287" s="80"/>
    </row>
    <row r="288" spans="1:34" ht="15.75" customHeight="1" x14ac:dyDescent="0.2">
      <c r="A288" s="54"/>
      <c r="B288" s="77"/>
      <c r="C288" s="78"/>
      <c r="AG288" s="56"/>
      <c r="AH288" s="80"/>
    </row>
    <row r="289" spans="1:34" ht="15.75" customHeight="1" x14ac:dyDescent="0.2">
      <c r="A289" s="54"/>
      <c r="B289" s="77"/>
      <c r="C289" s="78"/>
      <c r="AG289" s="56"/>
      <c r="AH289" s="80"/>
    </row>
    <row r="290" spans="1:34" ht="15.75" customHeight="1" x14ac:dyDescent="0.2">
      <c r="A290" s="54"/>
      <c r="B290" s="77"/>
      <c r="C290" s="78"/>
      <c r="AG290" s="56"/>
      <c r="AH290" s="80"/>
    </row>
    <row r="291" spans="1:34" ht="15.75" customHeight="1" x14ac:dyDescent="0.2">
      <c r="A291" s="54"/>
      <c r="B291" s="77"/>
      <c r="C291" s="78"/>
      <c r="AG291" s="56"/>
      <c r="AH291" s="80"/>
    </row>
    <row r="292" spans="1:34" ht="15.75" customHeight="1" x14ac:dyDescent="0.2">
      <c r="A292" s="54"/>
      <c r="B292" s="77"/>
      <c r="C292" s="78"/>
      <c r="AG292" s="56"/>
      <c r="AH292" s="80"/>
    </row>
    <row r="293" spans="1:34" ht="15.75" customHeight="1" x14ac:dyDescent="0.2">
      <c r="A293" s="54"/>
      <c r="B293" s="77"/>
      <c r="C293" s="78"/>
      <c r="AG293" s="56"/>
      <c r="AH293" s="80"/>
    </row>
    <row r="294" spans="1:34" ht="15.75" customHeight="1" x14ac:dyDescent="0.2">
      <c r="A294" s="54"/>
      <c r="B294" s="77"/>
      <c r="C294" s="78"/>
      <c r="AG294" s="56"/>
      <c r="AH294" s="80"/>
    </row>
    <row r="295" spans="1:34" ht="15.75" customHeight="1" x14ac:dyDescent="0.2">
      <c r="A295" s="54"/>
      <c r="B295" s="77"/>
      <c r="C295" s="78"/>
      <c r="AG295" s="56"/>
      <c r="AH295" s="80"/>
    </row>
    <row r="296" spans="1:34" ht="15.75" customHeight="1" x14ac:dyDescent="0.2">
      <c r="A296" s="54"/>
      <c r="B296" s="77"/>
      <c r="C296" s="78"/>
      <c r="AG296" s="56"/>
      <c r="AH296" s="80"/>
    </row>
    <row r="297" spans="1:34" ht="15.75" customHeight="1" x14ac:dyDescent="0.2">
      <c r="A297" s="54"/>
      <c r="B297" s="77"/>
      <c r="C297" s="78"/>
      <c r="AG297" s="56"/>
      <c r="AH297" s="80"/>
    </row>
    <row r="298" spans="1:34" ht="15.75" customHeight="1" x14ac:dyDescent="0.2">
      <c r="A298" s="54"/>
      <c r="B298" s="77"/>
      <c r="C298" s="78"/>
      <c r="AG298" s="56"/>
      <c r="AH298" s="80"/>
    </row>
    <row r="299" spans="1:34" ht="15.75" customHeight="1" x14ac:dyDescent="0.2">
      <c r="A299" s="54"/>
      <c r="B299" s="77"/>
      <c r="C299" s="78"/>
      <c r="AG299" s="56"/>
      <c r="AH299" s="80"/>
    </row>
    <row r="300" spans="1:34" ht="15.75" customHeight="1" x14ac:dyDescent="0.2">
      <c r="A300" s="54"/>
      <c r="B300" s="77"/>
      <c r="C300" s="78"/>
      <c r="AG300" s="56"/>
      <c r="AH300" s="80"/>
    </row>
    <row r="301" spans="1:34" ht="15.75" customHeight="1" x14ac:dyDescent="0.2">
      <c r="A301" s="54"/>
      <c r="B301" s="77"/>
      <c r="C301" s="78"/>
      <c r="AG301" s="56"/>
      <c r="AH301" s="80"/>
    </row>
    <row r="302" spans="1:34" ht="15.75" customHeight="1" x14ac:dyDescent="0.2">
      <c r="A302" s="54"/>
      <c r="B302" s="77"/>
      <c r="C302" s="78"/>
      <c r="AG302" s="56"/>
      <c r="AH302" s="80"/>
    </row>
    <row r="303" spans="1:34" ht="15.75" customHeight="1" x14ac:dyDescent="0.2">
      <c r="A303" s="54"/>
      <c r="B303" s="77"/>
      <c r="C303" s="78"/>
      <c r="AG303" s="56"/>
      <c r="AH303" s="80"/>
    </row>
    <row r="304" spans="1:34" ht="15.75" customHeight="1" x14ac:dyDescent="0.2">
      <c r="A304" s="54"/>
      <c r="B304" s="77"/>
      <c r="C304" s="78"/>
      <c r="AG304" s="56"/>
      <c r="AH304" s="80"/>
    </row>
    <row r="305" spans="1:34" ht="15.75" customHeight="1" x14ac:dyDescent="0.2">
      <c r="A305" s="54"/>
      <c r="B305" s="77"/>
      <c r="C305" s="78"/>
      <c r="AG305" s="56"/>
      <c r="AH305" s="80"/>
    </row>
    <row r="306" spans="1:34" ht="15.75" customHeight="1" x14ac:dyDescent="0.2">
      <c r="A306" s="54"/>
      <c r="B306" s="77"/>
      <c r="C306" s="78"/>
      <c r="AG306" s="56"/>
      <c r="AH306" s="80"/>
    </row>
    <row r="307" spans="1:34" ht="15.75" customHeight="1" x14ac:dyDescent="0.2">
      <c r="A307" s="54"/>
      <c r="B307" s="77"/>
      <c r="C307" s="78"/>
      <c r="AG307" s="56"/>
      <c r="AH307" s="80"/>
    </row>
    <row r="308" spans="1:34" ht="15.75" customHeight="1" x14ac:dyDescent="0.2">
      <c r="A308" s="54"/>
      <c r="B308" s="77"/>
      <c r="C308" s="78"/>
      <c r="AG308" s="56"/>
      <c r="AH308" s="80"/>
    </row>
    <row r="309" spans="1:34" ht="15.75" customHeight="1" x14ac:dyDescent="0.2">
      <c r="A309" s="54"/>
      <c r="B309" s="77"/>
      <c r="C309" s="78"/>
      <c r="AG309" s="56"/>
      <c r="AH309" s="80"/>
    </row>
    <row r="310" spans="1:34" ht="15.75" customHeight="1" x14ac:dyDescent="0.2">
      <c r="A310" s="54"/>
      <c r="B310" s="77"/>
      <c r="C310" s="78"/>
      <c r="AG310" s="56"/>
      <c r="AH310" s="80"/>
    </row>
    <row r="311" spans="1:34" ht="15.75" customHeight="1" x14ac:dyDescent="0.2">
      <c r="A311" s="54"/>
      <c r="B311" s="77"/>
      <c r="C311" s="78"/>
      <c r="AG311" s="56"/>
      <c r="AH311" s="80"/>
    </row>
    <row r="312" spans="1:34" ht="15.75" customHeight="1" x14ac:dyDescent="0.2">
      <c r="A312" s="54"/>
      <c r="B312" s="77"/>
      <c r="C312" s="78"/>
      <c r="AG312" s="56"/>
      <c r="AH312" s="80"/>
    </row>
    <row r="313" spans="1:34" ht="15.75" customHeight="1" x14ac:dyDescent="0.2">
      <c r="A313" s="54"/>
      <c r="B313" s="77"/>
      <c r="C313" s="78"/>
      <c r="AG313" s="56"/>
      <c r="AH313" s="80"/>
    </row>
    <row r="314" spans="1:34" ht="15.75" customHeight="1" x14ac:dyDescent="0.2">
      <c r="A314" s="54"/>
      <c r="B314" s="77"/>
      <c r="C314" s="78"/>
      <c r="AG314" s="56"/>
      <c r="AH314" s="80"/>
    </row>
    <row r="315" spans="1:34" ht="15.75" customHeight="1" x14ac:dyDescent="0.2">
      <c r="A315" s="54"/>
      <c r="B315" s="77"/>
      <c r="C315" s="78"/>
      <c r="AG315" s="56"/>
      <c r="AH315" s="80"/>
    </row>
    <row r="316" spans="1:34" ht="15.75" customHeight="1" x14ac:dyDescent="0.2">
      <c r="A316" s="54"/>
      <c r="B316" s="77"/>
      <c r="C316" s="78"/>
      <c r="AG316" s="56"/>
      <c r="AH316" s="80"/>
    </row>
    <row r="317" spans="1:34" ht="15.75" customHeight="1" x14ac:dyDescent="0.2">
      <c r="A317" s="54"/>
      <c r="B317" s="77"/>
      <c r="C317" s="78"/>
      <c r="AG317" s="56"/>
      <c r="AH317" s="80"/>
    </row>
    <row r="318" spans="1:34" ht="15.75" customHeight="1" x14ac:dyDescent="0.2">
      <c r="A318" s="54"/>
      <c r="B318" s="77"/>
      <c r="C318" s="78"/>
      <c r="AG318" s="56"/>
      <c r="AH318" s="80"/>
    </row>
    <row r="319" spans="1:34" ht="15.75" customHeight="1" x14ac:dyDescent="0.2">
      <c r="A319" s="54"/>
      <c r="B319" s="77"/>
      <c r="C319" s="78"/>
      <c r="AG319" s="56"/>
      <c r="AH319" s="80"/>
    </row>
    <row r="320" spans="1:34" ht="15.75" customHeight="1" x14ac:dyDescent="0.2">
      <c r="A320" s="54"/>
      <c r="B320" s="77"/>
      <c r="C320" s="78"/>
      <c r="AG320" s="56"/>
      <c r="AH320" s="80"/>
    </row>
    <row r="321" spans="1:34" ht="15.75" customHeight="1" x14ac:dyDescent="0.2">
      <c r="A321" s="54"/>
      <c r="B321" s="77"/>
      <c r="C321" s="78"/>
      <c r="AG321" s="56"/>
      <c r="AH321" s="80"/>
    </row>
    <row r="322" spans="1:34" ht="15.75" customHeight="1" x14ac:dyDescent="0.2">
      <c r="A322" s="54"/>
      <c r="B322" s="77"/>
      <c r="C322" s="78"/>
      <c r="AG322" s="56"/>
      <c r="AH322" s="80"/>
    </row>
    <row r="323" spans="1:34" ht="15.75" customHeight="1" x14ac:dyDescent="0.2">
      <c r="A323" s="54"/>
      <c r="B323" s="77"/>
      <c r="C323" s="78"/>
      <c r="AG323" s="56"/>
      <c r="AH323" s="80"/>
    </row>
    <row r="324" spans="1:34" ht="15.75" customHeight="1" x14ac:dyDescent="0.2">
      <c r="A324" s="54"/>
      <c r="B324" s="77"/>
      <c r="C324" s="78"/>
      <c r="AG324" s="56"/>
      <c r="AH324" s="80"/>
    </row>
    <row r="325" spans="1:34" ht="15.75" customHeight="1" x14ac:dyDescent="0.2">
      <c r="A325" s="54"/>
      <c r="B325" s="77"/>
      <c r="C325" s="78"/>
      <c r="AG325" s="56"/>
      <c r="AH325" s="80"/>
    </row>
    <row r="326" spans="1:34" ht="15.75" customHeight="1" x14ac:dyDescent="0.2">
      <c r="A326" s="54"/>
      <c r="B326" s="77"/>
      <c r="C326" s="78"/>
      <c r="AG326" s="56"/>
      <c r="AH326" s="80"/>
    </row>
    <row r="327" spans="1:34" ht="15.75" customHeight="1" x14ac:dyDescent="0.2">
      <c r="A327" s="54"/>
      <c r="B327" s="77"/>
      <c r="C327" s="78"/>
      <c r="AG327" s="56"/>
      <c r="AH327" s="80"/>
    </row>
    <row r="328" spans="1:34" ht="15.75" customHeight="1" x14ac:dyDescent="0.2">
      <c r="A328" s="54"/>
      <c r="B328" s="77"/>
      <c r="C328" s="78"/>
      <c r="AG328" s="56"/>
      <c r="AH328" s="80"/>
    </row>
    <row r="329" spans="1:34" ht="15.75" customHeight="1" x14ac:dyDescent="0.2">
      <c r="A329" s="54"/>
      <c r="B329" s="77"/>
      <c r="C329" s="78"/>
      <c r="AG329" s="56"/>
      <c r="AH329" s="80"/>
    </row>
    <row r="330" spans="1:34" ht="15.75" customHeight="1" x14ac:dyDescent="0.2">
      <c r="A330" s="54"/>
      <c r="B330" s="77"/>
      <c r="C330" s="78"/>
      <c r="AG330" s="56"/>
      <c r="AH330" s="80"/>
    </row>
    <row r="331" spans="1:34" ht="15.75" customHeight="1" x14ac:dyDescent="0.2">
      <c r="A331" s="54"/>
      <c r="B331" s="77"/>
      <c r="C331" s="78"/>
      <c r="AG331" s="56"/>
      <c r="AH331" s="80"/>
    </row>
    <row r="332" spans="1:34" ht="15.75" customHeight="1" x14ac:dyDescent="0.2">
      <c r="A332" s="54"/>
      <c r="B332" s="77"/>
      <c r="C332" s="78"/>
      <c r="AG332" s="56"/>
      <c r="AH332" s="80"/>
    </row>
    <row r="333" spans="1:34" ht="15.75" customHeight="1" x14ac:dyDescent="0.2">
      <c r="A333" s="54"/>
      <c r="B333" s="77"/>
      <c r="C333" s="78"/>
      <c r="AG333" s="56"/>
      <c r="AH333" s="80"/>
    </row>
    <row r="334" spans="1:34" ht="15.75" customHeight="1" x14ac:dyDescent="0.2">
      <c r="A334" s="54"/>
      <c r="B334" s="77"/>
      <c r="C334" s="78"/>
      <c r="AG334" s="56"/>
      <c r="AH334" s="80"/>
    </row>
    <row r="335" spans="1:34" ht="15.75" customHeight="1" x14ac:dyDescent="0.2">
      <c r="A335" s="54"/>
      <c r="B335" s="77"/>
      <c r="C335" s="78"/>
      <c r="AG335" s="56"/>
      <c r="AH335" s="80"/>
    </row>
    <row r="336" spans="1:34" ht="15.75" customHeight="1" x14ac:dyDescent="0.2">
      <c r="A336" s="54"/>
      <c r="B336" s="77"/>
      <c r="C336" s="78"/>
      <c r="AG336" s="56"/>
      <c r="AH336" s="80"/>
    </row>
    <row r="337" spans="1:34" ht="15.75" customHeight="1" x14ac:dyDescent="0.2">
      <c r="A337" s="54"/>
      <c r="B337" s="77"/>
      <c r="C337" s="78"/>
      <c r="AG337" s="56"/>
      <c r="AH337" s="80"/>
    </row>
    <row r="338" spans="1:34" ht="15.75" customHeight="1" x14ac:dyDescent="0.2">
      <c r="A338" s="54"/>
      <c r="B338" s="77"/>
      <c r="C338" s="78"/>
      <c r="AG338" s="56"/>
      <c r="AH338" s="80"/>
    </row>
    <row r="339" spans="1:34" ht="15.75" customHeight="1" x14ac:dyDescent="0.2">
      <c r="A339" s="54"/>
      <c r="B339" s="77"/>
      <c r="C339" s="78"/>
      <c r="AG339" s="56"/>
      <c r="AH339" s="80"/>
    </row>
    <row r="340" spans="1:34" ht="15.75" customHeight="1" x14ac:dyDescent="0.2">
      <c r="A340" s="54"/>
      <c r="B340" s="77"/>
      <c r="C340" s="78"/>
      <c r="AG340" s="56"/>
      <c r="AH340" s="80"/>
    </row>
    <row r="341" spans="1:34" ht="15.75" customHeight="1" x14ac:dyDescent="0.2">
      <c r="A341" s="54"/>
      <c r="B341" s="77"/>
      <c r="C341" s="78"/>
      <c r="AG341" s="56"/>
      <c r="AH341" s="80"/>
    </row>
    <row r="342" spans="1:34" ht="15.75" customHeight="1" x14ac:dyDescent="0.2">
      <c r="A342" s="54"/>
      <c r="B342" s="77"/>
      <c r="C342" s="78"/>
      <c r="AG342" s="56"/>
      <c r="AH342" s="80"/>
    </row>
    <row r="343" spans="1:34" ht="15.75" customHeight="1" x14ac:dyDescent="0.2">
      <c r="A343" s="54"/>
      <c r="B343" s="77"/>
      <c r="C343" s="78"/>
      <c r="AG343" s="56"/>
      <c r="AH343" s="80"/>
    </row>
    <row r="344" spans="1:34" ht="15.75" customHeight="1" x14ac:dyDescent="0.2">
      <c r="A344" s="54"/>
      <c r="B344" s="77"/>
      <c r="C344" s="78"/>
      <c r="AG344" s="56"/>
      <c r="AH344" s="80"/>
    </row>
    <row r="345" spans="1:34" ht="15.75" customHeight="1" x14ac:dyDescent="0.2">
      <c r="A345" s="54"/>
      <c r="B345" s="77"/>
      <c r="C345" s="78"/>
      <c r="AG345" s="56"/>
      <c r="AH345" s="80"/>
    </row>
    <row r="346" spans="1:34" ht="15.75" customHeight="1" x14ac:dyDescent="0.2">
      <c r="A346" s="54"/>
      <c r="B346" s="77"/>
      <c r="C346" s="78"/>
      <c r="AG346" s="56"/>
      <c r="AH346" s="80"/>
    </row>
    <row r="347" spans="1:34" ht="15.75" customHeight="1" x14ac:dyDescent="0.2">
      <c r="A347" s="54"/>
      <c r="B347" s="77"/>
      <c r="C347" s="78"/>
      <c r="AG347" s="56"/>
      <c r="AH347" s="80"/>
    </row>
    <row r="348" spans="1:34" ht="15.75" customHeight="1" x14ac:dyDescent="0.2">
      <c r="A348" s="54"/>
      <c r="B348" s="77"/>
      <c r="C348" s="78"/>
      <c r="AG348" s="56"/>
      <c r="AH348" s="80"/>
    </row>
    <row r="349" spans="1:34" ht="15.75" customHeight="1" x14ac:dyDescent="0.2">
      <c r="A349" s="54"/>
      <c r="B349" s="77"/>
      <c r="C349" s="78"/>
      <c r="AG349" s="56"/>
      <c r="AH349" s="80"/>
    </row>
    <row r="350" spans="1:34" ht="15.75" customHeight="1" x14ac:dyDescent="0.2">
      <c r="A350" s="54"/>
      <c r="B350" s="77"/>
      <c r="C350" s="78"/>
      <c r="AG350" s="56"/>
      <c r="AH350" s="80"/>
    </row>
    <row r="351" spans="1:34" ht="15.75" customHeight="1" x14ac:dyDescent="0.2">
      <c r="A351" s="54"/>
      <c r="B351" s="77"/>
      <c r="C351" s="78"/>
      <c r="AG351" s="56"/>
      <c r="AH351" s="80"/>
    </row>
    <row r="352" spans="1:34" ht="15.75" customHeight="1" x14ac:dyDescent="0.2">
      <c r="A352" s="54"/>
      <c r="B352" s="77"/>
      <c r="C352" s="78"/>
      <c r="AG352" s="56"/>
      <c r="AH352" s="80"/>
    </row>
    <row r="353" spans="1:34" ht="15.75" customHeight="1" x14ac:dyDescent="0.2">
      <c r="A353" s="54"/>
      <c r="B353" s="77"/>
      <c r="C353" s="78"/>
      <c r="AG353" s="56"/>
      <c r="AH353" s="80"/>
    </row>
    <row r="354" spans="1:34" ht="15.75" customHeight="1" x14ac:dyDescent="0.2">
      <c r="A354" s="54"/>
      <c r="B354" s="77"/>
      <c r="C354" s="78"/>
      <c r="AG354" s="56"/>
      <c r="AH354" s="80"/>
    </row>
    <row r="355" spans="1:34" ht="15.75" customHeight="1" x14ac:dyDescent="0.2">
      <c r="A355" s="54"/>
      <c r="B355" s="77"/>
      <c r="C355" s="78"/>
      <c r="AG355" s="56"/>
      <c r="AH355" s="80"/>
    </row>
    <row r="356" spans="1:34" ht="15.75" customHeight="1" x14ac:dyDescent="0.2">
      <c r="A356" s="54"/>
      <c r="B356" s="77"/>
      <c r="C356" s="78"/>
      <c r="AG356" s="56"/>
      <c r="AH356" s="80"/>
    </row>
    <row r="357" spans="1:34" ht="15.75" customHeight="1" x14ac:dyDescent="0.2">
      <c r="A357" s="54"/>
      <c r="B357" s="77"/>
      <c r="C357" s="78"/>
      <c r="AG357" s="56"/>
      <c r="AH357" s="80"/>
    </row>
    <row r="358" spans="1:34" ht="15.75" customHeight="1" x14ac:dyDescent="0.2">
      <c r="A358" s="54"/>
      <c r="B358" s="77"/>
      <c r="C358" s="78"/>
      <c r="AG358" s="56"/>
      <c r="AH358" s="80"/>
    </row>
    <row r="359" spans="1:34" ht="15.75" customHeight="1" x14ac:dyDescent="0.2">
      <c r="A359" s="54"/>
      <c r="B359" s="77"/>
      <c r="C359" s="78"/>
      <c r="AG359" s="56"/>
      <c r="AH359" s="80"/>
    </row>
    <row r="360" spans="1:34" ht="15.75" customHeight="1" x14ac:dyDescent="0.2">
      <c r="A360" s="54"/>
      <c r="B360" s="77"/>
      <c r="C360" s="78"/>
      <c r="AG360" s="56"/>
      <c r="AH360" s="80"/>
    </row>
    <row r="361" spans="1:34" ht="15.75" customHeight="1" x14ac:dyDescent="0.2">
      <c r="A361" s="54"/>
      <c r="B361" s="77"/>
      <c r="C361" s="78"/>
      <c r="AG361" s="56"/>
      <c r="AH361" s="80"/>
    </row>
    <row r="362" spans="1:34" ht="15.75" customHeight="1" x14ac:dyDescent="0.2">
      <c r="A362" s="54"/>
      <c r="B362" s="77"/>
      <c r="C362" s="78"/>
      <c r="AG362" s="56"/>
      <c r="AH362" s="80"/>
    </row>
    <row r="363" spans="1:34" ht="15.75" customHeight="1" x14ac:dyDescent="0.2">
      <c r="A363" s="54"/>
      <c r="B363" s="77"/>
      <c r="C363" s="78"/>
      <c r="AG363" s="56"/>
      <c r="AH363" s="80"/>
    </row>
    <row r="364" spans="1:34" ht="15.75" customHeight="1" x14ac:dyDescent="0.2">
      <c r="A364" s="54"/>
      <c r="B364" s="77"/>
      <c r="C364" s="78"/>
      <c r="AG364" s="56"/>
      <c r="AH364" s="80"/>
    </row>
    <row r="365" spans="1:34" ht="15.75" customHeight="1" x14ac:dyDescent="0.2">
      <c r="A365" s="54"/>
      <c r="B365" s="77"/>
      <c r="C365" s="78"/>
      <c r="AG365" s="56"/>
      <c r="AH365" s="80"/>
    </row>
    <row r="366" spans="1:34" ht="15.75" customHeight="1" x14ac:dyDescent="0.2">
      <c r="A366" s="54"/>
      <c r="B366" s="77"/>
      <c r="C366" s="78"/>
      <c r="AG366" s="56"/>
      <c r="AH366" s="80"/>
    </row>
    <row r="367" spans="1:34" ht="15.75" customHeight="1" x14ac:dyDescent="0.2">
      <c r="A367" s="54"/>
      <c r="B367" s="77"/>
      <c r="C367" s="78"/>
      <c r="AG367" s="56"/>
      <c r="AH367" s="80"/>
    </row>
    <row r="368" spans="1:34" ht="15.75" customHeight="1" x14ac:dyDescent="0.2">
      <c r="A368" s="54"/>
      <c r="B368" s="77"/>
      <c r="C368" s="78"/>
      <c r="AG368" s="56"/>
      <c r="AH368" s="80"/>
    </row>
    <row r="369" spans="1:34" ht="15.75" customHeight="1" x14ac:dyDescent="0.2">
      <c r="A369" s="54"/>
      <c r="B369" s="77"/>
      <c r="C369" s="78"/>
      <c r="AG369" s="56"/>
      <c r="AH369" s="80"/>
    </row>
    <row r="370" spans="1:34" ht="15.75" customHeight="1" x14ac:dyDescent="0.2">
      <c r="A370" s="54"/>
      <c r="B370" s="77"/>
      <c r="C370" s="78"/>
      <c r="AG370" s="56"/>
      <c r="AH370" s="80"/>
    </row>
    <row r="371" spans="1:34" ht="15.75" customHeight="1" x14ac:dyDescent="0.2">
      <c r="A371" s="54"/>
      <c r="B371" s="77"/>
      <c r="C371" s="78"/>
      <c r="AG371" s="56"/>
      <c r="AH371" s="80"/>
    </row>
    <row r="372" spans="1:34" ht="15.75" customHeight="1" x14ac:dyDescent="0.2">
      <c r="A372" s="54"/>
      <c r="B372" s="77"/>
      <c r="C372" s="78"/>
      <c r="AG372" s="56"/>
      <c r="AH372" s="80"/>
    </row>
    <row r="373" spans="1:34" ht="15.75" customHeight="1" x14ac:dyDescent="0.2">
      <c r="A373" s="54"/>
      <c r="B373" s="77"/>
      <c r="C373" s="78"/>
      <c r="AG373" s="56"/>
      <c r="AH373" s="80"/>
    </row>
    <row r="374" spans="1:34" ht="15.75" customHeight="1" x14ac:dyDescent="0.2">
      <c r="A374" s="54"/>
      <c r="B374" s="77"/>
      <c r="C374" s="78"/>
      <c r="AG374" s="56"/>
      <c r="AH374" s="80"/>
    </row>
    <row r="375" spans="1:34" ht="15.75" customHeight="1" x14ac:dyDescent="0.2">
      <c r="A375" s="54"/>
      <c r="B375" s="77"/>
      <c r="C375" s="78"/>
      <c r="AG375" s="56"/>
      <c r="AH375" s="80"/>
    </row>
    <row r="376" spans="1:34" ht="15.75" customHeight="1" x14ac:dyDescent="0.2">
      <c r="A376" s="54"/>
      <c r="B376" s="77"/>
      <c r="C376" s="78"/>
      <c r="AG376" s="56"/>
      <c r="AH376" s="80"/>
    </row>
    <row r="377" spans="1:34" ht="15.75" customHeight="1" x14ac:dyDescent="0.2">
      <c r="A377" s="54"/>
      <c r="B377" s="77"/>
      <c r="C377" s="78"/>
      <c r="AG377" s="56"/>
      <c r="AH377" s="80"/>
    </row>
    <row r="378" spans="1:34" ht="15.75" customHeight="1" x14ac:dyDescent="0.2">
      <c r="A378" s="54"/>
      <c r="B378" s="77"/>
      <c r="C378" s="78"/>
      <c r="AG378" s="56"/>
      <c r="AH378" s="80"/>
    </row>
    <row r="379" spans="1:34" ht="15.75" customHeight="1" x14ac:dyDescent="0.2">
      <c r="A379" s="54"/>
      <c r="B379" s="77"/>
      <c r="C379" s="78"/>
      <c r="AG379" s="56"/>
      <c r="AH379" s="80"/>
    </row>
    <row r="380" spans="1:34" ht="15.75" customHeight="1" x14ac:dyDescent="0.2">
      <c r="A380" s="54"/>
      <c r="B380" s="77"/>
      <c r="C380" s="78"/>
      <c r="AG380" s="56"/>
      <c r="AH380" s="80"/>
    </row>
    <row r="381" spans="1:34" ht="15.75" customHeight="1" x14ac:dyDescent="0.2">
      <c r="A381" s="54"/>
      <c r="B381" s="77"/>
      <c r="C381" s="78"/>
      <c r="AG381" s="56"/>
      <c r="AH381" s="80"/>
    </row>
    <row r="382" spans="1:34" ht="15.75" customHeight="1" x14ac:dyDescent="0.2">
      <c r="A382" s="54"/>
      <c r="B382" s="77"/>
      <c r="C382" s="78"/>
      <c r="AG382" s="56"/>
      <c r="AH382" s="80"/>
    </row>
    <row r="383" spans="1:34" ht="15.75" customHeight="1" x14ac:dyDescent="0.2">
      <c r="A383" s="54"/>
      <c r="B383" s="77"/>
      <c r="C383" s="78"/>
      <c r="AG383" s="56"/>
      <c r="AH383" s="80"/>
    </row>
    <row r="384" spans="1:34" ht="15.75" customHeight="1" x14ac:dyDescent="0.2">
      <c r="A384" s="54"/>
      <c r="B384" s="77"/>
      <c r="C384" s="78"/>
      <c r="AG384" s="56"/>
      <c r="AH384" s="80"/>
    </row>
    <row r="385" spans="1:34" ht="15.75" customHeight="1" x14ac:dyDescent="0.2">
      <c r="A385" s="54"/>
      <c r="B385" s="77"/>
      <c r="C385" s="78"/>
      <c r="AG385" s="56"/>
      <c r="AH385" s="80"/>
    </row>
    <row r="386" spans="1:34" ht="15.75" customHeight="1" x14ac:dyDescent="0.2">
      <c r="A386" s="54"/>
      <c r="B386" s="77"/>
      <c r="C386" s="78"/>
      <c r="AG386" s="56"/>
      <c r="AH386" s="80"/>
    </row>
    <row r="387" spans="1:34" ht="15.75" customHeight="1" x14ac:dyDescent="0.2">
      <c r="A387" s="54"/>
      <c r="B387" s="77"/>
      <c r="C387" s="78"/>
      <c r="AG387" s="56"/>
      <c r="AH387" s="80"/>
    </row>
    <row r="388" spans="1:34" ht="15.75" customHeight="1" x14ac:dyDescent="0.2">
      <c r="A388" s="54"/>
      <c r="B388" s="77"/>
      <c r="C388" s="78"/>
      <c r="AG388" s="56"/>
      <c r="AH388" s="80"/>
    </row>
    <row r="389" spans="1:34" ht="15.75" customHeight="1" x14ac:dyDescent="0.2">
      <c r="A389" s="54"/>
      <c r="B389" s="77"/>
      <c r="C389" s="78"/>
      <c r="AG389" s="56"/>
      <c r="AH389" s="80"/>
    </row>
    <row r="390" spans="1:34" ht="15.75" customHeight="1" x14ac:dyDescent="0.2">
      <c r="A390" s="54"/>
      <c r="B390" s="77"/>
      <c r="C390" s="78"/>
      <c r="AG390" s="56"/>
      <c r="AH390" s="80"/>
    </row>
    <row r="391" spans="1:34" ht="15.75" customHeight="1" x14ac:dyDescent="0.2">
      <c r="A391" s="54"/>
      <c r="B391" s="77"/>
      <c r="C391" s="78"/>
      <c r="AG391" s="56"/>
      <c r="AH391" s="80"/>
    </row>
    <row r="392" spans="1:34" ht="15.75" customHeight="1" x14ac:dyDescent="0.2">
      <c r="A392" s="54"/>
      <c r="B392" s="77"/>
      <c r="C392" s="78"/>
      <c r="AG392" s="56"/>
      <c r="AH392" s="80"/>
    </row>
    <row r="393" spans="1:34" ht="15.75" customHeight="1" x14ac:dyDescent="0.2">
      <c r="A393" s="54"/>
      <c r="B393" s="77"/>
      <c r="C393" s="78"/>
      <c r="AG393" s="56"/>
      <c r="AH393" s="80"/>
    </row>
    <row r="394" spans="1:34" ht="15.75" customHeight="1" x14ac:dyDescent="0.2">
      <c r="A394" s="54"/>
      <c r="B394" s="77"/>
      <c r="C394" s="78"/>
      <c r="AG394" s="56"/>
      <c r="AH394" s="80"/>
    </row>
    <row r="395" spans="1:34" ht="15.75" customHeight="1" x14ac:dyDescent="0.2">
      <c r="A395" s="54"/>
      <c r="B395" s="77"/>
      <c r="C395" s="78"/>
      <c r="AG395" s="56"/>
      <c r="AH395" s="80"/>
    </row>
    <row r="396" spans="1:34" ht="15.75" customHeight="1" x14ac:dyDescent="0.2">
      <c r="A396" s="54"/>
      <c r="B396" s="77"/>
      <c r="C396" s="78"/>
      <c r="AG396" s="56"/>
      <c r="AH396" s="80"/>
    </row>
    <row r="397" spans="1:34" ht="15.75" customHeight="1" x14ac:dyDescent="0.2">
      <c r="A397" s="54"/>
      <c r="B397" s="77"/>
      <c r="C397" s="78"/>
      <c r="AG397" s="56"/>
      <c r="AH397" s="80"/>
    </row>
    <row r="398" spans="1:34" ht="15.75" customHeight="1" x14ac:dyDescent="0.2">
      <c r="A398" s="54"/>
      <c r="B398" s="77"/>
      <c r="C398" s="78"/>
      <c r="AG398" s="56"/>
      <c r="AH398" s="80"/>
    </row>
    <row r="399" spans="1:34" ht="15.75" customHeight="1" x14ac:dyDescent="0.2">
      <c r="A399" s="54"/>
      <c r="B399" s="77"/>
      <c r="C399" s="78"/>
      <c r="AG399" s="56"/>
      <c r="AH399" s="80"/>
    </row>
    <row r="400" spans="1:34" ht="15.75" customHeight="1" x14ac:dyDescent="0.2">
      <c r="A400" s="54"/>
      <c r="B400" s="77"/>
      <c r="C400" s="78"/>
      <c r="AG400" s="56"/>
      <c r="AH400" s="80"/>
    </row>
    <row r="401" spans="1:34" ht="15.75" customHeight="1" x14ac:dyDescent="0.2">
      <c r="A401" s="54"/>
      <c r="B401" s="77"/>
      <c r="C401" s="78"/>
      <c r="AG401" s="56"/>
      <c r="AH401" s="80"/>
    </row>
    <row r="402" spans="1:34" ht="15.75" customHeight="1" x14ac:dyDescent="0.2">
      <c r="A402" s="54"/>
      <c r="B402" s="77"/>
      <c r="C402" s="78"/>
      <c r="AG402" s="56"/>
      <c r="AH402" s="80"/>
    </row>
    <row r="403" spans="1:34" ht="15.75" customHeight="1" x14ac:dyDescent="0.2">
      <c r="A403" s="54"/>
      <c r="B403" s="77"/>
      <c r="C403" s="78"/>
      <c r="AG403" s="56"/>
      <c r="AH403" s="80"/>
    </row>
    <row r="404" spans="1:34" ht="15.75" customHeight="1" x14ac:dyDescent="0.2">
      <c r="A404" s="54"/>
      <c r="B404" s="77"/>
      <c r="C404" s="78"/>
      <c r="AG404" s="56"/>
      <c r="AH404" s="80"/>
    </row>
    <row r="405" spans="1:34" ht="15.75" customHeight="1" x14ac:dyDescent="0.2">
      <c r="A405" s="54"/>
      <c r="B405" s="77"/>
      <c r="C405" s="78"/>
      <c r="AG405" s="56"/>
      <c r="AH405" s="80"/>
    </row>
    <row r="406" spans="1:34" ht="15.75" customHeight="1" x14ac:dyDescent="0.2">
      <c r="A406" s="54"/>
      <c r="B406" s="77"/>
      <c r="C406" s="78"/>
      <c r="AG406" s="56"/>
      <c r="AH406" s="80"/>
    </row>
    <row r="407" spans="1:34" ht="15.75" customHeight="1" x14ac:dyDescent="0.2">
      <c r="A407" s="54"/>
      <c r="B407" s="77"/>
      <c r="C407" s="78"/>
      <c r="AG407" s="56"/>
      <c r="AH407" s="80"/>
    </row>
    <row r="408" spans="1:34" ht="15.75" customHeight="1" x14ac:dyDescent="0.2">
      <c r="A408" s="54"/>
      <c r="B408" s="77"/>
      <c r="C408" s="78"/>
      <c r="AG408" s="56"/>
      <c r="AH408" s="80"/>
    </row>
    <row r="409" spans="1:34" ht="15.75" customHeight="1" x14ac:dyDescent="0.2">
      <c r="A409" s="54"/>
      <c r="B409" s="77"/>
      <c r="C409" s="78"/>
      <c r="AG409" s="56"/>
      <c r="AH409" s="80"/>
    </row>
    <row r="410" spans="1:34" ht="15.75" customHeight="1" x14ac:dyDescent="0.2">
      <c r="A410" s="54"/>
      <c r="B410" s="77"/>
      <c r="C410" s="78"/>
      <c r="AG410" s="56"/>
      <c r="AH410" s="80"/>
    </row>
    <row r="411" spans="1:34" ht="15.75" customHeight="1" x14ac:dyDescent="0.2">
      <c r="A411" s="54"/>
      <c r="B411" s="77"/>
      <c r="C411" s="78"/>
      <c r="AG411" s="56"/>
      <c r="AH411" s="80"/>
    </row>
    <row r="412" spans="1:34" ht="15.75" customHeight="1" x14ac:dyDescent="0.2">
      <c r="A412" s="54"/>
      <c r="B412" s="77"/>
      <c r="C412" s="78"/>
      <c r="AG412" s="56"/>
      <c r="AH412" s="80"/>
    </row>
    <row r="413" spans="1:34" ht="15.75" customHeight="1" x14ac:dyDescent="0.2">
      <c r="A413" s="54"/>
      <c r="B413" s="77"/>
      <c r="C413" s="78"/>
      <c r="AG413" s="56"/>
      <c r="AH413" s="80"/>
    </row>
    <row r="414" spans="1:34" ht="15.75" customHeight="1" x14ac:dyDescent="0.2">
      <c r="A414" s="54"/>
      <c r="B414" s="77"/>
      <c r="C414" s="78"/>
      <c r="AG414" s="56"/>
      <c r="AH414" s="80"/>
    </row>
    <row r="415" spans="1:34" ht="15.75" customHeight="1" x14ac:dyDescent="0.2">
      <c r="A415" s="54"/>
      <c r="B415" s="77"/>
      <c r="C415" s="78"/>
      <c r="AG415" s="56"/>
      <c r="AH415" s="80"/>
    </row>
    <row r="416" spans="1:34" ht="15.75" customHeight="1" x14ac:dyDescent="0.2">
      <c r="A416" s="54"/>
      <c r="B416" s="77"/>
      <c r="C416" s="78"/>
      <c r="AG416" s="56"/>
      <c r="AH416" s="80"/>
    </row>
    <row r="417" spans="1:34" ht="15.75" customHeight="1" x14ac:dyDescent="0.2">
      <c r="A417" s="54"/>
      <c r="B417" s="77"/>
      <c r="C417" s="78"/>
      <c r="AG417" s="56"/>
      <c r="AH417" s="80"/>
    </row>
    <row r="418" spans="1:34" ht="15.75" customHeight="1" x14ac:dyDescent="0.2">
      <c r="A418" s="54"/>
      <c r="B418" s="77"/>
      <c r="C418" s="78"/>
      <c r="AG418" s="56"/>
      <c r="AH418" s="80"/>
    </row>
    <row r="419" spans="1:34" ht="15.75" customHeight="1" x14ac:dyDescent="0.2">
      <c r="A419" s="54"/>
      <c r="B419" s="77"/>
      <c r="C419" s="78"/>
      <c r="AG419" s="56"/>
      <c r="AH419" s="80"/>
    </row>
    <row r="420" spans="1:34" ht="15.75" customHeight="1" x14ac:dyDescent="0.2">
      <c r="A420" s="54"/>
      <c r="B420" s="77"/>
      <c r="C420" s="78"/>
      <c r="AG420" s="56"/>
      <c r="AH420" s="80"/>
    </row>
    <row r="421" spans="1:34" ht="15.75" customHeight="1" x14ac:dyDescent="0.2">
      <c r="A421" s="54"/>
      <c r="B421" s="77"/>
      <c r="C421" s="78"/>
      <c r="AG421" s="56"/>
      <c r="AH421" s="80"/>
    </row>
    <row r="422" spans="1:34" ht="15.75" customHeight="1" x14ac:dyDescent="0.2">
      <c r="A422" s="54"/>
      <c r="B422" s="77"/>
      <c r="C422" s="78"/>
      <c r="AG422" s="56"/>
      <c r="AH422" s="80"/>
    </row>
    <row r="423" spans="1:34" ht="15.75" customHeight="1" x14ac:dyDescent="0.2">
      <c r="A423" s="54"/>
      <c r="B423" s="77"/>
      <c r="C423" s="78"/>
      <c r="AG423" s="56"/>
      <c r="AH423" s="80"/>
    </row>
    <row r="424" spans="1:34" ht="15.75" customHeight="1" x14ac:dyDescent="0.2">
      <c r="A424" s="54"/>
      <c r="B424" s="77"/>
      <c r="C424" s="78"/>
      <c r="AG424" s="56"/>
      <c r="AH424" s="80"/>
    </row>
    <row r="425" spans="1:34" ht="15.75" customHeight="1" x14ac:dyDescent="0.2">
      <c r="A425" s="54"/>
      <c r="B425" s="77"/>
      <c r="C425" s="78"/>
      <c r="AG425" s="56"/>
      <c r="AH425" s="80"/>
    </row>
    <row r="426" spans="1:34" ht="15.75" customHeight="1" x14ac:dyDescent="0.2">
      <c r="A426" s="54"/>
      <c r="B426" s="77"/>
      <c r="C426" s="78"/>
      <c r="AG426" s="56"/>
      <c r="AH426" s="80"/>
    </row>
    <row r="427" spans="1:34" ht="15.75" customHeight="1" x14ac:dyDescent="0.2">
      <c r="A427" s="54"/>
      <c r="B427" s="77"/>
      <c r="C427" s="78"/>
      <c r="AG427" s="56"/>
      <c r="AH427" s="80"/>
    </row>
    <row r="428" spans="1:34" ht="15.75" customHeight="1" x14ac:dyDescent="0.2">
      <c r="A428" s="54"/>
      <c r="B428" s="77"/>
      <c r="C428" s="78"/>
      <c r="AG428" s="56"/>
      <c r="AH428" s="80"/>
    </row>
    <row r="429" spans="1:34" ht="15.75" customHeight="1" x14ac:dyDescent="0.2">
      <c r="A429" s="54"/>
      <c r="B429" s="77"/>
      <c r="C429" s="78"/>
      <c r="AG429" s="56"/>
      <c r="AH429" s="80"/>
    </row>
    <row r="430" spans="1:34" ht="15.75" customHeight="1" x14ac:dyDescent="0.2">
      <c r="A430" s="54"/>
      <c r="B430" s="77"/>
      <c r="C430" s="78"/>
      <c r="AG430" s="56"/>
      <c r="AH430" s="80"/>
    </row>
    <row r="431" spans="1:34" ht="15.75" customHeight="1" x14ac:dyDescent="0.2">
      <c r="A431" s="54"/>
      <c r="B431" s="77"/>
      <c r="C431" s="78"/>
      <c r="AG431" s="56"/>
      <c r="AH431" s="80"/>
    </row>
    <row r="432" spans="1:34" ht="15.75" customHeight="1" x14ac:dyDescent="0.2">
      <c r="A432" s="54"/>
      <c r="B432" s="77"/>
      <c r="C432" s="78"/>
      <c r="AG432" s="56"/>
      <c r="AH432" s="80"/>
    </row>
    <row r="433" spans="1:34" ht="15.75" customHeight="1" x14ac:dyDescent="0.2">
      <c r="A433" s="54"/>
      <c r="B433" s="77"/>
      <c r="C433" s="78"/>
      <c r="AG433" s="56"/>
      <c r="AH433" s="80"/>
    </row>
    <row r="434" spans="1:34" ht="15.75" customHeight="1" x14ac:dyDescent="0.2">
      <c r="A434" s="54"/>
      <c r="B434" s="77"/>
      <c r="C434" s="78"/>
      <c r="AG434" s="56"/>
      <c r="AH434" s="80"/>
    </row>
    <row r="435" spans="1:34" ht="15.75" customHeight="1" x14ac:dyDescent="0.2">
      <c r="A435" s="54"/>
      <c r="B435" s="77"/>
      <c r="C435" s="78"/>
      <c r="AG435" s="56"/>
      <c r="AH435" s="80"/>
    </row>
    <row r="436" spans="1:34" ht="15.75" customHeight="1" x14ac:dyDescent="0.2">
      <c r="A436" s="54"/>
      <c r="B436" s="77"/>
      <c r="C436" s="78"/>
      <c r="AG436" s="56"/>
      <c r="AH436" s="80"/>
    </row>
    <row r="437" spans="1:34" ht="15.75" customHeight="1" x14ac:dyDescent="0.2">
      <c r="A437" s="54"/>
      <c r="B437" s="77"/>
      <c r="C437" s="78"/>
      <c r="AG437" s="56"/>
      <c r="AH437" s="80"/>
    </row>
    <row r="438" spans="1:34" ht="15.75" customHeight="1" x14ac:dyDescent="0.2">
      <c r="A438" s="54"/>
      <c r="B438" s="77"/>
      <c r="C438" s="78"/>
      <c r="AG438" s="56"/>
      <c r="AH438" s="80"/>
    </row>
    <row r="439" spans="1:34" ht="15.75" customHeight="1" x14ac:dyDescent="0.2">
      <c r="A439" s="54"/>
      <c r="B439" s="77"/>
      <c r="C439" s="78"/>
      <c r="AG439" s="56"/>
      <c r="AH439" s="80"/>
    </row>
    <row r="440" spans="1:34" ht="15.75" customHeight="1" x14ac:dyDescent="0.2">
      <c r="A440" s="54"/>
      <c r="B440" s="77"/>
      <c r="C440" s="78"/>
      <c r="AG440" s="56"/>
      <c r="AH440" s="80"/>
    </row>
    <row r="441" spans="1:34" ht="15.75" customHeight="1" x14ac:dyDescent="0.2">
      <c r="A441" s="54"/>
      <c r="B441" s="77"/>
      <c r="C441" s="78"/>
      <c r="AG441" s="56"/>
      <c r="AH441" s="80"/>
    </row>
    <row r="442" spans="1:34" ht="15.75" customHeight="1" x14ac:dyDescent="0.2">
      <c r="A442" s="54"/>
      <c r="B442" s="77"/>
      <c r="C442" s="78"/>
      <c r="AG442" s="56"/>
      <c r="AH442" s="80"/>
    </row>
    <row r="443" spans="1:34" ht="15.75" customHeight="1" x14ac:dyDescent="0.2">
      <c r="A443" s="54"/>
      <c r="B443" s="77"/>
      <c r="C443" s="78"/>
      <c r="AG443" s="56"/>
      <c r="AH443" s="80"/>
    </row>
    <row r="444" spans="1:34" ht="15.75" customHeight="1" x14ac:dyDescent="0.2">
      <c r="A444" s="54"/>
      <c r="B444" s="77"/>
      <c r="C444" s="78"/>
      <c r="AG444" s="56"/>
      <c r="AH444" s="80"/>
    </row>
    <row r="445" spans="1:34" ht="15.75" customHeight="1" x14ac:dyDescent="0.2">
      <c r="A445" s="54"/>
      <c r="B445" s="77"/>
      <c r="C445" s="78"/>
      <c r="AG445" s="56"/>
      <c r="AH445" s="80"/>
    </row>
    <row r="446" spans="1:34" ht="15.75" customHeight="1" x14ac:dyDescent="0.2">
      <c r="A446" s="54"/>
      <c r="B446" s="77"/>
      <c r="C446" s="78"/>
      <c r="AG446" s="56"/>
      <c r="AH446" s="80"/>
    </row>
    <row r="447" spans="1:34" ht="15.75" customHeight="1" x14ac:dyDescent="0.2">
      <c r="A447" s="54"/>
      <c r="B447" s="77"/>
      <c r="C447" s="78"/>
      <c r="AG447" s="56"/>
      <c r="AH447" s="80"/>
    </row>
    <row r="448" spans="1:34" ht="15.75" customHeight="1" x14ac:dyDescent="0.2">
      <c r="A448" s="54"/>
      <c r="B448" s="77"/>
      <c r="C448" s="78"/>
      <c r="AG448" s="56"/>
      <c r="AH448" s="80"/>
    </row>
    <row r="449" spans="1:34" ht="15.75" customHeight="1" x14ac:dyDescent="0.2">
      <c r="A449" s="54"/>
      <c r="B449" s="77"/>
      <c r="C449" s="78"/>
      <c r="AG449" s="56"/>
      <c r="AH449" s="80"/>
    </row>
    <row r="450" spans="1:34" ht="15.75" customHeight="1" x14ac:dyDescent="0.2">
      <c r="A450" s="54"/>
      <c r="B450" s="77"/>
      <c r="C450" s="78"/>
      <c r="AG450" s="56"/>
      <c r="AH450" s="80"/>
    </row>
    <row r="451" spans="1:34" ht="15.75" customHeight="1" x14ac:dyDescent="0.2">
      <c r="A451" s="54"/>
      <c r="B451" s="77"/>
      <c r="C451" s="78"/>
      <c r="AG451" s="56"/>
      <c r="AH451" s="80"/>
    </row>
    <row r="452" spans="1:34" ht="15.75" customHeight="1" x14ac:dyDescent="0.2">
      <c r="A452" s="54"/>
      <c r="B452" s="77"/>
      <c r="C452" s="78"/>
      <c r="AG452" s="56"/>
      <c r="AH452" s="80"/>
    </row>
    <row r="453" spans="1:34" ht="15.75" customHeight="1" x14ac:dyDescent="0.2">
      <c r="A453" s="54"/>
      <c r="B453" s="77"/>
      <c r="C453" s="78"/>
      <c r="AG453" s="56"/>
      <c r="AH453" s="80"/>
    </row>
    <row r="454" spans="1:34" ht="15.75" customHeight="1" x14ac:dyDescent="0.2">
      <c r="A454" s="54"/>
      <c r="B454" s="77"/>
      <c r="C454" s="78"/>
      <c r="AG454" s="56"/>
      <c r="AH454" s="80"/>
    </row>
    <row r="455" spans="1:34" ht="15.75" customHeight="1" x14ac:dyDescent="0.2">
      <c r="A455" s="54"/>
      <c r="B455" s="77"/>
      <c r="C455" s="78"/>
      <c r="AG455" s="56"/>
      <c r="AH455" s="80"/>
    </row>
    <row r="456" spans="1:34" ht="15.75" customHeight="1" x14ac:dyDescent="0.2">
      <c r="A456" s="54"/>
      <c r="B456" s="77"/>
      <c r="C456" s="78"/>
      <c r="AG456" s="56"/>
      <c r="AH456" s="80"/>
    </row>
    <row r="457" spans="1:34" ht="15.75" customHeight="1" x14ac:dyDescent="0.2">
      <c r="A457" s="54"/>
      <c r="B457" s="77"/>
      <c r="C457" s="78"/>
      <c r="AG457" s="56"/>
      <c r="AH457" s="80"/>
    </row>
    <row r="458" spans="1:34" ht="15.75" customHeight="1" x14ac:dyDescent="0.2">
      <c r="A458" s="54"/>
      <c r="B458" s="77"/>
      <c r="C458" s="78"/>
      <c r="AG458" s="56"/>
      <c r="AH458" s="80"/>
    </row>
    <row r="459" spans="1:34" ht="15.75" customHeight="1" x14ac:dyDescent="0.2">
      <c r="A459" s="54"/>
      <c r="B459" s="77"/>
      <c r="C459" s="78"/>
      <c r="AG459" s="56"/>
      <c r="AH459" s="80"/>
    </row>
    <row r="460" spans="1:34" ht="15.75" customHeight="1" x14ac:dyDescent="0.2">
      <c r="A460" s="54"/>
      <c r="B460" s="77"/>
      <c r="C460" s="78"/>
      <c r="AG460" s="56"/>
      <c r="AH460" s="80"/>
    </row>
    <row r="461" spans="1:34" ht="15.75" customHeight="1" x14ac:dyDescent="0.2">
      <c r="A461" s="54"/>
      <c r="B461" s="77"/>
      <c r="C461" s="78"/>
      <c r="AG461" s="56"/>
      <c r="AH461" s="80"/>
    </row>
    <row r="462" spans="1:34" ht="15.75" customHeight="1" x14ac:dyDescent="0.2">
      <c r="A462" s="54"/>
      <c r="B462" s="77"/>
      <c r="C462" s="78"/>
      <c r="AG462" s="56"/>
      <c r="AH462" s="80"/>
    </row>
    <row r="463" spans="1:34" ht="15.75" customHeight="1" x14ac:dyDescent="0.2">
      <c r="A463" s="54"/>
      <c r="B463" s="77"/>
      <c r="C463" s="78"/>
      <c r="AG463" s="56"/>
      <c r="AH463" s="80"/>
    </row>
    <row r="464" spans="1:34" ht="15.75" customHeight="1" x14ac:dyDescent="0.2">
      <c r="A464" s="54"/>
      <c r="B464" s="77"/>
      <c r="C464" s="78"/>
      <c r="AG464" s="56"/>
      <c r="AH464" s="80"/>
    </row>
    <row r="465" spans="1:34" ht="15.75" customHeight="1" x14ac:dyDescent="0.2">
      <c r="A465" s="54"/>
      <c r="B465" s="77"/>
      <c r="C465" s="78"/>
      <c r="AG465" s="56"/>
      <c r="AH465" s="80"/>
    </row>
    <row r="466" spans="1:34" ht="15.75" customHeight="1" x14ac:dyDescent="0.2">
      <c r="A466" s="54"/>
      <c r="B466" s="77"/>
      <c r="C466" s="78"/>
      <c r="AG466" s="56"/>
      <c r="AH466" s="80"/>
    </row>
    <row r="467" spans="1:34" ht="15.75" customHeight="1" x14ac:dyDescent="0.2">
      <c r="A467" s="54"/>
      <c r="B467" s="77"/>
      <c r="C467" s="78"/>
      <c r="AG467" s="56"/>
      <c r="AH467" s="80"/>
    </row>
    <row r="468" spans="1:34" ht="15.75" customHeight="1" x14ac:dyDescent="0.2">
      <c r="A468" s="54"/>
      <c r="B468" s="77"/>
      <c r="C468" s="78"/>
      <c r="AG468" s="56"/>
      <c r="AH468" s="80"/>
    </row>
    <row r="469" spans="1:34" ht="15.75" customHeight="1" x14ac:dyDescent="0.2">
      <c r="A469" s="54"/>
      <c r="B469" s="77"/>
      <c r="C469" s="78"/>
      <c r="AG469" s="56"/>
      <c r="AH469" s="80"/>
    </row>
    <row r="470" spans="1:34" ht="15.75" customHeight="1" x14ac:dyDescent="0.2">
      <c r="A470" s="54"/>
      <c r="B470" s="77"/>
      <c r="C470" s="78"/>
      <c r="AG470" s="56"/>
      <c r="AH470" s="80"/>
    </row>
    <row r="471" spans="1:34" ht="15.75" customHeight="1" x14ac:dyDescent="0.2">
      <c r="A471" s="54"/>
      <c r="B471" s="77"/>
      <c r="C471" s="78"/>
      <c r="AG471" s="56"/>
      <c r="AH471" s="80"/>
    </row>
    <row r="472" spans="1:34" ht="15.75" customHeight="1" x14ac:dyDescent="0.2">
      <c r="A472" s="54"/>
      <c r="B472" s="77"/>
      <c r="C472" s="78"/>
      <c r="AG472" s="56"/>
      <c r="AH472" s="80"/>
    </row>
    <row r="473" spans="1:34" ht="15.75" customHeight="1" x14ac:dyDescent="0.2">
      <c r="A473" s="54"/>
      <c r="B473" s="77"/>
      <c r="C473" s="78"/>
      <c r="AG473" s="56"/>
      <c r="AH473" s="80"/>
    </row>
    <row r="474" spans="1:34" ht="15.75" customHeight="1" x14ac:dyDescent="0.2">
      <c r="A474" s="54"/>
      <c r="B474" s="77"/>
      <c r="C474" s="78"/>
      <c r="AG474" s="56"/>
      <c r="AH474" s="80"/>
    </row>
    <row r="475" spans="1:34" ht="15.75" customHeight="1" x14ac:dyDescent="0.2">
      <c r="A475" s="54"/>
      <c r="B475" s="77"/>
      <c r="C475" s="78"/>
      <c r="AG475" s="56"/>
      <c r="AH475" s="80"/>
    </row>
    <row r="476" spans="1:34" ht="15.75" customHeight="1" x14ac:dyDescent="0.2">
      <c r="A476" s="54"/>
      <c r="B476" s="77"/>
      <c r="C476" s="78"/>
      <c r="AG476" s="56"/>
      <c r="AH476" s="80"/>
    </row>
    <row r="477" spans="1:34" ht="15.75" customHeight="1" x14ac:dyDescent="0.2">
      <c r="A477" s="54"/>
      <c r="B477" s="77"/>
      <c r="C477" s="78"/>
      <c r="AG477" s="56"/>
      <c r="AH477" s="80"/>
    </row>
    <row r="478" spans="1:34" ht="15.75" customHeight="1" x14ac:dyDescent="0.2">
      <c r="A478" s="54"/>
      <c r="B478" s="77"/>
      <c r="C478" s="78"/>
      <c r="AG478" s="56"/>
      <c r="AH478" s="80"/>
    </row>
    <row r="479" spans="1:34" ht="15.75" customHeight="1" x14ac:dyDescent="0.2">
      <c r="A479" s="54"/>
      <c r="B479" s="77"/>
      <c r="C479" s="78"/>
      <c r="AG479" s="56"/>
      <c r="AH479" s="80"/>
    </row>
    <row r="480" spans="1:34" ht="15.75" customHeight="1" x14ac:dyDescent="0.2">
      <c r="A480" s="54"/>
      <c r="B480" s="77"/>
      <c r="C480" s="78"/>
      <c r="AG480" s="56"/>
      <c r="AH480" s="80"/>
    </row>
    <row r="481" spans="1:34" ht="15.75" customHeight="1" x14ac:dyDescent="0.2">
      <c r="A481" s="54"/>
      <c r="B481" s="77"/>
      <c r="C481" s="78"/>
      <c r="AG481" s="56"/>
      <c r="AH481" s="80"/>
    </row>
    <row r="482" spans="1:34" ht="15.75" customHeight="1" x14ac:dyDescent="0.2">
      <c r="A482" s="54"/>
      <c r="B482" s="77"/>
      <c r="C482" s="78"/>
      <c r="AG482" s="56"/>
      <c r="AH482" s="80"/>
    </row>
    <row r="483" spans="1:34" ht="15.75" customHeight="1" x14ac:dyDescent="0.2">
      <c r="A483" s="54"/>
      <c r="B483" s="77"/>
      <c r="C483" s="78"/>
      <c r="AG483" s="56"/>
      <c r="AH483" s="80"/>
    </row>
    <row r="484" spans="1:34" ht="15.75" customHeight="1" x14ac:dyDescent="0.2">
      <c r="A484" s="54"/>
      <c r="B484" s="77"/>
      <c r="C484" s="78"/>
      <c r="AG484" s="56"/>
      <c r="AH484" s="80"/>
    </row>
    <row r="485" spans="1:34" ht="15.75" customHeight="1" x14ac:dyDescent="0.2">
      <c r="A485" s="54"/>
      <c r="B485" s="77"/>
      <c r="C485" s="78"/>
      <c r="AG485" s="56"/>
      <c r="AH485" s="80"/>
    </row>
    <row r="486" spans="1:34" ht="15.75" customHeight="1" x14ac:dyDescent="0.2">
      <c r="A486" s="54"/>
      <c r="B486" s="77"/>
      <c r="C486" s="78"/>
      <c r="AG486" s="56"/>
      <c r="AH486" s="80"/>
    </row>
    <row r="487" spans="1:34" ht="15.75" customHeight="1" x14ac:dyDescent="0.2">
      <c r="A487" s="54"/>
      <c r="B487" s="77"/>
      <c r="C487" s="78"/>
      <c r="AG487" s="56"/>
      <c r="AH487" s="80"/>
    </row>
    <row r="488" spans="1:34" ht="15.75" customHeight="1" x14ac:dyDescent="0.2">
      <c r="A488" s="54"/>
      <c r="B488" s="77"/>
      <c r="C488" s="78"/>
      <c r="AG488" s="56"/>
      <c r="AH488" s="80"/>
    </row>
    <row r="489" spans="1:34" ht="15.75" customHeight="1" x14ac:dyDescent="0.2">
      <c r="A489" s="54"/>
      <c r="B489" s="77"/>
      <c r="C489" s="78"/>
      <c r="AG489" s="56"/>
      <c r="AH489" s="80"/>
    </row>
    <row r="490" spans="1:34" ht="15.75" customHeight="1" x14ac:dyDescent="0.2">
      <c r="A490" s="54"/>
      <c r="B490" s="77"/>
      <c r="C490" s="78"/>
      <c r="AG490" s="56"/>
      <c r="AH490" s="80"/>
    </row>
    <row r="491" spans="1:34" ht="15.75" customHeight="1" x14ac:dyDescent="0.2">
      <c r="A491" s="54"/>
      <c r="B491" s="77"/>
      <c r="C491" s="78"/>
      <c r="AG491" s="56"/>
      <c r="AH491" s="80"/>
    </row>
    <row r="492" spans="1:34" ht="15.75" customHeight="1" x14ac:dyDescent="0.2">
      <c r="A492" s="54"/>
      <c r="B492" s="77"/>
      <c r="C492" s="78"/>
      <c r="AG492" s="56"/>
      <c r="AH492" s="80"/>
    </row>
    <row r="493" spans="1:34" ht="15.75" customHeight="1" x14ac:dyDescent="0.2">
      <c r="A493" s="54"/>
      <c r="B493" s="77"/>
      <c r="C493" s="78"/>
      <c r="AG493" s="56"/>
      <c r="AH493" s="80"/>
    </row>
    <row r="494" spans="1:34" ht="15.75" customHeight="1" x14ac:dyDescent="0.2">
      <c r="A494" s="54"/>
      <c r="B494" s="77"/>
      <c r="C494" s="78"/>
      <c r="AG494" s="56"/>
      <c r="AH494" s="80"/>
    </row>
    <row r="495" spans="1:34" ht="15.75" customHeight="1" x14ac:dyDescent="0.2">
      <c r="A495" s="54"/>
      <c r="B495" s="77"/>
      <c r="C495" s="78"/>
      <c r="AG495" s="56"/>
      <c r="AH495" s="80"/>
    </row>
    <row r="496" spans="1:34" ht="15.75" customHeight="1" x14ac:dyDescent="0.2">
      <c r="A496" s="54"/>
      <c r="B496" s="77"/>
      <c r="C496" s="78"/>
      <c r="AG496" s="56"/>
      <c r="AH496" s="80"/>
    </row>
    <row r="497" spans="1:34" ht="15.75" customHeight="1" x14ac:dyDescent="0.2">
      <c r="A497" s="54"/>
      <c r="B497" s="77"/>
      <c r="C497" s="78"/>
      <c r="AG497" s="56"/>
      <c r="AH497" s="80"/>
    </row>
    <row r="498" spans="1:34" ht="15.75" customHeight="1" x14ac:dyDescent="0.2">
      <c r="A498" s="54"/>
      <c r="B498" s="77"/>
      <c r="C498" s="78"/>
      <c r="AG498" s="56"/>
      <c r="AH498" s="80"/>
    </row>
    <row r="499" spans="1:34" ht="15.75" customHeight="1" x14ac:dyDescent="0.2">
      <c r="A499" s="54"/>
      <c r="B499" s="77"/>
      <c r="C499" s="78"/>
      <c r="AG499" s="56"/>
      <c r="AH499" s="80"/>
    </row>
    <row r="500" spans="1:34" ht="15.75" customHeight="1" x14ac:dyDescent="0.2">
      <c r="A500" s="54"/>
      <c r="B500" s="77"/>
      <c r="C500" s="78"/>
      <c r="AG500" s="56"/>
      <c r="AH500" s="80"/>
    </row>
    <row r="501" spans="1:34" ht="15.75" customHeight="1" x14ac:dyDescent="0.2">
      <c r="A501" s="54"/>
      <c r="B501" s="77"/>
      <c r="C501" s="78"/>
      <c r="AG501" s="56"/>
      <c r="AH501" s="80"/>
    </row>
    <row r="502" spans="1:34" ht="15.75" customHeight="1" x14ac:dyDescent="0.2">
      <c r="A502" s="54"/>
      <c r="B502" s="77"/>
      <c r="C502" s="78"/>
      <c r="AG502" s="56"/>
      <c r="AH502" s="80"/>
    </row>
    <row r="503" spans="1:34" ht="15.75" customHeight="1" x14ac:dyDescent="0.2">
      <c r="A503" s="54"/>
      <c r="B503" s="77"/>
      <c r="C503" s="78"/>
      <c r="AG503" s="56"/>
      <c r="AH503" s="80"/>
    </row>
    <row r="504" spans="1:34" ht="15.75" customHeight="1" x14ac:dyDescent="0.2">
      <c r="A504" s="54"/>
      <c r="B504" s="77"/>
      <c r="C504" s="78"/>
      <c r="AG504" s="56"/>
      <c r="AH504" s="80"/>
    </row>
    <row r="505" spans="1:34" ht="15.75" customHeight="1" x14ac:dyDescent="0.2">
      <c r="A505" s="54"/>
      <c r="B505" s="77"/>
      <c r="C505" s="78"/>
      <c r="AG505" s="56"/>
      <c r="AH505" s="80"/>
    </row>
    <row r="506" spans="1:34" ht="15.75" customHeight="1" x14ac:dyDescent="0.2">
      <c r="A506" s="54"/>
      <c r="B506" s="77"/>
      <c r="C506" s="78"/>
      <c r="AG506" s="56"/>
      <c r="AH506" s="80"/>
    </row>
    <row r="507" spans="1:34" ht="15.75" customHeight="1" x14ac:dyDescent="0.2">
      <c r="A507" s="54"/>
      <c r="B507" s="77"/>
      <c r="C507" s="78"/>
      <c r="AG507" s="56"/>
      <c r="AH507" s="80"/>
    </row>
    <row r="508" spans="1:34" ht="15.75" customHeight="1" x14ac:dyDescent="0.2">
      <c r="A508" s="54"/>
      <c r="B508" s="77"/>
      <c r="C508" s="78"/>
      <c r="AG508" s="56"/>
      <c r="AH508" s="80"/>
    </row>
    <row r="509" spans="1:34" ht="15.75" customHeight="1" x14ac:dyDescent="0.2">
      <c r="A509" s="54"/>
      <c r="B509" s="77"/>
      <c r="C509" s="78"/>
      <c r="AG509" s="56"/>
      <c r="AH509" s="80"/>
    </row>
    <row r="510" spans="1:34" ht="15.75" customHeight="1" x14ac:dyDescent="0.2">
      <c r="A510" s="54"/>
      <c r="B510" s="77"/>
      <c r="C510" s="78"/>
      <c r="AG510" s="56"/>
      <c r="AH510" s="80"/>
    </row>
    <row r="511" spans="1:34" ht="15.75" customHeight="1" x14ac:dyDescent="0.2">
      <c r="A511" s="54"/>
      <c r="B511" s="77"/>
      <c r="C511" s="78"/>
      <c r="AG511" s="56"/>
      <c r="AH511" s="80"/>
    </row>
    <row r="512" spans="1:34" ht="15.75" customHeight="1" x14ac:dyDescent="0.2">
      <c r="A512" s="54"/>
      <c r="B512" s="77"/>
      <c r="C512" s="78"/>
      <c r="AG512" s="56"/>
      <c r="AH512" s="80"/>
    </row>
    <row r="513" spans="1:34" ht="15.75" customHeight="1" x14ac:dyDescent="0.2">
      <c r="A513" s="54"/>
      <c r="B513" s="77"/>
      <c r="C513" s="78"/>
      <c r="AG513" s="56"/>
      <c r="AH513" s="80"/>
    </row>
    <row r="514" spans="1:34" ht="15.75" customHeight="1" x14ac:dyDescent="0.2">
      <c r="A514" s="54"/>
      <c r="B514" s="77"/>
      <c r="C514" s="78"/>
      <c r="AG514" s="56"/>
      <c r="AH514" s="80"/>
    </row>
    <row r="515" spans="1:34" ht="15.75" customHeight="1" x14ac:dyDescent="0.2">
      <c r="A515" s="54"/>
      <c r="B515" s="77"/>
      <c r="C515" s="78"/>
      <c r="AG515" s="56"/>
      <c r="AH515" s="80"/>
    </row>
    <row r="516" spans="1:34" ht="15.75" customHeight="1" x14ac:dyDescent="0.2">
      <c r="A516" s="54"/>
      <c r="B516" s="77"/>
      <c r="C516" s="78"/>
      <c r="AG516" s="56"/>
      <c r="AH516" s="80"/>
    </row>
    <row r="517" spans="1:34" ht="15.75" customHeight="1" x14ac:dyDescent="0.2">
      <c r="A517" s="54"/>
      <c r="B517" s="77"/>
      <c r="C517" s="78"/>
      <c r="AG517" s="56"/>
      <c r="AH517" s="80"/>
    </row>
    <row r="518" spans="1:34" ht="15.75" customHeight="1" x14ac:dyDescent="0.2">
      <c r="A518" s="54"/>
      <c r="B518" s="77"/>
      <c r="C518" s="78"/>
      <c r="AG518" s="56"/>
      <c r="AH518" s="80"/>
    </row>
    <row r="519" spans="1:34" ht="15.75" customHeight="1" x14ac:dyDescent="0.2">
      <c r="A519" s="54"/>
      <c r="B519" s="77"/>
      <c r="C519" s="78"/>
      <c r="AG519" s="56"/>
      <c r="AH519" s="80"/>
    </row>
    <row r="520" spans="1:34" ht="15.75" customHeight="1" x14ac:dyDescent="0.2">
      <c r="A520" s="54"/>
      <c r="B520" s="77"/>
      <c r="C520" s="78"/>
      <c r="AG520" s="56"/>
      <c r="AH520" s="80"/>
    </row>
    <row r="521" spans="1:34" ht="15.75" customHeight="1" x14ac:dyDescent="0.2">
      <c r="A521" s="54"/>
      <c r="B521" s="77"/>
      <c r="C521" s="78"/>
      <c r="AG521" s="56"/>
      <c r="AH521" s="80"/>
    </row>
    <row r="522" spans="1:34" ht="15.75" customHeight="1" x14ac:dyDescent="0.2">
      <c r="A522" s="54"/>
      <c r="B522" s="77"/>
      <c r="C522" s="78"/>
      <c r="AG522" s="56"/>
      <c r="AH522" s="80"/>
    </row>
    <row r="523" spans="1:34" ht="15.75" customHeight="1" x14ac:dyDescent="0.2">
      <c r="A523" s="54"/>
      <c r="B523" s="77"/>
      <c r="C523" s="78"/>
      <c r="AG523" s="56"/>
      <c r="AH523" s="80"/>
    </row>
    <row r="524" spans="1:34" ht="15.75" customHeight="1" x14ac:dyDescent="0.2">
      <c r="A524" s="54"/>
      <c r="B524" s="77"/>
      <c r="C524" s="78"/>
      <c r="AG524" s="56"/>
      <c r="AH524" s="80"/>
    </row>
    <row r="525" spans="1:34" ht="15.75" customHeight="1" x14ac:dyDescent="0.2">
      <c r="A525" s="54"/>
      <c r="B525" s="77"/>
      <c r="C525" s="78"/>
      <c r="AG525" s="56"/>
      <c r="AH525" s="80"/>
    </row>
    <row r="526" spans="1:34" ht="15.75" customHeight="1" x14ac:dyDescent="0.2">
      <c r="A526" s="54"/>
      <c r="B526" s="77"/>
      <c r="C526" s="78"/>
      <c r="AG526" s="56"/>
      <c r="AH526" s="80"/>
    </row>
    <row r="527" spans="1:34" ht="15.75" customHeight="1" x14ac:dyDescent="0.2">
      <c r="A527" s="54"/>
      <c r="B527" s="77"/>
      <c r="C527" s="78"/>
      <c r="AG527" s="56"/>
      <c r="AH527" s="80"/>
    </row>
    <row r="528" spans="1:34" ht="15.75" customHeight="1" x14ac:dyDescent="0.2">
      <c r="A528" s="54"/>
      <c r="B528" s="77"/>
      <c r="C528" s="78"/>
      <c r="AG528" s="56"/>
      <c r="AH528" s="80"/>
    </row>
    <row r="529" spans="1:34" ht="15.75" customHeight="1" x14ac:dyDescent="0.2">
      <c r="A529" s="54"/>
      <c r="B529" s="77"/>
      <c r="C529" s="78"/>
      <c r="AG529" s="56"/>
      <c r="AH529" s="80"/>
    </row>
    <row r="530" spans="1:34" ht="15.75" customHeight="1" x14ac:dyDescent="0.2">
      <c r="A530" s="54"/>
      <c r="B530" s="77"/>
      <c r="C530" s="78"/>
      <c r="AG530" s="56"/>
      <c r="AH530" s="80"/>
    </row>
    <row r="531" spans="1:34" ht="15.75" customHeight="1" x14ac:dyDescent="0.2">
      <c r="A531" s="54"/>
      <c r="B531" s="77"/>
      <c r="C531" s="78"/>
      <c r="AG531" s="56"/>
      <c r="AH531" s="80"/>
    </row>
    <row r="532" spans="1:34" ht="15.75" customHeight="1" x14ac:dyDescent="0.2">
      <c r="A532" s="54"/>
      <c r="B532" s="77"/>
      <c r="C532" s="78"/>
      <c r="AG532" s="56"/>
      <c r="AH532" s="80"/>
    </row>
    <row r="533" spans="1:34" ht="15.75" customHeight="1" x14ac:dyDescent="0.2">
      <c r="A533" s="54"/>
      <c r="B533" s="77"/>
      <c r="C533" s="78"/>
      <c r="AG533" s="56"/>
      <c r="AH533" s="80"/>
    </row>
    <row r="534" spans="1:34" ht="15.75" customHeight="1" x14ac:dyDescent="0.2">
      <c r="A534" s="54"/>
      <c r="B534" s="77"/>
      <c r="C534" s="78"/>
      <c r="AG534" s="56"/>
      <c r="AH534" s="80"/>
    </row>
    <row r="535" spans="1:34" ht="15.75" customHeight="1" x14ac:dyDescent="0.2">
      <c r="A535" s="54"/>
      <c r="B535" s="77"/>
      <c r="C535" s="78"/>
      <c r="AG535" s="56"/>
      <c r="AH535" s="80"/>
    </row>
    <row r="536" spans="1:34" ht="15.75" customHeight="1" x14ac:dyDescent="0.2">
      <c r="A536" s="54"/>
      <c r="B536" s="77"/>
      <c r="C536" s="78"/>
      <c r="AG536" s="56"/>
      <c r="AH536" s="80"/>
    </row>
    <row r="537" spans="1:34" ht="15.75" customHeight="1" x14ac:dyDescent="0.2">
      <c r="A537" s="54"/>
      <c r="B537" s="77"/>
      <c r="C537" s="78"/>
      <c r="AG537" s="56"/>
      <c r="AH537" s="80"/>
    </row>
    <row r="538" spans="1:34" ht="15.75" customHeight="1" x14ac:dyDescent="0.2">
      <c r="A538" s="54"/>
      <c r="B538" s="77"/>
      <c r="C538" s="78"/>
      <c r="AG538" s="56"/>
      <c r="AH538" s="80"/>
    </row>
    <row r="539" spans="1:34" ht="15.75" customHeight="1" x14ac:dyDescent="0.2">
      <c r="A539" s="54"/>
      <c r="B539" s="77"/>
      <c r="C539" s="78"/>
      <c r="AG539" s="56"/>
      <c r="AH539" s="80"/>
    </row>
    <row r="540" spans="1:34" ht="15.75" customHeight="1" x14ac:dyDescent="0.2">
      <c r="A540" s="54"/>
      <c r="B540" s="77"/>
      <c r="C540" s="78"/>
      <c r="AG540" s="56"/>
      <c r="AH540" s="80"/>
    </row>
    <row r="541" spans="1:34" ht="15.75" customHeight="1" x14ac:dyDescent="0.2">
      <c r="A541" s="54"/>
      <c r="B541" s="77"/>
      <c r="C541" s="78"/>
      <c r="AG541" s="56"/>
      <c r="AH541" s="80"/>
    </row>
    <row r="542" spans="1:34" ht="15.75" customHeight="1" x14ac:dyDescent="0.2">
      <c r="A542" s="54"/>
      <c r="B542" s="77"/>
      <c r="C542" s="78"/>
      <c r="AG542" s="56"/>
      <c r="AH542" s="80"/>
    </row>
    <row r="543" spans="1:34" ht="15.75" customHeight="1" x14ac:dyDescent="0.2">
      <c r="A543" s="54"/>
      <c r="B543" s="77"/>
      <c r="C543" s="78"/>
      <c r="AG543" s="56"/>
      <c r="AH543" s="80"/>
    </row>
    <row r="544" spans="1:34" ht="15.75" customHeight="1" x14ac:dyDescent="0.2">
      <c r="A544" s="54"/>
      <c r="B544" s="77"/>
      <c r="C544" s="78"/>
      <c r="AG544" s="56"/>
      <c r="AH544" s="80"/>
    </row>
    <row r="545" spans="1:34" ht="15.75" customHeight="1" x14ac:dyDescent="0.2">
      <c r="A545" s="54"/>
      <c r="B545" s="77"/>
      <c r="C545" s="78"/>
      <c r="AG545" s="56"/>
      <c r="AH545" s="80"/>
    </row>
    <row r="546" spans="1:34" ht="15.75" customHeight="1" x14ac:dyDescent="0.2">
      <c r="A546" s="54"/>
      <c r="B546" s="77"/>
      <c r="C546" s="78"/>
      <c r="AG546" s="56"/>
      <c r="AH546" s="80"/>
    </row>
    <row r="547" spans="1:34" ht="15.75" customHeight="1" x14ac:dyDescent="0.2">
      <c r="A547" s="54"/>
      <c r="B547" s="77"/>
      <c r="C547" s="78"/>
      <c r="AG547" s="56"/>
      <c r="AH547" s="80"/>
    </row>
    <row r="548" spans="1:34" ht="15.75" customHeight="1" x14ac:dyDescent="0.2">
      <c r="A548" s="54"/>
      <c r="B548" s="77"/>
      <c r="C548" s="78"/>
      <c r="AG548" s="56"/>
      <c r="AH548" s="80"/>
    </row>
    <row r="549" spans="1:34" ht="15.75" customHeight="1" x14ac:dyDescent="0.2">
      <c r="A549" s="54"/>
      <c r="B549" s="77"/>
      <c r="C549" s="78"/>
      <c r="AG549" s="56"/>
      <c r="AH549" s="80"/>
    </row>
    <row r="550" spans="1:34" ht="15.75" customHeight="1" x14ac:dyDescent="0.2">
      <c r="A550" s="54"/>
      <c r="B550" s="77"/>
      <c r="C550" s="78"/>
      <c r="AG550" s="56"/>
      <c r="AH550" s="80"/>
    </row>
    <row r="551" spans="1:34" ht="15.75" customHeight="1" x14ac:dyDescent="0.2">
      <c r="A551" s="54"/>
      <c r="B551" s="77"/>
      <c r="C551" s="78"/>
      <c r="AG551" s="56"/>
      <c r="AH551" s="80"/>
    </row>
    <row r="552" spans="1:34" ht="15.75" customHeight="1" x14ac:dyDescent="0.2">
      <c r="A552" s="54"/>
      <c r="B552" s="77"/>
      <c r="C552" s="78"/>
      <c r="AG552" s="56"/>
      <c r="AH552" s="80"/>
    </row>
    <row r="553" spans="1:34" ht="15.75" customHeight="1" x14ac:dyDescent="0.2">
      <c r="A553" s="54"/>
      <c r="B553" s="77"/>
      <c r="C553" s="78"/>
      <c r="AG553" s="56"/>
      <c r="AH553" s="80"/>
    </row>
    <row r="554" spans="1:34" ht="15.75" customHeight="1" x14ac:dyDescent="0.2">
      <c r="A554" s="54"/>
      <c r="B554" s="77"/>
      <c r="C554" s="78"/>
      <c r="AG554" s="56"/>
      <c r="AH554" s="80"/>
    </row>
    <row r="555" spans="1:34" ht="15.75" customHeight="1" x14ac:dyDescent="0.2">
      <c r="A555" s="54"/>
      <c r="B555" s="77"/>
      <c r="C555" s="78"/>
      <c r="AG555" s="56"/>
      <c r="AH555" s="80"/>
    </row>
    <row r="556" spans="1:34" ht="15.75" customHeight="1" x14ac:dyDescent="0.2">
      <c r="A556" s="54"/>
      <c r="B556" s="77"/>
      <c r="C556" s="78"/>
      <c r="AG556" s="56"/>
      <c r="AH556" s="80"/>
    </row>
    <row r="557" spans="1:34" ht="15.75" customHeight="1" x14ac:dyDescent="0.2">
      <c r="A557" s="54"/>
      <c r="B557" s="77"/>
      <c r="C557" s="78"/>
      <c r="AG557" s="56"/>
      <c r="AH557" s="80"/>
    </row>
    <row r="558" spans="1:34" ht="15.75" customHeight="1" x14ac:dyDescent="0.2">
      <c r="A558" s="54"/>
      <c r="B558" s="77"/>
      <c r="C558" s="78"/>
      <c r="AG558" s="56"/>
      <c r="AH558" s="80"/>
    </row>
    <row r="559" spans="1:34" ht="15.75" customHeight="1" x14ac:dyDescent="0.2">
      <c r="A559" s="54"/>
      <c r="B559" s="77"/>
      <c r="C559" s="78"/>
      <c r="AG559" s="56"/>
      <c r="AH559" s="80"/>
    </row>
    <row r="560" spans="1:34" ht="15.75" customHeight="1" x14ac:dyDescent="0.2">
      <c r="A560" s="54"/>
      <c r="B560" s="77"/>
      <c r="C560" s="78"/>
      <c r="AG560" s="56"/>
      <c r="AH560" s="80"/>
    </row>
    <row r="561" spans="1:34" ht="15.75" customHeight="1" x14ac:dyDescent="0.2">
      <c r="A561" s="54"/>
      <c r="B561" s="77"/>
      <c r="C561" s="78"/>
      <c r="AG561" s="56"/>
      <c r="AH561" s="80"/>
    </row>
    <row r="562" spans="1:34" ht="15.75" customHeight="1" x14ac:dyDescent="0.2">
      <c r="A562" s="54"/>
      <c r="B562" s="77"/>
      <c r="C562" s="78"/>
      <c r="AG562" s="56"/>
      <c r="AH562" s="80"/>
    </row>
    <row r="563" spans="1:34" ht="15.75" customHeight="1" x14ac:dyDescent="0.2">
      <c r="A563" s="54"/>
      <c r="B563" s="77"/>
      <c r="C563" s="78"/>
      <c r="AG563" s="56"/>
      <c r="AH563" s="80"/>
    </row>
    <row r="564" spans="1:34" ht="15.75" customHeight="1" x14ac:dyDescent="0.2">
      <c r="A564" s="54"/>
      <c r="B564" s="77"/>
      <c r="C564" s="78"/>
      <c r="AG564" s="56"/>
      <c r="AH564" s="80"/>
    </row>
    <row r="565" spans="1:34" ht="15.75" customHeight="1" x14ac:dyDescent="0.2">
      <c r="A565" s="54"/>
      <c r="B565" s="77"/>
      <c r="C565" s="78"/>
      <c r="AG565" s="56"/>
      <c r="AH565" s="80"/>
    </row>
    <row r="566" spans="1:34" ht="15.75" customHeight="1" x14ac:dyDescent="0.2">
      <c r="A566" s="54"/>
      <c r="B566" s="77"/>
      <c r="C566" s="78"/>
      <c r="AG566" s="56"/>
      <c r="AH566" s="80"/>
    </row>
    <row r="567" spans="1:34" ht="15.75" customHeight="1" x14ac:dyDescent="0.2">
      <c r="A567" s="54"/>
      <c r="B567" s="77"/>
      <c r="C567" s="78"/>
      <c r="AG567" s="56"/>
      <c r="AH567" s="80"/>
    </row>
    <row r="568" spans="1:34" ht="15.75" customHeight="1" x14ac:dyDescent="0.2">
      <c r="A568" s="54"/>
      <c r="B568" s="77"/>
      <c r="C568" s="78"/>
      <c r="AG568" s="56"/>
      <c r="AH568" s="80"/>
    </row>
    <row r="569" spans="1:34" ht="15.75" customHeight="1" x14ac:dyDescent="0.2">
      <c r="A569" s="54"/>
      <c r="B569" s="77"/>
      <c r="C569" s="78"/>
      <c r="AG569" s="56"/>
      <c r="AH569" s="80"/>
    </row>
    <row r="570" spans="1:34" ht="15.75" customHeight="1" x14ac:dyDescent="0.2">
      <c r="A570" s="54"/>
      <c r="B570" s="77"/>
      <c r="C570" s="78"/>
      <c r="AG570" s="56"/>
      <c r="AH570" s="80"/>
    </row>
    <row r="571" spans="1:34" ht="15.75" customHeight="1" x14ac:dyDescent="0.2">
      <c r="A571" s="54"/>
      <c r="B571" s="77"/>
      <c r="C571" s="78"/>
      <c r="AG571" s="56"/>
      <c r="AH571" s="80"/>
    </row>
    <row r="572" spans="1:34" ht="15.75" customHeight="1" x14ac:dyDescent="0.2">
      <c r="A572" s="54"/>
      <c r="B572" s="77"/>
      <c r="C572" s="78"/>
      <c r="AG572" s="56"/>
      <c r="AH572" s="80"/>
    </row>
    <row r="573" spans="1:34" ht="15.75" customHeight="1" x14ac:dyDescent="0.2">
      <c r="A573" s="54"/>
      <c r="B573" s="77"/>
      <c r="C573" s="78"/>
      <c r="AG573" s="56"/>
      <c r="AH573" s="80"/>
    </row>
    <row r="574" spans="1:34" ht="15.75" customHeight="1" x14ac:dyDescent="0.2">
      <c r="A574" s="54"/>
      <c r="B574" s="77"/>
      <c r="C574" s="78"/>
      <c r="AG574" s="56"/>
      <c r="AH574" s="80"/>
    </row>
    <row r="575" spans="1:34" ht="15.75" customHeight="1" x14ac:dyDescent="0.2">
      <c r="A575" s="54"/>
      <c r="B575" s="77"/>
      <c r="C575" s="78"/>
      <c r="AG575" s="56"/>
      <c r="AH575" s="80"/>
    </row>
    <row r="576" spans="1:34" ht="15.75" customHeight="1" x14ac:dyDescent="0.2">
      <c r="A576" s="54"/>
      <c r="B576" s="77"/>
      <c r="C576" s="78"/>
      <c r="AG576" s="56"/>
      <c r="AH576" s="80"/>
    </row>
    <row r="577" spans="1:34" ht="15.75" customHeight="1" x14ac:dyDescent="0.2">
      <c r="A577" s="54"/>
      <c r="B577" s="77"/>
      <c r="C577" s="78"/>
      <c r="AG577" s="56"/>
      <c r="AH577" s="80"/>
    </row>
    <row r="578" spans="1:34" ht="15.75" customHeight="1" x14ac:dyDescent="0.2">
      <c r="A578" s="54"/>
      <c r="B578" s="77"/>
      <c r="C578" s="78"/>
      <c r="AG578" s="56"/>
      <c r="AH578" s="80"/>
    </row>
    <row r="579" spans="1:34" ht="15.75" customHeight="1" x14ac:dyDescent="0.2">
      <c r="A579" s="54"/>
      <c r="B579" s="77"/>
      <c r="C579" s="78"/>
      <c r="AG579" s="56"/>
      <c r="AH579" s="80"/>
    </row>
    <row r="580" spans="1:34" ht="15.75" customHeight="1" x14ac:dyDescent="0.2">
      <c r="A580" s="54"/>
      <c r="B580" s="77"/>
      <c r="C580" s="78"/>
      <c r="AG580" s="56"/>
      <c r="AH580" s="80"/>
    </row>
    <row r="581" spans="1:34" ht="15.75" customHeight="1" x14ac:dyDescent="0.2">
      <c r="A581" s="54"/>
      <c r="B581" s="77"/>
      <c r="C581" s="78"/>
      <c r="AG581" s="56"/>
      <c r="AH581" s="80"/>
    </row>
    <row r="582" spans="1:34" ht="15.75" customHeight="1" x14ac:dyDescent="0.2">
      <c r="A582" s="54"/>
      <c r="B582" s="77"/>
      <c r="C582" s="78"/>
      <c r="AG582" s="56"/>
      <c r="AH582" s="80"/>
    </row>
    <row r="583" spans="1:34" ht="15.75" customHeight="1" x14ac:dyDescent="0.2">
      <c r="A583" s="54"/>
      <c r="B583" s="77"/>
      <c r="C583" s="78"/>
      <c r="AG583" s="56"/>
      <c r="AH583" s="80"/>
    </row>
    <row r="584" spans="1:34" ht="15.75" customHeight="1" x14ac:dyDescent="0.2">
      <c r="A584" s="54"/>
      <c r="B584" s="77"/>
      <c r="C584" s="78"/>
      <c r="AG584" s="56"/>
      <c r="AH584" s="80"/>
    </row>
    <row r="585" spans="1:34" ht="15.75" customHeight="1" x14ac:dyDescent="0.2">
      <c r="A585" s="54"/>
      <c r="B585" s="77"/>
      <c r="C585" s="78"/>
      <c r="AG585" s="56"/>
      <c r="AH585" s="80"/>
    </row>
    <row r="586" spans="1:34" ht="15.75" customHeight="1" x14ac:dyDescent="0.2">
      <c r="A586" s="54"/>
      <c r="B586" s="77"/>
      <c r="C586" s="78"/>
      <c r="AG586" s="56"/>
      <c r="AH586" s="80"/>
    </row>
    <row r="587" spans="1:34" ht="15.75" customHeight="1" x14ac:dyDescent="0.2">
      <c r="A587" s="54"/>
      <c r="B587" s="77"/>
      <c r="C587" s="78"/>
      <c r="AG587" s="56"/>
      <c r="AH587" s="80"/>
    </row>
    <row r="588" spans="1:34" ht="15.75" customHeight="1" x14ac:dyDescent="0.2">
      <c r="A588" s="54"/>
      <c r="B588" s="77"/>
      <c r="C588" s="78"/>
      <c r="AG588" s="56"/>
      <c r="AH588" s="80"/>
    </row>
    <row r="589" spans="1:34" ht="15.75" customHeight="1" x14ac:dyDescent="0.2">
      <c r="A589" s="54"/>
      <c r="B589" s="77"/>
      <c r="C589" s="78"/>
      <c r="AG589" s="56"/>
      <c r="AH589" s="80"/>
    </row>
    <row r="590" spans="1:34" ht="15.75" customHeight="1" x14ac:dyDescent="0.2">
      <c r="A590" s="54"/>
      <c r="B590" s="77"/>
      <c r="C590" s="78"/>
      <c r="AG590" s="56"/>
      <c r="AH590" s="80"/>
    </row>
    <row r="591" spans="1:34" ht="15.75" customHeight="1" x14ac:dyDescent="0.2">
      <c r="A591" s="54"/>
      <c r="B591" s="77"/>
      <c r="C591" s="78"/>
      <c r="AG591" s="56"/>
      <c r="AH591" s="80"/>
    </row>
    <row r="592" spans="1:34" ht="15.75" customHeight="1" x14ac:dyDescent="0.2">
      <c r="A592" s="54"/>
      <c r="B592" s="77"/>
      <c r="C592" s="78"/>
      <c r="AG592" s="56"/>
      <c r="AH592" s="80"/>
    </row>
    <row r="593" spans="1:34" ht="15.75" customHeight="1" x14ac:dyDescent="0.2">
      <c r="A593" s="54"/>
      <c r="B593" s="77"/>
      <c r="C593" s="78"/>
      <c r="AG593" s="56"/>
      <c r="AH593" s="80"/>
    </row>
    <row r="594" spans="1:34" ht="15.75" customHeight="1" x14ac:dyDescent="0.2">
      <c r="A594" s="54"/>
      <c r="B594" s="77"/>
      <c r="C594" s="78"/>
      <c r="AG594" s="56"/>
      <c r="AH594" s="80"/>
    </row>
    <row r="595" spans="1:34" ht="15.75" customHeight="1" x14ac:dyDescent="0.2">
      <c r="A595" s="54"/>
      <c r="B595" s="77"/>
      <c r="C595" s="78"/>
      <c r="AG595" s="56"/>
      <c r="AH595" s="80"/>
    </row>
    <row r="596" spans="1:34" ht="15.75" customHeight="1" x14ac:dyDescent="0.2">
      <c r="A596" s="54"/>
      <c r="B596" s="77"/>
      <c r="C596" s="78"/>
      <c r="AG596" s="56"/>
      <c r="AH596" s="80"/>
    </row>
    <row r="597" spans="1:34" ht="15.75" customHeight="1" x14ac:dyDescent="0.2">
      <c r="A597" s="54"/>
      <c r="B597" s="77"/>
      <c r="C597" s="78"/>
      <c r="AG597" s="56"/>
      <c r="AH597" s="80"/>
    </row>
    <row r="598" spans="1:34" ht="15.75" customHeight="1" x14ac:dyDescent="0.2">
      <c r="A598" s="54"/>
      <c r="B598" s="77"/>
      <c r="C598" s="78"/>
      <c r="AG598" s="56"/>
      <c r="AH598" s="80"/>
    </row>
    <row r="599" spans="1:34" ht="15.75" customHeight="1" x14ac:dyDescent="0.2">
      <c r="A599" s="54"/>
      <c r="B599" s="77"/>
      <c r="C599" s="78"/>
      <c r="AG599" s="56"/>
      <c r="AH599" s="80"/>
    </row>
    <row r="600" spans="1:34" ht="15.75" customHeight="1" x14ac:dyDescent="0.2">
      <c r="A600" s="54"/>
      <c r="B600" s="77"/>
      <c r="C600" s="78"/>
      <c r="AG600" s="56"/>
      <c r="AH600" s="80"/>
    </row>
    <row r="601" spans="1:34" ht="15.75" customHeight="1" x14ac:dyDescent="0.2">
      <c r="A601" s="54"/>
      <c r="B601" s="77"/>
      <c r="C601" s="78"/>
      <c r="AG601" s="56"/>
      <c r="AH601" s="80"/>
    </row>
    <row r="602" spans="1:34" ht="15.75" customHeight="1" x14ac:dyDescent="0.2">
      <c r="A602" s="54"/>
      <c r="B602" s="77"/>
      <c r="C602" s="78"/>
      <c r="AG602" s="56"/>
      <c r="AH602" s="80"/>
    </row>
    <row r="603" spans="1:34" ht="15.75" customHeight="1" x14ac:dyDescent="0.2">
      <c r="A603" s="54"/>
      <c r="B603" s="77"/>
      <c r="C603" s="78"/>
      <c r="AG603" s="56"/>
      <c r="AH603" s="80"/>
    </row>
    <row r="604" spans="1:34" ht="15.75" customHeight="1" x14ac:dyDescent="0.2">
      <c r="A604" s="54"/>
      <c r="B604" s="77"/>
      <c r="C604" s="78"/>
      <c r="AG604" s="56"/>
      <c r="AH604" s="80"/>
    </row>
    <row r="605" spans="1:34" ht="15.75" customHeight="1" x14ac:dyDescent="0.2">
      <c r="A605" s="54"/>
      <c r="B605" s="77"/>
      <c r="C605" s="78"/>
      <c r="AG605" s="56"/>
      <c r="AH605" s="80"/>
    </row>
    <row r="606" spans="1:34" ht="15.75" customHeight="1" x14ac:dyDescent="0.2">
      <c r="A606" s="54"/>
      <c r="B606" s="77"/>
      <c r="C606" s="78"/>
      <c r="AG606" s="56"/>
      <c r="AH606" s="80"/>
    </row>
    <row r="607" spans="1:34" ht="15.75" customHeight="1" x14ac:dyDescent="0.2">
      <c r="A607" s="54"/>
      <c r="B607" s="77"/>
      <c r="C607" s="78"/>
      <c r="AG607" s="56"/>
      <c r="AH607" s="80"/>
    </row>
    <row r="608" spans="1:34" ht="15.75" customHeight="1" x14ac:dyDescent="0.2">
      <c r="A608" s="54"/>
      <c r="B608" s="77"/>
      <c r="C608" s="78"/>
      <c r="AG608" s="56"/>
      <c r="AH608" s="80"/>
    </row>
    <row r="609" spans="1:34" ht="15.75" customHeight="1" x14ac:dyDescent="0.2">
      <c r="A609" s="54"/>
      <c r="B609" s="77"/>
      <c r="C609" s="78"/>
      <c r="AG609" s="56"/>
      <c r="AH609" s="80"/>
    </row>
    <row r="610" spans="1:34" ht="15.75" customHeight="1" x14ac:dyDescent="0.2">
      <c r="A610" s="54"/>
      <c r="B610" s="77"/>
      <c r="C610" s="78"/>
      <c r="AG610" s="56"/>
      <c r="AH610" s="80"/>
    </row>
    <row r="611" spans="1:34" ht="15.75" customHeight="1" x14ac:dyDescent="0.2">
      <c r="A611" s="54"/>
      <c r="B611" s="77"/>
      <c r="C611" s="78"/>
      <c r="AG611" s="56"/>
      <c r="AH611" s="80"/>
    </row>
    <row r="612" spans="1:34" ht="15.75" customHeight="1" x14ac:dyDescent="0.2">
      <c r="A612" s="54"/>
      <c r="B612" s="77"/>
      <c r="C612" s="78"/>
      <c r="AG612" s="56"/>
      <c r="AH612" s="80"/>
    </row>
    <row r="613" spans="1:34" ht="15.75" customHeight="1" x14ac:dyDescent="0.2">
      <c r="A613" s="54"/>
      <c r="B613" s="77"/>
      <c r="C613" s="78"/>
      <c r="AG613" s="56"/>
      <c r="AH613" s="80"/>
    </row>
    <row r="614" spans="1:34" ht="15.75" customHeight="1" x14ac:dyDescent="0.2">
      <c r="A614" s="54"/>
      <c r="B614" s="77"/>
      <c r="C614" s="78"/>
      <c r="AG614" s="56"/>
      <c r="AH614" s="80"/>
    </row>
    <row r="615" spans="1:34" ht="15.75" customHeight="1" x14ac:dyDescent="0.2">
      <c r="A615" s="54"/>
      <c r="B615" s="77"/>
      <c r="C615" s="78"/>
      <c r="AG615" s="56"/>
      <c r="AH615" s="80"/>
    </row>
    <row r="616" spans="1:34" ht="15.75" customHeight="1" x14ac:dyDescent="0.2">
      <c r="A616" s="54"/>
      <c r="B616" s="77"/>
      <c r="C616" s="78"/>
      <c r="AG616" s="56"/>
      <c r="AH616" s="80"/>
    </row>
    <row r="617" spans="1:34" ht="15.75" customHeight="1" x14ac:dyDescent="0.2">
      <c r="A617" s="54"/>
      <c r="B617" s="77"/>
      <c r="C617" s="78"/>
      <c r="AG617" s="56"/>
      <c r="AH617" s="80"/>
    </row>
    <row r="618" spans="1:34" ht="15.75" customHeight="1" x14ac:dyDescent="0.2">
      <c r="A618" s="54"/>
      <c r="B618" s="77"/>
      <c r="C618" s="78"/>
      <c r="AG618" s="56"/>
      <c r="AH618" s="80"/>
    </row>
    <row r="619" spans="1:34" ht="15.75" customHeight="1" x14ac:dyDescent="0.2">
      <c r="A619" s="54"/>
      <c r="B619" s="77"/>
      <c r="C619" s="78"/>
      <c r="AG619" s="56"/>
      <c r="AH619" s="80"/>
    </row>
    <row r="620" spans="1:34" ht="15.75" customHeight="1" x14ac:dyDescent="0.2">
      <c r="A620" s="54"/>
      <c r="B620" s="77"/>
      <c r="C620" s="78"/>
      <c r="AG620" s="56"/>
      <c r="AH620" s="80"/>
    </row>
    <row r="621" spans="1:34" ht="15.75" customHeight="1" x14ac:dyDescent="0.2">
      <c r="A621" s="54"/>
      <c r="B621" s="77"/>
      <c r="C621" s="78"/>
      <c r="AG621" s="56"/>
      <c r="AH621" s="80"/>
    </row>
    <row r="622" spans="1:34" ht="15.75" customHeight="1" x14ac:dyDescent="0.2">
      <c r="A622" s="54"/>
      <c r="B622" s="77"/>
      <c r="C622" s="78"/>
      <c r="AG622" s="56"/>
      <c r="AH622" s="80"/>
    </row>
    <row r="623" spans="1:34" ht="15.75" customHeight="1" x14ac:dyDescent="0.2">
      <c r="A623" s="54"/>
      <c r="B623" s="77"/>
      <c r="C623" s="78"/>
      <c r="AG623" s="56"/>
      <c r="AH623" s="80"/>
    </row>
    <row r="624" spans="1:34" ht="15.75" customHeight="1" x14ac:dyDescent="0.2">
      <c r="A624" s="54"/>
      <c r="B624" s="77"/>
      <c r="C624" s="78"/>
      <c r="AG624" s="56"/>
      <c r="AH624" s="80"/>
    </row>
    <row r="625" spans="1:34" ht="15.75" customHeight="1" x14ac:dyDescent="0.2">
      <c r="A625" s="54"/>
      <c r="B625" s="77"/>
      <c r="C625" s="78"/>
      <c r="AG625" s="56"/>
      <c r="AH625" s="80"/>
    </row>
    <row r="626" spans="1:34" ht="15.75" customHeight="1" x14ac:dyDescent="0.2">
      <c r="A626" s="54"/>
      <c r="B626" s="77"/>
      <c r="C626" s="78"/>
      <c r="AG626" s="56"/>
      <c r="AH626" s="80"/>
    </row>
    <row r="627" spans="1:34" ht="15.75" customHeight="1" x14ac:dyDescent="0.2">
      <c r="A627" s="54"/>
      <c r="B627" s="77"/>
      <c r="C627" s="78"/>
      <c r="AG627" s="56"/>
      <c r="AH627" s="80"/>
    </row>
    <row r="628" spans="1:34" ht="15.75" customHeight="1" x14ac:dyDescent="0.2">
      <c r="A628" s="54"/>
      <c r="B628" s="77"/>
      <c r="C628" s="78"/>
      <c r="AG628" s="56"/>
      <c r="AH628" s="80"/>
    </row>
    <row r="629" spans="1:34" ht="15.75" customHeight="1" x14ac:dyDescent="0.2">
      <c r="A629" s="54"/>
      <c r="B629" s="77"/>
      <c r="C629" s="78"/>
      <c r="AG629" s="56"/>
      <c r="AH629" s="80"/>
    </row>
    <row r="630" spans="1:34" ht="15.75" customHeight="1" x14ac:dyDescent="0.2">
      <c r="A630" s="54"/>
      <c r="B630" s="77"/>
      <c r="C630" s="78"/>
      <c r="AG630" s="56"/>
      <c r="AH630" s="80"/>
    </row>
    <row r="631" spans="1:34" ht="15.75" customHeight="1" x14ac:dyDescent="0.2">
      <c r="A631" s="54"/>
      <c r="B631" s="77"/>
      <c r="C631" s="78"/>
      <c r="AG631" s="56"/>
      <c r="AH631" s="80"/>
    </row>
    <row r="632" spans="1:34" ht="15.75" customHeight="1" x14ac:dyDescent="0.2">
      <c r="A632" s="54"/>
      <c r="B632" s="77"/>
      <c r="C632" s="78"/>
      <c r="AG632" s="56"/>
      <c r="AH632" s="80"/>
    </row>
    <row r="633" spans="1:34" ht="15.75" customHeight="1" x14ac:dyDescent="0.2">
      <c r="A633" s="54"/>
      <c r="B633" s="77"/>
      <c r="C633" s="78"/>
      <c r="AG633" s="56"/>
      <c r="AH633" s="80"/>
    </row>
    <row r="634" spans="1:34" ht="15.75" customHeight="1" x14ac:dyDescent="0.2">
      <c r="A634" s="54"/>
      <c r="B634" s="77"/>
      <c r="C634" s="78"/>
      <c r="AG634" s="56"/>
      <c r="AH634" s="80"/>
    </row>
    <row r="635" spans="1:34" ht="15.75" customHeight="1" x14ac:dyDescent="0.2">
      <c r="A635" s="54"/>
      <c r="B635" s="77"/>
      <c r="C635" s="78"/>
      <c r="AG635" s="56"/>
      <c r="AH635" s="80"/>
    </row>
    <row r="636" spans="1:34" ht="15.75" customHeight="1" x14ac:dyDescent="0.2">
      <c r="A636" s="54"/>
      <c r="B636" s="77"/>
      <c r="C636" s="78"/>
      <c r="AG636" s="56"/>
      <c r="AH636" s="80"/>
    </row>
    <row r="637" spans="1:34" ht="15.75" customHeight="1" x14ac:dyDescent="0.2">
      <c r="A637" s="54"/>
      <c r="B637" s="77"/>
      <c r="C637" s="78"/>
      <c r="AG637" s="56"/>
      <c r="AH637" s="80"/>
    </row>
    <row r="638" spans="1:34" ht="15.75" customHeight="1" x14ac:dyDescent="0.2">
      <c r="A638" s="54"/>
      <c r="B638" s="77"/>
      <c r="C638" s="78"/>
      <c r="AG638" s="56"/>
      <c r="AH638" s="80"/>
    </row>
    <row r="639" spans="1:34" ht="15.75" customHeight="1" x14ac:dyDescent="0.2">
      <c r="A639" s="54"/>
      <c r="B639" s="77"/>
      <c r="C639" s="78"/>
      <c r="AG639" s="56"/>
      <c r="AH639" s="80"/>
    </row>
    <row r="640" spans="1:34" ht="15.75" customHeight="1" x14ac:dyDescent="0.2">
      <c r="A640" s="54"/>
      <c r="B640" s="77"/>
      <c r="C640" s="78"/>
      <c r="AG640" s="56"/>
      <c r="AH640" s="80"/>
    </row>
    <row r="641" spans="1:34" ht="15.75" customHeight="1" x14ac:dyDescent="0.2">
      <c r="A641" s="54"/>
      <c r="B641" s="77"/>
      <c r="C641" s="78"/>
      <c r="AG641" s="56"/>
      <c r="AH641" s="80"/>
    </row>
    <row r="642" spans="1:34" ht="15.75" customHeight="1" x14ac:dyDescent="0.2">
      <c r="A642" s="54"/>
      <c r="B642" s="77"/>
      <c r="C642" s="78"/>
      <c r="AG642" s="56"/>
      <c r="AH642" s="80"/>
    </row>
    <row r="643" spans="1:34" ht="15.75" customHeight="1" x14ac:dyDescent="0.2">
      <c r="A643" s="54"/>
      <c r="B643" s="77"/>
      <c r="C643" s="78"/>
      <c r="AG643" s="56"/>
      <c r="AH643" s="80"/>
    </row>
    <row r="644" spans="1:34" ht="15.75" customHeight="1" x14ac:dyDescent="0.2">
      <c r="A644" s="54"/>
      <c r="B644" s="77"/>
      <c r="C644" s="78"/>
      <c r="AG644" s="56"/>
      <c r="AH644" s="80"/>
    </row>
    <row r="645" spans="1:34" ht="15.75" customHeight="1" x14ac:dyDescent="0.2">
      <c r="A645" s="54"/>
      <c r="B645" s="77"/>
      <c r="C645" s="78"/>
      <c r="AG645" s="56"/>
      <c r="AH645" s="80"/>
    </row>
    <row r="646" spans="1:34" ht="15.75" customHeight="1" x14ac:dyDescent="0.2">
      <c r="A646" s="54"/>
      <c r="B646" s="77"/>
      <c r="C646" s="78"/>
      <c r="AG646" s="56"/>
      <c r="AH646" s="80"/>
    </row>
    <row r="647" spans="1:34" ht="15.75" customHeight="1" x14ac:dyDescent="0.2">
      <c r="A647" s="54"/>
      <c r="B647" s="77"/>
      <c r="C647" s="78"/>
      <c r="AG647" s="56"/>
      <c r="AH647" s="80"/>
    </row>
    <row r="648" spans="1:34" ht="15.75" customHeight="1" x14ac:dyDescent="0.2">
      <c r="A648" s="54"/>
      <c r="B648" s="77"/>
      <c r="C648" s="78"/>
      <c r="AG648" s="56"/>
      <c r="AH648" s="80"/>
    </row>
    <row r="649" spans="1:34" ht="15.75" customHeight="1" x14ac:dyDescent="0.2">
      <c r="A649" s="54"/>
      <c r="B649" s="77"/>
      <c r="C649" s="78"/>
      <c r="AG649" s="56"/>
      <c r="AH649" s="80"/>
    </row>
    <row r="650" spans="1:34" ht="15.75" customHeight="1" x14ac:dyDescent="0.2">
      <c r="A650" s="54"/>
      <c r="B650" s="77"/>
      <c r="C650" s="78"/>
      <c r="AG650" s="56"/>
      <c r="AH650" s="80"/>
    </row>
    <row r="651" spans="1:34" ht="15.75" customHeight="1" x14ac:dyDescent="0.2">
      <c r="A651" s="54"/>
      <c r="B651" s="77"/>
      <c r="C651" s="78"/>
      <c r="AG651" s="56"/>
      <c r="AH651" s="80"/>
    </row>
    <row r="652" spans="1:34" ht="15.75" customHeight="1" x14ac:dyDescent="0.2">
      <c r="A652" s="54"/>
      <c r="B652" s="77"/>
      <c r="C652" s="78"/>
      <c r="AG652" s="56"/>
      <c r="AH652" s="80"/>
    </row>
    <row r="653" spans="1:34" ht="15.75" customHeight="1" x14ac:dyDescent="0.2">
      <c r="A653" s="54"/>
      <c r="B653" s="77"/>
      <c r="C653" s="78"/>
      <c r="AG653" s="56"/>
      <c r="AH653" s="80"/>
    </row>
    <row r="654" spans="1:34" ht="15.75" customHeight="1" x14ac:dyDescent="0.2">
      <c r="A654" s="54"/>
      <c r="B654" s="77"/>
      <c r="C654" s="78"/>
      <c r="AG654" s="56"/>
      <c r="AH654" s="80"/>
    </row>
    <row r="655" spans="1:34" ht="15.75" customHeight="1" x14ac:dyDescent="0.2">
      <c r="A655" s="54"/>
      <c r="B655" s="77"/>
      <c r="C655" s="78"/>
      <c r="AG655" s="56"/>
      <c r="AH655" s="80"/>
    </row>
    <row r="656" spans="1:34" ht="15.75" customHeight="1" x14ac:dyDescent="0.2">
      <c r="A656" s="54"/>
      <c r="B656" s="77"/>
      <c r="C656" s="78"/>
      <c r="AG656" s="56"/>
      <c r="AH656" s="80"/>
    </row>
    <row r="657" spans="1:34" ht="15.75" customHeight="1" x14ac:dyDescent="0.2">
      <c r="A657" s="54"/>
      <c r="B657" s="77"/>
      <c r="C657" s="78"/>
      <c r="AG657" s="56"/>
      <c r="AH657" s="80"/>
    </row>
    <row r="658" spans="1:34" ht="15.75" customHeight="1" x14ac:dyDescent="0.2">
      <c r="A658" s="54"/>
      <c r="B658" s="77"/>
      <c r="C658" s="78"/>
      <c r="AG658" s="56"/>
      <c r="AH658" s="80"/>
    </row>
    <row r="659" spans="1:34" ht="15.75" customHeight="1" x14ac:dyDescent="0.2">
      <c r="A659" s="54"/>
      <c r="B659" s="77"/>
      <c r="C659" s="78"/>
      <c r="AG659" s="56"/>
      <c r="AH659" s="80"/>
    </row>
    <row r="660" spans="1:34" ht="15.75" customHeight="1" x14ac:dyDescent="0.2">
      <c r="A660" s="54"/>
      <c r="B660" s="77"/>
      <c r="C660" s="78"/>
      <c r="AG660" s="56"/>
      <c r="AH660" s="80"/>
    </row>
    <row r="661" spans="1:34" ht="15.75" customHeight="1" x14ac:dyDescent="0.2">
      <c r="A661" s="54"/>
      <c r="B661" s="77"/>
      <c r="C661" s="78"/>
      <c r="AG661" s="56"/>
      <c r="AH661" s="80"/>
    </row>
    <row r="662" spans="1:34" ht="15.75" customHeight="1" x14ac:dyDescent="0.2">
      <c r="A662" s="54"/>
      <c r="B662" s="77"/>
      <c r="C662" s="78"/>
      <c r="AG662" s="56"/>
      <c r="AH662" s="80"/>
    </row>
    <row r="663" spans="1:34" ht="15.75" customHeight="1" x14ac:dyDescent="0.2">
      <c r="A663" s="54"/>
      <c r="B663" s="77"/>
      <c r="C663" s="78"/>
      <c r="AG663" s="56"/>
      <c r="AH663" s="80"/>
    </row>
    <row r="664" spans="1:34" ht="15.75" customHeight="1" x14ac:dyDescent="0.2">
      <c r="A664" s="54"/>
      <c r="B664" s="77"/>
      <c r="C664" s="78"/>
      <c r="AG664" s="56"/>
      <c r="AH664" s="80"/>
    </row>
    <row r="665" spans="1:34" ht="15.75" customHeight="1" x14ac:dyDescent="0.2">
      <c r="A665" s="54"/>
      <c r="B665" s="77"/>
      <c r="C665" s="78"/>
      <c r="AG665" s="56"/>
      <c r="AH665" s="80"/>
    </row>
    <row r="666" spans="1:34" ht="15.75" customHeight="1" x14ac:dyDescent="0.2">
      <c r="A666" s="54"/>
      <c r="B666" s="77"/>
      <c r="C666" s="78"/>
      <c r="AG666" s="56"/>
      <c r="AH666" s="80"/>
    </row>
    <row r="667" spans="1:34" ht="15.75" customHeight="1" x14ac:dyDescent="0.2">
      <c r="A667" s="54"/>
      <c r="B667" s="77"/>
      <c r="C667" s="78"/>
      <c r="AG667" s="56"/>
      <c r="AH667" s="80"/>
    </row>
    <row r="668" spans="1:34" ht="15.75" customHeight="1" x14ac:dyDescent="0.2">
      <c r="A668" s="54"/>
      <c r="B668" s="77"/>
      <c r="C668" s="78"/>
      <c r="AG668" s="56"/>
      <c r="AH668" s="80"/>
    </row>
    <row r="669" spans="1:34" ht="15.75" customHeight="1" x14ac:dyDescent="0.2">
      <c r="A669" s="54"/>
      <c r="B669" s="77"/>
      <c r="C669" s="78"/>
      <c r="AG669" s="56"/>
      <c r="AH669" s="80"/>
    </row>
    <row r="670" spans="1:34" ht="15.75" customHeight="1" x14ac:dyDescent="0.2">
      <c r="A670" s="54"/>
      <c r="B670" s="77"/>
      <c r="C670" s="78"/>
      <c r="AG670" s="56"/>
      <c r="AH670" s="80"/>
    </row>
    <row r="671" spans="1:34" ht="15.75" customHeight="1" x14ac:dyDescent="0.2">
      <c r="A671" s="54"/>
      <c r="B671" s="77"/>
      <c r="C671" s="78"/>
      <c r="AG671" s="56"/>
      <c r="AH671" s="80"/>
    </row>
    <row r="672" spans="1:34" ht="15.75" customHeight="1" x14ac:dyDescent="0.2">
      <c r="A672" s="54"/>
      <c r="B672" s="77"/>
      <c r="C672" s="78"/>
      <c r="AG672" s="56"/>
      <c r="AH672" s="80"/>
    </row>
    <row r="673" spans="1:34" ht="15.75" customHeight="1" x14ac:dyDescent="0.2">
      <c r="A673" s="54"/>
      <c r="B673" s="77"/>
      <c r="C673" s="78"/>
      <c r="AG673" s="56"/>
      <c r="AH673" s="80"/>
    </row>
    <row r="674" spans="1:34" ht="15.75" customHeight="1" x14ac:dyDescent="0.2">
      <c r="A674" s="54"/>
      <c r="B674" s="77"/>
      <c r="C674" s="78"/>
      <c r="AG674" s="56"/>
      <c r="AH674" s="80"/>
    </row>
    <row r="675" spans="1:34" ht="15.75" customHeight="1" x14ac:dyDescent="0.2">
      <c r="A675" s="54"/>
      <c r="B675" s="77"/>
      <c r="C675" s="78"/>
      <c r="AG675" s="56"/>
      <c r="AH675" s="80"/>
    </row>
    <row r="676" spans="1:34" ht="15.75" customHeight="1" x14ac:dyDescent="0.2">
      <c r="A676" s="54"/>
      <c r="B676" s="77"/>
      <c r="C676" s="78"/>
      <c r="AG676" s="56"/>
      <c r="AH676" s="80"/>
    </row>
    <row r="677" spans="1:34" ht="15.75" customHeight="1" x14ac:dyDescent="0.2">
      <c r="A677" s="54"/>
      <c r="B677" s="77"/>
      <c r="C677" s="78"/>
      <c r="AG677" s="56"/>
      <c r="AH677" s="80"/>
    </row>
    <row r="678" spans="1:34" ht="15.75" customHeight="1" x14ac:dyDescent="0.2">
      <c r="A678" s="54"/>
      <c r="B678" s="77"/>
      <c r="C678" s="78"/>
      <c r="AG678" s="56"/>
      <c r="AH678" s="80"/>
    </row>
    <row r="679" spans="1:34" ht="15.75" customHeight="1" x14ac:dyDescent="0.2">
      <c r="A679" s="54"/>
      <c r="B679" s="77"/>
      <c r="C679" s="78"/>
      <c r="AG679" s="56"/>
      <c r="AH679" s="80"/>
    </row>
    <row r="680" spans="1:34" ht="15.75" customHeight="1" x14ac:dyDescent="0.2">
      <c r="A680" s="54"/>
      <c r="B680" s="77"/>
      <c r="C680" s="78"/>
      <c r="AG680" s="56"/>
      <c r="AH680" s="80"/>
    </row>
    <row r="681" spans="1:34" ht="15.75" customHeight="1" x14ac:dyDescent="0.2">
      <c r="A681" s="54"/>
      <c r="B681" s="77"/>
      <c r="C681" s="78"/>
      <c r="AG681" s="56"/>
      <c r="AH681" s="80"/>
    </row>
    <row r="682" spans="1:34" ht="15.75" customHeight="1" x14ac:dyDescent="0.2">
      <c r="A682" s="54"/>
      <c r="B682" s="77"/>
      <c r="C682" s="78"/>
      <c r="AG682" s="56"/>
      <c r="AH682" s="80"/>
    </row>
    <row r="683" spans="1:34" ht="15.75" customHeight="1" x14ac:dyDescent="0.2">
      <c r="A683" s="54"/>
      <c r="B683" s="77"/>
      <c r="C683" s="78"/>
      <c r="AG683" s="56"/>
      <c r="AH683" s="80"/>
    </row>
    <row r="684" spans="1:34" ht="15.75" customHeight="1" x14ac:dyDescent="0.2">
      <c r="A684" s="54"/>
      <c r="B684" s="77"/>
      <c r="C684" s="78"/>
      <c r="AG684" s="56"/>
      <c r="AH684" s="80"/>
    </row>
    <row r="685" spans="1:34" ht="15.75" customHeight="1" x14ac:dyDescent="0.2">
      <c r="A685" s="54"/>
      <c r="B685" s="77"/>
      <c r="C685" s="78"/>
      <c r="AG685" s="56"/>
      <c r="AH685" s="80"/>
    </row>
    <row r="686" spans="1:34" ht="15.75" customHeight="1" x14ac:dyDescent="0.2">
      <c r="A686" s="54"/>
      <c r="B686" s="77"/>
      <c r="C686" s="78"/>
      <c r="AG686" s="56"/>
      <c r="AH686" s="80"/>
    </row>
    <row r="687" spans="1:34" ht="15.75" customHeight="1" x14ac:dyDescent="0.2">
      <c r="A687" s="54"/>
      <c r="B687" s="77"/>
      <c r="C687" s="78"/>
      <c r="AG687" s="56"/>
      <c r="AH687" s="80"/>
    </row>
    <row r="688" spans="1:34" ht="15.75" customHeight="1" x14ac:dyDescent="0.2">
      <c r="A688" s="54"/>
      <c r="B688" s="77"/>
      <c r="C688" s="78"/>
      <c r="AG688" s="56"/>
      <c r="AH688" s="80"/>
    </row>
    <row r="689" spans="1:34" ht="15.75" customHeight="1" x14ac:dyDescent="0.2">
      <c r="A689" s="54"/>
      <c r="B689" s="77"/>
      <c r="C689" s="78"/>
      <c r="AG689" s="56"/>
      <c r="AH689" s="80"/>
    </row>
    <row r="690" spans="1:34" ht="15.75" customHeight="1" x14ac:dyDescent="0.2">
      <c r="A690" s="54"/>
      <c r="B690" s="77"/>
      <c r="C690" s="78"/>
      <c r="AG690" s="56"/>
      <c r="AH690" s="80"/>
    </row>
    <row r="691" spans="1:34" ht="15.75" customHeight="1" x14ac:dyDescent="0.2">
      <c r="A691" s="54"/>
      <c r="B691" s="77"/>
      <c r="C691" s="78"/>
      <c r="AG691" s="56"/>
      <c r="AH691" s="80"/>
    </row>
    <row r="692" spans="1:34" ht="15.75" customHeight="1" x14ac:dyDescent="0.2">
      <c r="A692" s="54"/>
      <c r="B692" s="77"/>
      <c r="C692" s="78"/>
      <c r="AG692" s="56"/>
      <c r="AH692" s="80"/>
    </row>
    <row r="693" spans="1:34" ht="15.75" customHeight="1" x14ac:dyDescent="0.2">
      <c r="A693" s="54"/>
      <c r="B693" s="77"/>
      <c r="C693" s="78"/>
      <c r="AG693" s="56"/>
      <c r="AH693" s="80"/>
    </row>
    <row r="694" spans="1:34" ht="15.75" customHeight="1" x14ac:dyDescent="0.2">
      <c r="A694" s="54"/>
      <c r="B694" s="77"/>
      <c r="C694" s="78"/>
      <c r="AG694" s="56"/>
      <c r="AH694" s="80"/>
    </row>
    <row r="695" spans="1:34" ht="15.75" customHeight="1" x14ac:dyDescent="0.2">
      <c r="A695" s="54"/>
      <c r="B695" s="77"/>
      <c r="C695" s="78"/>
      <c r="AG695" s="56"/>
      <c r="AH695" s="80"/>
    </row>
    <row r="696" spans="1:34" ht="15.75" customHeight="1" x14ac:dyDescent="0.2">
      <c r="A696" s="54"/>
      <c r="B696" s="77"/>
      <c r="C696" s="78"/>
      <c r="AG696" s="56"/>
      <c r="AH696" s="80"/>
    </row>
    <row r="697" spans="1:34" ht="15.75" customHeight="1" x14ac:dyDescent="0.2">
      <c r="A697" s="54"/>
      <c r="B697" s="77"/>
      <c r="C697" s="78"/>
      <c r="AG697" s="56"/>
      <c r="AH697" s="80"/>
    </row>
    <row r="698" spans="1:34" ht="15.75" customHeight="1" x14ac:dyDescent="0.2">
      <c r="A698" s="54"/>
      <c r="B698" s="77"/>
      <c r="C698" s="78"/>
      <c r="AG698" s="56"/>
      <c r="AH698" s="80"/>
    </row>
    <row r="699" spans="1:34" ht="15.75" customHeight="1" x14ac:dyDescent="0.2">
      <c r="A699" s="54"/>
      <c r="B699" s="77"/>
      <c r="C699" s="78"/>
      <c r="AG699" s="56"/>
      <c r="AH699" s="80"/>
    </row>
    <row r="700" spans="1:34" ht="15.75" customHeight="1" x14ac:dyDescent="0.2">
      <c r="A700" s="54"/>
      <c r="B700" s="77"/>
      <c r="C700" s="78"/>
      <c r="AG700" s="56"/>
      <c r="AH700" s="80"/>
    </row>
    <row r="701" spans="1:34" ht="15.75" customHeight="1" x14ac:dyDescent="0.2">
      <c r="A701" s="54"/>
      <c r="B701" s="77"/>
      <c r="C701" s="78"/>
      <c r="AG701" s="56"/>
      <c r="AH701" s="80"/>
    </row>
    <row r="702" spans="1:34" ht="15.75" customHeight="1" x14ac:dyDescent="0.2">
      <c r="A702" s="54"/>
      <c r="B702" s="77"/>
      <c r="C702" s="78"/>
      <c r="AG702" s="56"/>
      <c r="AH702" s="80"/>
    </row>
    <row r="703" spans="1:34" ht="15.75" customHeight="1" x14ac:dyDescent="0.2">
      <c r="A703" s="54"/>
      <c r="B703" s="77"/>
      <c r="C703" s="78"/>
      <c r="AG703" s="56"/>
      <c r="AH703" s="80"/>
    </row>
    <row r="704" spans="1:34" ht="15.75" customHeight="1" x14ac:dyDescent="0.2">
      <c r="A704" s="54"/>
      <c r="B704" s="77"/>
      <c r="C704" s="78"/>
      <c r="AG704" s="56"/>
      <c r="AH704" s="80"/>
    </row>
    <row r="705" spans="1:34" ht="15.75" customHeight="1" x14ac:dyDescent="0.2">
      <c r="A705" s="54"/>
      <c r="B705" s="77"/>
      <c r="C705" s="78"/>
      <c r="AG705" s="56"/>
      <c r="AH705" s="80"/>
    </row>
    <row r="706" spans="1:34" ht="15.75" customHeight="1" x14ac:dyDescent="0.2">
      <c r="A706" s="54"/>
      <c r="B706" s="77"/>
      <c r="C706" s="78"/>
      <c r="AG706" s="56"/>
      <c r="AH706" s="80"/>
    </row>
    <row r="707" spans="1:34" ht="15.75" customHeight="1" x14ac:dyDescent="0.2">
      <c r="A707" s="54"/>
      <c r="B707" s="77"/>
      <c r="C707" s="78"/>
      <c r="AG707" s="56"/>
      <c r="AH707" s="80"/>
    </row>
    <row r="708" spans="1:34" ht="15.75" customHeight="1" x14ac:dyDescent="0.2">
      <c r="A708" s="54"/>
      <c r="B708" s="77"/>
      <c r="C708" s="78"/>
      <c r="AG708" s="56"/>
      <c r="AH708" s="80"/>
    </row>
    <row r="709" spans="1:34" ht="15.75" customHeight="1" x14ac:dyDescent="0.2">
      <c r="A709" s="54"/>
      <c r="B709" s="77"/>
      <c r="C709" s="78"/>
      <c r="AG709" s="56"/>
      <c r="AH709" s="80"/>
    </row>
    <row r="710" spans="1:34" ht="15.75" customHeight="1" x14ac:dyDescent="0.2">
      <c r="A710" s="54"/>
      <c r="B710" s="77"/>
      <c r="C710" s="78"/>
      <c r="AG710" s="56"/>
      <c r="AH710" s="80"/>
    </row>
    <row r="711" spans="1:34" ht="15.75" customHeight="1" x14ac:dyDescent="0.2">
      <c r="A711" s="54"/>
      <c r="B711" s="77"/>
      <c r="C711" s="78"/>
      <c r="AG711" s="56"/>
      <c r="AH711" s="80"/>
    </row>
    <row r="712" spans="1:34" ht="15.75" customHeight="1" x14ac:dyDescent="0.2">
      <c r="A712" s="54"/>
      <c r="B712" s="77"/>
      <c r="C712" s="78"/>
      <c r="AG712" s="56"/>
      <c r="AH712" s="80"/>
    </row>
    <row r="713" spans="1:34" ht="15.75" customHeight="1" x14ac:dyDescent="0.2">
      <c r="A713" s="54"/>
      <c r="B713" s="77"/>
      <c r="C713" s="78"/>
      <c r="AG713" s="56"/>
      <c r="AH713" s="80"/>
    </row>
    <row r="714" spans="1:34" ht="15.75" customHeight="1" x14ac:dyDescent="0.2">
      <c r="A714" s="54"/>
      <c r="B714" s="77"/>
      <c r="C714" s="78"/>
      <c r="AG714" s="56"/>
      <c r="AH714" s="80"/>
    </row>
    <row r="715" spans="1:34" ht="15.75" customHeight="1" x14ac:dyDescent="0.2">
      <c r="A715" s="54"/>
      <c r="B715" s="77"/>
      <c r="C715" s="78"/>
      <c r="AG715" s="56"/>
      <c r="AH715" s="80"/>
    </row>
    <row r="716" spans="1:34" ht="15.75" customHeight="1" x14ac:dyDescent="0.2">
      <c r="A716" s="54"/>
      <c r="B716" s="77"/>
      <c r="C716" s="78"/>
      <c r="AG716" s="56"/>
      <c r="AH716" s="80"/>
    </row>
    <row r="717" spans="1:34" ht="15.75" customHeight="1" x14ac:dyDescent="0.2">
      <c r="A717" s="54"/>
      <c r="B717" s="77"/>
      <c r="C717" s="78"/>
      <c r="AG717" s="56"/>
      <c r="AH717" s="80"/>
    </row>
    <row r="718" spans="1:34" ht="15.75" customHeight="1" x14ac:dyDescent="0.2">
      <c r="A718" s="54"/>
      <c r="B718" s="77"/>
      <c r="C718" s="78"/>
      <c r="AG718" s="56"/>
      <c r="AH718" s="80"/>
    </row>
    <row r="719" spans="1:34" ht="15.75" customHeight="1" x14ac:dyDescent="0.2">
      <c r="A719" s="54"/>
      <c r="B719" s="77"/>
      <c r="C719" s="78"/>
      <c r="AG719" s="56"/>
      <c r="AH719" s="80"/>
    </row>
    <row r="720" spans="1:34" ht="15.75" customHeight="1" x14ac:dyDescent="0.2">
      <c r="A720" s="54"/>
      <c r="B720" s="77"/>
      <c r="C720" s="78"/>
      <c r="AG720" s="56"/>
      <c r="AH720" s="80"/>
    </row>
    <row r="721" spans="1:34" ht="15.75" customHeight="1" x14ac:dyDescent="0.2">
      <c r="A721" s="54"/>
      <c r="B721" s="77"/>
      <c r="C721" s="78"/>
      <c r="AG721" s="56"/>
      <c r="AH721" s="80"/>
    </row>
    <row r="722" spans="1:34" ht="15.75" customHeight="1" x14ac:dyDescent="0.2">
      <c r="A722" s="54"/>
      <c r="B722" s="77"/>
      <c r="C722" s="78"/>
      <c r="AG722" s="56"/>
      <c r="AH722" s="80"/>
    </row>
    <row r="723" spans="1:34" ht="15.75" customHeight="1" x14ac:dyDescent="0.2">
      <c r="A723" s="54"/>
      <c r="B723" s="77"/>
      <c r="C723" s="78"/>
      <c r="AG723" s="56"/>
      <c r="AH723" s="80"/>
    </row>
    <row r="724" spans="1:34" ht="15.75" customHeight="1" x14ac:dyDescent="0.2">
      <c r="A724" s="54"/>
      <c r="B724" s="77"/>
      <c r="C724" s="78"/>
      <c r="AG724" s="56"/>
      <c r="AH724" s="80"/>
    </row>
    <row r="725" spans="1:34" ht="15.75" customHeight="1" x14ac:dyDescent="0.2">
      <c r="A725" s="54"/>
      <c r="B725" s="77"/>
      <c r="C725" s="78"/>
      <c r="AG725" s="56"/>
      <c r="AH725" s="80"/>
    </row>
    <row r="726" spans="1:34" ht="15.75" customHeight="1" x14ac:dyDescent="0.2">
      <c r="A726" s="54"/>
      <c r="B726" s="77"/>
      <c r="C726" s="78"/>
      <c r="AG726" s="56"/>
      <c r="AH726" s="80"/>
    </row>
    <row r="727" spans="1:34" ht="15.75" customHeight="1" x14ac:dyDescent="0.2">
      <c r="A727" s="54"/>
      <c r="B727" s="77"/>
      <c r="C727" s="78"/>
      <c r="AG727" s="56"/>
      <c r="AH727" s="80"/>
    </row>
    <row r="728" spans="1:34" ht="15.75" customHeight="1" x14ac:dyDescent="0.2">
      <c r="A728" s="54"/>
      <c r="B728" s="77"/>
      <c r="C728" s="78"/>
      <c r="AG728" s="56"/>
      <c r="AH728" s="80"/>
    </row>
    <row r="729" spans="1:34" ht="15.75" customHeight="1" x14ac:dyDescent="0.2">
      <c r="A729" s="54"/>
      <c r="B729" s="77"/>
      <c r="C729" s="78"/>
      <c r="AG729" s="56"/>
      <c r="AH729" s="80"/>
    </row>
    <row r="730" spans="1:34" ht="15.75" customHeight="1" x14ac:dyDescent="0.2">
      <c r="A730" s="54"/>
      <c r="B730" s="77"/>
      <c r="C730" s="78"/>
      <c r="AG730" s="56"/>
      <c r="AH730" s="80"/>
    </row>
    <row r="731" spans="1:34" ht="15.75" customHeight="1" x14ac:dyDescent="0.2">
      <c r="A731" s="54"/>
      <c r="B731" s="77"/>
      <c r="C731" s="78"/>
      <c r="AG731" s="56"/>
      <c r="AH731" s="80"/>
    </row>
    <row r="732" spans="1:34" ht="15.75" customHeight="1" x14ac:dyDescent="0.2">
      <c r="A732" s="54"/>
      <c r="B732" s="77"/>
      <c r="C732" s="78"/>
      <c r="AG732" s="56"/>
      <c r="AH732" s="80"/>
    </row>
    <row r="733" spans="1:34" ht="15.75" customHeight="1" x14ac:dyDescent="0.2">
      <c r="A733" s="54"/>
      <c r="B733" s="77"/>
      <c r="C733" s="78"/>
      <c r="AG733" s="56"/>
      <c r="AH733" s="80"/>
    </row>
    <row r="734" spans="1:34" ht="15.75" customHeight="1" x14ac:dyDescent="0.2">
      <c r="A734" s="54"/>
      <c r="B734" s="77"/>
      <c r="C734" s="78"/>
      <c r="AG734" s="56"/>
      <c r="AH734" s="80"/>
    </row>
    <row r="735" spans="1:34" ht="15.75" customHeight="1" x14ac:dyDescent="0.2">
      <c r="A735" s="54"/>
      <c r="B735" s="77"/>
      <c r="C735" s="78"/>
      <c r="AG735" s="56"/>
      <c r="AH735" s="80"/>
    </row>
    <row r="736" spans="1:34" ht="15.75" customHeight="1" x14ac:dyDescent="0.2">
      <c r="A736" s="54"/>
      <c r="B736" s="77"/>
      <c r="C736" s="78"/>
      <c r="AG736" s="56"/>
      <c r="AH736" s="80"/>
    </row>
    <row r="737" spans="1:34" ht="15.75" customHeight="1" x14ac:dyDescent="0.2">
      <c r="A737" s="54"/>
      <c r="B737" s="77"/>
      <c r="C737" s="78"/>
      <c r="AG737" s="56"/>
      <c r="AH737" s="80"/>
    </row>
    <row r="738" spans="1:34" ht="15.75" customHeight="1" x14ac:dyDescent="0.2">
      <c r="A738" s="54"/>
      <c r="B738" s="77"/>
      <c r="C738" s="78"/>
      <c r="AG738" s="56"/>
      <c r="AH738" s="80"/>
    </row>
    <row r="739" spans="1:34" ht="15.75" customHeight="1" x14ac:dyDescent="0.2">
      <c r="A739" s="54"/>
      <c r="B739" s="77"/>
      <c r="C739" s="78"/>
      <c r="AG739" s="56"/>
      <c r="AH739" s="80"/>
    </row>
    <row r="740" spans="1:34" ht="15.75" customHeight="1" x14ac:dyDescent="0.2">
      <c r="A740" s="54"/>
      <c r="B740" s="77"/>
      <c r="C740" s="78"/>
      <c r="AG740" s="56"/>
      <c r="AH740" s="80"/>
    </row>
    <row r="741" spans="1:34" ht="15.75" customHeight="1" x14ac:dyDescent="0.2">
      <c r="A741" s="54"/>
      <c r="B741" s="77"/>
      <c r="C741" s="78"/>
      <c r="AG741" s="56"/>
      <c r="AH741" s="80"/>
    </row>
    <row r="742" spans="1:34" ht="15.75" customHeight="1" x14ac:dyDescent="0.2">
      <c r="A742" s="54"/>
      <c r="B742" s="77"/>
      <c r="C742" s="78"/>
      <c r="AG742" s="56"/>
      <c r="AH742" s="80"/>
    </row>
    <row r="743" spans="1:34" ht="15.75" customHeight="1" x14ac:dyDescent="0.2">
      <c r="A743" s="54"/>
      <c r="B743" s="77"/>
      <c r="C743" s="78"/>
      <c r="AG743" s="56"/>
      <c r="AH743" s="80"/>
    </row>
    <row r="744" spans="1:34" ht="15.75" customHeight="1" x14ac:dyDescent="0.2">
      <c r="A744" s="54"/>
      <c r="B744" s="77"/>
      <c r="C744" s="78"/>
      <c r="AG744" s="56"/>
      <c r="AH744" s="80"/>
    </row>
    <row r="745" spans="1:34" ht="15.75" customHeight="1" x14ac:dyDescent="0.2">
      <c r="A745" s="54"/>
      <c r="B745" s="77"/>
      <c r="C745" s="78"/>
      <c r="AG745" s="56"/>
      <c r="AH745" s="80"/>
    </row>
    <row r="746" spans="1:34" ht="15.75" customHeight="1" x14ac:dyDescent="0.2">
      <c r="A746" s="54"/>
      <c r="B746" s="77"/>
      <c r="C746" s="78"/>
      <c r="AG746" s="56"/>
      <c r="AH746" s="80"/>
    </row>
    <row r="747" spans="1:34" ht="15.75" customHeight="1" x14ac:dyDescent="0.2">
      <c r="A747" s="54"/>
      <c r="B747" s="77"/>
      <c r="C747" s="78"/>
      <c r="AG747" s="56"/>
      <c r="AH747" s="80"/>
    </row>
    <row r="748" spans="1:34" ht="15.75" customHeight="1" x14ac:dyDescent="0.2">
      <c r="A748" s="54"/>
      <c r="B748" s="77"/>
      <c r="C748" s="78"/>
      <c r="AG748" s="56"/>
      <c r="AH748" s="80"/>
    </row>
    <row r="749" spans="1:34" ht="15.75" customHeight="1" x14ac:dyDescent="0.2">
      <c r="A749" s="54"/>
      <c r="B749" s="77"/>
      <c r="C749" s="78"/>
      <c r="AG749" s="56"/>
      <c r="AH749" s="80"/>
    </row>
    <row r="750" spans="1:34" ht="15.75" customHeight="1" x14ac:dyDescent="0.2">
      <c r="A750" s="54"/>
      <c r="B750" s="77"/>
      <c r="C750" s="78"/>
      <c r="AG750" s="56"/>
      <c r="AH750" s="80"/>
    </row>
    <row r="751" spans="1:34" ht="15.75" customHeight="1" x14ac:dyDescent="0.2">
      <c r="A751" s="54"/>
      <c r="B751" s="77"/>
      <c r="C751" s="78"/>
      <c r="AG751" s="56"/>
      <c r="AH751" s="80"/>
    </row>
    <row r="752" spans="1:34" ht="15.75" customHeight="1" x14ac:dyDescent="0.2">
      <c r="A752" s="54"/>
      <c r="B752" s="77"/>
      <c r="C752" s="78"/>
      <c r="AG752" s="56"/>
      <c r="AH752" s="80"/>
    </row>
    <row r="753" spans="1:34" ht="15.75" customHeight="1" x14ac:dyDescent="0.2">
      <c r="A753" s="54"/>
      <c r="B753" s="77"/>
      <c r="C753" s="78"/>
      <c r="AG753" s="56"/>
      <c r="AH753" s="80"/>
    </row>
    <row r="754" spans="1:34" ht="15.75" customHeight="1" x14ac:dyDescent="0.2">
      <c r="A754" s="54"/>
      <c r="B754" s="77"/>
      <c r="C754" s="78"/>
      <c r="AG754" s="56"/>
      <c r="AH754" s="80"/>
    </row>
    <row r="755" spans="1:34" ht="15.75" customHeight="1" x14ac:dyDescent="0.2">
      <c r="A755" s="54"/>
      <c r="B755" s="77"/>
      <c r="C755" s="78"/>
      <c r="AG755" s="56"/>
      <c r="AH755" s="80"/>
    </row>
    <row r="756" spans="1:34" ht="15.75" customHeight="1" x14ac:dyDescent="0.2">
      <c r="A756" s="54"/>
      <c r="B756" s="77"/>
      <c r="C756" s="78"/>
      <c r="AG756" s="56"/>
      <c r="AH756" s="80"/>
    </row>
    <row r="757" spans="1:34" ht="15.75" customHeight="1" x14ac:dyDescent="0.2">
      <c r="A757" s="54"/>
      <c r="B757" s="77"/>
      <c r="C757" s="78"/>
      <c r="AG757" s="56"/>
      <c r="AH757" s="80"/>
    </row>
    <row r="758" spans="1:34" ht="15.75" customHeight="1" x14ac:dyDescent="0.2">
      <c r="A758" s="54"/>
      <c r="B758" s="77"/>
      <c r="C758" s="78"/>
      <c r="AG758" s="56"/>
      <c r="AH758" s="80"/>
    </row>
    <row r="759" spans="1:34" ht="15.75" customHeight="1" x14ac:dyDescent="0.2">
      <c r="A759" s="54"/>
      <c r="B759" s="77"/>
      <c r="C759" s="78"/>
      <c r="AG759" s="56"/>
      <c r="AH759" s="80"/>
    </row>
    <row r="760" spans="1:34" ht="15.75" customHeight="1" x14ac:dyDescent="0.2">
      <c r="A760" s="54"/>
      <c r="B760" s="77"/>
      <c r="C760" s="78"/>
      <c r="AG760" s="56"/>
      <c r="AH760" s="80"/>
    </row>
    <row r="761" spans="1:34" ht="15.75" customHeight="1" x14ac:dyDescent="0.2">
      <c r="A761" s="54"/>
      <c r="B761" s="77"/>
      <c r="C761" s="78"/>
      <c r="AG761" s="56"/>
      <c r="AH761" s="80"/>
    </row>
    <row r="762" spans="1:34" ht="15.75" customHeight="1" x14ac:dyDescent="0.2">
      <c r="A762" s="54"/>
      <c r="B762" s="77"/>
      <c r="C762" s="78"/>
      <c r="AG762" s="56"/>
      <c r="AH762" s="80"/>
    </row>
    <row r="763" spans="1:34" ht="15.75" customHeight="1" x14ac:dyDescent="0.2">
      <c r="A763" s="54"/>
      <c r="B763" s="77"/>
      <c r="C763" s="78"/>
      <c r="AG763" s="56"/>
      <c r="AH763" s="80"/>
    </row>
    <row r="764" spans="1:34" ht="15.75" customHeight="1" x14ac:dyDescent="0.2">
      <c r="A764" s="54"/>
      <c r="B764" s="77"/>
      <c r="C764" s="78"/>
      <c r="AG764" s="56"/>
      <c r="AH764" s="80"/>
    </row>
    <row r="765" spans="1:34" ht="15.75" customHeight="1" x14ac:dyDescent="0.2">
      <c r="A765" s="54"/>
      <c r="B765" s="77"/>
      <c r="C765" s="78"/>
      <c r="AG765" s="56"/>
      <c r="AH765" s="80"/>
    </row>
    <row r="766" spans="1:34" ht="15.75" customHeight="1" x14ac:dyDescent="0.2">
      <c r="A766" s="54"/>
      <c r="B766" s="77"/>
      <c r="C766" s="78"/>
      <c r="AG766" s="56"/>
      <c r="AH766" s="80"/>
    </row>
    <row r="767" spans="1:34" ht="15.75" customHeight="1" x14ac:dyDescent="0.2">
      <c r="A767" s="54"/>
      <c r="B767" s="77"/>
      <c r="C767" s="78"/>
      <c r="AG767" s="56"/>
      <c r="AH767" s="80"/>
    </row>
    <row r="768" spans="1:34" ht="15.75" customHeight="1" x14ac:dyDescent="0.2">
      <c r="A768" s="54"/>
      <c r="B768" s="77"/>
      <c r="C768" s="78"/>
      <c r="AG768" s="56"/>
      <c r="AH768" s="80"/>
    </row>
    <row r="769" spans="1:34" ht="15.75" customHeight="1" x14ac:dyDescent="0.2">
      <c r="A769" s="54"/>
      <c r="B769" s="77"/>
      <c r="C769" s="78"/>
      <c r="AG769" s="56"/>
      <c r="AH769" s="80"/>
    </row>
    <row r="770" spans="1:34" ht="15.75" customHeight="1" x14ac:dyDescent="0.2">
      <c r="A770" s="54"/>
      <c r="B770" s="77"/>
      <c r="C770" s="78"/>
      <c r="AG770" s="56"/>
      <c r="AH770" s="80"/>
    </row>
    <row r="771" spans="1:34" ht="15.75" customHeight="1" x14ac:dyDescent="0.2">
      <c r="A771" s="54"/>
      <c r="B771" s="77"/>
      <c r="C771" s="78"/>
      <c r="AG771" s="56"/>
      <c r="AH771" s="80"/>
    </row>
    <row r="772" spans="1:34" ht="15.75" customHeight="1" x14ac:dyDescent="0.2">
      <c r="A772" s="54"/>
      <c r="B772" s="77"/>
      <c r="C772" s="78"/>
      <c r="AG772" s="56"/>
      <c r="AH772" s="80"/>
    </row>
    <row r="773" spans="1:34" ht="15.75" customHeight="1" x14ac:dyDescent="0.2">
      <c r="A773" s="54"/>
      <c r="B773" s="77"/>
      <c r="C773" s="78"/>
      <c r="AG773" s="56"/>
      <c r="AH773" s="80"/>
    </row>
    <row r="774" spans="1:34" ht="15.75" customHeight="1" x14ac:dyDescent="0.2">
      <c r="A774" s="54"/>
      <c r="B774" s="77"/>
      <c r="C774" s="78"/>
      <c r="AG774" s="56"/>
      <c r="AH774" s="80"/>
    </row>
    <row r="775" spans="1:34" ht="15.75" customHeight="1" x14ac:dyDescent="0.2">
      <c r="A775" s="54"/>
      <c r="B775" s="77"/>
      <c r="C775" s="78"/>
      <c r="AG775" s="56"/>
      <c r="AH775" s="80"/>
    </row>
    <row r="776" spans="1:34" ht="15.75" customHeight="1" x14ac:dyDescent="0.2">
      <c r="A776" s="54"/>
      <c r="B776" s="77"/>
      <c r="C776" s="78"/>
      <c r="AG776" s="56"/>
      <c r="AH776" s="80"/>
    </row>
    <row r="777" spans="1:34" ht="15.75" customHeight="1" x14ac:dyDescent="0.2">
      <c r="A777" s="54"/>
      <c r="B777" s="77"/>
      <c r="C777" s="78"/>
      <c r="AG777" s="56"/>
      <c r="AH777" s="80"/>
    </row>
    <row r="778" spans="1:34" ht="15.75" customHeight="1" x14ac:dyDescent="0.2">
      <c r="A778" s="54"/>
      <c r="B778" s="77"/>
      <c r="C778" s="78"/>
      <c r="AG778" s="56"/>
      <c r="AH778" s="80"/>
    </row>
    <row r="779" spans="1:34" ht="15.75" customHeight="1" x14ac:dyDescent="0.2">
      <c r="A779" s="54"/>
      <c r="B779" s="77"/>
      <c r="C779" s="78"/>
      <c r="AG779" s="56"/>
      <c r="AH779" s="80"/>
    </row>
    <row r="780" spans="1:34" ht="15.75" customHeight="1" x14ac:dyDescent="0.2">
      <c r="A780" s="54"/>
      <c r="B780" s="77"/>
      <c r="C780" s="78"/>
      <c r="AG780" s="56"/>
      <c r="AH780" s="80"/>
    </row>
    <row r="781" spans="1:34" ht="15.75" customHeight="1" x14ac:dyDescent="0.2">
      <c r="A781" s="54"/>
      <c r="B781" s="77"/>
      <c r="C781" s="78"/>
      <c r="AG781" s="56"/>
      <c r="AH781" s="80"/>
    </row>
    <row r="782" spans="1:34" ht="15.75" customHeight="1" x14ac:dyDescent="0.2">
      <c r="A782" s="54"/>
      <c r="B782" s="77"/>
      <c r="C782" s="78"/>
      <c r="AG782" s="56"/>
      <c r="AH782" s="80"/>
    </row>
    <row r="783" spans="1:34" ht="15.75" customHeight="1" x14ac:dyDescent="0.2">
      <c r="A783" s="54"/>
      <c r="B783" s="77"/>
      <c r="C783" s="78"/>
      <c r="AG783" s="56"/>
      <c r="AH783" s="80"/>
    </row>
    <row r="784" spans="1:34" ht="15.75" customHeight="1" x14ac:dyDescent="0.2">
      <c r="A784" s="54"/>
      <c r="B784" s="77"/>
      <c r="C784" s="78"/>
      <c r="AG784" s="56"/>
      <c r="AH784" s="80"/>
    </row>
    <row r="785" spans="1:34" ht="15.75" customHeight="1" x14ac:dyDescent="0.2">
      <c r="A785" s="54"/>
      <c r="B785" s="77"/>
      <c r="C785" s="78"/>
      <c r="AG785" s="56"/>
      <c r="AH785" s="80"/>
    </row>
    <row r="786" spans="1:34" ht="15.75" customHeight="1" x14ac:dyDescent="0.2">
      <c r="A786" s="54"/>
      <c r="B786" s="77"/>
      <c r="C786" s="78"/>
      <c r="AG786" s="56"/>
      <c r="AH786" s="80"/>
    </row>
    <row r="787" spans="1:34" ht="15.75" customHeight="1" x14ac:dyDescent="0.2">
      <c r="A787" s="54"/>
      <c r="B787" s="77"/>
      <c r="C787" s="78"/>
      <c r="AG787" s="56"/>
      <c r="AH787" s="80"/>
    </row>
    <row r="788" spans="1:34" ht="15.75" customHeight="1" x14ac:dyDescent="0.2">
      <c r="A788" s="54"/>
      <c r="B788" s="77"/>
      <c r="C788" s="78"/>
      <c r="AG788" s="56"/>
      <c r="AH788" s="80"/>
    </row>
    <row r="789" spans="1:34" ht="15.75" customHeight="1" x14ac:dyDescent="0.2">
      <c r="A789" s="54"/>
      <c r="B789" s="77"/>
      <c r="C789" s="78"/>
      <c r="AG789" s="56"/>
      <c r="AH789" s="80"/>
    </row>
    <row r="790" spans="1:34" ht="15.75" customHeight="1" x14ac:dyDescent="0.2">
      <c r="A790" s="54"/>
      <c r="B790" s="77"/>
      <c r="C790" s="78"/>
      <c r="AG790" s="56"/>
      <c r="AH790" s="80"/>
    </row>
    <row r="791" spans="1:34" ht="15.75" customHeight="1" x14ac:dyDescent="0.2">
      <c r="A791" s="54"/>
      <c r="B791" s="77"/>
      <c r="C791" s="78"/>
      <c r="AG791" s="56"/>
      <c r="AH791" s="80"/>
    </row>
    <row r="792" spans="1:34" ht="15.75" customHeight="1" x14ac:dyDescent="0.2">
      <c r="A792" s="54"/>
      <c r="B792" s="77"/>
      <c r="C792" s="78"/>
      <c r="AG792" s="56"/>
      <c r="AH792" s="80"/>
    </row>
    <row r="793" spans="1:34" ht="15.75" customHeight="1" x14ac:dyDescent="0.2">
      <c r="A793" s="54"/>
      <c r="B793" s="77"/>
      <c r="C793" s="78"/>
      <c r="AG793" s="56"/>
      <c r="AH793" s="80"/>
    </row>
    <row r="794" spans="1:34" ht="15.75" customHeight="1" x14ac:dyDescent="0.2">
      <c r="A794" s="54"/>
      <c r="B794" s="77"/>
      <c r="C794" s="78"/>
      <c r="AG794" s="56"/>
      <c r="AH794" s="80"/>
    </row>
    <row r="795" spans="1:34" ht="15.75" customHeight="1" x14ac:dyDescent="0.2">
      <c r="A795" s="54"/>
      <c r="B795" s="77"/>
      <c r="C795" s="78"/>
      <c r="AG795" s="56"/>
      <c r="AH795" s="80"/>
    </row>
    <row r="796" spans="1:34" ht="15.75" customHeight="1" x14ac:dyDescent="0.2">
      <c r="A796" s="54"/>
      <c r="B796" s="77"/>
      <c r="C796" s="78"/>
      <c r="AG796" s="56"/>
      <c r="AH796" s="80"/>
    </row>
    <row r="797" spans="1:34" ht="15.75" customHeight="1" x14ac:dyDescent="0.2">
      <c r="A797" s="54"/>
      <c r="B797" s="77"/>
      <c r="C797" s="78"/>
      <c r="AG797" s="56"/>
      <c r="AH797" s="80"/>
    </row>
    <row r="798" spans="1:34" ht="15.75" customHeight="1" x14ac:dyDescent="0.2">
      <c r="A798" s="54"/>
      <c r="B798" s="77"/>
      <c r="C798" s="78"/>
      <c r="AG798" s="56"/>
      <c r="AH798" s="80"/>
    </row>
    <row r="799" spans="1:34" ht="15.75" customHeight="1" x14ac:dyDescent="0.2">
      <c r="A799" s="54"/>
      <c r="B799" s="77"/>
      <c r="C799" s="78"/>
      <c r="AG799" s="56"/>
      <c r="AH799" s="80"/>
    </row>
    <row r="800" spans="1:34" ht="15.75" customHeight="1" x14ac:dyDescent="0.2">
      <c r="A800" s="54"/>
      <c r="B800" s="77"/>
      <c r="C800" s="78"/>
      <c r="AG800" s="56"/>
      <c r="AH800" s="80"/>
    </row>
    <row r="801" spans="1:34" ht="15.75" customHeight="1" x14ac:dyDescent="0.2">
      <c r="A801" s="54"/>
      <c r="B801" s="77"/>
      <c r="C801" s="78"/>
      <c r="AG801" s="56"/>
      <c r="AH801" s="80"/>
    </row>
    <row r="802" spans="1:34" ht="15.75" customHeight="1" x14ac:dyDescent="0.2">
      <c r="A802" s="54"/>
      <c r="B802" s="77"/>
      <c r="C802" s="78"/>
      <c r="AG802" s="56"/>
      <c r="AH802" s="80"/>
    </row>
    <row r="803" spans="1:34" ht="15.75" customHeight="1" x14ac:dyDescent="0.2">
      <c r="A803" s="54"/>
      <c r="B803" s="77"/>
      <c r="C803" s="78"/>
      <c r="AG803" s="56"/>
      <c r="AH803" s="80"/>
    </row>
    <row r="804" spans="1:34" ht="15.75" customHeight="1" x14ac:dyDescent="0.2">
      <c r="A804" s="54"/>
      <c r="B804" s="77"/>
      <c r="C804" s="78"/>
      <c r="AG804" s="56"/>
      <c r="AH804" s="80"/>
    </row>
    <row r="805" spans="1:34" ht="15.75" customHeight="1" x14ac:dyDescent="0.2">
      <c r="A805" s="54"/>
      <c r="B805" s="77"/>
      <c r="C805" s="78"/>
      <c r="AG805" s="56"/>
      <c r="AH805" s="80"/>
    </row>
    <row r="806" spans="1:34" ht="15.75" customHeight="1" x14ac:dyDescent="0.2">
      <c r="A806" s="54"/>
      <c r="B806" s="77"/>
      <c r="C806" s="78"/>
      <c r="AG806" s="56"/>
      <c r="AH806" s="80"/>
    </row>
    <row r="807" spans="1:34" ht="15.75" customHeight="1" x14ac:dyDescent="0.2">
      <c r="A807" s="54"/>
      <c r="B807" s="77"/>
      <c r="C807" s="78"/>
      <c r="AG807" s="56"/>
      <c r="AH807" s="80"/>
    </row>
    <row r="808" spans="1:34" ht="15.75" customHeight="1" x14ac:dyDescent="0.2">
      <c r="A808" s="54"/>
      <c r="B808" s="77"/>
      <c r="C808" s="78"/>
      <c r="AG808" s="56"/>
      <c r="AH808" s="80"/>
    </row>
    <row r="809" spans="1:34" ht="15.75" customHeight="1" x14ac:dyDescent="0.2">
      <c r="A809" s="54"/>
      <c r="B809" s="77"/>
      <c r="C809" s="78"/>
      <c r="AG809" s="56"/>
      <c r="AH809" s="80"/>
    </row>
    <row r="810" spans="1:34" ht="15.75" customHeight="1" x14ac:dyDescent="0.2">
      <c r="A810" s="54"/>
      <c r="B810" s="77"/>
      <c r="C810" s="78"/>
      <c r="AG810" s="56"/>
      <c r="AH810" s="80"/>
    </row>
    <row r="811" spans="1:34" ht="15.75" customHeight="1" x14ac:dyDescent="0.2">
      <c r="A811" s="54"/>
      <c r="B811" s="77"/>
      <c r="C811" s="78"/>
      <c r="AG811" s="56"/>
      <c r="AH811" s="80"/>
    </row>
    <row r="812" spans="1:34" ht="15.75" customHeight="1" x14ac:dyDescent="0.2">
      <c r="A812" s="54"/>
      <c r="B812" s="77"/>
      <c r="C812" s="78"/>
      <c r="AG812" s="56"/>
      <c r="AH812" s="80"/>
    </row>
    <row r="813" spans="1:34" ht="15.75" customHeight="1" x14ac:dyDescent="0.2">
      <c r="A813" s="54"/>
      <c r="B813" s="77"/>
      <c r="C813" s="78"/>
      <c r="AG813" s="56"/>
      <c r="AH813" s="80"/>
    </row>
    <row r="814" spans="1:34" ht="15.75" customHeight="1" x14ac:dyDescent="0.2">
      <c r="A814" s="54"/>
      <c r="B814" s="77"/>
      <c r="C814" s="78"/>
      <c r="AG814" s="56"/>
      <c r="AH814" s="80"/>
    </row>
    <row r="815" spans="1:34" ht="15.75" customHeight="1" x14ac:dyDescent="0.2">
      <c r="A815" s="54"/>
      <c r="B815" s="77"/>
      <c r="C815" s="78"/>
      <c r="AG815" s="56"/>
      <c r="AH815" s="80"/>
    </row>
    <row r="816" spans="1:34" ht="15.75" customHeight="1" x14ac:dyDescent="0.2">
      <c r="A816" s="54"/>
      <c r="B816" s="77"/>
      <c r="C816" s="78"/>
      <c r="AG816" s="56"/>
      <c r="AH816" s="80"/>
    </row>
    <row r="817" spans="1:34" ht="15.75" customHeight="1" x14ac:dyDescent="0.2">
      <c r="A817" s="54"/>
      <c r="B817" s="77"/>
      <c r="C817" s="78"/>
      <c r="AG817" s="56"/>
      <c r="AH817" s="80"/>
    </row>
    <row r="818" spans="1:34" ht="15.75" customHeight="1" x14ac:dyDescent="0.2">
      <c r="A818" s="54"/>
      <c r="B818" s="77"/>
      <c r="C818" s="78"/>
      <c r="AG818" s="56"/>
      <c r="AH818" s="80"/>
    </row>
    <row r="819" spans="1:34" ht="15.75" customHeight="1" x14ac:dyDescent="0.2">
      <c r="A819" s="54"/>
      <c r="B819" s="77"/>
      <c r="C819" s="78"/>
      <c r="AG819" s="56"/>
      <c r="AH819" s="80"/>
    </row>
    <row r="820" spans="1:34" ht="15.75" customHeight="1" x14ac:dyDescent="0.2">
      <c r="A820" s="54"/>
      <c r="B820" s="77"/>
      <c r="C820" s="78"/>
      <c r="AG820" s="56"/>
      <c r="AH820" s="80"/>
    </row>
    <row r="821" spans="1:34" ht="15.75" customHeight="1" x14ac:dyDescent="0.2">
      <c r="A821" s="54"/>
      <c r="B821" s="77"/>
      <c r="C821" s="78"/>
      <c r="AG821" s="56"/>
      <c r="AH821" s="80"/>
    </row>
    <row r="822" spans="1:34" ht="15.75" customHeight="1" x14ac:dyDescent="0.2">
      <c r="A822" s="54"/>
      <c r="B822" s="77"/>
      <c r="C822" s="78"/>
      <c r="AG822" s="56"/>
      <c r="AH822" s="80"/>
    </row>
    <row r="823" spans="1:34" ht="15.75" customHeight="1" x14ac:dyDescent="0.2">
      <c r="A823" s="54"/>
      <c r="B823" s="77"/>
      <c r="C823" s="78"/>
      <c r="AG823" s="56"/>
      <c r="AH823" s="80"/>
    </row>
    <row r="824" spans="1:34" ht="15.75" customHeight="1" x14ac:dyDescent="0.2">
      <c r="A824" s="54"/>
      <c r="B824" s="77"/>
      <c r="C824" s="78"/>
      <c r="AG824" s="56"/>
      <c r="AH824" s="80"/>
    </row>
    <row r="825" spans="1:34" ht="15.75" customHeight="1" x14ac:dyDescent="0.2">
      <c r="A825" s="54"/>
      <c r="B825" s="77"/>
      <c r="C825" s="78"/>
      <c r="AG825" s="56"/>
      <c r="AH825" s="80"/>
    </row>
    <row r="826" spans="1:34" ht="15.75" customHeight="1" x14ac:dyDescent="0.2">
      <c r="A826" s="54"/>
      <c r="B826" s="77"/>
      <c r="C826" s="78"/>
      <c r="AG826" s="56"/>
      <c r="AH826" s="80"/>
    </row>
    <row r="827" spans="1:34" ht="15.75" customHeight="1" x14ac:dyDescent="0.2">
      <c r="A827" s="54"/>
      <c r="B827" s="77"/>
      <c r="C827" s="78"/>
      <c r="AG827" s="56"/>
      <c r="AH827" s="80"/>
    </row>
    <row r="828" spans="1:34" ht="15.75" customHeight="1" x14ac:dyDescent="0.2">
      <c r="A828" s="54"/>
      <c r="B828" s="77"/>
      <c r="C828" s="78"/>
      <c r="AG828" s="56"/>
      <c r="AH828" s="80"/>
    </row>
    <row r="829" spans="1:34" ht="15.75" customHeight="1" x14ac:dyDescent="0.2">
      <c r="A829" s="54"/>
      <c r="B829" s="77"/>
      <c r="C829" s="78"/>
      <c r="AG829" s="56"/>
      <c r="AH829" s="80"/>
    </row>
    <row r="830" spans="1:34" ht="15.75" customHeight="1" x14ac:dyDescent="0.2">
      <c r="A830" s="54"/>
      <c r="B830" s="77"/>
      <c r="C830" s="78"/>
      <c r="AG830" s="56"/>
      <c r="AH830" s="80"/>
    </row>
    <row r="831" spans="1:34" ht="15.75" customHeight="1" x14ac:dyDescent="0.2">
      <c r="A831" s="54"/>
      <c r="B831" s="77"/>
      <c r="C831" s="78"/>
      <c r="AG831" s="56"/>
      <c r="AH831" s="80"/>
    </row>
    <row r="832" spans="1:34" ht="15.75" customHeight="1" x14ac:dyDescent="0.2">
      <c r="A832" s="54"/>
      <c r="B832" s="77"/>
      <c r="C832" s="78"/>
      <c r="AG832" s="56"/>
      <c r="AH832" s="80"/>
    </row>
    <row r="833" spans="1:34" ht="15.75" customHeight="1" x14ac:dyDescent="0.2">
      <c r="A833" s="54"/>
      <c r="B833" s="77"/>
      <c r="C833" s="78"/>
      <c r="AG833" s="56"/>
      <c r="AH833" s="80"/>
    </row>
    <row r="834" spans="1:34" ht="15.75" customHeight="1" x14ac:dyDescent="0.2">
      <c r="A834" s="54"/>
      <c r="B834" s="77"/>
      <c r="C834" s="78"/>
      <c r="AG834" s="56"/>
      <c r="AH834" s="80"/>
    </row>
    <row r="835" spans="1:34" ht="15.75" customHeight="1" x14ac:dyDescent="0.2">
      <c r="A835" s="54"/>
      <c r="B835" s="77"/>
      <c r="C835" s="78"/>
      <c r="AG835" s="56"/>
      <c r="AH835" s="80"/>
    </row>
    <row r="836" spans="1:34" ht="15.75" customHeight="1" x14ac:dyDescent="0.2">
      <c r="A836" s="54"/>
      <c r="B836" s="77"/>
      <c r="C836" s="78"/>
      <c r="AG836" s="56"/>
      <c r="AH836" s="80"/>
    </row>
    <row r="837" spans="1:34" ht="15.75" customHeight="1" x14ac:dyDescent="0.2">
      <c r="A837" s="54"/>
      <c r="B837" s="77"/>
      <c r="C837" s="78"/>
      <c r="AG837" s="56"/>
      <c r="AH837" s="80"/>
    </row>
    <row r="838" spans="1:34" ht="15.75" customHeight="1" x14ac:dyDescent="0.2">
      <c r="A838" s="54"/>
      <c r="B838" s="77"/>
      <c r="C838" s="78"/>
      <c r="AG838" s="56"/>
      <c r="AH838" s="80"/>
    </row>
    <row r="839" spans="1:34" ht="15.75" customHeight="1" x14ac:dyDescent="0.2">
      <c r="A839" s="54"/>
      <c r="B839" s="77"/>
      <c r="C839" s="78"/>
      <c r="AG839" s="56"/>
      <c r="AH839" s="80"/>
    </row>
    <row r="840" spans="1:34" ht="15.75" customHeight="1" x14ac:dyDescent="0.2">
      <c r="A840" s="54"/>
      <c r="B840" s="77"/>
      <c r="C840" s="78"/>
      <c r="AG840" s="56"/>
      <c r="AH840" s="80"/>
    </row>
    <row r="841" spans="1:34" ht="15.75" customHeight="1" x14ac:dyDescent="0.2">
      <c r="A841" s="54"/>
      <c r="B841" s="77"/>
      <c r="C841" s="78"/>
      <c r="AG841" s="56"/>
      <c r="AH841" s="80"/>
    </row>
    <row r="842" spans="1:34" ht="15.75" customHeight="1" x14ac:dyDescent="0.2">
      <c r="A842" s="54"/>
      <c r="B842" s="77"/>
      <c r="C842" s="78"/>
      <c r="AG842" s="56"/>
      <c r="AH842" s="80"/>
    </row>
    <row r="843" spans="1:34" ht="15.75" customHeight="1" x14ac:dyDescent="0.2">
      <c r="A843" s="54"/>
      <c r="B843" s="77"/>
      <c r="C843" s="78"/>
      <c r="AG843" s="56"/>
      <c r="AH843" s="80"/>
    </row>
    <row r="844" spans="1:34" ht="15.75" customHeight="1" x14ac:dyDescent="0.2">
      <c r="A844" s="54"/>
      <c r="B844" s="77"/>
      <c r="C844" s="78"/>
      <c r="AG844" s="56"/>
      <c r="AH844" s="80"/>
    </row>
    <row r="845" spans="1:34" ht="15.75" customHeight="1" x14ac:dyDescent="0.2">
      <c r="A845" s="54"/>
      <c r="B845" s="77"/>
      <c r="C845" s="78"/>
      <c r="AG845" s="56"/>
      <c r="AH845" s="80"/>
    </row>
    <row r="846" spans="1:34" ht="15.75" customHeight="1" x14ac:dyDescent="0.2">
      <c r="A846" s="54"/>
      <c r="B846" s="77"/>
      <c r="C846" s="78"/>
      <c r="AG846" s="56"/>
      <c r="AH846" s="80"/>
    </row>
    <row r="847" spans="1:34" ht="15.75" customHeight="1" x14ac:dyDescent="0.2">
      <c r="A847" s="54"/>
      <c r="B847" s="77"/>
      <c r="C847" s="78"/>
      <c r="AG847" s="56"/>
      <c r="AH847" s="80"/>
    </row>
    <row r="848" spans="1:34" ht="15.75" customHeight="1" x14ac:dyDescent="0.2">
      <c r="A848" s="54"/>
      <c r="B848" s="77"/>
      <c r="C848" s="78"/>
      <c r="AG848" s="56"/>
      <c r="AH848" s="80"/>
    </row>
    <row r="849" spans="1:34" ht="15.75" customHeight="1" x14ac:dyDescent="0.2">
      <c r="A849" s="54"/>
      <c r="B849" s="77"/>
      <c r="C849" s="78"/>
      <c r="AG849" s="56"/>
      <c r="AH849" s="80"/>
    </row>
    <row r="850" spans="1:34" ht="15.75" customHeight="1" x14ac:dyDescent="0.2">
      <c r="A850" s="54"/>
      <c r="B850" s="77"/>
      <c r="C850" s="78"/>
      <c r="AG850" s="56"/>
      <c r="AH850" s="80"/>
    </row>
    <row r="851" spans="1:34" ht="15.75" customHeight="1" x14ac:dyDescent="0.2">
      <c r="A851" s="54"/>
      <c r="B851" s="77"/>
      <c r="C851" s="78"/>
      <c r="AG851" s="56"/>
      <c r="AH851" s="80"/>
    </row>
    <row r="852" spans="1:34" ht="15.75" customHeight="1" x14ac:dyDescent="0.2">
      <c r="A852" s="54"/>
      <c r="B852" s="77"/>
      <c r="C852" s="78"/>
      <c r="AG852" s="56"/>
      <c r="AH852" s="80"/>
    </row>
    <row r="853" spans="1:34" ht="15.75" customHeight="1" x14ac:dyDescent="0.2">
      <c r="A853" s="54"/>
      <c r="B853" s="77"/>
      <c r="C853" s="78"/>
      <c r="AG853" s="56"/>
      <c r="AH853" s="80"/>
    </row>
    <row r="854" spans="1:34" ht="15.75" customHeight="1" x14ac:dyDescent="0.2">
      <c r="A854" s="54"/>
      <c r="B854" s="77"/>
      <c r="C854" s="78"/>
      <c r="AG854" s="56"/>
      <c r="AH854" s="80"/>
    </row>
    <row r="855" spans="1:34" ht="15.75" customHeight="1" x14ac:dyDescent="0.2">
      <c r="A855" s="54"/>
      <c r="B855" s="77"/>
      <c r="C855" s="78"/>
      <c r="AG855" s="56"/>
      <c r="AH855" s="80"/>
    </row>
    <row r="856" spans="1:34" ht="15.75" customHeight="1" x14ac:dyDescent="0.2">
      <c r="A856" s="54"/>
      <c r="B856" s="77"/>
      <c r="C856" s="78"/>
      <c r="AG856" s="56"/>
      <c r="AH856" s="80"/>
    </row>
    <row r="857" spans="1:34" ht="15.75" customHeight="1" x14ac:dyDescent="0.2">
      <c r="A857" s="54"/>
      <c r="B857" s="77"/>
      <c r="C857" s="78"/>
      <c r="AG857" s="56"/>
      <c r="AH857" s="80"/>
    </row>
    <row r="858" spans="1:34" ht="15.75" customHeight="1" x14ac:dyDescent="0.2">
      <c r="A858" s="54"/>
      <c r="B858" s="77"/>
      <c r="C858" s="78"/>
      <c r="AG858" s="56"/>
      <c r="AH858" s="80"/>
    </row>
    <row r="859" spans="1:34" ht="15.75" customHeight="1" x14ac:dyDescent="0.2">
      <c r="A859" s="54"/>
      <c r="B859" s="77"/>
      <c r="C859" s="78"/>
      <c r="AG859" s="56"/>
      <c r="AH859" s="80"/>
    </row>
    <row r="860" spans="1:34" ht="15.75" customHeight="1" x14ac:dyDescent="0.2">
      <c r="A860" s="54"/>
      <c r="B860" s="77"/>
      <c r="C860" s="78"/>
      <c r="AG860" s="56"/>
      <c r="AH860" s="80"/>
    </row>
    <row r="861" spans="1:34" ht="15.75" customHeight="1" x14ac:dyDescent="0.2">
      <c r="A861" s="54"/>
      <c r="B861" s="77"/>
      <c r="C861" s="78"/>
      <c r="AG861" s="56"/>
      <c r="AH861" s="80"/>
    </row>
    <row r="862" spans="1:34" ht="15.75" customHeight="1" x14ac:dyDescent="0.2">
      <c r="A862" s="54"/>
      <c r="B862" s="77"/>
      <c r="C862" s="78"/>
      <c r="AG862" s="56"/>
      <c r="AH862" s="80"/>
    </row>
    <row r="863" spans="1:34" ht="15.75" customHeight="1" x14ac:dyDescent="0.2">
      <c r="A863" s="54"/>
      <c r="B863" s="77"/>
      <c r="C863" s="78"/>
      <c r="AG863" s="56"/>
      <c r="AH863" s="80"/>
    </row>
    <row r="864" spans="1:34" ht="15.75" customHeight="1" x14ac:dyDescent="0.2">
      <c r="A864" s="54"/>
      <c r="B864" s="77"/>
      <c r="C864" s="78"/>
      <c r="AG864" s="56"/>
      <c r="AH864" s="80"/>
    </row>
    <row r="865" spans="1:34" ht="15.75" customHeight="1" x14ac:dyDescent="0.2">
      <c r="A865" s="54"/>
      <c r="B865" s="77"/>
      <c r="C865" s="78"/>
      <c r="AG865" s="56"/>
      <c r="AH865" s="80"/>
    </row>
    <row r="866" spans="1:34" ht="15.75" customHeight="1" x14ac:dyDescent="0.2">
      <c r="A866" s="54"/>
      <c r="B866" s="77"/>
      <c r="C866" s="78"/>
      <c r="AG866" s="56"/>
      <c r="AH866" s="80"/>
    </row>
    <row r="867" spans="1:34" ht="15.75" customHeight="1" x14ac:dyDescent="0.2">
      <c r="A867" s="54"/>
      <c r="B867" s="77"/>
      <c r="C867" s="78"/>
      <c r="AG867" s="56"/>
      <c r="AH867" s="80"/>
    </row>
    <row r="868" spans="1:34" ht="15.75" customHeight="1" x14ac:dyDescent="0.2">
      <c r="A868" s="54"/>
      <c r="B868" s="77"/>
      <c r="C868" s="78"/>
      <c r="AG868" s="56"/>
      <c r="AH868" s="80"/>
    </row>
    <row r="869" spans="1:34" ht="15.75" customHeight="1" x14ac:dyDescent="0.2">
      <c r="A869" s="54"/>
      <c r="B869" s="77"/>
      <c r="C869" s="78"/>
      <c r="AG869" s="56"/>
      <c r="AH869" s="80"/>
    </row>
    <row r="870" spans="1:34" ht="15.75" customHeight="1" x14ac:dyDescent="0.2">
      <c r="A870" s="54"/>
      <c r="B870" s="77"/>
      <c r="C870" s="78"/>
      <c r="AG870" s="56"/>
      <c r="AH870" s="80"/>
    </row>
    <row r="871" spans="1:34" ht="15.75" customHeight="1" x14ac:dyDescent="0.2">
      <c r="A871" s="54"/>
      <c r="B871" s="77"/>
      <c r="C871" s="78"/>
      <c r="AG871" s="56"/>
      <c r="AH871" s="80"/>
    </row>
    <row r="872" spans="1:34" ht="15.75" customHeight="1" x14ac:dyDescent="0.2">
      <c r="A872" s="54"/>
      <c r="B872" s="77"/>
      <c r="C872" s="78"/>
      <c r="AG872" s="56"/>
      <c r="AH872" s="80"/>
    </row>
    <row r="873" spans="1:34" ht="15.75" customHeight="1" x14ac:dyDescent="0.2">
      <c r="A873" s="54"/>
      <c r="B873" s="77"/>
      <c r="C873" s="78"/>
      <c r="AG873" s="56"/>
      <c r="AH873" s="80"/>
    </row>
    <row r="874" spans="1:34" ht="15.75" customHeight="1" x14ac:dyDescent="0.2">
      <c r="A874" s="54"/>
      <c r="B874" s="77"/>
      <c r="C874" s="78"/>
      <c r="AG874" s="56"/>
      <c r="AH874" s="80"/>
    </row>
    <row r="875" spans="1:34" ht="15.75" customHeight="1" x14ac:dyDescent="0.2">
      <c r="A875" s="54"/>
      <c r="B875" s="77"/>
      <c r="C875" s="78"/>
      <c r="AG875" s="56"/>
      <c r="AH875" s="80"/>
    </row>
    <row r="876" spans="1:34" ht="15.75" customHeight="1" x14ac:dyDescent="0.2">
      <c r="A876" s="54"/>
      <c r="B876" s="77"/>
      <c r="C876" s="78"/>
      <c r="AG876" s="56"/>
      <c r="AH876" s="80"/>
    </row>
    <row r="877" spans="1:34" ht="15.75" customHeight="1" x14ac:dyDescent="0.2">
      <c r="A877" s="54"/>
      <c r="B877" s="77"/>
      <c r="C877" s="78"/>
      <c r="AG877" s="56"/>
      <c r="AH877" s="80"/>
    </row>
    <row r="878" spans="1:34" ht="15.75" customHeight="1" x14ac:dyDescent="0.2">
      <c r="A878" s="54"/>
      <c r="B878" s="77"/>
      <c r="C878" s="78"/>
      <c r="AG878" s="56"/>
      <c r="AH878" s="80"/>
    </row>
    <row r="879" spans="1:34" ht="15.75" customHeight="1" x14ac:dyDescent="0.2">
      <c r="A879" s="54"/>
      <c r="B879" s="77"/>
      <c r="C879" s="78"/>
      <c r="AG879" s="56"/>
      <c r="AH879" s="80"/>
    </row>
    <row r="880" spans="1:34" ht="15.75" customHeight="1" x14ac:dyDescent="0.2">
      <c r="A880" s="54"/>
      <c r="B880" s="77"/>
      <c r="C880" s="78"/>
      <c r="AG880" s="56"/>
      <c r="AH880" s="80"/>
    </row>
    <row r="881" spans="1:34" ht="15.75" customHeight="1" x14ac:dyDescent="0.2">
      <c r="A881" s="54"/>
      <c r="B881" s="77"/>
      <c r="C881" s="78"/>
      <c r="AG881" s="56"/>
      <c r="AH881" s="80"/>
    </row>
    <row r="882" spans="1:34" ht="15.75" customHeight="1" x14ac:dyDescent="0.2">
      <c r="A882" s="54"/>
      <c r="B882" s="77"/>
      <c r="C882" s="78"/>
      <c r="AG882" s="56"/>
      <c r="AH882" s="80"/>
    </row>
    <row r="883" spans="1:34" ht="15.75" customHeight="1" x14ac:dyDescent="0.2">
      <c r="A883" s="54"/>
      <c r="B883" s="77"/>
      <c r="C883" s="78"/>
      <c r="AG883" s="56"/>
      <c r="AH883" s="80"/>
    </row>
    <row r="884" spans="1:34" ht="15.75" customHeight="1" x14ac:dyDescent="0.2">
      <c r="A884" s="54"/>
      <c r="B884" s="77"/>
      <c r="C884" s="78"/>
      <c r="AG884" s="56"/>
      <c r="AH884" s="80"/>
    </row>
    <row r="885" spans="1:34" ht="15.75" customHeight="1" x14ac:dyDescent="0.2">
      <c r="A885" s="54"/>
      <c r="B885" s="77"/>
      <c r="C885" s="78"/>
      <c r="AG885" s="56"/>
      <c r="AH885" s="80"/>
    </row>
    <row r="886" spans="1:34" ht="15.75" customHeight="1" x14ac:dyDescent="0.2">
      <c r="A886" s="54"/>
      <c r="B886" s="77"/>
      <c r="C886" s="78"/>
      <c r="AG886" s="56"/>
      <c r="AH886" s="80"/>
    </row>
    <row r="887" spans="1:34" ht="15.75" customHeight="1" x14ac:dyDescent="0.2">
      <c r="A887" s="54"/>
      <c r="B887" s="77"/>
      <c r="C887" s="78"/>
      <c r="AG887" s="56"/>
      <c r="AH887" s="80"/>
    </row>
    <row r="888" spans="1:34" ht="15.75" customHeight="1" x14ac:dyDescent="0.2">
      <c r="A888" s="54"/>
      <c r="B888" s="77"/>
      <c r="C888" s="78"/>
      <c r="AG888" s="56"/>
      <c r="AH888" s="80"/>
    </row>
    <row r="889" spans="1:34" ht="15.75" customHeight="1" x14ac:dyDescent="0.2">
      <c r="A889" s="54"/>
      <c r="B889" s="77"/>
      <c r="C889" s="78"/>
      <c r="AG889" s="56"/>
      <c r="AH889" s="80"/>
    </row>
    <row r="890" spans="1:34" ht="15.75" customHeight="1" x14ac:dyDescent="0.2">
      <c r="A890" s="54"/>
      <c r="B890" s="77"/>
      <c r="C890" s="78"/>
      <c r="AG890" s="56"/>
      <c r="AH890" s="80"/>
    </row>
    <row r="891" spans="1:34" ht="15.75" customHeight="1" x14ac:dyDescent="0.2">
      <c r="A891" s="54"/>
      <c r="B891" s="77"/>
      <c r="C891" s="78"/>
      <c r="AG891" s="56"/>
      <c r="AH891" s="80"/>
    </row>
    <row r="892" spans="1:34" ht="15.75" customHeight="1" x14ac:dyDescent="0.2">
      <c r="A892" s="54"/>
      <c r="B892" s="77"/>
      <c r="C892" s="78"/>
      <c r="AG892" s="56"/>
      <c r="AH892" s="80"/>
    </row>
    <row r="893" spans="1:34" ht="15.75" customHeight="1" x14ac:dyDescent="0.2">
      <c r="A893" s="54"/>
      <c r="B893" s="77"/>
      <c r="C893" s="78"/>
      <c r="AG893" s="56"/>
      <c r="AH893" s="80"/>
    </row>
    <row r="894" spans="1:34" ht="15.75" customHeight="1" x14ac:dyDescent="0.2">
      <c r="A894" s="54"/>
      <c r="B894" s="77"/>
      <c r="C894" s="78"/>
      <c r="AG894" s="56"/>
      <c r="AH894" s="80"/>
    </row>
    <row r="895" spans="1:34" ht="15.75" customHeight="1" x14ac:dyDescent="0.2">
      <c r="A895" s="54"/>
      <c r="B895" s="77"/>
      <c r="C895" s="78"/>
      <c r="AG895" s="56"/>
      <c r="AH895" s="80"/>
    </row>
    <row r="896" spans="1:34" ht="15.75" customHeight="1" x14ac:dyDescent="0.2">
      <c r="A896" s="54"/>
      <c r="B896" s="77"/>
      <c r="C896" s="78"/>
      <c r="AG896" s="56"/>
      <c r="AH896" s="80"/>
    </row>
    <row r="897" spans="1:34" ht="15.75" customHeight="1" x14ac:dyDescent="0.2">
      <c r="A897" s="54"/>
      <c r="B897" s="77"/>
      <c r="C897" s="78"/>
      <c r="AG897" s="56"/>
      <c r="AH897" s="80"/>
    </row>
    <row r="898" spans="1:34" ht="15.75" customHeight="1" x14ac:dyDescent="0.2">
      <c r="A898" s="54"/>
      <c r="B898" s="77"/>
      <c r="C898" s="78"/>
      <c r="AG898" s="56"/>
      <c r="AH898" s="80"/>
    </row>
    <row r="899" spans="1:34" ht="15.75" customHeight="1" x14ac:dyDescent="0.2">
      <c r="A899" s="54"/>
      <c r="B899" s="77"/>
      <c r="C899" s="78"/>
      <c r="AG899" s="56"/>
      <c r="AH899" s="80"/>
    </row>
    <row r="900" spans="1:34" ht="15.75" customHeight="1" x14ac:dyDescent="0.2">
      <c r="A900" s="54"/>
      <c r="B900" s="77"/>
      <c r="C900" s="78"/>
      <c r="AG900" s="56"/>
      <c r="AH900" s="80"/>
    </row>
    <row r="901" spans="1:34" ht="15.75" customHeight="1" x14ac:dyDescent="0.2">
      <c r="A901" s="54"/>
      <c r="B901" s="77"/>
      <c r="C901" s="78"/>
      <c r="AG901" s="56"/>
      <c r="AH901" s="80"/>
    </row>
    <row r="902" spans="1:34" ht="15.75" customHeight="1" x14ac:dyDescent="0.2">
      <c r="A902" s="54"/>
      <c r="B902" s="77"/>
      <c r="C902" s="78"/>
      <c r="AG902" s="56"/>
      <c r="AH902" s="80"/>
    </row>
    <row r="903" spans="1:34" ht="15.75" customHeight="1" x14ac:dyDescent="0.2">
      <c r="A903" s="54"/>
      <c r="B903" s="77"/>
      <c r="C903" s="78"/>
      <c r="AG903" s="56"/>
      <c r="AH903" s="80"/>
    </row>
    <row r="904" spans="1:34" ht="15.75" customHeight="1" x14ac:dyDescent="0.2">
      <c r="A904" s="54"/>
      <c r="B904" s="77"/>
      <c r="C904" s="78"/>
      <c r="AG904" s="56"/>
      <c r="AH904" s="80"/>
    </row>
    <row r="905" spans="1:34" ht="15.75" customHeight="1" x14ac:dyDescent="0.2">
      <c r="A905" s="54"/>
      <c r="B905" s="77"/>
      <c r="C905" s="78"/>
      <c r="AG905" s="56"/>
      <c r="AH905" s="80"/>
    </row>
    <row r="906" spans="1:34" ht="15.75" customHeight="1" x14ac:dyDescent="0.2">
      <c r="A906" s="54"/>
      <c r="B906" s="77"/>
      <c r="C906" s="78"/>
      <c r="AG906" s="56"/>
      <c r="AH906" s="80"/>
    </row>
    <row r="907" spans="1:34" ht="15.75" customHeight="1" x14ac:dyDescent="0.2">
      <c r="A907" s="54"/>
      <c r="B907" s="77"/>
      <c r="C907" s="78"/>
      <c r="AG907" s="56"/>
      <c r="AH907" s="80"/>
    </row>
    <row r="908" spans="1:34" ht="15.75" customHeight="1" x14ac:dyDescent="0.2">
      <c r="A908" s="54"/>
      <c r="B908" s="77"/>
      <c r="C908" s="78"/>
      <c r="AG908" s="56"/>
      <c r="AH908" s="80"/>
    </row>
    <row r="909" spans="1:34" ht="15.75" customHeight="1" x14ac:dyDescent="0.2">
      <c r="A909" s="54"/>
      <c r="B909" s="77"/>
      <c r="C909" s="78"/>
      <c r="AG909" s="56"/>
      <c r="AH909" s="80"/>
    </row>
    <row r="910" spans="1:34" ht="15.75" customHeight="1" x14ac:dyDescent="0.2">
      <c r="A910" s="54"/>
      <c r="B910" s="77"/>
      <c r="C910" s="78"/>
      <c r="AG910" s="56"/>
      <c r="AH910" s="80"/>
    </row>
    <row r="911" spans="1:34" ht="15.75" customHeight="1" x14ac:dyDescent="0.2">
      <c r="A911" s="54"/>
      <c r="B911" s="77"/>
      <c r="C911" s="78"/>
      <c r="AG911" s="56"/>
      <c r="AH911" s="80"/>
    </row>
    <row r="912" spans="1:34" ht="15.75" customHeight="1" x14ac:dyDescent="0.2">
      <c r="A912" s="54"/>
      <c r="B912" s="77"/>
      <c r="C912" s="78"/>
      <c r="AG912" s="56"/>
      <c r="AH912" s="80"/>
    </row>
    <row r="913" spans="1:34" ht="15.75" customHeight="1" x14ac:dyDescent="0.2">
      <c r="A913" s="54"/>
      <c r="B913" s="77"/>
      <c r="C913" s="78"/>
      <c r="AG913" s="56"/>
      <c r="AH913" s="80"/>
    </row>
    <row r="914" spans="1:34" ht="15.75" customHeight="1" x14ac:dyDescent="0.2">
      <c r="A914" s="54"/>
      <c r="B914" s="77"/>
      <c r="C914" s="78"/>
      <c r="AG914" s="56"/>
      <c r="AH914" s="80"/>
    </row>
    <row r="915" spans="1:34" ht="15.75" customHeight="1" x14ac:dyDescent="0.2">
      <c r="A915" s="54"/>
      <c r="B915" s="77"/>
      <c r="C915" s="78"/>
      <c r="AG915" s="56"/>
      <c r="AH915" s="80"/>
    </row>
    <row r="916" spans="1:34" ht="15.75" customHeight="1" x14ac:dyDescent="0.2">
      <c r="A916" s="54"/>
      <c r="B916" s="77"/>
      <c r="C916" s="78"/>
      <c r="AG916" s="56"/>
      <c r="AH916" s="80"/>
    </row>
    <row r="917" spans="1:34" ht="15.75" customHeight="1" x14ac:dyDescent="0.2">
      <c r="A917" s="54"/>
      <c r="B917" s="77"/>
      <c r="C917" s="78"/>
      <c r="AG917" s="56"/>
      <c r="AH917" s="80"/>
    </row>
    <row r="918" spans="1:34" ht="15.75" customHeight="1" x14ac:dyDescent="0.2">
      <c r="A918" s="54"/>
      <c r="B918" s="77"/>
      <c r="C918" s="78"/>
      <c r="AG918" s="56"/>
      <c r="AH918" s="80"/>
    </row>
    <row r="919" spans="1:34" ht="15.75" customHeight="1" x14ac:dyDescent="0.2">
      <c r="A919" s="54"/>
      <c r="B919" s="77"/>
      <c r="C919" s="78"/>
      <c r="AG919" s="56"/>
      <c r="AH919" s="80"/>
    </row>
    <row r="920" spans="1:34" ht="15.75" customHeight="1" x14ac:dyDescent="0.2">
      <c r="A920" s="54"/>
      <c r="B920" s="77"/>
      <c r="C920" s="78"/>
      <c r="AG920" s="56"/>
      <c r="AH920" s="80"/>
    </row>
    <row r="921" spans="1:34" ht="15.75" customHeight="1" x14ac:dyDescent="0.2">
      <c r="A921" s="54"/>
      <c r="B921" s="77"/>
      <c r="C921" s="78"/>
      <c r="AG921" s="56"/>
      <c r="AH921" s="80"/>
    </row>
    <row r="922" spans="1:34" ht="15.75" customHeight="1" x14ac:dyDescent="0.2">
      <c r="A922" s="54"/>
      <c r="B922" s="77"/>
      <c r="C922" s="78"/>
      <c r="AG922" s="56"/>
      <c r="AH922" s="80"/>
    </row>
    <row r="923" spans="1:34" ht="15.75" customHeight="1" x14ac:dyDescent="0.2">
      <c r="A923" s="54"/>
      <c r="B923" s="77"/>
      <c r="C923" s="78"/>
      <c r="AG923" s="56"/>
      <c r="AH923" s="80"/>
    </row>
    <row r="924" spans="1:34" ht="15.75" customHeight="1" x14ac:dyDescent="0.2">
      <c r="A924" s="54"/>
      <c r="B924" s="77"/>
      <c r="C924" s="78"/>
      <c r="AG924" s="56"/>
      <c r="AH924" s="80"/>
    </row>
    <row r="925" spans="1:34" ht="15.75" customHeight="1" x14ac:dyDescent="0.2">
      <c r="A925" s="54"/>
      <c r="B925" s="77"/>
      <c r="C925" s="78"/>
      <c r="AG925" s="56"/>
      <c r="AH925" s="80"/>
    </row>
    <row r="926" spans="1:34" ht="15.75" customHeight="1" x14ac:dyDescent="0.2">
      <c r="A926" s="54"/>
      <c r="B926" s="77"/>
      <c r="C926" s="78"/>
      <c r="AG926" s="56"/>
      <c r="AH926" s="80"/>
    </row>
    <row r="927" spans="1:34" ht="15.75" customHeight="1" x14ac:dyDescent="0.2">
      <c r="A927" s="54"/>
      <c r="B927" s="77"/>
      <c r="C927" s="78"/>
      <c r="AG927" s="56"/>
      <c r="AH927" s="80"/>
    </row>
    <row r="928" spans="1:34" ht="15.75" customHeight="1" x14ac:dyDescent="0.2">
      <c r="A928" s="54"/>
      <c r="B928" s="77"/>
      <c r="C928" s="78"/>
      <c r="AG928" s="56"/>
      <c r="AH928" s="80"/>
    </row>
    <row r="929" spans="1:34" ht="15.75" customHeight="1" x14ac:dyDescent="0.2">
      <c r="A929" s="54"/>
      <c r="B929" s="77"/>
      <c r="C929" s="78"/>
      <c r="AG929" s="56"/>
      <c r="AH929" s="80"/>
    </row>
    <row r="930" spans="1:34" ht="15.75" customHeight="1" x14ac:dyDescent="0.2">
      <c r="A930" s="54"/>
      <c r="B930" s="77"/>
      <c r="C930" s="78"/>
      <c r="AG930" s="56"/>
      <c r="AH930" s="80"/>
    </row>
    <row r="931" spans="1:34" ht="15.75" customHeight="1" x14ac:dyDescent="0.2">
      <c r="A931" s="54"/>
      <c r="B931" s="77"/>
      <c r="C931" s="78"/>
      <c r="AG931" s="56"/>
      <c r="AH931" s="80"/>
    </row>
    <row r="932" spans="1:34" ht="15.75" customHeight="1" x14ac:dyDescent="0.2">
      <c r="A932" s="54"/>
      <c r="B932" s="77"/>
      <c r="C932" s="78"/>
      <c r="AG932" s="56"/>
      <c r="AH932" s="80"/>
    </row>
    <row r="933" spans="1:34" ht="15.75" customHeight="1" x14ac:dyDescent="0.2">
      <c r="A933" s="54"/>
      <c r="B933" s="77"/>
      <c r="C933" s="78"/>
      <c r="AG933" s="56"/>
      <c r="AH933" s="80"/>
    </row>
    <row r="934" spans="1:34" ht="15.75" customHeight="1" x14ac:dyDescent="0.2">
      <c r="A934" s="54"/>
      <c r="B934" s="77"/>
      <c r="C934" s="78"/>
      <c r="AG934" s="56"/>
      <c r="AH934" s="80"/>
    </row>
    <row r="935" spans="1:34" ht="15.75" customHeight="1" x14ac:dyDescent="0.2">
      <c r="A935" s="54"/>
      <c r="B935" s="77"/>
      <c r="C935" s="78"/>
      <c r="AG935" s="56"/>
      <c r="AH935" s="80"/>
    </row>
    <row r="936" spans="1:34" ht="15.75" customHeight="1" x14ac:dyDescent="0.2">
      <c r="A936" s="54"/>
      <c r="B936" s="77"/>
      <c r="C936" s="78"/>
      <c r="AG936" s="56"/>
      <c r="AH936" s="80"/>
    </row>
    <row r="937" spans="1:34" ht="15.75" customHeight="1" x14ac:dyDescent="0.2">
      <c r="A937" s="54"/>
      <c r="B937" s="77"/>
      <c r="C937" s="78"/>
      <c r="AG937" s="56"/>
      <c r="AH937" s="80"/>
    </row>
    <row r="938" spans="1:34" ht="15.75" customHeight="1" x14ac:dyDescent="0.2">
      <c r="A938" s="54"/>
      <c r="B938" s="77"/>
      <c r="C938" s="78"/>
      <c r="AG938" s="56"/>
      <c r="AH938" s="80"/>
    </row>
    <row r="939" spans="1:34" ht="15.75" customHeight="1" x14ac:dyDescent="0.2">
      <c r="A939" s="54"/>
      <c r="B939" s="77"/>
      <c r="C939" s="78"/>
      <c r="AG939" s="56"/>
      <c r="AH939" s="80"/>
    </row>
    <row r="940" spans="1:34" ht="15.75" customHeight="1" x14ac:dyDescent="0.2">
      <c r="A940" s="54"/>
      <c r="B940" s="77"/>
      <c r="C940" s="78"/>
      <c r="AG940" s="56"/>
      <c r="AH940" s="80"/>
    </row>
    <row r="941" spans="1:34" ht="15.75" customHeight="1" x14ac:dyDescent="0.2">
      <c r="A941" s="54"/>
      <c r="B941" s="77"/>
      <c r="C941" s="78"/>
      <c r="AG941" s="56"/>
      <c r="AH941" s="80"/>
    </row>
    <row r="942" spans="1:34" ht="15.75" customHeight="1" x14ac:dyDescent="0.2">
      <c r="A942" s="54"/>
      <c r="B942" s="77"/>
      <c r="C942" s="78"/>
      <c r="AG942" s="56"/>
      <c r="AH942" s="80"/>
    </row>
    <row r="943" spans="1:34" ht="15.75" customHeight="1" x14ac:dyDescent="0.2">
      <c r="A943" s="54"/>
      <c r="B943" s="77"/>
      <c r="C943" s="78"/>
      <c r="AG943" s="56"/>
      <c r="AH943" s="80"/>
    </row>
    <row r="944" spans="1:34" ht="15.75" customHeight="1" x14ac:dyDescent="0.2">
      <c r="A944" s="54"/>
      <c r="B944" s="77"/>
      <c r="C944" s="78"/>
      <c r="AG944" s="56"/>
      <c r="AH944" s="80"/>
    </row>
    <row r="945" spans="1:34" ht="15.75" customHeight="1" x14ac:dyDescent="0.2">
      <c r="A945" s="54"/>
      <c r="B945" s="77"/>
      <c r="C945" s="78"/>
      <c r="AG945" s="56"/>
      <c r="AH945" s="80"/>
    </row>
    <row r="946" spans="1:34" ht="15.75" customHeight="1" x14ac:dyDescent="0.2">
      <c r="A946" s="54"/>
      <c r="B946" s="77"/>
      <c r="C946" s="78"/>
      <c r="AG946" s="56"/>
      <c r="AH946" s="80"/>
    </row>
    <row r="947" spans="1:34" ht="15.75" customHeight="1" x14ac:dyDescent="0.2">
      <c r="A947" s="54"/>
      <c r="B947" s="77"/>
      <c r="C947" s="78"/>
      <c r="AG947" s="56"/>
      <c r="AH947" s="80"/>
    </row>
    <row r="948" spans="1:34" ht="15.75" customHeight="1" x14ac:dyDescent="0.2">
      <c r="A948" s="54"/>
      <c r="B948" s="77"/>
      <c r="C948" s="78"/>
      <c r="AG948" s="56"/>
      <c r="AH948" s="80"/>
    </row>
    <row r="949" spans="1:34" ht="15.75" customHeight="1" x14ac:dyDescent="0.2">
      <c r="A949" s="54"/>
      <c r="B949" s="77"/>
      <c r="C949" s="78"/>
      <c r="AG949" s="56"/>
      <c r="AH949" s="80"/>
    </row>
    <row r="950" spans="1:34" ht="15.75" customHeight="1" x14ac:dyDescent="0.2">
      <c r="A950" s="54"/>
      <c r="B950" s="77"/>
      <c r="C950" s="78"/>
      <c r="AG950" s="56"/>
      <c r="AH950" s="80"/>
    </row>
    <row r="951" spans="1:34" ht="15.75" customHeight="1" x14ac:dyDescent="0.2">
      <c r="A951" s="54"/>
      <c r="B951" s="77"/>
      <c r="C951" s="78"/>
      <c r="AG951" s="56"/>
      <c r="AH951" s="80"/>
    </row>
    <row r="952" spans="1:34" ht="15.75" customHeight="1" x14ac:dyDescent="0.2">
      <c r="A952" s="54"/>
      <c r="B952" s="77"/>
      <c r="C952" s="78"/>
      <c r="AG952" s="56"/>
      <c r="AH952" s="80"/>
    </row>
    <row r="953" spans="1:34" ht="15.75" customHeight="1" x14ac:dyDescent="0.2">
      <c r="A953" s="54"/>
      <c r="B953" s="77"/>
      <c r="C953" s="78"/>
      <c r="AG953" s="56"/>
      <c r="AH953" s="80"/>
    </row>
    <row r="954" spans="1:34" ht="15.75" customHeight="1" x14ac:dyDescent="0.2">
      <c r="A954" s="54"/>
      <c r="B954" s="77"/>
      <c r="C954" s="78"/>
      <c r="AG954" s="56"/>
      <c r="AH954" s="80"/>
    </row>
    <row r="955" spans="1:34" ht="15.75" customHeight="1" x14ac:dyDescent="0.2">
      <c r="A955" s="54"/>
      <c r="B955" s="77"/>
      <c r="C955" s="78"/>
      <c r="AG955" s="56"/>
      <c r="AH955" s="80"/>
    </row>
    <row r="956" spans="1:34" ht="15.75" customHeight="1" x14ac:dyDescent="0.2">
      <c r="A956" s="54"/>
      <c r="B956" s="77"/>
      <c r="C956" s="78"/>
      <c r="AG956" s="56"/>
      <c r="AH956" s="80"/>
    </row>
    <row r="957" spans="1:34" ht="15.75" customHeight="1" x14ac:dyDescent="0.2">
      <c r="A957" s="54"/>
      <c r="B957" s="77"/>
      <c r="C957" s="78"/>
      <c r="AG957" s="56"/>
      <c r="AH957" s="80"/>
    </row>
    <row r="958" spans="1:34" ht="15.75" customHeight="1" x14ac:dyDescent="0.2">
      <c r="A958" s="54"/>
      <c r="B958" s="77"/>
      <c r="C958" s="78"/>
      <c r="AG958" s="56"/>
      <c r="AH958" s="80"/>
    </row>
    <row r="959" spans="1:34" ht="15.75" customHeight="1" x14ac:dyDescent="0.2">
      <c r="A959" s="54"/>
      <c r="B959" s="77"/>
      <c r="C959" s="78"/>
      <c r="AG959" s="56"/>
      <c r="AH959" s="80"/>
    </row>
    <row r="960" spans="1:34" ht="15.75" customHeight="1" x14ac:dyDescent="0.2">
      <c r="A960" s="54"/>
      <c r="B960" s="77"/>
      <c r="C960" s="78"/>
      <c r="AG960" s="56"/>
      <c r="AH960" s="80"/>
    </row>
    <row r="961" spans="1:34" ht="15.75" customHeight="1" x14ac:dyDescent="0.2">
      <c r="A961" s="54"/>
      <c r="B961" s="77"/>
      <c r="C961" s="78"/>
      <c r="AG961" s="56"/>
      <c r="AH961" s="80"/>
    </row>
    <row r="962" spans="1:34" ht="15.75" customHeight="1" x14ac:dyDescent="0.2">
      <c r="A962" s="54"/>
      <c r="B962" s="77"/>
      <c r="C962" s="78"/>
      <c r="AG962" s="56"/>
      <c r="AH962" s="80"/>
    </row>
    <row r="963" spans="1:34" ht="15.75" customHeight="1" x14ac:dyDescent="0.2">
      <c r="A963" s="54"/>
      <c r="B963" s="77"/>
      <c r="C963" s="78"/>
      <c r="AG963" s="56"/>
      <c r="AH963" s="80"/>
    </row>
    <row r="964" spans="1:34" ht="15.75" customHeight="1" x14ac:dyDescent="0.2">
      <c r="A964" s="54"/>
      <c r="B964" s="77"/>
      <c r="C964" s="78"/>
      <c r="AG964" s="56"/>
      <c r="AH964" s="80"/>
    </row>
    <row r="965" spans="1:34" ht="15.75" customHeight="1" x14ac:dyDescent="0.2">
      <c r="A965" s="54"/>
      <c r="B965" s="77"/>
      <c r="C965" s="78"/>
      <c r="AG965" s="56"/>
      <c r="AH965" s="80"/>
    </row>
    <row r="966" spans="1:34" ht="15.75" customHeight="1" x14ac:dyDescent="0.2">
      <c r="A966" s="54"/>
      <c r="B966" s="77"/>
      <c r="C966" s="78"/>
      <c r="AG966" s="56"/>
      <c r="AH966" s="80"/>
    </row>
    <row r="967" spans="1:34" ht="15.75" customHeight="1" x14ac:dyDescent="0.2">
      <c r="A967" s="54"/>
      <c r="B967" s="77"/>
      <c r="C967" s="78"/>
      <c r="AG967" s="56"/>
      <c r="AH967" s="80"/>
    </row>
    <row r="968" spans="1:34" ht="15.75" customHeight="1" x14ac:dyDescent="0.2">
      <c r="A968" s="54"/>
      <c r="B968" s="77"/>
      <c r="C968" s="78"/>
      <c r="AG968" s="56"/>
      <c r="AH968" s="80"/>
    </row>
    <row r="969" spans="1:34" ht="15.75" customHeight="1" x14ac:dyDescent="0.2">
      <c r="A969" s="54"/>
      <c r="B969" s="77"/>
      <c r="C969" s="78"/>
      <c r="AG969" s="56"/>
      <c r="AH969" s="80"/>
    </row>
    <row r="970" spans="1:34" ht="15.75" customHeight="1" x14ac:dyDescent="0.2">
      <c r="A970" s="54"/>
      <c r="B970" s="77"/>
      <c r="C970" s="78"/>
      <c r="AG970" s="56"/>
      <c r="AH970" s="80"/>
    </row>
    <row r="971" spans="1:34" ht="15.75" customHeight="1" x14ac:dyDescent="0.2">
      <c r="A971" s="54"/>
      <c r="B971" s="77"/>
      <c r="C971" s="78"/>
      <c r="AG971" s="56"/>
      <c r="AH971" s="80"/>
    </row>
    <row r="972" spans="1:34" ht="15.75" customHeight="1" x14ac:dyDescent="0.2">
      <c r="A972" s="54"/>
      <c r="B972" s="77"/>
      <c r="C972" s="78"/>
      <c r="AG972" s="56"/>
      <c r="AH972" s="80"/>
    </row>
    <row r="973" spans="1:34" ht="15.75" customHeight="1" x14ac:dyDescent="0.2">
      <c r="A973" s="54"/>
      <c r="B973" s="77"/>
      <c r="C973" s="78"/>
      <c r="AG973" s="56"/>
      <c r="AH973" s="80"/>
    </row>
    <row r="974" spans="1:34" ht="15.75" customHeight="1" x14ac:dyDescent="0.2">
      <c r="A974" s="54"/>
      <c r="B974" s="77"/>
      <c r="C974" s="78"/>
      <c r="AG974" s="56"/>
      <c r="AH974" s="80"/>
    </row>
    <row r="975" spans="1:34" ht="15.75" customHeight="1" x14ac:dyDescent="0.2">
      <c r="A975" s="54"/>
      <c r="B975" s="77"/>
      <c r="C975" s="78"/>
      <c r="AG975" s="56"/>
      <c r="AH975" s="80"/>
    </row>
    <row r="976" spans="1:34" ht="15.75" customHeight="1" x14ac:dyDescent="0.2">
      <c r="A976" s="54"/>
      <c r="B976" s="77"/>
      <c r="C976" s="78"/>
      <c r="AG976" s="56"/>
      <c r="AH976" s="80"/>
    </row>
    <row r="977" spans="1:34" ht="15.75" customHeight="1" x14ac:dyDescent="0.2">
      <c r="A977" s="54"/>
      <c r="B977" s="77"/>
      <c r="C977" s="78"/>
      <c r="AG977" s="56"/>
      <c r="AH977" s="80"/>
    </row>
    <row r="978" spans="1:34" ht="15.75" customHeight="1" x14ac:dyDescent="0.2">
      <c r="A978" s="54"/>
      <c r="B978" s="77"/>
      <c r="C978" s="78"/>
      <c r="AG978" s="56"/>
      <c r="AH978" s="80"/>
    </row>
    <row r="979" spans="1:34" ht="15.75" customHeight="1" x14ac:dyDescent="0.2">
      <c r="A979" s="54"/>
      <c r="B979" s="77"/>
      <c r="C979" s="78"/>
      <c r="AG979" s="56"/>
      <c r="AH979" s="80"/>
    </row>
    <row r="980" spans="1:34" ht="15.75" customHeight="1" x14ac:dyDescent="0.2">
      <c r="A980" s="54"/>
      <c r="B980" s="77"/>
      <c r="C980" s="78"/>
      <c r="AG980" s="56"/>
      <c r="AH980" s="80"/>
    </row>
    <row r="981" spans="1:34" ht="15.75" customHeight="1" x14ac:dyDescent="0.2">
      <c r="A981" s="54"/>
      <c r="B981" s="77"/>
      <c r="C981" s="78"/>
      <c r="AG981" s="56"/>
      <c r="AH981" s="80"/>
    </row>
    <row r="982" spans="1:34" ht="15.75" customHeight="1" x14ac:dyDescent="0.2">
      <c r="A982" s="54"/>
      <c r="B982" s="77"/>
      <c r="C982" s="78"/>
      <c r="AG982" s="56"/>
      <c r="AH982" s="80"/>
    </row>
    <row r="983" spans="1:34" ht="15.75" customHeight="1" x14ac:dyDescent="0.2">
      <c r="A983" s="54"/>
      <c r="B983" s="77"/>
      <c r="C983" s="78"/>
      <c r="AG983" s="56"/>
      <c r="AH983" s="80"/>
    </row>
    <row r="984" spans="1:34" ht="15.75" customHeight="1" x14ac:dyDescent="0.2">
      <c r="A984" s="54"/>
      <c r="B984" s="77"/>
      <c r="C984" s="78"/>
      <c r="AG984" s="56"/>
      <c r="AH984" s="80"/>
    </row>
    <row r="985" spans="1:34" ht="15.75" customHeight="1" x14ac:dyDescent="0.2">
      <c r="A985" s="54"/>
      <c r="B985" s="77"/>
      <c r="C985" s="78"/>
      <c r="AG985" s="56"/>
      <c r="AH985" s="80"/>
    </row>
    <row r="986" spans="1:34" ht="15.75" customHeight="1" x14ac:dyDescent="0.2">
      <c r="A986" s="54"/>
      <c r="B986" s="77"/>
      <c r="C986" s="78"/>
      <c r="AG986" s="56"/>
      <c r="AH986" s="80"/>
    </row>
    <row r="987" spans="1:34" ht="15.75" customHeight="1" x14ac:dyDescent="0.2">
      <c r="A987" s="54"/>
      <c r="B987" s="77"/>
      <c r="C987" s="78"/>
      <c r="AG987" s="56"/>
      <c r="AH987" s="80"/>
    </row>
    <row r="988" spans="1:34" ht="15.75" customHeight="1" x14ac:dyDescent="0.2">
      <c r="A988" s="54"/>
      <c r="B988" s="77"/>
      <c r="C988" s="78"/>
      <c r="AG988" s="56"/>
      <c r="AH988" s="80"/>
    </row>
    <row r="989" spans="1:34" ht="15.75" customHeight="1" x14ac:dyDescent="0.2">
      <c r="A989" s="54"/>
      <c r="B989" s="77"/>
      <c r="C989" s="78"/>
      <c r="AG989" s="56"/>
      <c r="AH989" s="80"/>
    </row>
    <row r="990" spans="1:34" ht="15.75" customHeight="1" x14ac:dyDescent="0.2">
      <c r="A990" s="54"/>
      <c r="B990" s="77"/>
      <c r="C990" s="78"/>
      <c r="AG990" s="56"/>
      <c r="AH990" s="80"/>
    </row>
    <row r="991" spans="1:34" ht="15.75" customHeight="1" x14ac:dyDescent="0.2">
      <c r="A991" s="54"/>
      <c r="B991" s="77"/>
      <c r="C991" s="78"/>
      <c r="AG991" s="56"/>
      <c r="AH991" s="80"/>
    </row>
    <row r="992" spans="1:34" ht="15.75" customHeight="1" x14ac:dyDescent="0.2">
      <c r="A992" s="54"/>
      <c r="B992" s="77"/>
      <c r="C992" s="78"/>
      <c r="AG992" s="56"/>
      <c r="AH992" s="80"/>
    </row>
    <row r="993" spans="1:34" ht="15.75" customHeight="1" x14ac:dyDescent="0.2">
      <c r="A993" s="54"/>
      <c r="B993" s="77"/>
      <c r="C993" s="78"/>
      <c r="AG993" s="56"/>
      <c r="AH993" s="80"/>
    </row>
    <row r="994" spans="1:34" ht="15.75" customHeight="1" x14ac:dyDescent="0.2">
      <c r="A994" s="54"/>
      <c r="B994" s="77"/>
      <c r="C994" s="78"/>
      <c r="AG994" s="56"/>
      <c r="AH994" s="80"/>
    </row>
    <row r="995" spans="1:34" ht="15.75" customHeight="1" x14ac:dyDescent="0.2">
      <c r="A995" s="54"/>
      <c r="B995" s="77"/>
      <c r="C995" s="78"/>
      <c r="AG995" s="56"/>
      <c r="AH995" s="80"/>
    </row>
    <row r="996" spans="1:34" ht="15.75" customHeight="1" x14ac:dyDescent="0.2">
      <c r="A996" s="54"/>
      <c r="B996" s="77"/>
      <c r="C996" s="78"/>
      <c r="AG996" s="56"/>
      <c r="AH996" s="80"/>
    </row>
    <row r="997" spans="1:34" ht="15.75" customHeight="1" x14ac:dyDescent="0.2">
      <c r="A997" s="54"/>
      <c r="B997" s="77"/>
      <c r="C997" s="78"/>
      <c r="AG997" s="56"/>
      <c r="AH997" s="80"/>
    </row>
    <row r="998" spans="1:34" ht="15.75" customHeight="1" x14ac:dyDescent="0.2">
      <c r="A998" s="54"/>
      <c r="B998" s="77"/>
      <c r="C998" s="78"/>
      <c r="AG998" s="56"/>
      <c r="AH998" s="80"/>
    </row>
    <row r="999" spans="1:34" ht="15.75" customHeight="1" x14ac:dyDescent="0.2">
      <c r="A999" s="54"/>
      <c r="B999" s="77"/>
      <c r="C999" s="78"/>
      <c r="AG999" s="56"/>
      <c r="AH999" s="80"/>
    </row>
    <row r="1000" spans="1:34" ht="15.75" customHeight="1" x14ac:dyDescent="0.2">
      <c r="A1000" s="54"/>
      <c r="B1000" s="77"/>
      <c r="C1000" s="78"/>
      <c r="AG1000" s="56"/>
      <c r="AH1000" s="80"/>
    </row>
    <row r="1001" spans="1:34" ht="15.75" customHeight="1" x14ac:dyDescent="0.2">
      <c r="A1001" s="54"/>
      <c r="B1001" s="77"/>
      <c r="C1001" s="78"/>
      <c r="AG1001" s="56"/>
      <c r="AH1001" s="80"/>
    </row>
    <row r="1002" spans="1:34" ht="15.75" customHeight="1" x14ac:dyDescent="0.2">
      <c r="A1002" s="54"/>
      <c r="B1002" s="77"/>
      <c r="C1002" s="78"/>
      <c r="AG1002" s="56"/>
      <c r="AH1002" s="80"/>
    </row>
    <row r="1003" spans="1:34" ht="15.75" customHeight="1" x14ac:dyDescent="0.2">
      <c r="A1003" s="54"/>
      <c r="B1003" s="77"/>
      <c r="C1003" s="78"/>
      <c r="AG1003" s="56"/>
      <c r="AH1003" s="80"/>
    </row>
    <row r="1004" spans="1:34" ht="15.75" customHeight="1" x14ac:dyDescent="0.2">
      <c r="A1004" s="54"/>
      <c r="B1004" s="77"/>
      <c r="C1004" s="78"/>
      <c r="AG1004" s="56"/>
      <c r="AH1004" s="80"/>
    </row>
    <row r="1005" spans="1:34" ht="15.75" customHeight="1" x14ac:dyDescent="0.2">
      <c r="A1005" s="54"/>
      <c r="B1005" s="77"/>
      <c r="C1005" s="78"/>
      <c r="AG1005" s="56"/>
      <c r="AH1005" s="80"/>
    </row>
    <row r="1006" spans="1:34" ht="15.75" customHeight="1" x14ac:dyDescent="0.2">
      <c r="A1006" s="54"/>
      <c r="B1006" s="77"/>
      <c r="C1006" s="78"/>
      <c r="AG1006" s="56"/>
      <c r="AH1006" s="80"/>
    </row>
    <row r="1007" spans="1:34" ht="15.75" customHeight="1" x14ac:dyDescent="0.2">
      <c r="A1007" s="54"/>
      <c r="B1007" s="77"/>
      <c r="C1007" s="78"/>
      <c r="AG1007" s="56"/>
      <c r="AH1007" s="80"/>
    </row>
    <row r="1008" spans="1:34" ht="15.75" customHeight="1" x14ac:dyDescent="0.2">
      <c r="A1008" s="54"/>
      <c r="B1008" s="77"/>
      <c r="C1008" s="78"/>
      <c r="AG1008" s="56"/>
      <c r="AH1008" s="80"/>
    </row>
    <row r="1009" spans="1:34" ht="15.75" customHeight="1" x14ac:dyDescent="0.2">
      <c r="A1009" s="54"/>
      <c r="B1009" s="77"/>
      <c r="C1009" s="78"/>
      <c r="AG1009" s="56"/>
      <c r="AH1009" s="80"/>
    </row>
    <row r="1010" spans="1:34" ht="15.75" customHeight="1" x14ac:dyDescent="0.2">
      <c r="A1010" s="54"/>
      <c r="B1010" s="77"/>
      <c r="C1010" s="78"/>
      <c r="AG1010" s="56"/>
      <c r="AH1010" s="80"/>
    </row>
  </sheetData>
  <autoFilter ref="A8:AF8"/>
  <mergeCells count="33">
    <mergeCell ref="C3:S3"/>
    <mergeCell ref="C4:S4"/>
    <mergeCell ref="Q6:S6"/>
    <mergeCell ref="T6:V6"/>
    <mergeCell ref="A5:A7"/>
    <mergeCell ref="B5:B7"/>
    <mergeCell ref="C5:C7"/>
    <mergeCell ref="D5:D7"/>
    <mergeCell ref="E5:J5"/>
    <mergeCell ref="K5:P5"/>
    <mergeCell ref="Q5:V5"/>
    <mergeCell ref="A166:C166"/>
    <mergeCell ref="A168:C168"/>
    <mergeCell ref="A169:C169"/>
    <mergeCell ref="K6:M6"/>
    <mergeCell ref="N6:P6"/>
    <mergeCell ref="E6:G6"/>
    <mergeCell ref="H6:J6"/>
    <mergeCell ref="A131:C131"/>
    <mergeCell ref="A136:C136"/>
    <mergeCell ref="A141:C141"/>
    <mergeCell ref="W5:AB5"/>
    <mergeCell ref="AC5:AF5"/>
    <mergeCell ref="W6:Y6"/>
    <mergeCell ref="Z6:AB6"/>
    <mergeCell ref="AC6:AC7"/>
    <mergeCell ref="AD6:AD7"/>
    <mergeCell ref="AE6:AF6"/>
    <mergeCell ref="AG116:AG120"/>
    <mergeCell ref="AG124:AG126"/>
    <mergeCell ref="AG161:AG162"/>
    <mergeCell ref="AG5:AG7"/>
    <mergeCell ref="AH5:AH7"/>
  </mergeCells>
  <hyperlinks>
    <hyperlink ref="AH13" r:id="rId1"/>
    <hyperlink ref="AH14" r:id="rId2"/>
    <hyperlink ref="AH15" r:id="rId3"/>
    <hyperlink ref="AH16" r:id="rId4"/>
    <hyperlink ref="AH17" r:id="rId5"/>
    <hyperlink ref="AH116" r:id="rId6"/>
    <hyperlink ref="AH117" r:id="rId7"/>
    <hyperlink ref="AH118" r:id="rId8"/>
    <hyperlink ref="AH119" r:id="rId9"/>
    <hyperlink ref="AH120" r:id="rId10"/>
    <hyperlink ref="AH125" r:id="rId11"/>
    <hyperlink ref="AH161" r:id="rId12"/>
    <hyperlink ref="AH163" r:id="rId13"/>
  </hyperlinks>
  <pageMargins left="0" right="0" top="0.35433070866141736" bottom="0.35433070866141736" header="0" footer="0"/>
  <pageSetup paperSize="9" orientation="portrait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view="pageBreakPreview" topLeftCell="B1" zoomScale="60" zoomScaleNormal="100" workbookViewId="0">
      <selection activeCell="G13" sqref="G13"/>
    </sheetView>
  </sheetViews>
  <sheetFormatPr defaultColWidth="12.75" defaultRowHeight="15" customHeight="1" x14ac:dyDescent="0.2"/>
  <cols>
    <col min="1" max="1" width="16.875" hidden="1" customWidth="1"/>
    <col min="2" max="2" width="6.625" style="79" customWidth="1"/>
    <col min="3" max="3" width="16.375" style="79" customWidth="1"/>
    <col min="4" max="4" width="9.875" style="79" customWidth="1"/>
    <col min="5" max="5" width="10.375" style="79" customWidth="1"/>
    <col min="6" max="6" width="9.375" style="79" customWidth="1"/>
    <col min="7" max="7" width="22.5" style="79" customWidth="1"/>
    <col min="8" max="8" width="16.125" style="79" customWidth="1"/>
    <col min="9" max="9" width="9.75" style="174" customWidth="1"/>
    <col min="10" max="10" width="22.125" style="79" customWidth="1"/>
  </cols>
  <sheetData>
    <row r="1" spans="1:10" x14ac:dyDescent="0.25">
      <c r="A1" s="45"/>
      <c r="B1" s="78"/>
      <c r="C1" s="78"/>
      <c r="D1" s="282"/>
      <c r="E1" s="78"/>
      <c r="F1" s="282"/>
      <c r="G1" s="78"/>
      <c r="H1" s="78"/>
      <c r="I1" s="170"/>
      <c r="J1" s="283" t="s">
        <v>237</v>
      </c>
    </row>
    <row r="2" spans="1:10" ht="41.25" customHeight="1" x14ac:dyDescent="0.25">
      <c r="A2" s="45"/>
      <c r="B2" s="78"/>
      <c r="C2" s="78"/>
      <c r="D2" s="282"/>
      <c r="E2" s="78"/>
      <c r="F2" s="282"/>
      <c r="G2" s="78"/>
      <c r="H2" s="284" t="s">
        <v>238</v>
      </c>
      <c r="I2" s="285"/>
      <c r="J2" s="285"/>
    </row>
    <row r="3" spans="1:10" s="244" customFormat="1" ht="23.25" customHeight="1" x14ac:dyDescent="0.25">
      <c r="A3" s="45"/>
      <c r="B3" s="78"/>
      <c r="C3" s="78"/>
      <c r="D3" s="282"/>
      <c r="E3" s="78"/>
      <c r="F3" s="282"/>
      <c r="G3" s="78"/>
      <c r="H3" s="335"/>
      <c r="I3" s="79"/>
      <c r="J3" s="79"/>
    </row>
    <row r="4" spans="1:10" x14ac:dyDescent="0.25">
      <c r="A4" s="45"/>
      <c r="B4" s="286" t="s">
        <v>239</v>
      </c>
      <c r="C4" s="285"/>
      <c r="D4" s="285"/>
      <c r="E4" s="285"/>
      <c r="F4" s="285"/>
      <c r="G4" s="285"/>
      <c r="H4" s="285"/>
      <c r="I4" s="285"/>
      <c r="J4" s="285"/>
    </row>
    <row r="5" spans="1:10" x14ac:dyDescent="0.25">
      <c r="A5" s="45"/>
      <c r="B5" s="286" t="s">
        <v>507</v>
      </c>
      <c r="C5" s="285"/>
      <c r="D5" s="285"/>
      <c r="E5" s="285"/>
      <c r="F5" s="285"/>
      <c r="G5" s="285"/>
      <c r="H5" s="285"/>
      <c r="I5" s="285"/>
      <c r="J5" s="285"/>
    </row>
    <row r="6" spans="1:10" x14ac:dyDescent="0.25">
      <c r="A6" s="45"/>
      <c r="B6" s="286" t="s">
        <v>307</v>
      </c>
      <c r="C6" s="285"/>
      <c r="D6" s="285"/>
      <c r="E6" s="285"/>
      <c r="F6" s="285"/>
      <c r="G6" s="285"/>
      <c r="H6" s="285"/>
      <c r="I6" s="285"/>
      <c r="J6" s="285"/>
    </row>
    <row r="7" spans="1:10" s="244" customFormat="1" x14ac:dyDescent="0.25">
      <c r="A7" s="45"/>
      <c r="B7" s="329"/>
      <c r="C7" s="79"/>
      <c r="D7" s="79"/>
      <c r="E7" s="79"/>
      <c r="F7" s="79"/>
      <c r="G7" s="79"/>
      <c r="H7" s="79"/>
      <c r="I7" s="79"/>
      <c r="J7" s="79"/>
    </row>
    <row r="8" spans="1:10" s="244" customFormat="1" x14ac:dyDescent="0.25">
      <c r="A8" s="45"/>
      <c r="B8" s="329"/>
      <c r="C8" s="79"/>
      <c r="D8" s="79"/>
      <c r="E8" s="79"/>
      <c r="F8" s="79"/>
      <c r="G8" s="79"/>
      <c r="H8" s="79"/>
      <c r="I8" s="79"/>
      <c r="J8" s="79"/>
    </row>
    <row r="9" spans="1:10" s="165" customFormat="1" ht="28.5" customHeight="1" x14ac:dyDescent="0.2">
      <c r="A9" s="164"/>
      <c r="B9" s="287" t="s">
        <v>240</v>
      </c>
      <c r="C9" s="288"/>
      <c r="D9" s="288"/>
      <c r="E9" s="289" t="s">
        <v>241</v>
      </c>
      <c r="F9" s="288"/>
      <c r="G9" s="288"/>
      <c r="H9" s="288"/>
      <c r="I9" s="288"/>
      <c r="J9" s="288"/>
    </row>
    <row r="10" spans="1:10" s="83" customFormat="1" ht="56.25" x14ac:dyDescent="0.2">
      <c r="A10" s="240" t="s">
        <v>242</v>
      </c>
      <c r="B10" s="243" t="s">
        <v>243</v>
      </c>
      <c r="C10" s="290" t="s">
        <v>43</v>
      </c>
      <c r="D10" s="291" t="s">
        <v>244</v>
      </c>
      <c r="E10" s="290" t="s">
        <v>245</v>
      </c>
      <c r="F10" s="291" t="s">
        <v>244</v>
      </c>
      <c r="G10" s="290" t="s">
        <v>246</v>
      </c>
      <c r="H10" s="290" t="s">
        <v>247</v>
      </c>
      <c r="I10" s="292" t="s">
        <v>248</v>
      </c>
      <c r="J10" s="290" t="s">
        <v>249</v>
      </c>
    </row>
    <row r="11" spans="1:10" s="166" customFormat="1" ht="90" x14ac:dyDescent="0.2">
      <c r="A11" s="241"/>
      <c r="B11" s="293" t="s">
        <v>251</v>
      </c>
      <c r="C11" s="294" t="s">
        <v>252</v>
      </c>
      <c r="D11" s="295">
        <f>Витрати!G13</f>
        <v>26650</v>
      </c>
      <c r="E11" s="296" t="s">
        <v>498</v>
      </c>
      <c r="F11" s="295">
        <f>D11</f>
        <v>26650</v>
      </c>
      <c r="G11" s="296" t="s">
        <v>370</v>
      </c>
      <c r="H11" s="296" t="s">
        <v>371</v>
      </c>
      <c r="I11" s="297">
        <v>119159.01</v>
      </c>
      <c r="J11" s="336" t="s">
        <v>516</v>
      </c>
    </row>
    <row r="12" spans="1:10" s="166" customFormat="1" ht="90" x14ac:dyDescent="0.2">
      <c r="A12" s="241"/>
      <c r="B12" s="293" t="s">
        <v>253</v>
      </c>
      <c r="C12" s="298" t="s">
        <v>254</v>
      </c>
      <c r="D12" s="295">
        <f>Витрати!G14</f>
        <v>30000</v>
      </c>
      <c r="E12" s="296" t="s">
        <v>499</v>
      </c>
      <c r="F12" s="295">
        <f t="shared" ref="F12:F53" si="0">D12</f>
        <v>30000</v>
      </c>
      <c r="G12" s="296" t="s">
        <v>370</v>
      </c>
      <c r="H12" s="296" t="s">
        <v>372</v>
      </c>
      <c r="I12" s="297"/>
      <c r="J12" s="336"/>
    </row>
    <row r="13" spans="1:10" s="166" customFormat="1" ht="90" x14ac:dyDescent="0.2">
      <c r="A13" s="241"/>
      <c r="B13" s="293" t="s">
        <v>255</v>
      </c>
      <c r="C13" s="298" t="s">
        <v>256</v>
      </c>
      <c r="D13" s="295">
        <f>Витрати!G15</f>
        <v>25500</v>
      </c>
      <c r="E13" s="296" t="s">
        <v>500</v>
      </c>
      <c r="F13" s="295">
        <f t="shared" si="0"/>
        <v>25500</v>
      </c>
      <c r="G13" s="296" t="s">
        <v>370</v>
      </c>
      <c r="H13" s="296" t="s">
        <v>373</v>
      </c>
      <c r="I13" s="297"/>
      <c r="J13" s="336"/>
    </row>
    <row r="14" spans="1:10" s="166" customFormat="1" ht="90" x14ac:dyDescent="0.2">
      <c r="A14" s="241"/>
      <c r="B14" s="293" t="s">
        <v>257</v>
      </c>
      <c r="C14" s="298" t="s">
        <v>258</v>
      </c>
      <c r="D14" s="295">
        <f>Витрати!G16</f>
        <v>24000</v>
      </c>
      <c r="E14" s="296" t="s">
        <v>501</v>
      </c>
      <c r="F14" s="295">
        <f t="shared" si="0"/>
        <v>24000</v>
      </c>
      <c r="G14" s="296" t="s">
        <v>370</v>
      </c>
      <c r="H14" s="296" t="s">
        <v>374</v>
      </c>
      <c r="I14" s="297"/>
      <c r="J14" s="336"/>
    </row>
    <row r="15" spans="1:10" s="166" customFormat="1" ht="90" x14ac:dyDescent="0.2">
      <c r="A15" s="239"/>
      <c r="B15" s="293" t="s">
        <v>259</v>
      </c>
      <c r="C15" s="294" t="s">
        <v>260</v>
      </c>
      <c r="D15" s="295">
        <f>Витрати!G17</f>
        <v>25500</v>
      </c>
      <c r="E15" s="296" t="s">
        <v>502</v>
      </c>
      <c r="F15" s="295">
        <f t="shared" si="0"/>
        <v>25500</v>
      </c>
      <c r="G15" s="296" t="s">
        <v>370</v>
      </c>
      <c r="H15" s="296" t="s">
        <v>375</v>
      </c>
      <c r="I15" s="297"/>
      <c r="J15" s="336"/>
    </row>
    <row r="16" spans="1:10" s="166" customFormat="1" ht="201.75" customHeight="1" x14ac:dyDescent="0.2">
      <c r="A16" s="167"/>
      <c r="B16" s="299" t="s">
        <v>261</v>
      </c>
      <c r="C16" s="300" t="s">
        <v>362</v>
      </c>
      <c r="D16" s="295">
        <f>Витрати!G23</f>
        <v>49600</v>
      </c>
      <c r="E16" s="296" t="s">
        <v>503</v>
      </c>
      <c r="F16" s="295">
        <f t="shared" si="0"/>
        <v>49600</v>
      </c>
      <c r="G16" s="296" t="s">
        <v>378</v>
      </c>
      <c r="H16" s="296" t="s">
        <v>376</v>
      </c>
      <c r="I16" s="301">
        <v>49600</v>
      </c>
      <c r="J16" s="296" t="s">
        <v>377</v>
      </c>
    </row>
    <row r="17" spans="1:10" s="166" customFormat="1" ht="59.25" customHeight="1" x14ac:dyDescent="0.2">
      <c r="A17" s="167"/>
      <c r="B17" s="299" t="s">
        <v>262</v>
      </c>
      <c r="C17" s="300" t="s">
        <v>263</v>
      </c>
      <c r="D17" s="295">
        <f>Витрати!G24</f>
        <v>25000</v>
      </c>
      <c r="E17" s="296" t="s">
        <v>504</v>
      </c>
      <c r="F17" s="295">
        <f t="shared" si="0"/>
        <v>25000</v>
      </c>
      <c r="G17" s="296" t="s">
        <v>379</v>
      </c>
      <c r="H17" s="296" t="s">
        <v>381</v>
      </c>
      <c r="I17" s="301">
        <v>25000</v>
      </c>
      <c r="J17" s="296" t="s">
        <v>382</v>
      </c>
    </row>
    <row r="18" spans="1:10" s="166" customFormat="1" ht="68.25" customHeight="1" x14ac:dyDescent="0.2">
      <c r="A18" s="167"/>
      <c r="B18" s="299" t="s">
        <v>264</v>
      </c>
      <c r="C18" s="300" t="s">
        <v>366</v>
      </c>
      <c r="D18" s="295">
        <f>Витрати!G25</f>
        <v>15000</v>
      </c>
      <c r="E18" s="296" t="s">
        <v>505</v>
      </c>
      <c r="F18" s="295">
        <f t="shared" si="0"/>
        <v>15000</v>
      </c>
      <c r="G18" s="296" t="s">
        <v>380</v>
      </c>
      <c r="H18" s="296" t="s">
        <v>383</v>
      </c>
      <c r="I18" s="301">
        <v>15000</v>
      </c>
      <c r="J18" s="296" t="s">
        <v>384</v>
      </c>
    </row>
    <row r="19" spans="1:10" s="166" customFormat="1" ht="45" customHeight="1" x14ac:dyDescent="0.2">
      <c r="A19" s="167"/>
      <c r="B19" s="302" t="s">
        <v>266</v>
      </c>
      <c r="C19" s="303" t="s">
        <v>313</v>
      </c>
      <c r="D19" s="295">
        <f>Витрати!G29</f>
        <v>48675</v>
      </c>
      <c r="E19" s="296"/>
      <c r="F19" s="295">
        <f t="shared" si="0"/>
        <v>48675</v>
      </c>
      <c r="G19" s="296"/>
      <c r="H19" s="296"/>
      <c r="I19" s="301">
        <v>48675</v>
      </c>
      <c r="J19" s="296" t="s">
        <v>449</v>
      </c>
    </row>
    <row r="20" spans="1:10" s="166" customFormat="1" ht="48" customHeight="1" x14ac:dyDescent="0.2">
      <c r="A20" s="167"/>
      <c r="B20" s="293" t="s">
        <v>267</v>
      </c>
      <c r="C20" s="298" t="s">
        <v>268</v>
      </c>
      <c r="D20" s="295"/>
      <c r="E20" s="296"/>
      <c r="F20" s="295"/>
      <c r="G20" s="296" t="s">
        <v>385</v>
      </c>
      <c r="H20" s="296" t="s">
        <v>386</v>
      </c>
      <c r="I20" s="301"/>
      <c r="J20" s="304" t="s">
        <v>454</v>
      </c>
    </row>
    <row r="21" spans="1:10" s="166" customFormat="1" ht="48" customHeight="1" x14ac:dyDescent="0.2">
      <c r="A21" s="167"/>
      <c r="B21" s="293" t="s">
        <v>270</v>
      </c>
      <c r="C21" s="298" t="s">
        <v>318</v>
      </c>
      <c r="D21" s="295">
        <f>Витрати!J112</f>
        <v>10623</v>
      </c>
      <c r="E21" s="296" t="s">
        <v>453</v>
      </c>
      <c r="F21" s="295">
        <f t="shared" si="0"/>
        <v>10623</v>
      </c>
      <c r="G21" s="296" t="s">
        <v>385</v>
      </c>
      <c r="H21" s="296" t="s">
        <v>386</v>
      </c>
      <c r="I21" s="305">
        <v>10623</v>
      </c>
      <c r="J21" s="306"/>
    </row>
    <row r="22" spans="1:10" s="166" customFormat="1" ht="48" customHeight="1" x14ac:dyDescent="0.2">
      <c r="A22" s="167"/>
      <c r="B22" s="293" t="s">
        <v>271</v>
      </c>
      <c r="C22" s="298" t="s">
        <v>319</v>
      </c>
      <c r="D22" s="295">
        <f>Витрати!J113</f>
        <v>10623</v>
      </c>
      <c r="E22" s="296" t="s">
        <v>453</v>
      </c>
      <c r="F22" s="295">
        <f t="shared" si="0"/>
        <v>10623</v>
      </c>
      <c r="G22" s="296" t="s">
        <v>385</v>
      </c>
      <c r="H22" s="296" t="s">
        <v>386</v>
      </c>
      <c r="I22" s="305">
        <v>10623</v>
      </c>
      <c r="J22" s="306"/>
    </row>
    <row r="23" spans="1:10" s="166" customFormat="1" ht="48" customHeight="1" x14ac:dyDescent="0.2">
      <c r="A23" s="167"/>
      <c r="B23" s="293" t="s">
        <v>272</v>
      </c>
      <c r="C23" s="298" t="s">
        <v>320</v>
      </c>
      <c r="D23" s="295">
        <f>Витрати!J114</f>
        <v>24000</v>
      </c>
      <c r="E23" s="296" t="s">
        <v>453</v>
      </c>
      <c r="F23" s="295">
        <f t="shared" si="0"/>
        <v>24000</v>
      </c>
      <c r="G23" s="296" t="s">
        <v>385</v>
      </c>
      <c r="H23" s="296" t="s">
        <v>386</v>
      </c>
      <c r="I23" s="305"/>
      <c r="J23" s="306"/>
    </row>
    <row r="24" spans="1:10" s="166" customFormat="1" ht="61.5" customHeight="1" x14ac:dyDescent="0.2">
      <c r="A24" s="167"/>
      <c r="B24" s="293" t="s">
        <v>274</v>
      </c>
      <c r="C24" s="298" t="s">
        <v>321</v>
      </c>
      <c r="D24" s="295">
        <f>Витрати!J115</f>
        <v>12000</v>
      </c>
      <c r="E24" s="296" t="s">
        <v>453</v>
      </c>
      <c r="F24" s="295">
        <f t="shared" si="0"/>
        <v>12000</v>
      </c>
      <c r="G24" s="296" t="s">
        <v>385</v>
      </c>
      <c r="H24" s="296" t="s">
        <v>386</v>
      </c>
      <c r="I24" s="305">
        <v>8754</v>
      </c>
      <c r="J24" s="307"/>
    </row>
    <row r="25" spans="1:10" s="166" customFormat="1" ht="236.25" x14ac:dyDescent="0.2">
      <c r="A25" s="167"/>
      <c r="B25" s="293" t="s">
        <v>276</v>
      </c>
      <c r="C25" s="298" t="s">
        <v>322</v>
      </c>
      <c r="D25" s="295">
        <f>Витрати!G116</f>
        <v>195001</v>
      </c>
      <c r="E25" s="296" t="s">
        <v>457</v>
      </c>
      <c r="F25" s="295">
        <f t="shared" si="0"/>
        <v>195001</v>
      </c>
      <c r="G25" s="296" t="s">
        <v>390</v>
      </c>
      <c r="H25" s="296" t="s">
        <v>391</v>
      </c>
      <c r="I25" s="305">
        <f>32373.6+110000</f>
        <v>142373.6</v>
      </c>
      <c r="J25" s="296" t="s">
        <v>450</v>
      </c>
    </row>
    <row r="26" spans="1:10" s="166" customFormat="1" ht="90" x14ac:dyDescent="0.2">
      <c r="A26" s="167"/>
      <c r="B26" s="293" t="s">
        <v>277</v>
      </c>
      <c r="C26" s="298" t="s">
        <v>323</v>
      </c>
      <c r="D26" s="295">
        <f>Витрати!G117</f>
        <v>195125</v>
      </c>
      <c r="E26" s="296" t="s">
        <v>458</v>
      </c>
      <c r="F26" s="295">
        <f t="shared" si="0"/>
        <v>195125</v>
      </c>
      <c r="G26" s="296" t="s">
        <v>392</v>
      </c>
      <c r="H26" s="296" t="s">
        <v>515</v>
      </c>
      <c r="I26" s="305">
        <f>35125+50000+100000</f>
        <v>185125</v>
      </c>
      <c r="J26" s="296" t="s">
        <v>455</v>
      </c>
    </row>
    <row r="27" spans="1:10" s="166" customFormat="1" ht="90" x14ac:dyDescent="0.2">
      <c r="A27" s="167"/>
      <c r="B27" s="293" t="s">
        <v>278</v>
      </c>
      <c r="C27" s="298" t="s">
        <v>324</v>
      </c>
      <c r="D27" s="295">
        <f>Витрати!G118</f>
        <v>148928</v>
      </c>
      <c r="E27" s="296" t="s">
        <v>459</v>
      </c>
      <c r="F27" s="295">
        <f t="shared" si="0"/>
        <v>148928</v>
      </c>
      <c r="G27" s="296" t="s">
        <v>393</v>
      </c>
      <c r="H27" s="296" t="s">
        <v>394</v>
      </c>
      <c r="I27" s="305">
        <f>26535.6+68856</f>
        <v>95391.6</v>
      </c>
      <c r="J27" s="296" t="s">
        <v>456</v>
      </c>
    </row>
    <row r="28" spans="1:10" s="166" customFormat="1" ht="83.25" customHeight="1" x14ac:dyDescent="0.2">
      <c r="A28" s="167"/>
      <c r="B28" s="293" t="s">
        <v>279</v>
      </c>
      <c r="C28" s="298" t="s">
        <v>325</v>
      </c>
      <c r="D28" s="295">
        <f>Витрати!G119</f>
        <v>189360</v>
      </c>
      <c r="E28" s="296" t="s">
        <v>460</v>
      </c>
      <c r="F28" s="295">
        <f t="shared" si="0"/>
        <v>189360</v>
      </c>
      <c r="G28" s="296" t="s">
        <v>395</v>
      </c>
      <c r="H28" s="296" t="s">
        <v>396</v>
      </c>
      <c r="I28" s="305">
        <f>39360+100000</f>
        <v>139360</v>
      </c>
      <c r="J28" s="296" t="s">
        <v>461</v>
      </c>
    </row>
    <row r="29" spans="1:10" s="166" customFormat="1" ht="66" customHeight="1" x14ac:dyDescent="0.2">
      <c r="A29" s="167"/>
      <c r="B29" s="293" t="s">
        <v>280</v>
      </c>
      <c r="C29" s="298" t="s">
        <v>326</v>
      </c>
      <c r="D29" s="295">
        <f>Витрати!G120</f>
        <v>50000</v>
      </c>
      <c r="E29" s="296" t="s">
        <v>462</v>
      </c>
      <c r="F29" s="295">
        <f t="shared" si="0"/>
        <v>50000</v>
      </c>
      <c r="G29" s="296" t="s">
        <v>397</v>
      </c>
      <c r="H29" s="296" t="s">
        <v>398</v>
      </c>
      <c r="I29" s="305">
        <f>10000</f>
        <v>10000</v>
      </c>
      <c r="J29" s="296" t="s">
        <v>463</v>
      </c>
    </row>
    <row r="30" spans="1:10" s="166" customFormat="1" ht="105" customHeight="1" x14ac:dyDescent="0.2">
      <c r="A30" s="167"/>
      <c r="B30" s="293" t="s">
        <v>281</v>
      </c>
      <c r="C30" s="308" t="s">
        <v>282</v>
      </c>
      <c r="D30" s="295">
        <f>Витрати!G121</f>
        <v>29600</v>
      </c>
      <c r="E30" s="296" t="s">
        <v>464</v>
      </c>
      <c r="F30" s="295">
        <f t="shared" si="0"/>
        <v>29600</v>
      </c>
      <c r="G30" s="296" t="s">
        <v>399</v>
      </c>
      <c r="H30" s="296" t="s">
        <v>401</v>
      </c>
      <c r="I30" s="301">
        <v>29600</v>
      </c>
      <c r="J30" s="296" t="s">
        <v>465</v>
      </c>
    </row>
    <row r="31" spans="1:10" s="166" customFormat="1" ht="56.25" x14ac:dyDescent="0.2">
      <c r="A31" s="167"/>
      <c r="B31" s="309" t="s">
        <v>283</v>
      </c>
      <c r="C31" s="298" t="s">
        <v>357</v>
      </c>
      <c r="D31" s="295"/>
      <c r="E31" s="296"/>
      <c r="F31" s="295"/>
      <c r="G31" s="304" t="s">
        <v>400</v>
      </c>
      <c r="H31" s="304" t="s">
        <v>402</v>
      </c>
      <c r="I31" s="310">
        <v>35000</v>
      </c>
      <c r="J31" s="304" t="s">
        <v>466</v>
      </c>
    </row>
    <row r="32" spans="1:10" s="166" customFormat="1" ht="90" x14ac:dyDescent="0.2">
      <c r="A32" s="167"/>
      <c r="B32" s="309" t="s">
        <v>284</v>
      </c>
      <c r="C32" s="298" t="s">
        <v>359</v>
      </c>
      <c r="D32" s="295">
        <f>Витрати!J125</f>
        <v>24000</v>
      </c>
      <c r="E32" s="296" t="s">
        <v>467</v>
      </c>
      <c r="F32" s="295">
        <f t="shared" si="0"/>
        <v>24000</v>
      </c>
      <c r="G32" s="306"/>
      <c r="H32" s="306"/>
      <c r="I32" s="311"/>
      <c r="J32" s="306"/>
    </row>
    <row r="33" spans="1:10" s="166" customFormat="1" ht="78.75" x14ac:dyDescent="0.2">
      <c r="A33" s="167"/>
      <c r="B33" s="312" t="s">
        <v>286</v>
      </c>
      <c r="C33" s="313" t="s">
        <v>358</v>
      </c>
      <c r="D33" s="295">
        <f>Витрати!J126</f>
        <v>46000</v>
      </c>
      <c r="E33" s="296" t="s">
        <v>467</v>
      </c>
      <c r="F33" s="295">
        <f t="shared" si="0"/>
        <v>46000</v>
      </c>
      <c r="G33" s="307"/>
      <c r="H33" s="307"/>
      <c r="I33" s="314"/>
      <c r="J33" s="307"/>
    </row>
    <row r="34" spans="1:10" s="166" customFormat="1" ht="33.75" x14ac:dyDescent="0.2">
      <c r="A34" s="167"/>
      <c r="B34" s="293" t="s">
        <v>287</v>
      </c>
      <c r="C34" s="298" t="s">
        <v>512</v>
      </c>
      <c r="D34" s="295">
        <f>Витрати!J138</f>
        <v>19500</v>
      </c>
      <c r="E34" s="296" t="s">
        <v>468</v>
      </c>
      <c r="F34" s="295">
        <f t="shared" si="0"/>
        <v>19500</v>
      </c>
      <c r="G34" s="296" t="s">
        <v>403</v>
      </c>
      <c r="H34" s="296" t="s">
        <v>476</v>
      </c>
      <c r="I34" s="301"/>
      <c r="J34" s="296"/>
    </row>
    <row r="35" spans="1:10" s="166" customFormat="1" ht="56.25" x14ac:dyDescent="0.2">
      <c r="A35" s="167"/>
      <c r="B35" s="293" t="s">
        <v>288</v>
      </c>
      <c r="C35" s="298" t="s">
        <v>327</v>
      </c>
      <c r="D35" s="295">
        <f>Витрати!J139</f>
        <v>22550</v>
      </c>
      <c r="E35" s="296" t="s">
        <v>469</v>
      </c>
      <c r="F35" s="295">
        <f t="shared" si="0"/>
        <v>22550</v>
      </c>
      <c r="G35" s="296" t="s">
        <v>404</v>
      </c>
      <c r="H35" s="296" t="s">
        <v>406</v>
      </c>
      <c r="I35" s="301">
        <v>22550</v>
      </c>
      <c r="J35" s="296" t="s">
        <v>405</v>
      </c>
    </row>
    <row r="36" spans="1:10" s="166" customFormat="1" ht="45" x14ac:dyDescent="0.2">
      <c r="A36" s="167"/>
      <c r="B36" s="293" t="s">
        <v>312</v>
      </c>
      <c r="C36" s="298" t="s">
        <v>471</v>
      </c>
      <c r="D36" s="295">
        <f>Витрати!J140</f>
        <v>153.29</v>
      </c>
      <c r="E36" s="296" t="s">
        <v>470</v>
      </c>
      <c r="F36" s="295">
        <f t="shared" si="0"/>
        <v>153.29</v>
      </c>
      <c r="G36" s="296" t="s">
        <v>407</v>
      </c>
      <c r="H36" s="296"/>
      <c r="I36" s="301">
        <f t="shared" ref="I36:I37" si="1">F36</f>
        <v>153.29</v>
      </c>
      <c r="J36" s="296" t="s">
        <v>472</v>
      </c>
    </row>
    <row r="37" spans="1:10" s="166" customFormat="1" ht="56.25" x14ac:dyDescent="0.2">
      <c r="A37" s="167"/>
      <c r="B37" s="315" t="s">
        <v>289</v>
      </c>
      <c r="C37" s="316" t="s">
        <v>513</v>
      </c>
      <c r="D37" s="295">
        <f>Витрати!J158</f>
        <v>24000</v>
      </c>
      <c r="E37" s="296" t="s">
        <v>474</v>
      </c>
      <c r="F37" s="295">
        <f t="shared" si="0"/>
        <v>24000</v>
      </c>
      <c r="G37" s="296" t="s">
        <v>475</v>
      </c>
      <c r="H37" s="296" t="s">
        <v>401</v>
      </c>
      <c r="I37" s="301">
        <f t="shared" si="1"/>
        <v>24000</v>
      </c>
      <c r="J37" s="296" t="s">
        <v>473</v>
      </c>
    </row>
    <row r="38" spans="1:10" s="166" customFormat="1" ht="112.5" x14ac:dyDescent="0.2">
      <c r="A38" s="167"/>
      <c r="B38" s="315" t="s">
        <v>292</v>
      </c>
      <c r="C38" s="316" t="s">
        <v>514</v>
      </c>
      <c r="D38" s="295"/>
      <c r="E38" s="296"/>
      <c r="F38" s="295"/>
      <c r="G38" s="296"/>
      <c r="H38" s="296"/>
      <c r="I38" s="301"/>
      <c r="J38" s="296"/>
    </row>
    <row r="39" spans="1:10" s="166" customFormat="1" ht="22.5" x14ac:dyDescent="0.2">
      <c r="A39" s="167"/>
      <c r="B39" s="315" t="s">
        <v>408</v>
      </c>
      <c r="C39" s="316" t="s">
        <v>409</v>
      </c>
      <c r="D39" s="295">
        <v>22500</v>
      </c>
      <c r="E39" s="296" t="s">
        <v>477</v>
      </c>
      <c r="F39" s="295">
        <f t="shared" si="0"/>
        <v>22500</v>
      </c>
      <c r="G39" s="296" t="s">
        <v>410</v>
      </c>
      <c r="H39" s="296" t="s">
        <v>386</v>
      </c>
      <c r="I39" s="301">
        <f t="shared" ref="I39:I52" si="2">F39</f>
        <v>22500</v>
      </c>
      <c r="J39" s="296" t="s">
        <v>480</v>
      </c>
    </row>
    <row r="40" spans="1:10" s="166" customFormat="1" ht="22.5" x14ac:dyDescent="0.2">
      <c r="A40" s="167"/>
      <c r="B40" s="315" t="s">
        <v>411</v>
      </c>
      <c r="C40" s="316" t="s">
        <v>409</v>
      </c>
      <c r="D40" s="295">
        <v>20500</v>
      </c>
      <c r="E40" s="296" t="s">
        <v>477</v>
      </c>
      <c r="F40" s="295">
        <f t="shared" si="0"/>
        <v>20500</v>
      </c>
      <c r="G40" s="296" t="s">
        <v>412</v>
      </c>
      <c r="H40" s="296" t="s">
        <v>413</v>
      </c>
      <c r="I40" s="301">
        <f t="shared" si="2"/>
        <v>20500</v>
      </c>
      <c r="J40" s="296" t="s">
        <v>481</v>
      </c>
    </row>
    <row r="41" spans="1:10" s="166" customFormat="1" ht="22.5" x14ac:dyDescent="0.2">
      <c r="A41" s="167"/>
      <c r="B41" s="315" t="s">
        <v>414</v>
      </c>
      <c r="C41" s="316" t="s">
        <v>415</v>
      </c>
      <c r="D41" s="295">
        <v>28300</v>
      </c>
      <c r="E41" s="296" t="s">
        <v>478</v>
      </c>
      <c r="F41" s="295">
        <f t="shared" si="0"/>
        <v>28300</v>
      </c>
      <c r="G41" s="296" t="s">
        <v>416</v>
      </c>
      <c r="H41" s="296" t="s">
        <v>417</v>
      </c>
      <c r="I41" s="301">
        <f t="shared" si="2"/>
        <v>28300</v>
      </c>
      <c r="J41" s="296" t="s">
        <v>482</v>
      </c>
    </row>
    <row r="42" spans="1:10" s="166" customFormat="1" ht="22.5" x14ac:dyDescent="0.2">
      <c r="A42" s="167"/>
      <c r="B42" s="315" t="s">
        <v>419</v>
      </c>
      <c r="C42" s="316" t="s">
        <v>409</v>
      </c>
      <c r="D42" s="295">
        <v>29000</v>
      </c>
      <c r="E42" s="296" t="s">
        <v>477</v>
      </c>
      <c r="F42" s="295">
        <f t="shared" si="0"/>
        <v>29000</v>
      </c>
      <c r="G42" s="296" t="s">
        <v>418</v>
      </c>
      <c r="H42" s="296" t="s">
        <v>420</v>
      </c>
      <c r="I42" s="301">
        <f t="shared" si="2"/>
        <v>29000</v>
      </c>
      <c r="J42" s="296" t="s">
        <v>483</v>
      </c>
    </row>
    <row r="43" spans="1:10" s="166" customFormat="1" ht="33.75" x14ac:dyDescent="0.2">
      <c r="A43" s="167"/>
      <c r="B43" s="315" t="s">
        <v>421</v>
      </c>
      <c r="C43" s="316" t="s">
        <v>422</v>
      </c>
      <c r="D43" s="295">
        <v>29200</v>
      </c>
      <c r="E43" s="296" t="s">
        <v>479</v>
      </c>
      <c r="F43" s="295">
        <f t="shared" si="0"/>
        <v>29200</v>
      </c>
      <c r="G43" s="296" t="s">
        <v>423</v>
      </c>
      <c r="H43" s="296" t="s">
        <v>424</v>
      </c>
      <c r="I43" s="301">
        <f t="shared" si="2"/>
        <v>29200</v>
      </c>
      <c r="J43" s="296" t="s">
        <v>484</v>
      </c>
    </row>
    <row r="44" spans="1:10" s="166" customFormat="1" ht="33.75" x14ac:dyDescent="0.2">
      <c r="A44" s="167"/>
      <c r="B44" s="315" t="s">
        <v>425</v>
      </c>
      <c r="C44" s="316" t="s">
        <v>422</v>
      </c>
      <c r="D44" s="295">
        <v>26900</v>
      </c>
      <c r="E44" s="296" t="s">
        <v>479</v>
      </c>
      <c r="F44" s="295">
        <f t="shared" si="0"/>
        <v>26900</v>
      </c>
      <c r="G44" s="296" t="s">
        <v>426</v>
      </c>
      <c r="H44" s="296" t="s">
        <v>427</v>
      </c>
      <c r="I44" s="301">
        <f t="shared" si="2"/>
        <v>26900</v>
      </c>
      <c r="J44" s="296" t="s">
        <v>485</v>
      </c>
    </row>
    <row r="45" spans="1:10" s="166" customFormat="1" ht="33.75" x14ac:dyDescent="0.2">
      <c r="A45" s="167"/>
      <c r="B45" s="315" t="s">
        <v>428</v>
      </c>
      <c r="C45" s="316" t="s">
        <v>422</v>
      </c>
      <c r="D45" s="295">
        <v>28750</v>
      </c>
      <c r="E45" s="296" t="s">
        <v>479</v>
      </c>
      <c r="F45" s="295">
        <f t="shared" si="0"/>
        <v>28750</v>
      </c>
      <c r="G45" s="296" t="s">
        <v>429</v>
      </c>
      <c r="H45" s="296" t="s">
        <v>401</v>
      </c>
      <c r="I45" s="301">
        <f t="shared" si="2"/>
        <v>28750</v>
      </c>
      <c r="J45" s="296" t="s">
        <v>486</v>
      </c>
    </row>
    <row r="46" spans="1:10" s="166" customFormat="1" ht="22.5" x14ac:dyDescent="0.2">
      <c r="A46" s="167"/>
      <c r="B46" s="315" t="s">
        <v>431</v>
      </c>
      <c r="C46" s="316" t="s">
        <v>415</v>
      </c>
      <c r="D46" s="295">
        <v>27800</v>
      </c>
      <c r="E46" s="296" t="s">
        <v>478</v>
      </c>
      <c r="F46" s="295">
        <f t="shared" si="0"/>
        <v>27800</v>
      </c>
      <c r="G46" s="296" t="s">
        <v>430</v>
      </c>
      <c r="H46" s="296" t="s">
        <v>401</v>
      </c>
      <c r="I46" s="301">
        <f t="shared" si="2"/>
        <v>27800</v>
      </c>
      <c r="J46" s="296" t="s">
        <v>487</v>
      </c>
    </row>
    <row r="47" spans="1:10" s="166" customFormat="1" ht="22.5" x14ac:dyDescent="0.2">
      <c r="A47" s="167"/>
      <c r="B47" s="315" t="s">
        <v>432</v>
      </c>
      <c r="C47" s="316" t="s">
        <v>415</v>
      </c>
      <c r="D47" s="295">
        <v>27500</v>
      </c>
      <c r="E47" s="296" t="s">
        <v>478</v>
      </c>
      <c r="F47" s="295">
        <f t="shared" si="0"/>
        <v>27500</v>
      </c>
      <c r="G47" s="296" t="s">
        <v>433</v>
      </c>
      <c r="H47" s="296" t="s">
        <v>434</v>
      </c>
      <c r="I47" s="301">
        <f t="shared" si="2"/>
        <v>27500</v>
      </c>
      <c r="J47" s="296" t="s">
        <v>488</v>
      </c>
    </row>
    <row r="48" spans="1:10" s="166" customFormat="1" ht="33.75" x14ac:dyDescent="0.2">
      <c r="A48" s="167"/>
      <c r="B48" s="315" t="s">
        <v>435</v>
      </c>
      <c r="C48" s="316" t="s">
        <v>436</v>
      </c>
      <c r="D48" s="295">
        <v>2953.5</v>
      </c>
      <c r="E48" s="296" t="s">
        <v>489</v>
      </c>
      <c r="F48" s="295">
        <f t="shared" si="0"/>
        <v>2953.5</v>
      </c>
      <c r="G48" s="296" t="s">
        <v>438</v>
      </c>
      <c r="H48" s="296" t="s">
        <v>437</v>
      </c>
      <c r="I48" s="301">
        <f t="shared" si="2"/>
        <v>2953.5</v>
      </c>
      <c r="J48" s="296" t="s">
        <v>490</v>
      </c>
    </row>
    <row r="49" spans="1:10" s="166" customFormat="1" ht="315" x14ac:dyDescent="0.2">
      <c r="A49" s="167"/>
      <c r="B49" s="315" t="s">
        <v>452</v>
      </c>
      <c r="C49" s="316" t="s">
        <v>439</v>
      </c>
      <c r="D49" s="295">
        <f>1440+11340+12330</f>
        <v>25110</v>
      </c>
      <c r="E49" s="296" t="s">
        <v>491</v>
      </c>
      <c r="F49" s="295">
        <f t="shared" si="0"/>
        <v>25110</v>
      </c>
      <c r="G49" s="296" t="s">
        <v>440</v>
      </c>
      <c r="H49" s="296" t="s">
        <v>506</v>
      </c>
      <c r="I49" s="301">
        <f t="shared" si="2"/>
        <v>25110</v>
      </c>
      <c r="J49" s="296" t="s">
        <v>451</v>
      </c>
    </row>
    <row r="50" spans="1:10" s="166" customFormat="1" ht="123.75" x14ac:dyDescent="0.2">
      <c r="A50" s="167"/>
      <c r="B50" s="315" t="s">
        <v>293</v>
      </c>
      <c r="C50" s="317" t="s">
        <v>294</v>
      </c>
      <c r="D50" s="295">
        <f>Витрати!J161</f>
        <v>29761</v>
      </c>
      <c r="E50" s="296" t="s">
        <v>492</v>
      </c>
      <c r="F50" s="295">
        <f t="shared" si="0"/>
        <v>29761</v>
      </c>
      <c r="G50" s="296" t="s">
        <v>441</v>
      </c>
      <c r="H50" s="296" t="s">
        <v>386</v>
      </c>
      <c r="I50" s="301">
        <f t="shared" si="2"/>
        <v>29761</v>
      </c>
      <c r="J50" s="296" t="s">
        <v>493</v>
      </c>
    </row>
    <row r="51" spans="1:10" s="166" customFormat="1" ht="33.75" x14ac:dyDescent="0.2">
      <c r="A51" s="167"/>
      <c r="B51" s="315" t="s">
        <v>295</v>
      </c>
      <c r="C51" s="316" t="s">
        <v>296</v>
      </c>
      <c r="D51" s="295">
        <v>28851.21</v>
      </c>
      <c r="E51" s="296" t="s">
        <v>492</v>
      </c>
      <c r="F51" s="295">
        <f t="shared" si="0"/>
        <v>28851.21</v>
      </c>
      <c r="G51" s="296" t="s">
        <v>442</v>
      </c>
      <c r="H51" s="296" t="s">
        <v>386</v>
      </c>
      <c r="I51" s="301"/>
      <c r="J51" s="296"/>
    </row>
    <row r="52" spans="1:10" s="166" customFormat="1" ht="33.75" x14ac:dyDescent="0.2">
      <c r="A52" s="167"/>
      <c r="B52" s="315" t="s">
        <v>297</v>
      </c>
      <c r="C52" s="316" t="s">
        <v>298</v>
      </c>
      <c r="D52" s="295">
        <v>28586</v>
      </c>
      <c r="E52" s="296" t="s">
        <v>494</v>
      </c>
      <c r="F52" s="295">
        <f t="shared" si="0"/>
        <v>28586</v>
      </c>
      <c r="G52" s="296" t="s">
        <v>443</v>
      </c>
      <c r="H52" s="296" t="s">
        <v>386</v>
      </c>
      <c r="I52" s="301">
        <f t="shared" si="2"/>
        <v>28586</v>
      </c>
      <c r="J52" s="296" t="s">
        <v>495</v>
      </c>
    </row>
    <row r="53" spans="1:10" s="166" customFormat="1" ht="33.75" x14ac:dyDescent="0.2">
      <c r="A53" s="167"/>
      <c r="B53" s="315" t="s">
        <v>300</v>
      </c>
      <c r="C53" s="316" t="s">
        <v>301</v>
      </c>
      <c r="D53" s="295">
        <v>28586</v>
      </c>
      <c r="E53" s="296" t="s">
        <v>496</v>
      </c>
      <c r="F53" s="295">
        <f t="shared" si="0"/>
        <v>28586</v>
      </c>
      <c r="G53" s="296" t="s">
        <v>444</v>
      </c>
      <c r="H53" s="296" t="s">
        <v>445</v>
      </c>
      <c r="I53" s="301">
        <f t="shared" ref="I53" si="3">F53</f>
        <v>28586</v>
      </c>
      <c r="J53" s="296" t="s">
        <v>497</v>
      </c>
    </row>
    <row r="54" spans="1:10" s="166" customFormat="1" x14ac:dyDescent="0.2">
      <c r="A54" s="330"/>
      <c r="B54" s="331" t="s">
        <v>250</v>
      </c>
      <c r="C54" s="332"/>
      <c r="D54" s="333">
        <f>SUM(D11:D53)</f>
        <v>1655686</v>
      </c>
      <c r="E54" s="334"/>
      <c r="F54" s="333">
        <f>SUM(F11:F53)</f>
        <v>1655686</v>
      </c>
      <c r="G54" s="334"/>
      <c r="H54" s="334"/>
      <c r="I54" s="333">
        <f>SUM(I11:I53)</f>
        <v>1326434</v>
      </c>
      <c r="J54" s="334"/>
    </row>
    <row r="55" spans="1:10" s="165" customFormat="1" ht="45" x14ac:dyDescent="0.2">
      <c r="A55" s="169"/>
      <c r="B55" s="318"/>
      <c r="C55" s="318" t="s">
        <v>508</v>
      </c>
      <c r="D55" s="319">
        <v>46000</v>
      </c>
      <c r="E55" s="318" t="s">
        <v>453</v>
      </c>
      <c r="F55" s="319">
        <v>46000</v>
      </c>
      <c r="G55" s="318" t="s">
        <v>509</v>
      </c>
      <c r="H55" s="318"/>
      <c r="I55" s="320">
        <v>35000</v>
      </c>
      <c r="J55" s="318" t="s">
        <v>510</v>
      </c>
    </row>
    <row r="56" spans="1:10" s="165" customFormat="1" ht="14.25" x14ac:dyDescent="0.2">
      <c r="A56" s="169"/>
      <c r="B56" s="321" t="s">
        <v>511</v>
      </c>
      <c r="C56" s="322"/>
      <c r="D56" s="322"/>
      <c r="E56" s="322"/>
      <c r="F56" s="322"/>
      <c r="G56" s="322"/>
      <c r="H56" s="322"/>
      <c r="I56" s="323">
        <f>I54-I55</f>
        <v>1291434</v>
      </c>
      <c r="J56" s="324"/>
    </row>
    <row r="57" spans="1:10" s="165" customFormat="1" ht="14.25" x14ac:dyDescent="0.2">
      <c r="A57" s="169"/>
      <c r="B57" s="78"/>
      <c r="C57" s="78"/>
      <c r="D57" s="282"/>
      <c r="E57" s="78"/>
      <c r="F57" s="282"/>
      <c r="G57" s="78"/>
      <c r="H57" s="78"/>
      <c r="I57" s="170"/>
      <c r="J57" s="54"/>
    </row>
    <row r="58" spans="1:10" s="165" customFormat="1" ht="15.75" customHeight="1" x14ac:dyDescent="0.2">
      <c r="A58" s="169"/>
      <c r="B58" s="78"/>
      <c r="C58" s="78"/>
      <c r="D58" s="282"/>
      <c r="E58" s="78"/>
      <c r="F58" s="282"/>
      <c r="G58" s="78"/>
      <c r="H58" s="78"/>
      <c r="I58" s="170"/>
      <c r="J58" s="54"/>
    </row>
    <row r="59" spans="1:10" s="165" customFormat="1" ht="15.75" customHeight="1" x14ac:dyDescent="0.2">
      <c r="A59" s="169"/>
      <c r="B59" s="78"/>
      <c r="C59" s="78"/>
      <c r="D59" s="282"/>
      <c r="E59" s="78"/>
      <c r="F59" s="282"/>
      <c r="G59" s="78"/>
      <c r="H59" s="78"/>
      <c r="I59" s="170"/>
      <c r="J59" s="54"/>
    </row>
    <row r="60" spans="1:10" s="242" customFormat="1" ht="15.75" customHeight="1" x14ac:dyDescent="0.25">
      <c r="A60" s="168"/>
      <c r="B60" s="78"/>
      <c r="C60" s="325" t="s">
        <v>447</v>
      </c>
      <c r="D60" s="326"/>
      <c r="E60" s="327"/>
      <c r="F60" s="326"/>
      <c r="G60" s="327"/>
      <c r="H60" s="325" t="s">
        <v>448</v>
      </c>
      <c r="I60" s="328"/>
      <c r="J60" s="55"/>
    </row>
  </sheetData>
  <mergeCells count="15">
    <mergeCell ref="B56:H56"/>
    <mergeCell ref="B54:C54"/>
    <mergeCell ref="J11:J15"/>
    <mergeCell ref="H2:J2"/>
    <mergeCell ref="B4:J4"/>
    <mergeCell ref="B5:J5"/>
    <mergeCell ref="B6:J6"/>
    <mergeCell ref="B9:D9"/>
    <mergeCell ref="E9:J9"/>
    <mergeCell ref="I11:I15"/>
    <mergeCell ref="J20:J24"/>
    <mergeCell ref="J31:J33"/>
    <mergeCell ref="I31:I33"/>
    <mergeCell ref="G31:G33"/>
    <mergeCell ref="H31:H3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cp:lastPrinted>2020-11-17T11:46:47Z</cp:lastPrinted>
  <dcterms:created xsi:type="dcterms:W3CDTF">2020-09-15T10:03:42Z</dcterms:created>
  <dcterms:modified xsi:type="dcterms:W3CDTF">2020-11-18T11:19:03Z</dcterms:modified>
</cp:coreProperties>
</file>