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ter\AppData\Local\Microsoft\Windows\INetCache\Content.MSO\"/>
    </mc:Choice>
  </mc:AlternateContent>
  <bookViews>
    <workbookView xWindow="0" yWindow="0" windowWidth="21360" windowHeight="1011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14210"/>
</workbook>
</file>

<file path=xl/calcChain.xml><?xml version="1.0" encoding="utf-8"?>
<calcChain xmlns="http://schemas.openxmlformats.org/spreadsheetml/2006/main">
  <c r="P52" i="1" l="1"/>
  <c r="P49" i="1"/>
  <c r="P38" i="1"/>
  <c r="P27" i="1"/>
  <c r="D87" i="2"/>
  <c r="D86" i="2"/>
  <c r="D83" i="2"/>
  <c r="D80" i="2"/>
  <c r="D74" i="2"/>
  <c r="D71" i="2"/>
  <c r="D57" i="2"/>
  <c r="D52" i="2"/>
  <c r="D47" i="2"/>
  <c r="D45" i="2"/>
  <c r="D43" i="2"/>
  <c r="D35" i="2"/>
  <c r="D20" i="2"/>
  <c r="P72" i="1"/>
  <c r="M64" i="1"/>
  <c r="J64" i="1"/>
  <c r="G64" i="1"/>
  <c r="Q64" i="1"/>
  <c r="P64" i="1"/>
  <c r="R52" i="1"/>
  <c r="R49" i="1"/>
  <c r="R38" i="1"/>
  <c r="R27" i="1"/>
  <c r="R64" i="1"/>
  <c r="S64" i="1"/>
  <c r="F35" i="2"/>
  <c r="F30" i="2"/>
  <c r="F25" i="2"/>
  <c r="F86" i="2"/>
  <c r="F45" i="2"/>
  <c r="P69" i="1"/>
  <c r="J26" i="1"/>
  <c r="J61" i="1"/>
  <c r="F52" i="2"/>
  <c r="F47" i="2"/>
  <c r="F20" i="2"/>
  <c r="P50" i="1"/>
  <c r="R50" i="1"/>
  <c r="P51" i="1"/>
  <c r="R51" i="1"/>
  <c r="P48" i="1"/>
  <c r="R48" i="1"/>
  <c r="P47" i="1"/>
  <c r="R47" i="1"/>
  <c r="P46" i="1"/>
  <c r="R46" i="1"/>
  <c r="P45" i="1"/>
  <c r="R45" i="1"/>
  <c r="P44" i="1"/>
  <c r="R44" i="1"/>
  <c r="P43" i="1"/>
  <c r="R43" i="1"/>
  <c r="P42" i="1"/>
  <c r="R42" i="1"/>
  <c r="P41" i="1"/>
  <c r="R41" i="1"/>
  <c r="P40" i="1"/>
  <c r="R40" i="1"/>
  <c r="P39" i="1"/>
  <c r="P37" i="1"/>
  <c r="R37" i="1"/>
  <c r="P36" i="1"/>
  <c r="R36" i="1"/>
  <c r="P35" i="1"/>
  <c r="R35" i="1"/>
  <c r="P34" i="1"/>
  <c r="R34" i="1"/>
  <c r="P33" i="1"/>
  <c r="P32" i="1"/>
  <c r="R32" i="1"/>
  <c r="R33" i="1"/>
  <c r="R39" i="1"/>
  <c r="P31" i="1"/>
  <c r="R31" i="1"/>
  <c r="P30" i="1"/>
  <c r="R30" i="1"/>
  <c r="F71" i="2"/>
  <c r="F43" i="2"/>
  <c r="F80" i="2"/>
  <c r="F68" i="2"/>
  <c r="F57" i="2"/>
  <c r="F59" i="2"/>
  <c r="F61" i="2"/>
  <c r="F63" i="2"/>
  <c r="F65" i="2"/>
  <c r="P90" i="1"/>
  <c r="P92" i="1"/>
  <c r="P89" i="1"/>
  <c r="P91" i="1"/>
  <c r="J91" i="1"/>
  <c r="J90" i="1"/>
  <c r="G91" i="1"/>
  <c r="G90" i="1"/>
  <c r="M90" i="1"/>
  <c r="M91" i="1"/>
  <c r="M92" i="1"/>
  <c r="M27" i="1"/>
  <c r="Q27" i="1"/>
  <c r="M28" i="1"/>
  <c r="M29" i="1"/>
  <c r="Q29" i="1"/>
  <c r="M30" i="1"/>
  <c r="Q30" i="1"/>
  <c r="S30" i="1"/>
  <c r="M31" i="1"/>
  <c r="Q31" i="1"/>
  <c r="M32" i="1"/>
  <c r="Q32" i="1"/>
  <c r="M33" i="1"/>
  <c r="Q33" i="1"/>
  <c r="M34" i="1"/>
  <c r="Q34" i="1"/>
  <c r="M35" i="1"/>
  <c r="Q35" i="1"/>
  <c r="M36" i="1"/>
  <c r="Q36" i="1"/>
  <c r="M37" i="1"/>
  <c r="Q37" i="1"/>
  <c r="M38" i="1"/>
  <c r="Q38" i="1"/>
  <c r="M39" i="1"/>
  <c r="Q39" i="1"/>
  <c r="M40" i="1"/>
  <c r="Q40" i="1"/>
  <c r="M41" i="1"/>
  <c r="Q41" i="1"/>
  <c r="M42" i="1"/>
  <c r="Q42" i="1"/>
  <c r="S42" i="1"/>
  <c r="M43" i="1"/>
  <c r="Q43" i="1"/>
  <c r="M44" i="1"/>
  <c r="Q44" i="1"/>
  <c r="S44" i="1"/>
  <c r="M45" i="1"/>
  <c r="Q45" i="1"/>
  <c r="M46" i="1"/>
  <c r="Q46" i="1"/>
  <c r="M47" i="1"/>
  <c r="Q47" i="1"/>
  <c r="M48" i="1"/>
  <c r="Q48" i="1"/>
  <c r="M49" i="1"/>
  <c r="Q49" i="1"/>
  <c r="M50" i="1"/>
  <c r="Q50" i="1"/>
  <c r="M51" i="1"/>
  <c r="Q51" i="1"/>
  <c r="M52" i="1"/>
  <c r="Q52" i="1"/>
  <c r="M21" i="1"/>
  <c r="Q21" i="1"/>
  <c r="Q22" i="1"/>
  <c r="I88" i="2"/>
  <c r="F88" i="2"/>
  <c r="D88" i="2"/>
  <c r="I15" i="2"/>
  <c r="F15" i="2"/>
  <c r="D15" i="2"/>
  <c r="P28" i="1"/>
  <c r="R28" i="1"/>
  <c r="P29" i="1"/>
  <c r="R29" i="1"/>
  <c r="M54" i="1"/>
  <c r="Q54" i="1"/>
  <c r="P54" i="1"/>
  <c r="R54" i="1"/>
  <c r="M55" i="1"/>
  <c r="Q55" i="1"/>
  <c r="P55" i="1"/>
  <c r="R55" i="1"/>
  <c r="M56" i="1"/>
  <c r="Q56" i="1"/>
  <c r="P56" i="1"/>
  <c r="R56" i="1"/>
  <c r="M58" i="1"/>
  <c r="Q58" i="1"/>
  <c r="P58" i="1"/>
  <c r="R58" i="1"/>
  <c r="M59" i="1"/>
  <c r="Q59" i="1"/>
  <c r="P59" i="1"/>
  <c r="R59" i="1"/>
  <c r="M60" i="1"/>
  <c r="Q60" i="1"/>
  <c r="P60" i="1"/>
  <c r="R60" i="1"/>
  <c r="G63" i="1"/>
  <c r="M63" i="1"/>
  <c r="J63" i="1"/>
  <c r="P63" i="1"/>
  <c r="G65" i="1"/>
  <c r="M65" i="1"/>
  <c r="J65" i="1"/>
  <c r="P65" i="1"/>
  <c r="G68" i="1"/>
  <c r="M68" i="1"/>
  <c r="J68" i="1"/>
  <c r="P68" i="1"/>
  <c r="G69" i="1"/>
  <c r="M69" i="1"/>
  <c r="J69" i="1"/>
  <c r="G72" i="1"/>
  <c r="M72" i="1"/>
  <c r="J72" i="1"/>
  <c r="R72" i="1"/>
  <c r="G73" i="1"/>
  <c r="M73" i="1"/>
  <c r="J73" i="1"/>
  <c r="P73" i="1"/>
  <c r="G74" i="1"/>
  <c r="M74" i="1"/>
  <c r="J74" i="1"/>
  <c r="R74" i="1"/>
  <c r="P74" i="1"/>
  <c r="G75" i="1"/>
  <c r="M75" i="1"/>
  <c r="J75" i="1"/>
  <c r="P75" i="1"/>
  <c r="G78" i="1"/>
  <c r="M78" i="1"/>
  <c r="J78" i="1"/>
  <c r="P78" i="1"/>
  <c r="G79" i="1"/>
  <c r="M79" i="1"/>
  <c r="J79" i="1"/>
  <c r="P79" i="1"/>
  <c r="G80" i="1"/>
  <c r="M80" i="1"/>
  <c r="J80" i="1"/>
  <c r="P80" i="1"/>
  <c r="G83" i="1"/>
  <c r="M83" i="1"/>
  <c r="J83" i="1"/>
  <c r="P83" i="1"/>
  <c r="G84" i="1"/>
  <c r="M84" i="1"/>
  <c r="J84" i="1"/>
  <c r="P84" i="1"/>
  <c r="G85" i="1"/>
  <c r="M85" i="1"/>
  <c r="J85" i="1"/>
  <c r="P85" i="1"/>
  <c r="G88" i="1"/>
  <c r="M88" i="1"/>
  <c r="J88" i="1"/>
  <c r="P88" i="1"/>
  <c r="R88" i="1"/>
  <c r="G89" i="1"/>
  <c r="M89" i="1"/>
  <c r="J89" i="1"/>
  <c r="R89" i="1"/>
  <c r="G92" i="1"/>
  <c r="J92" i="1"/>
  <c r="R92" i="1"/>
  <c r="G96" i="1"/>
  <c r="M96" i="1"/>
  <c r="Q96" i="1"/>
  <c r="J96" i="1"/>
  <c r="P96" i="1"/>
  <c r="G97" i="1"/>
  <c r="M97" i="1"/>
  <c r="Q97" i="1"/>
  <c r="J97" i="1"/>
  <c r="P97" i="1"/>
  <c r="R97" i="1"/>
  <c r="G98" i="1"/>
  <c r="M98" i="1"/>
  <c r="Q98" i="1"/>
  <c r="J98" i="1"/>
  <c r="P98" i="1"/>
  <c r="M101" i="1"/>
  <c r="Q101" i="1"/>
  <c r="P101" i="1"/>
  <c r="R101" i="1"/>
  <c r="M102" i="1"/>
  <c r="Q102" i="1"/>
  <c r="P102" i="1"/>
  <c r="R102" i="1"/>
  <c r="M105" i="1"/>
  <c r="Q105" i="1"/>
  <c r="P105" i="1"/>
  <c r="R105" i="1"/>
  <c r="R106" i="1"/>
  <c r="P81" i="1"/>
  <c r="M57" i="1"/>
  <c r="M70" i="1"/>
  <c r="M86" i="1"/>
  <c r="M106" i="1"/>
  <c r="J99" i="1"/>
  <c r="J103" i="1"/>
  <c r="J106" i="1"/>
  <c r="G22" i="1"/>
  <c r="G26" i="1"/>
  <c r="G61" i="1"/>
  <c r="G103" i="1"/>
  <c r="G106" i="1"/>
  <c r="R90" i="1"/>
  <c r="G94" i="1"/>
  <c r="S51" i="1"/>
  <c r="S39" i="1"/>
  <c r="G70" i="1"/>
  <c r="R63" i="1"/>
  <c r="S40" i="1"/>
  <c r="Q92" i="1"/>
  <c r="S54" i="1"/>
  <c r="S37" i="1"/>
  <c r="S35" i="1"/>
  <c r="S33" i="1"/>
  <c r="J76" i="1"/>
  <c r="M66" i="1"/>
  <c r="S45" i="1"/>
  <c r="P99" i="1"/>
  <c r="J86" i="1"/>
  <c r="G81" i="1"/>
  <c r="P106" i="1"/>
  <c r="P57" i="1"/>
  <c r="Q72" i="1"/>
  <c r="R69" i="1"/>
  <c r="J66" i="1"/>
  <c r="G66" i="1"/>
  <c r="Q53" i="1"/>
  <c r="M99" i="1"/>
  <c r="M76" i="1"/>
  <c r="M22" i="1"/>
  <c r="Q88" i="1"/>
  <c r="R85" i="1"/>
  <c r="Q83" i="1"/>
  <c r="Q79" i="1"/>
  <c r="Q78" i="1"/>
  <c r="Q75" i="1"/>
  <c r="Q74" i="1"/>
  <c r="Q73" i="1"/>
  <c r="Q69" i="1"/>
  <c r="S58" i="1"/>
  <c r="S56" i="1"/>
  <c r="S50" i="1"/>
  <c r="S48" i="1"/>
  <c r="S46" i="1"/>
  <c r="S36" i="1"/>
  <c r="S34" i="1"/>
  <c r="S32" i="1"/>
  <c r="Q90" i="1"/>
  <c r="Q91" i="1"/>
  <c r="R91" i="1"/>
  <c r="R57" i="1"/>
  <c r="Q84" i="1"/>
  <c r="R80" i="1"/>
  <c r="R66" i="1"/>
  <c r="S41" i="1"/>
  <c r="S52" i="1"/>
  <c r="S38" i="1"/>
  <c r="R98" i="1"/>
  <c r="S98" i="1"/>
  <c r="J94" i="1"/>
  <c r="Q85" i="1"/>
  <c r="S85" i="1"/>
  <c r="R84" i="1"/>
  <c r="Q80" i="1"/>
  <c r="R79" i="1"/>
  <c r="J81" i="1"/>
  <c r="R75" i="1"/>
  <c r="R73" i="1"/>
  <c r="Q68" i="1"/>
  <c r="R53" i="1"/>
  <c r="S101" i="1"/>
  <c r="G99" i="1"/>
  <c r="R96" i="1"/>
  <c r="S92" i="1"/>
  <c r="R83" i="1"/>
  <c r="P76" i="1"/>
  <c r="G76" i="1"/>
  <c r="P66" i="1"/>
  <c r="Q63" i="1"/>
  <c r="S60" i="1"/>
  <c r="Q57" i="1"/>
  <c r="S47" i="1"/>
  <c r="S43" i="1"/>
  <c r="S31" i="1"/>
  <c r="R103" i="1"/>
  <c r="S97" i="1"/>
  <c r="Q106" i="1"/>
  <c r="S105" i="1"/>
  <c r="S106" i="1"/>
  <c r="S102" i="1"/>
  <c r="Q103" i="1"/>
  <c r="Q99" i="1"/>
  <c r="R78" i="1"/>
  <c r="P70" i="1"/>
  <c r="R68" i="1"/>
  <c r="S55" i="1"/>
  <c r="G86" i="1"/>
  <c r="J70" i="1"/>
  <c r="M103" i="1"/>
  <c r="M94" i="1"/>
  <c r="M81" i="1"/>
  <c r="M53" i="1"/>
  <c r="P103" i="1"/>
  <c r="P86" i="1"/>
  <c r="P53" i="1"/>
  <c r="Q89" i="1"/>
  <c r="S89" i="1"/>
  <c r="P94" i="1"/>
  <c r="P26" i="1"/>
  <c r="S49" i="1"/>
  <c r="S29" i="1"/>
  <c r="S59" i="1"/>
  <c r="Q28" i="1"/>
  <c r="M26" i="1"/>
  <c r="P61" i="1"/>
  <c r="R70" i="1"/>
  <c r="S90" i="1"/>
  <c r="S103" i="1"/>
  <c r="Q76" i="1"/>
  <c r="S57" i="1"/>
  <c r="J107" i="1"/>
  <c r="I21" i="1"/>
  <c r="J21" i="1"/>
  <c r="S53" i="1"/>
  <c r="R86" i="1"/>
  <c r="Q70" i="1"/>
  <c r="S80" i="1"/>
  <c r="S73" i="1"/>
  <c r="S75" i="1"/>
  <c r="S79" i="1"/>
  <c r="S91" i="1"/>
  <c r="S69" i="1"/>
  <c r="S74" i="1"/>
  <c r="Q81" i="1"/>
  <c r="Q86" i="1"/>
  <c r="S63" i="1"/>
  <c r="S66" i="1"/>
  <c r="R26" i="1"/>
  <c r="R61" i="1"/>
  <c r="M61" i="1"/>
  <c r="M107" i="1"/>
  <c r="M109" i="1"/>
  <c r="P107" i="1"/>
  <c r="O21" i="1"/>
  <c r="P21" i="1"/>
  <c r="P22" i="1"/>
  <c r="P109" i="1"/>
  <c r="R94" i="1"/>
  <c r="R99" i="1"/>
  <c r="S84" i="1"/>
  <c r="S86" i="1"/>
  <c r="S83" i="1"/>
  <c r="S96" i="1"/>
  <c r="S99" i="1"/>
  <c r="R76" i="1"/>
  <c r="Q66" i="1"/>
  <c r="G107" i="1"/>
  <c r="G109" i="1"/>
  <c r="R81" i="1"/>
  <c r="S27" i="1"/>
  <c r="S28" i="1"/>
  <c r="Q26" i="1"/>
  <c r="Q61" i="1"/>
  <c r="S72" i="1"/>
  <c r="S68" i="1"/>
  <c r="S78" i="1"/>
  <c r="Q94" i="1"/>
  <c r="J22" i="1"/>
  <c r="J109" i="1"/>
  <c r="S88" i="1"/>
  <c r="S70" i="1"/>
  <c r="S81" i="1"/>
  <c r="S76" i="1"/>
  <c r="S94" i="1"/>
  <c r="R21" i="1"/>
  <c r="S21" i="1"/>
  <c r="S22" i="1"/>
  <c r="R107" i="1"/>
  <c r="R22" i="1"/>
  <c r="Q107" i="1"/>
  <c r="Q109" i="1"/>
  <c r="S26" i="1"/>
  <c r="S61" i="1"/>
  <c r="S107" i="1"/>
  <c r="R109" i="1"/>
  <c r="S109" i="1"/>
</calcChain>
</file>

<file path=xl/sharedStrings.xml><?xml version="1.0" encoding="utf-8"?>
<sst xmlns="http://schemas.openxmlformats.org/spreadsheetml/2006/main" count="534" uniqueCount="353">
  <si>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</si>
  <si>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</si>
  <si>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</si>
  <si>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</si>
  <si>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</si>
  <si>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</si>
  <si>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</si>
  <si>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</si>
  <si>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</si>
  <si>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</si>
  <si>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</si>
  <si>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</si>
  <si>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</si>
  <si>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</si>
  <si>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</si>
  <si>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</si>
  <si>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</si>
  <si>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</si>
  <si>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</si>
  <si>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</si>
  <si>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</si>
  <si>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</si>
  <si>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</si>
  <si>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</si>
  <si>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</si>
  <si>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</si>
  <si>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</si>
  <si>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</si>
  <si>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</si>
  <si>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</si>
  <si>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</si>
  <si>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</si>
  <si>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</si>
  <si>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</si>
  <si>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</si>
  <si>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</si>
  <si>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</si>
  <si>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</si>
  <si>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</si>
  <si>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</si>
  <si>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</si>
  <si>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</si>
  <si>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</si>
  <si>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</si>
  <si>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</si>
  <si>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</si>
  <si>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</si>
  <si>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</si>
  <si>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</si>
  <si>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</si>
  <si>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</si>
  <si>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</si>
  <si>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</si>
  <si>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</si>
  <si>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</si>
  <si>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</si>
  <si>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</si>
  <si>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</si>
  <si>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</si>
  <si>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</si>
  <si>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</si>
  <si>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</si>
  <si>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</si>
  <si>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</si>
  <si>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</si>
  <si>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</si>
  <si>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</si>
  <si>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</si>
  <si>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</si>
  <si>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</si>
  <si>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</si>
  <si>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</si>
  <si>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</si>
  <si>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</si>
  <si>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</si>
  <si>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</si>
  <si>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</si>
  <si>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</si>
  <si>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</si>
  <si>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</si>
  <si>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</si>
  <si>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</si>
  <si>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</si>
  <si>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</si>
  <si>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</si>
  <si>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</si>
  <si>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</si>
  <si>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</si>
  <si>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</si>
  <si>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</si>
  <si>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</si>
  <si>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</si>
  <si>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</si>
  <si>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</si>
  <si>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</si>
  <si>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</si>
  <si>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</si>
  <si>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</si>
  <si>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</si>
  <si>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</si>
  <si>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</si>
  <si>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</si>
  <si>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</si>
  <si>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</si>
  <si>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</si>
  <si>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</si>
  <si>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</si>
  <si>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</si>
  <si>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</si>
  <si>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</si>
  <si>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</si>
  <si>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</si>
  <si>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</si>
  <si>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</si>
  <si>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</si>
  <si>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</si>
  <si>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</si>
  <si>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</si>
  <si>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</si>
  <si>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</si>
  <si>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</si>
  <si>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</si>
  <si>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</si>
  <si>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</si>
  <si>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</si>
  <si>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</si>
  <si>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</si>
  <si>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</si>
  <si>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</si>
  <si>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</si>
  <si>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</si>
  <si>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</si>
  <si>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</si>
  <si>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</si>
  <si>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</si>
  <si>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</si>
  <si>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</si>
  <si>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</si>
  <si>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</si>
  <si>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</si>
  <si>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</si>
  <si>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</si>
  <si>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</si>
  <si>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</si>
  <si>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</si>
  <si>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Додаток № 4</t>
  </si>
  <si>
    <t>№ 3INST91-26182 від "23" жовтня 2020 року</t>
  </si>
  <si>
    <t>Повна назва організації Грантоотримувача: Приватне підприємство "Кампус плюс"</t>
  </si>
  <si>
    <t>Денисова Світлана Станіславівна, старший адміністратор готелю</t>
  </si>
  <si>
    <t>Костяник Сергій Олександрович, адміністратор готелю</t>
  </si>
  <si>
    <t>Колісник Оксана Олександрівна, адміністратор готелю</t>
  </si>
  <si>
    <t>1.1.4</t>
  </si>
  <si>
    <t>Косінова Ірина Євгеніївна, адміністратор готелю</t>
  </si>
  <si>
    <t>1.1.5</t>
  </si>
  <si>
    <t>Позняков Андрій Сергійович, адміністратор готелю</t>
  </si>
  <si>
    <t>1.1.6</t>
  </si>
  <si>
    <t>Гульченко Світлана Василівна, покоївка</t>
  </si>
  <si>
    <t>1.1.7</t>
  </si>
  <si>
    <t>1.1.8</t>
  </si>
  <si>
    <t>Матяш Ірина Володимирівна, покоївка</t>
  </si>
  <si>
    <t>1.1.9</t>
  </si>
  <si>
    <t>Михайлець Валентина Степанівна, покоївка</t>
  </si>
  <si>
    <t>1.1.10</t>
  </si>
  <si>
    <t>Чорна Світлана Михайлівна, покоївка</t>
  </si>
  <si>
    <t>1.1.11</t>
  </si>
  <si>
    <t>Шрам Ольга Володимирівна, покоївка</t>
  </si>
  <si>
    <t>1.1.12</t>
  </si>
  <si>
    <t>Пасько Ольга Володимирівна, старший адміністратор ресторану</t>
  </si>
  <si>
    <t>1.1.13</t>
  </si>
  <si>
    <t>Савран Тетяна Юріївна, адміністратор ресторану</t>
  </si>
  <si>
    <t>1.1.14</t>
  </si>
  <si>
    <t>Павленко Оксана Романівна, бармен</t>
  </si>
  <si>
    <t>1.1.15</t>
  </si>
  <si>
    <t>Ніколаєва Карина Рустемівна, адміністратор ресторану</t>
  </si>
  <si>
    <t>1.1.16</t>
  </si>
  <si>
    <t>Кателик Костянтин Валентинович, старший кухар</t>
  </si>
  <si>
    <t>1.1.17</t>
  </si>
  <si>
    <t>Руденко Євгеній Ігорович, кухар</t>
  </si>
  <si>
    <t>1.1.18</t>
  </si>
  <si>
    <t>Євдокимов Микола Тимурович, кухар</t>
  </si>
  <si>
    <t>1.1.19</t>
  </si>
  <si>
    <t>1.1.20</t>
  </si>
  <si>
    <t>Кіш Олексій Яношович, кухар</t>
  </si>
  <si>
    <t>1.1.21</t>
  </si>
  <si>
    <t>Приходько Юрій, Олександрович, кухар</t>
  </si>
  <si>
    <t>1.1.22</t>
  </si>
  <si>
    <t>Санжаровська Анжела Юріївна, кухар</t>
  </si>
  <si>
    <t>1.1.23</t>
  </si>
  <si>
    <t>Романов Артем Сергійович, директор з продажів та маркетингу</t>
  </si>
  <si>
    <t>1.1.24</t>
  </si>
  <si>
    <t>Костенко Наталія Володимирівна, менеджер з продажів</t>
  </si>
  <si>
    <t>1.1.25</t>
  </si>
  <si>
    <t>Сохань Антоніна Сергіївна, менеджер з продажів</t>
  </si>
  <si>
    <t>1.1.26</t>
  </si>
  <si>
    <t>Дмитренко Вікторія Жоржівна, товарознавець</t>
  </si>
  <si>
    <r>
      <t xml:space="preserve">Герасименко Вікторія Борисівна, покоївка </t>
    </r>
    <r>
      <rPr>
        <i/>
        <sz val="10"/>
        <color indexed="12"/>
        <rFont val="Arial"/>
        <family val="2"/>
        <charset val="204"/>
      </rPr>
      <t>(була Кладько Любов Олександрівна, покоївка)</t>
    </r>
  </si>
  <si>
    <t>Лєдіхова Наталія Олександрівна, кухонний працівник (був Євич Петро Юрійович, кухар)</t>
  </si>
  <si>
    <t>Оренда земельної ділянки за адресою м. Полтава, вул. Гоголя, 33. Площа 1134 кв.м., кадастровий номер 5310137000:15:009:0004</t>
  </si>
  <si>
    <t>Оренда частки земельної ділянки за адресою м. Полтава, вул. Гоголя, 28. Площа 285 кв.м., кадастровий номер 53110137000:15:009:0333</t>
  </si>
  <si>
    <t>Програмний пакет Google Cloud G</t>
  </si>
  <si>
    <t>7.4</t>
  </si>
  <si>
    <t>Програмне обслуговування</t>
  </si>
  <si>
    <t>7.5</t>
  </si>
  <si>
    <t>Розробка та стратегія популяризації сайту в Google</t>
  </si>
  <si>
    <t>за проектом 3INST91-26182</t>
  </si>
  <si>
    <t>НВ ТОВ "СОЛВЕР", 21042304</t>
  </si>
  <si>
    <t>ФОП Романенко А.О., 2819904454</t>
  </si>
  <si>
    <t>№ 01/01-19-02 від 01.01.2019 р.</t>
  </si>
  <si>
    <t>ТОВ "ВАК", 31801575</t>
  </si>
  <si>
    <t>№17-і-22 від 31.12.2017 р.</t>
  </si>
  <si>
    <t>№2318 від 16.06.2011 р.</t>
  </si>
  <si>
    <t xml:space="preserve">№210912 від 03.09.2012 р. </t>
  </si>
  <si>
    <t>ТОВ "Комунікації та технології", 35976001</t>
  </si>
  <si>
    <t>№ 10000103 від 31.10.2020</t>
  </si>
  <si>
    <t>№ 11000107 від 30.11.2020</t>
  </si>
  <si>
    <t>№ 12000054 від 07.12.2020</t>
  </si>
  <si>
    <t>№ 7845 від 31.10.2020</t>
  </si>
  <si>
    <t>№ 8628 від 30.11.2020</t>
  </si>
  <si>
    <t>№ 9165 від 31.12.2020</t>
  </si>
  <si>
    <t>№ 11545 від 11.12.2020 р.</t>
  </si>
  <si>
    <t>№ 11565 від 11.12.2020 р.</t>
  </si>
  <si>
    <t>№ 11571 від 11.12.2020 р.</t>
  </si>
  <si>
    <t>№ 11546 від 11.12.2020 р.</t>
  </si>
  <si>
    <t>№ 11564 від 11.12.2020 р.</t>
  </si>
  <si>
    <t>№ 11572 від 11.12.2020 р.</t>
  </si>
  <si>
    <t>№ 332 від 31.10.2020</t>
  </si>
  <si>
    <t>№ 370 від 30.11.2020</t>
  </si>
  <si>
    <t>№ 375 від 31.12.2020</t>
  </si>
  <si>
    <t>№ 11562 від 11.12.2020 р.</t>
  </si>
  <si>
    <t>№ 11544 від 11.12.2020 р.</t>
  </si>
  <si>
    <t>№ 11577 від 11.12.2020 р.</t>
  </si>
  <si>
    <t>№ 631 від 31.10.2020</t>
  </si>
  <si>
    <t>№ 697 від 31.10.2020</t>
  </si>
  <si>
    <t>№ 735 від 31.10.2020</t>
  </si>
  <si>
    <t>№ 11550 від 11.12.2020 р.</t>
  </si>
  <si>
    <t>№ 11570 від 11.12.2020 р.</t>
  </si>
  <si>
    <t>№ 11582 від 14.12.2020 р.</t>
  </si>
  <si>
    <t>ПП "Охорона плюс", 32461040</t>
  </si>
  <si>
    <t>№ 1076 від 30.11.2020</t>
  </si>
  <si>
    <t>№ 1181 від 31.12.2020</t>
  </si>
  <si>
    <t>№ 11559 від 11.12.2020 р.</t>
  </si>
  <si>
    <t>№ 11573 від 11.12.2020 р.</t>
  </si>
  <si>
    <t>Управління поліції охорони в Полт. Обл., 40109042</t>
  </si>
  <si>
    <t>№ B-00030060 від 30.11.2020</t>
  </si>
  <si>
    <t>№ B-00033101 від 31.12.2020</t>
  </si>
  <si>
    <t>№ 11561 від 11.12.2020 р.</t>
  </si>
  <si>
    <t>№ 11576 від 11.12.2020 р.</t>
  </si>
  <si>
    <t>ТОВ "Пожежне спостерігання", 37411009</t>
  </si>
  <si>
    <t>№ ОУ-000372 від 30.11.2020</t>
  </si>
  <si>
    <t>№ ОУ-0000376 від 31.12.2020</t>
  </si>
  <si>
    <t>№ 11558 від 11.12.2020 р.</t>
  </si>
  <si>
    <t>№ 11574 від 11.12.2020 р.</t>
  </si>
  <si>
    <t>ТОВ "СП ОХОРОНА", 25169792</t>
  </si>
  <si>
    <t>№ 447 від 30.11.2020</t>
  </si>
  <si>
    <t>№ 631 від 31.12.2020</t>
  </si>
  <si>
    <t>№ 11560 від 11.12.2020 р.</t>
  </si>
  <si>
    <t>№ 11575 від 11.12.2020 р.</t>
  </si>
  <si>
    <t>КП Полтавське КАТП-1628</t>
  </si>
  <si>
    <t>№ 36490 від 31.10.2020</t>
  </si>
  <si>
    <t>№ 39902 від 30.11.2020</t>
  </si>
  <si>
    <t>№ BU-43128 від 31.12.2020</t>
  </si>
  <si>
    <t>№ 11547 від 11.12.2020 р.</t>
  </si>
  <si>
    <t>№ 11566 від 11.12.2020 р.</t>
  </si>
  <si>
    <t>№ 11590 від 15.12.2020 р.</t>
  </si>
  <si>
    <t>ТОВ СРБУ "Полтаваліфт", 21045604</t>
  </si>
  <si>
    <t>№ 332 від 30.10.2020</t>
  </si>
  <si>
    <t>№ 332 від 30.11.2020</t>
  </si>
  <si>
    <t>№ 332 від 31.12.2020</t>
  </si>
  <si>
    <t>№ 11583 від 11.12.2020 р.</t>
  </si>
  <si>
    <t>№ 11568 від 11.12.2020 р.</t>
  </si>
  <si>
    <t>№ 11549 від 11.12.2020 р.</t>
  </si>
  <si>
    <t>ТОВ "Тексвіт Генг" (зміна назви на ТОВ "Клаудфреш"), 43424671</t>
  </si>
  <si>
    <t>ПОКВПТГ "Полтаватеплоенерго", 03338030</t>
  </si>
  <si>
    <t>№ АВ-33326 від 31.10.2020</t>
  </si>
  <si>
    <t>№ АВ-29995 від 30.09.2020</t>
  </si>
  <si>
    <t>№ АВ-36794 від 30.11.2020</t>
  </si>
  <si>
    <t>№ АВ-37022 від 31.12.2020</t>
  </si>
  <si>
    <t>4.3.</t>
  </si>
  <si>
    <t>№ АВ-28067 від 30.09.2020</t>
  </si>
  <si>
    <t>№ АВ-31310 від 31.10.2020</t>
  </si>
  <si>
    <t>№ АВ-34778 від 30.11.2020</t>
  </si>
  <si>
    <t>№ АВ-37020 від 31.12.2020</t>
  </si>
  <si>
    <t>№ 11557 від 11.12.2020 р.</t>
  </si>
  <si>
    <t>№ 11586 від 14.12.2020 р.</t>
  </si>
  <si>
    <t>№ 11587 від 14.12.2020 р.</t>
  </si>
  <si>
    <t>№ 11556 від 11.12.2020 р.</t>
  </si>
  <si>
    <t>№UA-G-277 від 26.03.2020 р., лист про зміну назви юрособи</t>
  </si>
  <si>
    <t>№ 1415 від 31.12.2020</t>
  </si>
  <si>
    <t>№ 11548 від 11.12.2020 р.</t>
  </si>
  <si>
    <t>№ 11567 від 11.12.2020 р.</t>
  </si>
  <si>
    <t>УК у м. Полтаві, м. Полтава, 38019510</t>
  </si>
  <si>
    <t>№ 11584 від 14.12.2020 р.</t>
  </si>
  <si>
    <t>№ 11585 від 14.12.2020 р.</t>
  </si>
  <si>
    <t>7.5.</t>
  </si>
  <si>
    <t>ТОВ "ПРЕМ'ЄР ІНТЕРНЕШНЛ", 32455414</t>
  </si>
  <si>
    <t>№ 01/03/16/Д від 01.03.2016</t>
  </si>
  <si>
    <t>№ 407 від 30.11.2020</t>
  </si>
  <si>
    <t>№ 11569 від 11.12.2020 р.</t>
  </si>
  <si>
    <t>Оплата праці штатних працівників</t>
  </si>
  <si>
    <t>№ 11555 від 11.12.2020 р.</t>
  </si>
  <si>
    <t>№ 11552 від 11.12.2020 р.</t>
  </si>
  <si>
    <t>№ 11578 від 11.12.2020 р.</t>
  </si>
  <si>
    <t>Відомість 201211РВ000016109510</t>
  </si>
  <si>
    <t>Відомість 201211РВ000016109885</t>
  </si>
  <si>
    <t>Відомість 201211РВ000016110053</t>
  </si>
  <si>
    <t>ЄСВ (Штатні працівники)</t>
  </si>
  <si>
    <t>ГУ ДПС у Полтавській області, 43142831</t>
  </si>
  <si>
    <t>№ 11554 від 11.12.2020 р.</t>
  </si>
  <si>
    <t>№ 11553 від 11.12.2020 р.</t>
  </si>
  <si>
    <t>№ 11597 выд 18.12.2020 р.</t>
  </si>
  <si>
    <t>ТОВ "Консалтингова група "ПРОАУДИТ", 36470829</t>
  </si>
  <si>
    <t xml:space="preserve">№ 4170 від 14.12.2020 </t>
  </si>
  <si>
    <t>№ 11599 від 21.12.2020 р.</t>
  </si>
  <si>
    <t>№ 11598 від 21.12.2020 р.</t>
  </si>
  <si>
    <t>№ 1638 від 30.11.2020</t>
  </si>
  <si>
    <t>3.2.</t>
  </si>
  <si>
    <t>Податкова декларація з плати на землю за 2020 р.</t>
  </si>
  <si>
    <t>№ 1751С від 02.07.2008</t>
  </si>
  <si>
    <t>№ W/760/1 dsl 02.01.2008</t>
  </si>
  <si>
    <t>№ 672-ОП від 11.06.2019</t>
  </si>
  <si>
    <t>№ 80/11 від 01.02.2011</t>
  </si>
  <si>
    <t>№23 від 03.01.2018</t>
  </si>
  <si>
    <t>№ 332 від 30.12.2016</t>
  </si>
  <si>
    <t>ЦТО-2756/19 від 01.10.2019</t>
  </si>
  <si>
    <t>№ 11603 від 21.12.2020 р.</t>
  </si>
  <si>
    <t>№ 11601 від 21.12.2020 р.</t>
  </si>
  <si>
    <t>№ 1711 від 31.12.2020 р.</t>
  </si>
  <si>
    <t>№ 11616 від 28.12.2020 р.</t>
  </si>
  <si>
    <t>№ 11615 від 28.12.2020 р.</t>
  </si>
  <si>
    <t>№ 11613 від 28.12.2020 р.</t>
  </si>
  <si>
    <t>№ 11612 від 28.12.2020 р.</t>
  </si>
  <si>
    <t>№ 11611 від 28.12.2020 р.</t>
  </si>
  <si>
    <t>Відомість 201228РВ000016510443</t>
  </si>
  <si>
    <t>Відомість 201228РВ000016515902</t>
  </si>
  <si>
    <t>Відомість 201228РВ000016518106</t>
  </si>
  <si>
    <t>№ 11610 від 28.12.2020 р.</t>
  </si>
  <si>
    <t>№ 11609 від 28.12.2020 р.</t>
  </si>
  <si>
    <t>№ 11620 від 28.12.2020 р.</t>
  </si>
  <si>
    <t>№ 11618 від 28.12.2020 р.</t>
  </si>
  <si>
    <t>№ 11627 від 28.12.2020 р.</t>
  </si>
  <si>
    <t>№ 11628 від 28.12.2020 р.</t>
  </si>
  <si>
    <t>№ 11626 від 28.12.2020 р.</t>
  </si>
  <si>
    <t>№ 11622 від 28.12.2020 р.</t>
  </si>
  <si>
    <t>№ 11623 від 28.12.2020 р.</t>
  </si>
  <si>
    <t>Відомість 201228РВ000016522708</t>
  </si>
  <si>
    <t>Відомість 201228РВ000016521981</t>
  </si>
  <si>
    <t>Відомість 201228РВ000016520996</t>
  </si>
  <si>
    <t>№ 11639 від 29.12.2020 р.</t>
  </si>
  <si>
    <t>Директор</t>
  </si>
  <si>
    <t>Шуліка Олена Ісааківна</t>
  </si>
  <si>
    <t>2.1.2</t>
  </si>
  <si>
    <t>Штатні працівники (інваліди)</t>
  </si>
  <si>
    <t>у період з 01.09.2020 року по 31.12.2020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</si>
</sst>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&quot;$&quot;#,##0"/>
    <numFmt numFmtId="167" formatCode="#,##0.00_ ;[Red]\-#,##0.00\ "/>
    <numFmt numFmtId="168" formatCode="_-* #,##0.00\ _₴_-;\-* #,##0.00\ _₴_-;_-* &quot;-&quot;??\ _₴_-;_-@"/>
    <numFmt numFmtId="169" formatCode="_-* #,##0.00_-;\-* #,##0.00_-;_-* &quot;-&quot;??_-;_-@"/>
    <numFmt numFmtId="170" formatCode="#,##0.0000"/>
  </numFmts>
  <fonts count="31" x14ac:knownFonts="1">
    <font>
      <sz val="11"/>
      <color theme="1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1"/>
      <name val="Arial"/>
    </font>
    <font>
      <b/>
      <sz val="12"/>
      <color indexed="8"/>
      <name val="Arial"/>
    </font>
    <font>
      <sz val="12"/>
      <color indexed="8"/>
      <name val="Arial"/>
    </font>
    <font>
      <sz val="12"/>
      <color indexed="8"/>
      <name val="Calibri"/>
    </font>
    <font>
      <b/>
      <i/>
      <sz val="12"/>
      <color indexed="8"/>
      <name val="Arial"/>
    </font>
    <font>
      <sz val="10"/>
      <color indexed="10"/>
      <name val="Arial"/>
    </font>
    <font>
      <b/>
      <sz val="11"/>
      <color indexed="8"/>
      <name val="Arial"/>
    </font>
    <font>
      <b/>
      <sz val="11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vertAlign val="subscript"/>
      <sz val="10"/>
      <color indexed="8"/>
      <name val="Arial"/>
    </font>
    <font>
      <vertAlign val="subscript"/>
      <sz val="11"/>
      <color indexed="8"/>
      <name val="Calibri"/>
    </font>
    <font>
      <vertAlign val="subscript"/>
      <sz val="11"/>
      <color indexed="8"/>
      <name val="Calibri"/>
    </font>
    <font>
      <i/>
      <sz val="11"/>
      <color indexed="8"/>
      <name val="Calibri"/>
    </font>
    <font>
      <b/>
      <sz val="14"/>
      <color indexed="8"/>
      <name val="Calibri"/>
    </font>
    <font>
      <vertAlign val="superscript"/>
      <sz val="14"/>
      <color indexed="8"/>
      <name val="Calibri"/>
    </font>
    <font>
      <i/>
      <sz val="10"/>
      <color indexed="8"/>
      <name val="Calibri"/>
    </font>
    <font>
      <i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vertical="top" wrapText="1"/>
    </xf>
    <xf numFmtId="167" fontId="12" fillId="4" borderId="11" xfId="0" applyNumberFormat="1" applyFont="1" applyFill="1" applyBorder="1" applyAlignment="1">
      <alignment vertical="top" wrapText="1"/>
    </xf>
    <xf numFmtId="3" fontId="12" fillId="4" borderId="8" xfId="0" applyNumberFormat="1" applyFont="1" applyFill="1" applyBorder="1" applyAlignment="1">
      <alignment vertical="top" wrapText="1"/>
    </xf>
    <xf numFmtId="4" fontId="12" fillId="4" borderId="9" xfId="0" applyNumberFormat="1" applyFont="1" applyFill="1" applyBorder="1" applyAlignment="1">
      <alignment vertical="top" wrapText="1"/>
    </xf>
    <xf numFmtId="4" fontId="12" fillId="4" borderId="10" xfId="0" applyNumberFormat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168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169" fontId="14" fillId="4" borderId="18" xfId="0" applyNumberFormat="1" applyFont="1" applyFill="1" applyBorder="1" applyAlignment="1">
      <alignment vertical="top"/>
    </xf>
    <xf numFmtId="169" fontId="11" fillId="4" borderId="19" xfId="0" applyNumberFormat="1" applyFont="1" applyFill="1" applyBorder="1" applyAlignment="1">
      <alignment horizontal="center" vertical="top"/>
    </xf>
    <xf numFmtId="169" fontId="11" fillId="4" borderId="19" xfId="0" applyNumberFormat="1" applyFont="1" applyFill="1" applyBorder="1" applyAlignment="1">
      <alignment vertical="top"/>
    </xf>
    <xf numFmtId="169" fontId="11" fillId="4" borderId="20" xfId="0" applyNumberFormat="1" applyFont="1" applyFill="1" applyBorder="1" applyAlignment="1">
      <alignment vertical="top"/>
    </xf>
    <xf numFmtId="3" fontId="11" fillId="4" borderId="21" xfId="0" applyNumberFormat="1" applyFont="1" applyFill="1" applyBorder="1" applyAlignment="1">
      <alignment vertical="top"/>
    </xf>
    <xf numFmtId="4" fontId="11" fillId="4" borderId="22" xfId="0" applyNumberFormat="1" applyFont="1" applyFill="1" applyBorder="1" applyAlignment="1">
      <alignment vertical="top"/>
    </xf>
    <xf numFmtId="4" fontId="11" fillId="4" borderId="23" xfId="0" applyNumberFormat="1" applyFont="1" applyFill="1" applyBorder="1" applyAlignment="1">
      <alignment horizontal="right" vertical="top"/>
    </xf>
    <xf numFmtId="0" fontId="8" fillId="4" borderId="24" xfId="0" applyFont="1" applyFill="1" applyBorder="1" applyAlignment="1">
      <alignment vertical="top" wrapText="1"/>
    </xf>
    <xf numFmtId="169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vertical="top" wrapText="1"/>
    </xf>
    <xf numFmtId="167" fontId="12" fillId="4" borderId="25" xfId="0" applyNumberFormat="1" applyFont="1" applyFill="1" applyBorder="1" applyAlignment="1">
      <alignment vertical="top" wrapText="1"/>
    </xf>
    <xf numFmtId="3" fontId="12" fillId="4" borderId="4" xfId="0" applyNumberFormat="1" applyFont="1" applyFill="1" applyBorder="1" applyAlignment="1">
      <alignment vertical="top" wrapText="1"/>
    </xf>
    <xf numFmtId="4" fontId="12" fillId="4" borderId="5" xfId="0" applyNumberFormat="1" applyFont="1" applyFill="1" applyBorder="1" applyAlignment="1">
      <alignment vertical="top" wrapText="1"/>
    </xf>
    <xf numFmtId="4" fontId="12" fillId="4" borderId="6" xfId="0" applyNumberFormat="1" applyFont="1" applyFill="1" applyBorder="1" applyAlignment="1">
      <alignment horizontal="right" vertical="top" wrapText="1"/>
    </xf>
    <xf numFmtId="0" fontId="12" fillId="4" borderId="7" xfId="0" applyFont="1" applyFill="1" applyBorder="1" applyAlignment="1">
      <alignment vertical="top" wrapText="1"/>
    </xf>
    <xf numFmtId="168" fontId="7" fillId="5" borderId="26" xfId="0" applyNumberFormat="1" applyFont="1" applyFill="1" applyBorder="1" applyAlignment="1">
      <alignment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168" fontId="7" fillId="5" borderId="27" xfId="0" applyNumberFormat="1" applyFont="1" applyFill="1" applyBorder="1" applyAlignment="1">
      <alignment horizontal="center" vertical="center" wrapText="1"/>
    </xf>
    <xf numFmtId="3" fontId="7" fillId="5" borderId="27" xfId="0" applyNumberFormat="1" applyFont="1" applyFill="1" applyBorder="1" applyAlignment="1">
      <alignment horizontal="center" vertical="center" wrapText="1"/>
    </xf>
    <xf numFmtId="4" fontId="7" fillId="5" borderId="27" xfId="0" applyNumberFormat="1" applyFont="1" applyFill="1" applyBorder="1" applyAlignment="1">
      <alignment horizontal="center" vertical="center" wrapText="1"/>
    </xf>
    <xf numFmtId="4" fontId="7" fillId="5" borderId="27" xfId="0" applyNumberFormat="1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8" fontId="7" fillId="5" borderId="18" xfId="0" applyNumberFormat="1" applyFont="1" applyFill="1" applyBorder="1" applyAlignment="1">
      <alignment vertical="center" wrapText="1"/>
    </xf>
    <xf numFmtId="49" fontId="7" fillId="5" borderId="20" xfId="0" applyNumberFormat="1" applyFont="1" applyFill="1" applyBorder="1" applyAlignment="1">
      <alignment horizontal="center" vertical="center" wrapText="1"/>
    </xf>
    <xf numFmtId="168" fontId="7" fillId="5" borderId="19" xfId="0" applyNumberFormat="1" applyFont="1" applyFill="1" applyBorder="1" applyAlignment="1">
      <alignment horizontal="center" vertical="center" wrapText="1"/>
    </xf>
    <xf numFmtId="3" fontId="7" fillId="5" borderId="19" xfId="0" applyNumberFormat="1" applyFont="1" applyFill="1" applyBorder="1" applyAlignment="1">
      <alignment horizontal="center" vertical="center" wrapText="1"/>
    </xf>
    <xf numFmtId="4" fontId="7" fillId="5" borderId="19" xfId="0" applyNumberFormat="1" applyFont="1" applyFill="1" applyBorder="1" applyAlignment="1">
      <alignment horizontal="center" vertical="center" wrapText="1"/>
    </xf>
    <xf numFmtId="4" fontId="7" fillId="5" borderId="28" xfId="0" applyNumberFormat="1" applyFont="1" applyFill="1" applyBorder="1" applyAlignment="1">
      <alignment horizontal="right" vertical="center" wrapText="1"/>
    </xf>
    <xf numFmtId="0" fontId="7" fillId="5" borderId="29" xfId="0" applyFont="1" applyFill="1" applyBorder="1" applyAlignment="1">
      <alignment vertical="center" wrapText="1"/>
    </xf>
    <xf numFmtId="168" fontId="7" fillId="0" borderId="30" xfId="0" applyNumberFormat="1" applyFont="1" applyBorder="1" applyAlignment="1">
      <alignment vertical="top" wrapText="1"/>
    </xf>
    <xf numFmtId="49" fontId="7" fillId="0" borderId="31" xfId="0" applyNumberFormat="1" applyFont="1" applyBorder="1" applyAlignment="1">
      <alignment horizontal="center" vertical="top" wrapText="1"/>
    </xf>
    <xf numFmtId="168" fontId="8" fillId="0" borderId="32" xfId="0" applyNumberFormat="1" applyFont="1" applyBorder="1" applyAlignment="1">
      <alignment vertical="top" wrapText="1"/>
    </xf>
    <xf numFmtId="168" fontId="8" fillId="0" borderId="31" xfId="0" applyNumberFormat="1" applyFont="1" applyBorder="1" applyAlignment="1">
      <alignment horizontal="center" vertical="top" wrapText="1"/>
    </xf>
    <xf numFmtId="3" fontId="8" fillId="0" borderId="33" xfId="0" applyNumberFormat="1" applyFont="1" applyBorder="1" applyAlignment="1">
      <alignment horizontal="center" vertical="top" wrapText="1"/>
    </xf>
    <xf numFmtId="4" fontId="8" fillId="0" borderId="34" xfId="0" applyNumberFormat="1" applyFont="1" applyBorder="1" applyAlignment="1">
      <alignment horizontal="center" vertical="top" wrapText="1"/>
    </xf>
    <xf numFmtId="4" fontId="8" fillId="0" borderId="35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8" fontId="7" fillId="0" borderId="16" xfId="0" applyNumberFormat="1" applyFont="1" applyBorder="1" applyAlignment="1">
      <alignment vertical="top" wrapText="1"/>
    </xf>
    <xf numFmtId="49" fontId="7" fillId="0" borderId="36" xfId="0" applyNumberFormat="1" applyFont="1" applyBorder="1" applyAlignment="1">
      <alignment horizontal="center" vertical="top" wrapText="1"/>
    </xf>
    <xf numFmtId="168" fontId="7" fillId="0" borderId="37" xfId="0" applyNumberFormat="1" applyFont="1" applyBorder="1" applyAlignment="1">
      <alignment vertical="top" wrapText="1"/>
    </xf>
    <xf numFmtId="49" fontId="7" fillId="0" borderId="38" xfId="0" applyNumberFormat="1" applyFont="1" applyBorder="1" applyAlignment="1">
      <alignment horizontal="center" vertical="top" wrapText="1"/>
    </xf>
    <xf numFmtId="168" fontId="8" fillId="0" borderId="39" xfId="0" applyNumberFormat="1" applyFont="1" applyBorder="1" applyAlignment="1">
      <alignment vertical="top" wrapText="1"/>
    </xf>
    <xf numFmtId="168" fontId="8" fillId="0" borderId="40" xfId="0" applyNumberFormat="1" applyFont="1" applyBorder="1" applyAlignment="1">
      <alignment horizontal="center" vertical="top" wrapText="1"/>
    </xf>
    <xf numFmtId="3" fontId="8" fillId="0" borderId="41" xfId="0" applyNumberFormat="1" applyFont="1" applyBorder="1" applyAlignment="1">
      <alignment horizontal="center" vertical="top" wrapText="1"/>
    </xf>
    <xf numFmtId="4" fontId="8" fillId="0" borderId="42" xfId="0" applyNumberFormat="1" applyFont="1" applyBorder="1" applyAlignment="1">
      <alignment horizontal="center" vertical="top" wrapText="1"/>
    </xf>
    <xf numFmtId="4" fontId="8" fillId="0" borderId="43" xfId="0" applyNumberFormat="1" applyFont="1" applyBorder="1" applyAlignment="1">
      <alignment horizontal="right" vertical="top" wrapText="1"/>
    </xf>
    <xf numFmtId="0" fontId="8" fillId="0" borderId="39" xfId="0" applyFont="1" applyBorder="1" applyAlignment="1">
      <alignment vertical="top" wrapText="1"/>
    </xf>
    <xf numFmtId="168" fontId="7" fillId="2" borderId="44" xfId="0" applyNumberFormat="1" applyFont="1" applyFill="1" applyBorder="1" applyAlignment="1">
      <alignment vertical="center"/>
    </xf>
    <xf numFmtId="49" fontId="7" fillId="2" borderId="28" xfId="0" applyNumberFormat="1" applyFont="1" applyFill="1" applyBorder="1" applyAlignment="1">
      <alignment horizontal="center" vertical="center"/>
    </xf>
    <xf numFmtId="168" fontId="8" fillId="2" borderId="45" xfId="0" applyNumberFormat="1" applyFont="1" applyFill="1" applyBorder="1" applyAlignment="1">
      <alignment vertical="center"/>
    </xf>
    <xf numFmtId="168" fontId="8" fillId="2" borderId="20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center" wrapText="1"/>
    </xf>
    <xf numFmtId="4" fontId="8" fillId="2" borderId="45" xfId="0" applyNumberFormat="1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vertical="center" wrapText="1"/>
    </xf>
    <xf numFmtId="4" fontId="7" fillId="5" borderId="19" xfId="0" applyNumberFormat="1" applyFont="1" applyFill="1" applyBorder="1" applyAlignment="1">
      <alignment horizontal="right" vertical="center" wrapText="1"/>
    </xf>
    <xf numFmtId="49" fontId="7" fillId="0" borderId="46" xfId="0" applyNumberFormat="1" applyFont="1" applyBorder="1" applyAlignment="1">
      <alignment horizontal="center" vertical="top" wrapText="1"/>
    </xf>
    <xf numFmtId="169" fontId="8" fillId="0" borderId="47" xfId="0" applyNumberFormat="1" applyFont="1" applyBorder="1" applyAlignment="1">
      <alignment vertical="top" wrapText="1"/>
    </xf>
    <xf numFmtId="168" fontId="9" fillId="5" borderId="18" xfId="0" applyNumberFormat="1" applyFont="1" applyFill="1" applyBorder="1" applyAlignment="1">
      <alignment vertical="center" wrapText="1"/>
    </xf>
    <xf numFmtId="168" fontId="9" fillId="2" borderId="44" xfId="0" applyNumberFormat="1" applyFont="1" applyFill="1" applyBorder="1" applyAlignment="1">
      <alignment vertical="center"/>
    </xf>
    <xf numFmtId="169" fontId="8" fillId="0" borderId="47" xfId="0" applyNumberFormat="1" applyFont="1" applyBorder="1" applyAlignment="1">
      <alignment horizontal="left" vertical="top" wrapText="1"/>
    </xf>
    <xf numFmtId="169" fontId="8" fillId="0" borderId="48" xfId="0" applyNumberFormat="1" applyFont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center"/>
    </xf>
    <xf numFmtId="49" fontId="16" fillId="5" borderId="20" xfId="0" applyNumberFormat="1" applyFont="1" applyFill="1" applyBorder="1" applyAlignment="1">
      <alignment horizontal="center" wrapText="1"/>
    </xf>
    <xf numFmtId="168" fontId="17" fillId="5" borderId="49" xfId="0" applyNumberFormat="1" applyFont="1" applyFill="1" applyBorder="1" applyAlignment="1">
      <alignment wrapText="1"/>
    </xf>
    <xf numFmtId="49" fontId="16" fillId="0" borderId="46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vertical="top" wrapText="1"/>
    </xf>
    <xf numFmtId="168" fontId="8" fillId="0" borderId="32" xfId="0" applyNumberFormat="1" applyFont="1" applyBorder="1" applyAlignment="1">
      <alignment horizontal="center" vertical="top" wrapText="1"/>
    </xf>
    <xf numFmtId="49" fontId="16" fillId="0" borderId="50" xfId="0" applyNumberFormat="1" applyFont="1" applyBorder="1" applyAlignment="1">
      <alignment horizontal="center" vertical="top" wrapText="1"/>
    </xf>
    <xf numFmtId="169" fontId="0" fillId="0" borderId="17" xfId="0" applyNumberFormat="1" applyFont="1" applyBorder="1" applyAlignment="1">
      <alignment vertical="top" wrapText="1"/>
    </xf>
    <xf numFmtId="49" fontId="7" fillId="2" borderId="42" xfId="0" applyNumberFormat="1" applyFont="1" applyFill="1" applyBorder="1" applyAlignment="1">
      <alignment horizontal="center" vertical="center"/>
    </xf>
    <xf numFmtId="168" fontId="8" fillId="2" borderId="23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horizontal="center" wrapText="1"/>
    </xf>
    <xf numFmtId="49" fontId="17" fillId="0" borderId="20" xfId="0" applyNumberFormat="1" applyFont="1" applyBorder="1" applyAlignment="1">
      <alignment horizontal="center" vertical="top" wrapText="1"/>
    </xf>
    <xf numFmtId="169" fontId="0" fillId="0" borderId="29" xfId="0" applyNumberFormat="1" applyFont="1" applyBorder="1" applyAlignment="1">
      <alignment vertical="top" wrapText="1"/>
    </xf>
    <xf numFmtId="49" fontId="7" fillId="2" borderId="22" xfId="0" applyNumberFormat="1" applyFont="1" applyFill="1" applyBorder="1" applyAlignment="1">
      <alignment horizontal="center" vertical="center"/>
    </xf>
    <xf numFmtId="168" fontId="14" fillId="4" borderId="44" xfId="0" applyNumberFormat="1" applyFont="1" applyFill="1" applyBorder="1" applyAlignment="1">
      <alignment vertical="top"/>
    </xf>
    <xf numFmtId="168" fontId="11" fillId="4" borderId="28" xfId="0" applyNumberFormat="1" applyFont="1" applyFill="1" applyBorder="1" applyAlignment="1">
      <alignment horizontal="center" vertical="top"/>
    </xf>
    <xf numFmtId="168" fontId="11" fillId="4" borderId="45" xfId="0" applyNumberFormat="1" applyFont="1" applyFill="1" applyBorder="1" applyAlignment="1">
      <alignment vertical="top"/>
    </xf>
    <xf numFmtId="168" fontId="11" fillId="4" borderId="20" xfId="0" applyNumberFormat="1" applyFont="1" applyFill="1" applyBorder="1" applyAlignment="1">
      <alignment vertical="top"/>
    </xf>
    <xf numFmtId="3" fontId="11" fillId="4" borderId="44" xfId="0" applyNumberFormat="1" applyFont="1" applyFill="1" applyBorder="1" applyAlignment="1">
      <alignment vertical="top"/>
    </xf>
    <xf numFmtId="4" fontId="11" fillId="4" borderId="28" xfId="0" applyNumberFormat="1" applyFont="1" applyFill="1" applyBorder="1" applyAlignment="1">
      <alignment vertical="top"/>
    </xf>
    <xf numFmtId="4" fontId="11" fillId="4" borderId="45" xfId="0" applyNumberFormat="1" applyFont="1" applyFill="1" applyBorder="1" applyAlignment="1">
      <alignment horizontal="right" vertical="top"/>
    </xf>
    <xf numFmtId="0" fontId="11" fillId="4" borderId="29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168" fontId="8" fillId="0" borderId="19" xfId="0" applyNumberFormat="1" applyFont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horizontal="right" vertical="top" wrapText="1"/>
    </xf>
    <xf numFmtId="0" fontId="8" fillId="0" borderId="29" xfId="0" applyFont="1" applyBorder="1" applyAlignment="1">
      <alignment wrapText="1"/>
    </xf>
    <xf numFmtId="168" fontId="7" fillId="4" borderId="20" xfId="0" applyNumberFormat="1" applyFont="1" applyFill="1" applyBorder="1" applyAlignment="1">
      <alignment wrapText="1"/>
    </xf>
    <xf numFmtId="3" fontId="7" fillId="4" borderId="51" xfId="0" applyNumberFormat="1" applyFont="1" applyFill="1" applyBorder="1" applyAlignment="1">
      <alignment wrapText="1"/>
    </xf>
    <xf numFmtId="4" fontId="7" fillId="4" borderId="28" xfId="0" applyNumberFormat="1" applyFont="1" applyFill="1" applyBorder="1" applyAlignment="1">
      <alignment wrapText="1"/>
    </xf>
    <xf numFmtId="4" fontId="7" fillId="4" borderId="28" xfId="0" applyNumberFormat="1" applyFont="1" applyFill="1" applyBorder="1" applyAlignment="1">
      <alignment horizontal="right" vertical="top" wrapText="1"/>
    </xf>
    <xf numFmtId="3" fontId="7" fillId="4" borderId="28" xfId="0" applyNumberFormat="1" applyFont="1" applyFill="1" applyBorder="1" applyAlignment="1">
      <alignment wrapText="1"/>
    </xf>
    <xf numFmtId="4" fontId="7" fillId="4" borderId="52" xfId="0" applyNumberFormat="1" applyFont="1" applyFill="1" applyBorder="1" applyAlignment="1">
      <alignment horizontal="right" vertical="top" wrapText="1"/>
    </xf>
    <xf numFmtId="4" fontId="7" fillId="4" borderId="20" xfId="0" applyNumberFormat="1" applyFont="1" applyFill="1" applyBorder="1" applyAlignment="1">
      <alignment horizontal="right" vertical="top" wrapText="1"/>
    </xf>
    <xf numFmtId="0" fontId="7" fillId="4" borderId="29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53" xfId="0" applyFont="1" applyBorder="1" applyAlignment="1">
      <alignment wrapText="1"/>
    </xf>
    <xf numFmtId="3" fontId="8" fillId="0" borderId="53" xfId="0" applyNumberFormat="1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/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/>
    <xf numFmtId="0" fontId="27" fillId="0" borderId="0" xfId="0" applyFont="1"/>
    <xf numFmtId="4" fontId="27" fillId="0" borderId="0" xfId="0" applyNumberFormat="1" applyFont="1"/>
    <xf numFmtId="4" fontId="7" fillId="5" borderId="5" xfId="0" applyNumberFormat="1" applyFont="1" applyFill="1" applyBorder="1" applyAlignment="1">
      <alignment horizontal="right" vertical="center" wrapText="1"/>
    </xf>
    <xf numFmtId="168" fontId="7" fillId="5" borderId="54" xfId="0" applyNumberFormat="1" applyFont="1" applyFill="1" applyBorder="1" applyAlignment="1">
      <alignment vertical="center" wrapText="1"/>
    </xf>
    <xf numFmtId="49" fontId="7" fillId="5" borderId="55" xfId="0" applyNumberFormat="1" applyFont="1" applyFill="1" applyBorder="1" applyAlignment="1">
      <alignment horizontal="center" vertical="center" wrapText="1"/>
    </xf>
    <xf numFmtId="168" fontId="7" fillId="5" borderId="56" xfId="0" applyNumberFormat="1" applyFont="1" applyFill="1" applyBorder="1" applyAlignment="1">
      <alignment horizontal="center" vertical="center" wrapText="1"/>
    </xf>
    <xf numFmtId="3" fontId="7" fillId="5" borderId="56" xfId="0" applyNumberFormat="1" applyFont="1" applyFill="1" applyBorder="1" applyAlignment="1">
      <alignment horizontal="center" vertical="center" wrapText="1"/>
    </xf>
    <xf numFmtId="4" fontId="7" fillId="5" borderId="56" xfId="0" applyNumberFormat="1" applyFont="1" applyFill="1" applyBorder="1" applyAlignment="1">
      <alignment horizontal="center" vertical="center" wrapText="1"/>
    </xf>
    <xf numFmtId="4" fontId="7" fillId="5" borderId="22" xfId="0" applyNumberFormat="1" applyFont="1" applyFill="1" applyBorder="1" applyAlignment="1">
      <alignment horizontal="right" vertical="center" wrapText="1"/>
    </xf>
    <xf numFmtId="0" fontId="7" fillId="5" borderId="24" xfId="0" applyFont="1" applyFill="1" applyBorder="1" applyAlignment="1">
      <alignment vertical="center" wrapText="1"/>
    </xf>
    <xf numFmtId="168" fontId="7" fillId="0" borderId="57" xfId="0" applyNumberFormat="1" applyFont="1" applyBorder="1" applyAlignment="1">
      <alignment vertical="top" wrapText="1"/>
    </xf>
    <xf numFmtId="49" fontId="7" fillId="0" borderId="57" xfId="0" applyNumberFormat="1" applyFont="1" applyBorder="1" applyAlignment="1">
      <alignment horizontal="center" vertical="top" wrapText="1"/>
    </xf>
    <xf numFmtId="168" fontId="8" fillId="0" borderId="57" xfId="0" applyNumberFormat="1" applyFont="1" applyBorder="1" applyAlignment="1">
      <alignment horizontal="center" vertical="top" wrapText="1"/>
    </xf>
    <xf numFmtId="3" fontId="8" fillId="0" borderId="57" xfId="0" applyNumberFormat="1" applyFont="1" applyBorder="1" applyAlignment="1">
      <alignment horizontal="center" vertical="top" wrapText="1"/>
    </xf>
    <xf numFmtId="4" fontId="8" fillId="0" borderId="57" xfId="0" applyNumberFormat="1" applyFont="1" applyBorder="1" applyAlignment="1">
      <alignment horizontal="center" vertical="top" wrapText="1"/>
    </xf>
    <xf numFmtId="4" fontId="8" fillId="0" borderId="57" xfId="0" applyNumberFormat="1" applyFont="1" applyBorder="1" applyAlignment="1">
      <alignment horizontal="right" vertical="top" wrapText="1"/>
    </xf>
    <xf numFmtId="0" fontId="8" fillId="0" borderId="5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8" fontId="8" fillId="6" borderId="14" xfId="0" applyNumberFormat="1" applyFont="1" applyFill="1" applyBorder="1" applyAlignment="1">
      <alignment vertical="top" wrapText="1"/>
    </xf>
    <xf numFmtId="49" fontId="7" fillId="0" borderId="58" xfId="0" applyNumberFormat="1" applyFont="1" applyBorder="1" applyAlignment="1">
      <alignment horizontal="center" vertical="top" wrapText="1"/>
    </xf>
    <xf numFmtId="168" fontId="8" fillId="6" borderId="58" xfId="0" applyNumberFormat="1" applyFont="1" applyFill="1" applyBorder="1" applyAlignment="1">
      <alignment vertical="top" wrapText="1"/>
    </xf>
    <xf numFmtId="168" fontId="8" fillId="0" borderId="14" xfId="0" applyNumberFormat="1" applyFont="1" applyBorder="1" applyAlignment="1">
      <alignment vertical="top" wrapText="1"/>
    </xf>
    <xf numFmtId="49" fontId="7" fillId="0" borderId="34" xfId="0" applyNumberFormat="1" applyFont="1" applyBorder="1" applyAlignment="1">
      <alignment horizontal="center" vertical="top" wrapText="1"/>
    </xf>
    <xf numFmtId="168" fontId="8" fillId="0" borderId="34" xfId="0" applyNumberFormat="1" applyFont="1" applyBorder="1" applyAlignment="1">
      <alignment vertical="top" wrapText="1"/>
    </xf>
    <xf numFmtId="169" fontId="29" fillId="0" borderId="47" xfId="0" applyNumberFormat="1" applyFont="1" applyBorder="1" applyAlignment="1">
      <alignment vertical="top" wrapText="1"/>
    </xf>
    <xf numFmtId="168" fontId="9" fillId="5" borderId="26" xfId="0" applyNumberFormat="1" applyFont="1" applyFill="1" applyBorder="1" applyAlignment="1">
      <alignment vertical="center" wrapText="1"/>
    </xf>
    <xf numFmtId="169" fontId="8" fillId="0" borderId="57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vertical="top"/>
    </xf>
    <xf numFmtId="0" fontId="3" fillId="0" borderId="58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4" fontId="3" fillId="0" borderId="58" xfId="0" applyNumberFormat="1" applyFont="1" applyBorder="1" applyAlignment="1">
      <alignment vertical="top"/>
    </xf>
    <xf numFmtId="4" fontId="3" fillId="0" borderId="34" xfId="0" applyNumberFormat="1" applyFont="1" applyBorder="1" applyAlignment="1">
      <alignment vertical="top"/>
    </xf>
    <xf numFmtId="168" fontId="9" fillId="2" borderId="59" xfId="0" applyNumberFormat="1" applyFont="1" applyFill="1" applyBorder="1" applyAlignment="1">
      <alignment vertical="center"/>
    </xf>
    <xf numFmtId="168" fontId="8" fillId="2" borderId="55" xfId="0" applyNumberFormat="1" applyFont="1" applyFill="1" applyBorder="1" applyAlignment="1">
      <alignment horizontal="center" vertical="center" wrapText="1"/>
    </xf>
    <xf numFmtId="3" fontId="8" fillId="2" borderId="59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vertical="center" wrapText="1"/>
    </xf>
    <xf numFmtId="169" fontId="8" fillId="0" borderId="57" xfId="0" applyNumberFormat="1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49" fontId="0" fillId="0" borderId="47" xfId="0" applyNumberFormat="1" applyFont="1" applyBorder="1" applyAlignment="1">
      <alignment horizontal="right" wrapText="1"/>
    </xf>
    <xf numFmtId="0" fontId="3" fillId="0" borderId="57" xfId="0" applyFont="1" applyBorder="1" applyAlignment="1">
      <alignment vertical="top" wrapText="1"/>
    </xf>
    <xf numFmtId="4" fontId="3" fillId="0" borderId="57" xfId="0" applyNumberFormat="1" applyFont="1" applyBorder="1" applyAlignment="1">
      <alignment vertical="top"/>
    </xf>
    <xf numFmtId="168" fontId="7" fillId="2" borderId="59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 wrapText="1"/>
    </xf>
    <xf numFmtId="4" fontId="3" fillId="0" borderId="60" xfId="0" applyNumberFormat="1" applyFont="1" applyBorder="1" applyAlignment="1">
      <alignment vertical="top"/>
    </xf>
    <xf numFmtId="0" fontId="2" fillId="0" borderId="3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49" fontId="3" fillId="0" borderId="34" xfId="0" applyNumberFormat="1" applyFont="1" applyBorder="1" applyAlignment="1">
      <alignment horizontal="right" vertical="top" wrapText="1"/>
    </xf>
    <xf numFmtId="4" fontId="3" fillId="7" borderId="14" xfId="0" applyNumberFormat="1" applyFont="1" applyFill="1" applyBorder="1" applyAlignment="1">
      <alignment vertical="top"/>
    </xf>
    <xf numFmtId="4" fontId="3" fillId="7" borderId="58" xfId="0" applyNumberFormat="1" applyFont="1" applyFill="1" applyBorder="1" applyAlignment="1">
      <alignment vertical="top"/>
    </xf>
    <xf numFmtId="4" fontId="2" fillId="7" borderId="34" xfId="0" applyNumberFormat="1" applyFont="1" applyFill="1" applyBorder="1" applyAlignment="1">
      <alignment vertical="top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/>
    <xf numFmtId="49" fontId="1" fillId="0" borderId="14" xfId="0" applyNumberFormat="1" applyFont="1" applyBorder="1" applyAlignment="1">
      <alignment horizontal="right" vertical="top" wrapText="1"/>
    </xf>
    <xf numFmtId="0" fontId="3" fillId="7" borderId="57" xfId="0" applyFont="1" applyFill="1" applyBorder="1" applyAlignment="1">
      <alignment vertical="top" wrapText="1"/>
    </xf>
    <xf numFmtId="49" fontId="3" fillId="0" borderId="57" xfId="0" applyNumberFormat="1" applyFont="1" applyBorder="1" applyAlignment="1">
      <alignment horizontal="right" vertical="top" wrapText="1"/>
    </xf>
    <xf numFmtId="168" fontId="8" fillId="0" borderId="47" xfId="0" applyNumberFormat="1" applyFont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4" fontId="3" fillId="7" borderId="60" xfId="0" applyNumberFormat="1" applyFont="1" applyFill="1" applyBorder="1" applyAlignment="1">
      <alignment vertical="top"/>
    </xf>
    <xf numFmtId="4" fontId="0" fillId="0" borderId="0" xfId="0" applyNumberFormat="1" applyFont="1" applyAlignment="1">
      <alignment wrapText="1"/>
    </xf>
    <xf numFmtId="0" fontId="30" fillId="0" borderId="14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4" fontId="30" fillId="0" borderId="14" xfId="0" applyNumberFormat="1" applyFont="1" applyBorder="1" applyAlignment="1">
      <alignment vertical="top"/>
    </xf>
    <xf numFmtId="3" fontId="8" fillId="0" borderId="61" xfId="0" applyNumberFormat="1" applyFont="1" applyBorder="1" applyAlignment="1">
      <alignment horizontal="center" vertical="top" wrapText="1"/>
    </xf>
    <xf numFmtId="4" fontId="8" fillId="0" borderId="61" xfId="0" applyNumberFormat="1" applyFont="1" applyBorder="1" applyAlignment="1">
      <alignment horizontal="center" vertical="top" wrapText="1"/>
    </xf>
    <xf numFmtId="4" fontId="8" fillId="0" borderId="61" xfId="0" applyNumberFormat="1" applyFont="1" applyBorder="1" applyAlignment="1">
      <alignment horizontal="right" vertical="top" wrapText="1"/>
    </xf>
    <xf numFmtId="168" fontId="8" fillId="0" borderId="61" xfId="0" applyNumberFormat="1" applyFont="1" applyBorder="1" applyAlignment="1">
      <alignment horizontal="center" vertical="top" wrapText="1"/>
    </xf>
    <xf numFmtId="168" fontId="7" fillId="0" borderId="61" xfId="0" applyNumberFormat="1" applyFont="1" applyBorder="1" applyAlignment="1">
      <alignment vertical="top" wrapText="1"/>
    </xf>
    <xf numFmtId="49" fontId="7" fillId="0" borderId="61" xfId="0" applyNumberFormat="1" applyFont="1" applyBorder="1" applyAlignment="1">
      <alignment horizontal="center" vertical="top" wrapText="1"/>
    </xf>
    <xf numFmtId="169" fontId="8" fillId="0" borderId="61" xfId="0" applyNumberFormat="1" applyFont="1" applyBorder="1" applyAlignment="1">
      <alignment horizontal="left" vertical="top" wrapText="1"/>
    </xf>
    <xf numFmtId="168" fontId="7" fillId="0" borderId="62" xfId="0" applyNumberFormat="1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168" fontId="8" fillId="0" borderId="63" xfId="0" applyNumberFormat="1" applyFont="1" applyBorder="1" applyAlignment="1">
      <alignment vertical="top" wrapText="1"/>
    </xf>
    <xf numFmtId="168" fontId="8" fillId="6" borderId="63" xfId="0" applyNumberFormat="1" applyFont="1" applyFill="1" applyBorder="1" applyAlignment="1">
      <alignment vertical="top" wrapText="1"/>
    </xf>
    <xf numFmtId="0" fontId="8" fillId="0" borderId="61" xfId="0" applyFont="1" applyBorder="1" applyAlignment="1">
      <alignment vertical="top" wrapText="1"/>
    </xf>
    <xf numFmtId="0" fontId="0" fillId="0" borderId="57" xfId="0" applyFont="1" applyBorder="1" applyAlignment="1">
      <alignment horizontal="right" vertical="top" wrapText="1"/>
    </xf>
    <xf numFmtId="168" fontId="8" fillId="0" borderId="57" xfId="0" applyNumberFormat="1" applyFont="1" applyBorder="1" applyAlignment="1">
      <alignment vertical="top" wrapText="1"/>
    </xf>
    <xf numFmtId="4" fontId="15" fillId="0" borderId="57" xfId="0" applyNumberFormat="1" applyFont="1" applyBorder="1" applyAlignment="1">
      <alignment horizontal="center" vertical="top" wrapText="1"/>
    </xf>
    <xf numFmtId="170" fontId="15" fillId="0" borderId="57" xfId="0" applyNumberFormat="1" applyFont="1" applyBorder="1" applyAlignment="1">
      <alignment horizontal="center" vertical="top" wrapText="1"/>
    </xf>
    <xf numFmtId="169" fontId="8" fillId="0" borderId="61" xfId="0" applyNumberFormat="1" applyFont="1" applyBorder="1" applyAlignment="1">
      <alignment horizontal="left" vertical="top" wrapText="1"/>
    </xf>
    <xf numFmtId="169" fontId="8" fillId="0" borderId="64" xfId="0" applyNumberFormat="1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66" xfId="0" applyFont="1" applyBorder="1"/>
    <xf numFmtId="0" fontId="10" fillId="0" borderId="12" xfId="0" applyFont="1" applyBorder="1"/>
    <xf numFmtId="4" fontId="8" fillId="0" borderId="61" xfId="0" applyNumberFormat="1" applyFont="1" applyBorder="1" applyAlignment="1">
      <alignment horizontal="right" vertical="top" wrapText="1"/>
    </xf>
    <xf numFmtId="4" fontId="8" fillId="0" borderId="64" xfId="0" applyNumberFormat="1" applyFont="1" applyBorder="1" applyAlignment="1">
      <alignment horizontal="right" vertical="top" wrapText="1"/>
    </xf>
    <xf numFmtId="169" fontId="8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8" fillId="0" borderId="61" xfId="0" applyNumberFormat="1" applyFont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168" fontId="8" fillId="0" borderId="61" xfId="0" applyNumberFormat="1" applyFont="1" applyBorder="1" applyAlignment="1">
      <alignment horizontal="center" vertical="top" wrapText="1"/>
    </xf>
    <xf numFmtId="168" fontId="8" fillId="0" borderId="64" xfId="0" applyNumberFormat="1" applyFont="1" applyBorder="1" applyAlignment="1">
      <alignment horizontal="center" vertical="top" wrapText="1"/>
    </xf>
    <xf numFmtId="49" fontId="7" fillId="0" borderId="61" xfId="0" applyNumberFormat="1" applyFont="1" applyBorder="1" applyAlignment="1">
      <alignment horizontal="center" vertical="top" wrapText="1"/>
    </xf>
    <xf numFmtId="49" fontId="7" fillId="0" borderId="64" xfId="0" applyNumberFormat="1" applyFont="1" applyBorder="1" applyAlignment="1">
      <alignment horizontal="center" vertical="top" wrapText="1"/>
    </xf>
    <xf numFmtId="168" fontId="7" fillId="0" borderId="61" xfId="0" applyNumberFormat="1" applyFont="1" applyBorder="1" applyAlignment="1">
      <alignment vertical="top" wrapText="1"/>
    </xf>
    <xf numFmtId="168" fontId="7" fillId="0" borderId="64" xfId="0" applyNumberFormat="1" applyFont="1" applyBorder="1" applyAlignment="1">
      <alignment vertical="top" wrapText="1"/>
    </xf>
    <xf numFmtId="3" fontId="8" fillId="0" borderId="65" xfId="0" applyNumberFormat="1" applyFont="1" applyBorder="1" applyAlignment="1">
      <alignment horizontal="center" vertical="center" wrapText="1"/>
    </xf>
    <xf numFmtId="0" fontId="10" fillId="0" borderId="39" xfId="0" applyFont="1" applyBorder="1"/>
    <xf numFmtId="0" fontId="10" fillId="0" borderId="65" xfId="0" applyFont="1" applyBorder="1"/>
    <xf numFmtId="0" fontId="10" fillId="0" borderId="54" xfId="0" applyFont="1" applyBorder="1"/>
    <xf numFmtId="0" fontId="10" fillId="0" borderId="56" xfId="0" applyFont="1" applyBorder="1"/>
    <xf numFmtId="0" fontId="10" fillId="0" borderId="24" xfId="0" applyFont="1" applyBorder="1"/>
    <xf numFmtId="3" fontId="8" fillId="0" borderId="67" xfId="0" applyNumberFormat="1" applyFont="1" applyBorder="1" applyAlignment="1">
      <alignment horizontal="center" wrapText="1"/>
    </xf>
    <xf numFmtId="0" fontId="10" fillId="0" borderId="67" xfId="0" applyFont="1" applyBorder="1"/>
    <xf numFmtId="168" fontId="8" fillId="0" borderId="18" xfId="0" applyNumberFormat="1" applyFont="1" applyBorder="1" applyAlignment="1">
      <alignment horizontal="center" wrapText="1"/>
    </xf>
    <xf numFmtId="0" fontId="10" fillId="0" borderId="19" xfId="0" applyFont="1" applyBorder="1"/>
    <xf numFmtId="3" fontId="8" fillId="0" borderId="26" xfId="0" applyNumberFormat="1" applyFont="1" applyBorder="1" applyAlignment="1">
      <alignment horizontal="center" vertical="center" wrapText="1"/>
    </xf>
    <xf numFmtId="0" fontId="10" fillId="0" borderId="27" xfId="0" applyFont="1" applyBorder="1"/>
    <xf numFmtId="0" fontId="10" fillId="0" borderId="7" xfId="0" applyFont="1" applyBorder="1"/>
    <xf numFmtId="0" fontId="10" fillId="0" borderId="30" xfId="0" applyFont="1" applyBorder="1"/>
    <xf numFmtId="0" fontId="10" fillId="0" borderId="53" xfId="0" applyFont="1" applyBorder="1"/>
    <xf numFmtId="0" fontId="10" fillId="0" borderId="32" xfId="0" applyFont="1" applyBorder="1"/>
    <xf numFmtId="4" fontId="8" fillId="0" borderId="68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wrapText="1"/>
    </xf>
    <xf numFmtId="0" fontId="0" fillId="0" borderId="53" xfId="0" applyFont="1" applyBorder="1" applyAlignment="1">
      <alignment wrapText="1"/>
    </xf>
    <xf numFmtId="168" fontId="11" fillId="4" borderId="18" xfId="0" applyNumberFormat="1" applyFont="1" applyFill="1" applyBorder="1" applyAlignment="1">
      <alignment horizontal="left" wrapText="1"/>
    </xf>
    <xf numFmtId="0" fontId="8" fillId="0" borderId="61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4" fontId="8" fillId="0" borderId="61" xfId="0" applyNumberFormat="1" applyFont="1" applyBorder="1" applyAlignment="1">
      <alignment horizontal="center" vertical="top" wrapText="1"/>
    </xf>
    <xf numFmtId="4" fontId="8" fillId="0" borderId="64" xfId="0" applyNumberFormat="1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10" fillId="0" borderId="59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10" fillId="0" borderId="22" xfId="0" applyFont="1" applyBorder="1"/>
    <xf numFmtId="166" fontId="7" fillId="2" borderId="25" xfId="0" applyNumberFormat="1" applyFont="1" applyFill="1" applyBorder="1" applyAlignment="1">
      <alignment horizontal="center" vertical="center" wrapText="1"/>
    </xf>
    <xf numFmtId="0" fontId="10" fillId="0" borderId="55" xfId="0" applyFont="1" applyBorder="1"/>
    <xf numFmtId="3" fontId="7" fillId="2" borderId="6" xfId="0" applyNumberFormat="1" applyFont="1" applyFill="1" applyBorder="1" applyAlignment="1">
      <alignment horizontal="center" vertical="center" wrapText="1"/>
    </xf>
    <xf numFmtId="0" fontId="10" fillId="0" borderId="23" xfId="0" applyFont="1" applyBorder="1"/>
    <xf numFmtId="4" fontId="3" fillId="0" borderId="49" xfId="0" applyNumberFormat="1" applyFont="1" applyBorder="1" applyAlignment="1">
      <alignment vertical="top"/>
    </xf>
    <xf numFmtId="4" fontId="3" fillId="0" borderId="73" xfId="0" applyNumberFormat="1" applyFont="1" applyBorder="1" applyAlignment="1">
      <alignment vertical="top"/>
    </xf>
    <xf numFmtId="4" fontId="3" fillId="0" borderId="42" xfId="0" applyNumberFormat="1" applyFont="1" applyBorder="1" applyAlignment="1">
      <alignment vertical="top"/>
    </xf>
    <xf numFmtId="4" fontId="3" fillId="0" borderId="34" xfId="0" applyNumberFormat="1" applyFont="1" applyBorder="1" applyAlignment="1">
      <alignment vertical="top"/>
    </xf>
    <xf numFmtId="0" fontId="3" fillId="0" borderId="48" xfId="0" applyFont="1" applyBorder="1" applyAlignment="1">
      <alignment vertical="top" wrapText="1"/>
    </xf>
    <xf numFmtId="0" fontId="3" fillId="0" borderId="7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68" xfId="0" applyFont="1" applyBorder="1" applyAlignment="1">
      <alignment vertical="top" wrapText="1"/>
    </xf>
    <xf numFmtId="0" fontId="3" fillId="7" borderId="61" xfId="0" applyFont="1" applyFill="1" applyBorder="1" applyAlignment="1">
      <alignment vertical="top" wrapText="1"/>
    </xf>
    <xf numFmtId="0" fontId="3" fillId="7" borderId="64" xfId="0" applyFont="1" applyFill="1" applyBorder="1" applyAlignment="1">
      <alignment vertical="top" wrapText="1"/>
    </xf>
    <xf numFmtId="0" fontId="25" fillId="0" borderId="0" xfId="0" applyFont="1" applyAlignment="1">
      <alignment horizontal="center" wrapText="1"/>
    </xf>
    <xf numFmtId="0" fontId="5" fillId="0" borderId="47" xfId="0" applyFont="1" applyBorder="1" applyAlignment="1">
      <alignment horizontal="right" wrapText="1"/>
    </xf>
    <xf numFmtId="0" fontId="10" fillId="0" borderId="69" xfId="0" applyFont="1" applyBorder="1"/>
    <xf numFmtId="0" fontId="2" fillId="0" borderId="58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4" fontId="5" fillId="5" borderId="47" xfId="0" applyNumberFormat="1" applyFont="1" applyFill="1" applyBorder="1" applyAlignment="1">
      <alignment horizontal="center" vertical="center" wrapText="1"/>
    </xf>
    <xf numFmtId="0" fontId="10" fillId="0" borderId="60" xfId="0" applyFont="1" applyBorder="1"/>
    <xf numFmtId="4" fontId="2" fillId="0" borderId="58" xfId="0" applyNumberFormat="1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3" fillId="0" borderId="58" xfId="0" applyFont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3" fillId="7" borderId="58" xfId="0" applyFont="1" applyFill="1" applyBorder="1" applyAlignment="1">
      <alignment vertical="top" wrapText="1"/>
    </xf>
    <xf numFmtId="0" fontId="0" fillId="7" borderId="42" xfId="0" applyFont="1" applyFill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3" fillId="0" borderId="73" xfId="0" applyFont="1" applyBorder="1" applyAlignment="1">
      <alignment vertical="top" wrapText="1"/>
    </xf>
    <xf numFmtId="4" fontId="3" fillId="0" borderId="61" xfId="0" applyNumberFormat="1" applyFont="1" applyBorder="1" applyAlignment="1">
      <alignment vertical="top"/>
    </xf>
    <xf numFmtId="4" fontId="3" fillId="0" borderId="70" xfId="0" applyNumberFormat="1" applyFont="1" applyBorder="1" applyAlignment="1">
      <alignment vertical="top"/>
    </xf>
    <xf numFmtId="0" fontId="0" fillId="0" borderId="70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3" fillId="0" borderId="74" xfId="0" applyFont="1" applyBorder="1" applyAlignment="1">
      <alignment vertical="top" wrapText="1"/>
    </xf>
    <xf numFmtId="0" fontId="24" fillId="0" borderId="0" xfId="0" applyFont="1" applyAlignment="1">
      <alignment horizontal="right" wrapText="1"/>
    </xf>
    <xf numFmtId="0" fontId="0" fillId="7" borderId="34" xfId="0" applyFont="1" applyFill="1" applyBorder="1" applyAlignment="1">
      <alignment vertical="top" wrapText="1"/>
    </xf>
    <xf numFmtId="4" fontId="3" fillId="0" borderId="58" xfId="0" applyNumberFormat="1" applyFont="1" applyBorder="1" applyAlignment="1">
      <alignment vertical="top"/>
    </xf>
    <xf numFmtId="0" fontId="3" fillId="7" borderId="34" xfId="0" applyFont="1" applyFill="1" applyBorder="1" applyAlignment="1">
      <alignment vertical="top" wrapText="1"/>
    </xf>
    <xf numFmtId="0" fontId="5" fillId="5" borderId="47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vertical="top"/>
    </xf>
    <xf numFmtId="0" fontId="0" fillId="0" borderId="74" xfId="0" applyFont="1" applyBorder="1" applyAlignment="1">
      <alignment vertical="top"/>
    </xf>
    <xf numFmtId="0" fontId="0" fillId="7" borderId="64" xfId="0" applyFont="1" applyFill="1" applyBorder="1" applyAlignment="1">
      <alignment vertical="top" wrapText="1"/>
    </xf>
    <xf numFmtId="0" fontId="3" fillId="7" borderId="42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right" vertical="top" wrapText="1"/>
    </xf>
    <xf numFmtId="49" fontId="3" fillId="0" borderId="42" xfId="0" applyNumberFormat="1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69" fontId="2" fillId="0" borderId="58" xfId="0" applyNumberFormat="1" applyFont="1" applyBorder="1" applyAlignment="1">
      <alignment vertical="top" wrapText="1"/>
    </xf>
    <xf numFmtId="0" fontId="26" fillId="0" borderId="0" xfId="0" applyFont="1" applyAlignment="1">
      <alignment horizontal="center" wrapText="1"/>
    </xf>
    <xf numFmtId="0" fontId="2" fillId="0" borderId="72" xfId="0" applyFont="1" applyBorder="1" applyAlignment="1">
      <alignment vertical="top" wrapText="1"/>
    </xf>
    <xf numFmtId="49" fontId="2" fillId="0" borderId="58" xfId="0" applyNumberFormat="1" applyFont="1" applyBorder="1" applyAlignment="1">
      <alignment horizontal="right" vertical="top" wrapText="1"/>
    </xf>
    <xf numFmtId="49" fontId="2" fillId="0" borderId="42" xfId="0" applyNumberFormat="1" applyFont="1" applyBorder="1" applyAlignment="1">
      <alignment horizontal="right" vertical="top" wrapText="1"/>
    </xf>
    <xf numFmtId="0" fontId="0" fillId="0" borderId="42" xfId="0" applyFont="1" applyBorder="1" applyAlignment="1">
      <alignment horizontal="right" vertical="top" wrapText="1"/>
    </xf>
    <xf numFmtId="4" fontId="2" fillId="0" borderId="42" xfId="0" applyNumberFormat="1" applyFont="1" applyBorder="1" applyAlignment="1">
      <alignment vertical="top"/>
    </xf>
    <xf numFmtId="4" fontId="3" fillId="0" borderId="48" xfId="0" applyNumberFormat="1" applyFont="1" applyBorder="1" applyAlignment="1">
      <alignment vertical="top"/>
    </xf>
    <xf numFmtId="4" fontId="3" fillId="0" borderId="71" xfId="0" applyNumberFormat="1" applyFont="1" applyBorder="1" applyAlignment="1">
      <alignment vertical="top"/>
    </xf>
    <xf numFmtId="0" fontId="0" fillId="0" borderId="71" xfId="0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3" fillId="0" borderId="70" xfId="0" applyFont="1" applyBorder="1" applyAlignment="1">
      <alignment vertical="top" wrapText="1"/>
    </xf>
    <xf numFmtId="0" fontId="3" fillId="0" borderId="64" xfId="0" applyFont="1" applyBorder="1" applyAlignment="1">
      <alignment vertical="top" wrapText="1"/>
    </xf>
    <xf numFmtId="4" fontId="3" fillId="0" borderId="64" xfId="0" applyNumberFormat="1" applyFont="1" applyBorder="1" applyAlignment="1">
      <alignment vertical="top"/>
    </xf>
    <xf numFmtId="0" fontId="0" fillId="0" borderId="75" xfId="0" applyFont="1" applyBorder="1" applyAlignment="1">
      <alignment vertical="top"/>
    </xf>
    <xf numFmtId="49" fontId="3" fillId="0" borderId="34" xfId="0" applyNumberFormat="1" applyFont="1" applyBorder="1" applyAlignment="1">
      <alignment horizontal="right" vertical="top" wrapText="1"/>
    </xf>
    <xf numFmtId="0" fontId="30" fillId="0" borderId="61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0" fillId="0" borderId="64" xfId="0" applyFont="1" applyBorder="1" applyAlignment="1">
      <alignment vertical="top" wrapText="1"/>
    </xf>
    <xf numFmtId="0" fontId="3" fillId="0" borderId="6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49" fontId="3" fillId="0" borderId="61" xfId="0" applyNumberFormat="1" applyFont="1" applyBorder="1" applyAlignment="1">
      <alignment horizontal="right" vertical="top" wrapText="1"/>
    </xf>
    <xf numFmtId="49" fontId="3" fillId="0" borderId="70" xfId="0" applyNumberFormat="1" applyFont="1" applyBorder="1" applyAlignment="1">
      <alignment horizontal="right" vertical="top" wrapText="1"/>
    </xf>
    <xf numFmtId="49" fontId="3" fillId="0" borderId="6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42875"/>
          <a:ext cx="19907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26"/>
  <sheetViews>
    <sheetView tabSelected="1" zoomScale="85" workbookViewId="0">
      <selection activeCell="P52" sqref="P52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23" width="5" customWidth="1"/>
    <col min="24" max="24" width="11.625" customWidth="1"/>
    <col min="25" max="28" width="5" customWidth="1"/>
    <col min="29" max="29" width="5.75" customWidth="1"/>
    <col min="30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145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95" t="s">
        <v>1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95" t="s">
        <v>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96" t="s">
        <v>147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97" t="s">
        <v>3</v>
      </c>
      <c r="B17" s="299" t="s">
        <v>4</v>
      </c>
      <c r="C17" s="299" t="s">
        <v>5</v>
      </c>
      <c r="D17" s="303" t="s">
        <v>6</v>
      </c>
      <c r="E17" s="255" t="s">
        <v>7</v>
      </c>
      <c r="F17" s="256"/>
      <c r="G17" s="257"/>
      <c r="H17" s="255" t="s">
        <v>8</v>
      </c>
      <c r="I17" s="256"/>
      <c r="J17" s="257"/>
      <c r="K17" s="255" t="s">
        <v>9</v>
      </c>
      <c r="L17" s="256"/>
      <c r="M17" s="257"/>
      <c r="N17" s="255" t="s">
        <v>10</v>
      </c>
      <c r="O17" s="256"/>
      <c r="P17" s="257"/>
      <c r="Q17" s="294" t="s">
        <v>11</v>
      </c>
      <c r="R17" s="256"/>
      <c r="S17" s="257"/>
      <c r="T17" s="301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98"/>
      <c r="B18" s="300"/>
      <c r="C18" s="300"/>
      <c r="D18" s="304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0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>
        <v>1</v>
      </c>
      <c r="I21" s="39">
        <f xml:space="preserve"> J107</f>
        <v>43879.729999999996</v>
      </c>
      <c r="J21" s="40">
        <f xml:space="preserve"> H21*I21</f>
        <v>43879.729999999996</v>
      </c>
      <c r="K21" s="38">
        <v>1</v>
      </c>
      <c r="L21" s="39">
        <v>994156.39</v>
      </c>
      <c r="M21" s="40">
        <f xml:space="preserve"> K21*L21</f>
        <v>994156.39</v>
      </c>
      <c r="N21" s="38">
        <v>1</v>
      </c>
      <c r="O21" s="39">
        <f xml:space="preserve"> P107</f>
        <v>950155.91776999994</v>
      </c>
      <c r="P21" s="40">
        <f xml:space="preserve"> N21*O21</f>
        <v>950155.91776999994</v>
      </c>
      <c r="Q21" s="40">
        <f>G21+M21</f>
        <v>994156.39</v>
      </c>
      <c r="R21" s="40">
        <f>J21+P21</f>
        <v>994035.64776999992</v>
      </c>
      <c r="S21" s="40">
        <f>Q21-R21</f>
        <v>120.74223000009079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43879.729999999996</v>
      </c>
      <c r="K22" s="46"/>
      <c r="L22" s="47"/>
      <c r="M22" s="48">
        <f>SUM(M21)</f>
        <v>994156.39</v>
      </c>
      <c r="N22" s="46"/>
      <c r="O22" s="47"/>
      <c r="P22" s="48">
        <f>SUM(P21)</f>
        <v>950155.91776999994</v>
      </c>
      <c r="Q22" s="48">
        <f>SUM(Q21)</f>
        <v>994156.39</v>
      </c>
      <c r="R22" s="48">
        <f>SUM(R21)</f>
        <v>994035.64776999992</v>
      </c>
      <c r="S22" s="48">
        <f>SUM(S21)</f>
        <v>120.74223000009079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60"/>
      <c r="B23" s="261"/>
      <c r="C23" s="26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2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63" t="s">
        <v>34</v>
      </c>
      <c r="B26" s="64" t="s">
        <v>35</v>
      </c>
      <c r="C26" s="63" t="s">
        <v>36</v>
      </c>
      <c r="D26" s="65"/>
      <c r="E26" s="66"/>
      <c r="F26" s="67"/>
      <c r="G26" s="173">
        <f>SUM(G27:G29)</f>
        <v>0</v>
      </c>
      <c r="H26" s="66"/>
      <c r="I26" s="67"/>
      <c r="J26" s="173">
        <f>SUM(J27:J29)</f>
        <v>0</v>
      </c>
      <c r="K26" s="66"/>
      <c r="L26" s="67"/>
      <c r="M26" s="173">
        <f>SUM(M27:M52)</f>
        <v>528000</v>
      </c>
      <c r="N26" s="66"/>
      <c r="O26" s="67"/>
      <c r="P26" s="173">
        <f>SUM(P27:P52)</f>
        <v>519500.00006999995</v>
      </c>
      <c r="Q26" s="173">
        <f>SUM(Q27:Q52)</f>
        <v>528000</v>
      </c>
      <c r="R26" s="173">
        <f>SUM(R27:R52)</f>
        <v>519500.00006999995</v>
      </c>
      <c r="S26" s="173">
        <f>SUM(S27:S52)</f>
        <v>8499.9999300000018</v>
      </c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244" t="s">
        <v>37</v>
      </c>
      <c r="B27" s="190" t="s">
        <v>38</v>
      </c>
      <c r="C27" s="247" t="s">
        <v>148</v>
      </c>
      <c r="D27" s="240" t="s">
        <v>40</v>
      </c>
      <c r="E27" s="237"/>
      <c r="F27" s="238"/>
      <c r="G27" s="239"/>
      <c r="H27" s="237"/>
      <c r="I27" s="238"/>
      <c r="J27" s="239"/>
      <c r="K27" s="237">
        <v>3</v>
      </c>
      <c r="L27" s="238">
        <v>9000</v>
      </c>
      <c r="M27" s="239">
        <f>K27*L27</f>
        <v>27000</v>
      </c>
      <c r="N27" s="184">
        <v>3</v>
      </c>
      <c r="O27" s="185">
        <v>8166.6666999999998</v>
      </c>
      <c r="P27" s="186">
        <f xml:space="preserve"> N27*O27</f>
        <v>24500.000099999997</v>
      </c>
      <c r="Q27" s="239">
        <f>G27+M27</f>
        <v>27000</v>
      </c>
      <c r="R27" s="239">
        <f>J27+P27</f>
        <v>24500.000099999997</v>
      </c>
      <c r="S27" s="239">
        <f>Q27-R27</f>
        <v>2499.9999000000025</v>
      </c>
      <c r="T27" s="187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181" t="s">
        <v>37</v>
      </c>
      <c r="B28" s="188" t="s">
        <v>41</v>
      </c>
      <c r="C28" s="189" t="s">
        <v>149</v>
      </c>
      <c r="D28" s="183" t="s">
        <v>40</v>
      </c>
      <c r="E28" s="184"/>
      <c r="F28" s="185"/>
      <c r="G28" s="186"/>
      <c r="H28" s="184"/>
      <c r="I28" s="185"/>
      <c r="J28" s="186"/>
      <c r="K28" s="184">
        <v>3</v>
      </c>
      <c r="L28" s="185">
        <v>7000</v>
      </c>
      <c r="M28" s="186">
        <f t="shared" ref="M28:M52" si="0">K28*L28</f>
        <v>21000</v>
      </c>
      <c r="N28" s="184">
        <v>3</v>
      </c>
      <c r="O28" s="185">
        <v>7000</v>
      </c>
      <c r="P28" s="186">
        <f t="shared" ref="P28:P52" si="1">N28*O28</f>
        <v>21000</v>
      </c>
      <c r="Q28" s="186">
        <f t="shared" ref="Q28:Q52" si="2">G28+M28</f>
        <v>21000</v>
      </c>
      <c r="R28" s="186">
        <f>J28+P28</f>
        <v>21000</v>
      </c>
      <c r="S28" s="186">
        <f>Q28-R28</f>
        <v>0</v>
      </c>
      <c r="T28" s="18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181" t="s">
        <v>37</v>
      </c>
      <c r="B29" s="190" t="s">
        <v>42</v>
      </c>
      <c r="C29" s="191" t="s">
        <v>150</v>
      </c>
      <c r="D29" s="183" t="s">
        <v>40</v>
      </c>
      <c r="E29" s="184"/>
      <c r="F29" s="185"/>
      <c r="G29" s="186"/>
      <c r="H29" s="184"/>
      <c r="I29" s="185"/>
      <c r="J29" s="186"/>
      <c r="K29" s="184">
        <v>3</v>
      </c>
      <c r="L29" s="185">
        <v>7000</v>
      </c>
      <c r="M29" s="186">
        <f t="shared" si="0"/>
        <v>21000</v>
      </c>
      <c r="N29" s="184">
        <v>3</v>
      </c>
      <c r="O29" s="185">
        <v>7000</v>
      </c>
      <c r="P29" s="186">
        <f t="shared" si="1"/>
        <v>21000</v>
      </c>
      <c r="Q29" s="186">
        <f t="shared" si="2"/>
        <v>21000</v>
      </c>
      <c r="R29" s="186">
        <f>J29+P29</f>
        <v>21000</v>
      </c>
      <c r="S29" s="186">
        <f>Q29-R29</f>
        <v>0</v>
      </c>
      <c r="T29" s="18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181" t="s">
        <v>37</v>
      </c>
      <c r="B30" s="188" t="s">
        <v>151</v>
      </c>
      <c r="C30" s="230" t="s">
        <v>152</v>
      </c>
      <c r="D30" s="183" t="s">
        <v>40</v>
      </c>
      <c r="E30" s="184"/>
      <c r="F30" s="185"/>
      <c r="G30" s="186"/>
      <c r="H30" s="184"/>
      <c r="I30" s="185"/>
      <c r="J30" s="186"/>
      <c r="K30" s="184">
        <v>3</v>
      </c>
      <c r="L30" s="185">
        <v>7000</v>
      </c>
      <c r="M30" s="186">
        <f t="shared" si="0"/>
        <v>21000</v>
      </c>
      <c r="N30" s="184">
        <v>3</v>
      </c>
      <c r="O30" s="185">
        <v>7000</v>
      </c>
      <c r="P30" s="186">
        <f t="shared" si="1"/>
        <v>21000</v>
      </c>
      <c r="Q30" s="186">
        <f t="shared" si="2"/>
        <v>21000</v>
      </c>
      <c r="R30" s="186">
        <f t="shared" ref="R30:R48" si="3">J30+P30</f>
        <v>21000</v>
      </c>
      <c r="S30" s="186">
        <f t="shared" ref="S30:S52" si="4">Q30-R30</f>
        <v>0</v>
      </c>
      <c r="T30" s="18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">
      <c r="A31" s="181" t="s">
        <v>37</v>
      </c>
      <c r="B31" s="188" t="s">
        <v>153</v>
      </c>
      <c r="C31" s="189" t="s">
        <v>154</v>
      </c>
      <c r="D31" s="183" t="s">
        <v>40</v>
      </c>
      <c r="E31" s="184"/>
      <c r="F31" s="185"/>
      <c r="G31" s="186"/>
      <c r="H31" s="184"/>
      <c r="I31" s="185"/>
      <c r="J31" s="186"/>
      <c r="K31" s="184">
        <v>3</v>
      </c>
      <c r="L31" s="185">
        <v>7000</v>
      </c>
      <c r="M31" s="186">
        <f t="shared" si="0"/>
        <v>21000</v>
      </c>
      <c r="N31" s="184">
        <v>3</v>
      </c>
      <c r="O31" s="185">
        <v>7000</v>
      </c>
      <c r="P31" s="186">
        <f t="shared" si="1"/>
        <v>21000</v>
      </c>
      <c r="Q31" s="186">
        <f t="shared" si="2"/>
        <v>21000</v>
      </c>
      <c r="R31" s="186">
        <f t="shared" si="3"/>
        <v>21000</v>
      </c>
      <c r="S31" s="186">
        <f t="shared" si="4"/>
        <v>0</v>
      </c>
      <c r="T31" s="187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">
      <c r="A32" s="181" t="s">
        <v>37</v>
      </c>
      <c r="B32" s="188" t="s">
        <v>155</v>
      </c>
      <c r="C32" s="192" t="s">
        <v>156</v>
      </c>
      <c r="D32" s="183" t="s">
        <v>40</v>
      </c>
      <c r="E32" s="184"/>
      <c r="F32" s="185"/>
      <c r="G32" s="186"/>
      <c r="H32" s="184"/>
      <c r="I32" s="185"/>
      <c r="J32" s="186"/>
      <c r="K32" s="184">
        <v>3</v>
      </c>
      <c r="L32" s="185">
        <v>6000</v>
      </c>
      <c r="M32" s="186">
        <f t="shared" si="0"/>
        <v>18000</v>
      </c>
      <c r="N32" s="184">
        <v>3</v>
      </c>
      <c r="O32" s="185">
        <v>6000</v>
      </c>
      <c r="P32" s="186">
        <f t="shared" si="1"/>
        <v>18000</v>
      </c>
      <c r="Q32" s="186">
        <f t="shared" si="2"/>
        <v>18000</v>
      </c>
      <c r="R32" s="186">
        <f t="shared" si="3"/>
        <v>18000</v>
      </c>
      <c r="S32" s="186">
        <f t="shared" si="4"/>
        <v>0</v>
      </c>
      <c r="T32" s="187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42" customHeight="1" x14ac:dyDescent="0.2">
      <c r="A33" s="181" t="s">
        <v>37</v>
      </c>
      <c r="B33" s="188" t="s">
        <v>157</v>
      </c>
      <c r="C33" s="192" t="s">
        <v>195</v>
      </c>
      <c r="D33" s="183" t="s">
        <v>40</v>
      </c>
      <c r="E33" s="184"/>
      <c r="F33" s="185"/>
      <c r="G33" s="186"/>
      <c r="H33" s="184"/>
      <c r="I33" s="185"/>
      <c r="J33" s="186"/>
      <c r="K33" s="184">
        <v>3</v>
      </c>
      <c r="L33" s="185">
        <v>6000</v>
      </c>
      <c r="M33" s="186">
        <f t="shared" si="0"/>
        <v>18000</v>
      </c>
      <c r="N33" s="184">
        <v>3</v>
      </c>
      <c r="O33" s="185">
        <v>6000</v>
      </c>
      <c r="P33" s="186">
        <f t="shared" si="1"/>
        <v>18000</v>
      </c>
      <c r="Q33" s="186">
        <f t="shared" si="2"/>
        <v>18000</v>
      </c>
      <c r="R33" s="186">
        <f t="shared" si="3"/>
        <v>18000</v>
      </c>
      <c r="S33" s="186">
        <f t="shared" si="4"/>
        <v>0</v>
      </c>
      <c r="T33" s="187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">
      <c r="A34" s="181" t="s">
        <v>37</v>
      </c>
      <c r="B34" s="188" t="s">
        <v>158</v>
      </c>
      <c r="C34" s="230" t="s">
        <v>159</v>
      </c>
      <c r="D34" s="183" t="s">
        <v>40</v>
      </c>
      <c r="E34" s="184"/>
      <c r="F34" s="185"/>
      <c r="G34" s="186"/>
      <c r="H34" s="184"/>
      <c r="I34" s="185"/>
      <c r="J34" s="186"/>
      <c r="K34" s="184">
        <v>3</v>
      </c>
      <c r="L34" s="185">
        <v>6000</v>
      </c>
      <c r="M34" s="186">
        <f t="shared" si="0"/>
        <v>18000</v>
      </c>
      <c r="N34" s="184">
        <v>3</v>
      </c>
      <c r="O34" s="185">
        <v>6000</v>
      </c>
      <c r="P34" s="186">
        <f t="shared" si="1"/>
        <v>18000</v>
      </c>
      <c r="Q34" s="186">
        <f t="shared" si="2"/>
        <v>18000</v>
      </c>
      <c r="R34" s="186">
        <f t="shared" si="3"/>
        <v>18000</v>
      </c>
      <c r="S34" s="186">
        <f t="shared" si="4"/>
        <v>0</v>
      </c>
      <c r="T34" s="187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">
      <c r="A35" s="181" t="s">
        <v>37</v>
      </c>
      <c r="B35" s="188" t="s">
        <v>160</v>
      </c>
      <c r="C35" s="230" t="s">
        <v>161</v>
      </c>
      <c r="D35" s="183" t="s">
        <v>40</v>
      </c>
      <c r="E35" s="184"/>
      <c r="F35" s="185"/>
      <c r="G35" s="186"/>
      <c r="H35" s="184"/>
      <c r="I35" s="185"/>
      <c r="J35" s="186"/>
      <c r="K35" s="184">
        <v>3</v>
      </c>
      <c r="L35" s="185">
        <v>6000</v>
      </c>
      <c r="M35" s="186">
        <f t="shared" si="0"/>
        <v>18000</v>
      </c>
      <c r="N35" s="184">
        <v>3</v>
      </c>
      <c r="O35" s="185">
        <v>6000</v>
      </c>
      <c r="P35" s="186">
        <f t="shared" si="1"/>
        <v>18000</v>
      </c>
      <c r="Q35" s="186">
        <f t="shared" si="2"/>
        <v>18000</v>
      </c>
      <c r="R35" s="186">
        <f t="shared" si="3"/>
        <v>18000</v>
      </c>
      <c r="S35" s="186">
        <f t="shared" si="4"/>
        <v>0</v>
      </c>
      <c r="T35" s="187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">
      <c r="A36" s="181" t="s">
        <v>37</v>
      </c>
      <c r="B36" s="193" t="s">
        <v>162</v>
      </c>
      <c r="C36" s="194" t="s">
        <v>163</v>
      </c>
      <c r="D36" s="183" t="s">
        <v>40</v>
      </c>
      <c r="E36" s="184"/>
      <c r="F36" s="185"/>
      <c r="G36" s="186"/>
      <c r="H36" s="184"/>
      <c r="I36" s="185"/>
      <c r="J36" s="186"/>
      <c r="K36" s="184">
        <v>3</v>
      </c>
      <c r="L36" s="185">
        <v>6000</v>
      </c>
      <c r="M36" s="186">
        <f t="shared" si="0"/>
        <v>18000</v>
      </c>
      <c r="N36" s="184">
        <v>3</v>
      </c>
      <c r="O36" s="185">
        <v>6000</v>
      </c>
      <c r="P36" s="186">
        <f t="shared" si="1"/>
        <v>18000</v>
      </c>
      <c r="Q36" s="186">
        <f t="shared" si="2"/>
        <v>18000</v>
      </c>
      <c r="R36" s="186">
        <f t="shared" si="3"/>
        <v>18000</v>
      </c>
      <c r="S36" s="186">
        <f t="shared" si="4"/>
        <v>0</v>
      </c>
      <c r="T36" s="187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">
      <c r="A37" s="181" t="s">
        <v>37</v>
      </c>
      <c r="B37" s="188" t="s">
        <v>164</v>
      </c>
      <c r="C37" s="192" t="s">
        <v>165</v>
      </c>
      <c r="D37" s="183" t="s">
        <v>40</v>
      </c>
      <c r="E37" s="184"/>
      <c r="F37" s="185"/>
      <c r="G37" s="186"/>
      <c r="H37" s="184"/>
      <c r="I37" s="185"/>
      <c r="J37" s="186"/>
      <c r="K37" s="184">
        <v>3</v>
      </c>
      <c r="L37" s="185">
        <v>6000</v>
      </c>
      <c r="M37" s="186">
        <f t="shared" si="0"/>
        <v>18000</v>
      </c>
      <c r="N37" s="184">
        <v>3</v>
      </c>
      <c r="O37" s="185">
        <v>6000</v>
      </c>
      <c r="P37" s="186">
        <f t="shared" si="1"/>
        <v>18000</v>
      </c>
      <c r="Q37" s="186">
        <f t="shared" si="2"/>
        <v>18000</v>
      </c>
      <c r="R37" s="186">
        <f t="shared" si="3"/>
        <v>18000</v>
      </c>
      <c r="S37" s="186">
        <f t="shared" si="4"/>
        <v>0</v>
      </c>
      <c r="T37" s="187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">
      <c r="A38" s="244" t="s">
        <v>37</v>
      </c>
      <c r="B38" s="190" t="s">
        <v>166</v>
      </c>
      <c r="C38" s="246" t="s">
        <v>167</v>
      </c>
      <c r="D38" s="240" t="s">
        <v>40</v>
      </c>
      <c r="E38" s="237"/>
      <c r="F38" s="238"/>
      <c r="G38" s="239"/>
      <c r="H38" s="237"/>
      <c r="I38" s="238"/>
      <c r="J38" s="239"/>
      <c r="K38" s="237">
        <v>3</v>
      </c>
      <c r="L38" s="238">
        <v>8000</v>
      </c>
      <c r="M38" s="239">
        <f t="shared" si="0"/>
        <v>24000</v>
      </c>
      <c r="N38" s="184">
        <v>3</v>
      </c>
      <c r="O38" s="185">
        <v>7333.3333300000004</v>
      </c>
      <c r="P38" s="186">
        <f t="shared" si="1"/>
        <v>21999.99999</v>
      </c>
      <c r="Q38" s="239">
        <f t="shared" si="2"/>
        <v>24000</v>
      </c>
      <c r="R38" s="239">
        <f>J38+P38</f>
        <v>21999.99999</v>
      </c>
      <c r="S38" s="239">
        <f t="shared" si="4"/>
        <v>2000.0000099999997</v>
      </c>
      <c r="T38" s="187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">
      <c r="A39" s="181" t="s">
        <v>37</v>
      </c>
      <c r="B39" s="188" t="s">
        <v>168</v>
      </c>
      <c r="C39" s="192" t="s">
        <v>169</v>
      </c>
      <c r="D39" s="183" t="s">
        <v>40</v>
      </c>
      <c r="E39" s="184"/>
      <c r="F39" s="185"/>
      <c r="G39" s="186"/>
      <c r="H39" s="184"/>
      <c r="I39" s="185"/>
      <c r="J39" s="186"/>
      <c r="K39" s="184">
        <v>3</v>
      </c>
      <c r="L39" s="185">
        <v>7000</v>
      </c>
      <c r="M39" s="186">
        <f t="shared" si="0"/>
        <v>21000</v>
      </c>
      <c r="N39" s="184">
        <v>3</v>
      </c>
      <c r="O39" s="185">
        <v>7000</v>
      </c>
      <c r="P39" s="186">
        <f t="shared" si="1"/>
        <v>21000</v>
      </c>
      <c r="Q39" s="186">
        <f t="shared" si="2"/>
        <v>21000</v>
      </c>
      <c r="R39" s="186">
        <f t="shared" si="3"/>
        <v>21000</v>
      </c>
      <c r="S39" s="186">
        <f t="shared" si="4"/>
        <v>0</v>
      </c>
      <c r="T39" s="187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">
      <c r="A40" s="181" t="s">
        <v>37</v>
      </c>
      <c r="B40" s="188" t="s">
        <v>170</v>
      </c>
      <c r="C40" s="192" t="s">
        <v>171</v>
      </c>
      <c r="D40" s="183" t="s">
        <v>40</v>
      </c>
      <c r="E40" s="184"/>
      <c r="F40" s="185"/>
      <c r="G40" s="186"/>
      <c r="H40" s="184"/>
      <c r="I40" s="185"/>
      <c r="J40" s="186"/>
      <c r="K40" s="184">
        <v>3</v>
      </c>
      <c r="L40" s="185">
        <v>7000</v>
      </c>
      <c r="M40" s="186">
        <f t="shared" si="0"/>
        <v>21000</v>
      </c>
      <c r="N40" s="184">
        <v>3</v>
      </c>
      <c r="O40" s="185">
        <v>7000</v>
      </c>
      <c r="P40" s="186">
        <f t="shared" si="1"/>
        <v>21000</v>
      </c>
      <c r="Q40" s="186">
        <f t="shared" si="2"/>
        <v>21000</v>
      </c>
      <c r="R40" s="186">
        <f t="shared" si="3"/>
        <v>21000</v>
      </c>
      <c r="S40" s="186">
        <f t="shared" si="4"/>
        <v>0</v>
      </c>
      <c r="T40" s="18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181" t="s">
        <v>37</v>
      </c>
      <c r="B41" s="188" t="s">
        <v>172</v>
      </c>
      <c r="C41" s="192" t="s">
        <v>173</v>
      </c>
      <c r="D41" s="183" t="s">
        <v>40</v>
      </c>
      <c r="E41" s="184"/>
      <c r="F41" s="185"/>
      <c r="G41" s="186"/>
      <c r="H41" s="184"/>
      <c r="I41" s="185"/>
      <c r="J41" s="186"/>
      <c r="K41" s="184">
        <v>3</v>
      </c>
      <c r="L41" s="185">
        <v>7000</v>
      </c>
      <c r="M41" s="186">
        <f t="shared" si="0"/>
        <v>21000</v>
      </c>
      <c r="N41" s="184">
        <v>3</v>
      </c>
      <c r="O41" s="185">
        <v>7000</v>
      </c>
      <c r="P41" s="186">
        <f t="shared" si="1"/>
        <v>21000</v>
      </c>
      <c r="Q41" s="186">
        <f t="shared" si="2"/>
        <v>21000</v>
      </c>
      <c r="R41" s="186">
        <f t="shared" si="3"/>
        <v>21000</v>
      </c>
      <c r="S41" s="186">
        <f t="shared" si="4"/>
        <v>0</v>
      </c>
      <c r="T41" s="18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181" t="s">
        <v>37</v>
      </c>
      <c r="B42" s="188" t="s">
        <v>174</v>
      </c>
      <c r="C42" s="192" t="s">
        <v>175</v>
      </c>
      <c r="D42" s="183" t="s">
        <v>40</v>
      </c>
      <c r="E42" s="184"/>
      <c r="F42" s="185"/>
      <c r="G42" s="186"/>
      <c r="H42" s="184"/>
      <c r="I42" s="185"/>
      <c r="J42" s="186"/>
      <c r="K42" s="184">
        <v>3</v>
      </c>
      <c r="L42" s="185">
        <v>7000</v>
      </c>
      <c r="M42" s="186">
        <f t="shared" si="0"/>
        <v>21000</v>
      </c>
      <c r="N42" s="184">
        <v>3</v>
      </c>
      <c r="O42" s="185">
        <v>7000</v>
      </c>
      <c r="P42" s="186">
        <f t="shared" si="1"/>
        <v>21000</v>
      </c>
      <c r="Q42" s="186">
        <f t="shared" si="2"/>
        <v>21000</v>
      </c>
      <c r="R42" s="186">
        <f t="shared" si="3"/>
        <v>21000</v>
      </c>
      <c r="S42" s="186">
        <f t="shared" si="4"/>
        <v>0</v>
      </c>
      <c r="T42" s="187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181" t="s">
        <v>37</v>
      </c>
      <c r="B43" s="188" t="s">
        <v>176</v>
      </c>
      <c r="C43" s="192" t="s">
        <v>177</v>
      </c>
      <c r="D43" s="183" t="s">
        <v>40</v>
      </c>
      <c r="E43" s="184"/>
      <c r="F43" s="185"/>
      <c r="G43" s="186"/>
      <c r="H43" s="184"/>
      <c r="I43" s="185"/>
      <c r="J43" s="186"/>
      <c r="K43" s="184">
        <v>3</v>
      </c>
      <c r="L43" s="185">
        <v>7000</v>
      </c>
      <c r="M43" s="186">
        <f t="shared" si="0"/>
        <v>21000</v>
      </c>
      <c r="N43" s="184">
        <v>3</v>
      </c>
      <c r="O43" s="185">
        <v>7000</v>
      </c>
      <c r="P43" s="186">
        <f t="shared" si="1"/>
        <v>21000</v>
      </c>
      <c r="Q43" s="186">
        <f t="shared" si="2"/>
        <v>21000</v>
      </c>
      <c r="R43" s="186">
        <f t="shared" si="3"/>
        <v>21000</v>
      </c>
      <c r="S43" s="186">
        <f t="shared" si="4"/>
        <v>0</v>
      </c>
      <c r="T43" s="187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181" t="s">
        <v>37</v>
      </c>
      <c r="B44" s="188" t="s">
        <v>178</v>
      </c>
      <c r="C44" s="192" t="s">
        <v>179</v>
      </c>
      <c r="D44" s="183" t="s">
        <v>40</v>
      </c>
      <c r="E44" s="184"/>
      <c r="F44" s="185"/>
      <c r="G44" s="186"/>
      <c r="H44" s="184"/>
      <c r="I44" s="185"/>
      <c r="J44" s="186"/>
      <c r="K44" s="184">
        <v>3</v>
      </c>
      <c r="L44" s="185">
        <v>6000</v>
      </c>
      <c r="M44" s="186">
        <f t="shared" si="0"/>
        <v>18000</v>
      </c>
      <c r="N44" s="184">
        <v>3</v>
      </c>
      <c r="O44" s="185">
        <v>6000</v>
      </c>
      <c r="P44" s="186">
        <f t="shared" si="1"/>
        <v>18000</v>
      </c>
      <c r="Q44" s="186">
        <f t="shared" si="2"/>
        <v>18000</v>
      </c>
      <c r="R44" s="186">
        <f t="shared" si="3"/>
        <v>18000</v>
      </c>
      <c r="S44" s="186">
        <f t="shared" si="4"/>
        <v>0</v>
      </c>
      <c r="T44" s="187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44.25" customHeight="1" x14ac:dyDescent="0.2">
      <c r="A45" s="181" t="s">
        <v>37</v>
      </c>
      <c r="B45" s="188" t="s">
        <v>180</v>
      </c>
      <c r="C45" s="192" t="s">
        <v>196</v>
      </c>
      <c r="D45" s="183" t="s">
        <v>40</v>
      </c>
      <c r="E45" s="184"/>
      <c r="F45" s="185"/>
      <c r="G45" s="186"/>
      <c r="H45" s="184"/>
      <c r="I45" s="185"/>
      <c r="J45" s="186"/>
      <c r="K45" s="184">
        <v>3</v>
      </c>
      <c r="L45" s="185">
        <v>6000</v>
      </c>
      <c r="M45" s="186">
        <f t="shared" si="0"/>
        <v>18000</v>
      </c>
      <c r="N45" s="184">
        <v>3</v>
      </c>
      <c r="O45" s="185">
        <v>6000</v>
      </c>
      <c r="P45" s="186">
        <f t="shared" si="1"/>
        <v>18000</v>
      </c>
      <c r="Q45" s="186">
        <f t="shared" si="2"/>
        <v>18000</v>
      </c>
      <c r="R45" s="186">
        <f t="shared" si="3"/>
        <v>18000</v>
      </c>
      <c r="S45" s="186">
        <f t="shared" si="4"/>
        <v>0</v>
      </c>
      <c r="T45" s="187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181" t="s">
        <v>37</v>
      </c>
      <c r="B46" s="188" t="s">
        <v>181</v>
      </c>
      <c r="C46" s="192" t="s">
        <v>182</v>
      </c>
      <c r="D46" s="183" t="s">
        <v>40</v>
      </c>
      <c r="E46" s="184"/>
      <c r="F46" s="185"/>
      <c r="G46" s="186"/>
      <c r="H46" s="184"/>
      <c r="I46" s="185"/>
      <c r="J46" s="186"/>
      <c r="K46" s="184">
        <v>3</v>
      </c>
      <c r="L46" s="185">
        <v>6000</v>
      </c>
      <c r="M46" s="186">
        <f t="shared" si="0"/>
        <v>18000</v>
      </c>
      <c r="N46" s="184">
        <v>3</v>
      </c>
      <c r="O46" s="185">
        <v>6000</v>
      </c>
      <c r="P46" s="186">
        <f t="shared" si="1"/>
        <v>18000</v>
      </c>
      <c r="Q46" s="186">
        <f t="shared" si="2"/>
        <v>18000</v>
      </c>
      <c r="R46" s="186">
        <f t="shared" si="3"/>
        <v>18000</v>
      </c>
      <c r="S46" s="186">
        <f t="shared" si="4"/>
        <v>0</v>
      </c>
      <c r="T46" s="187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181" t="s">
        <v>37</v>
      </c>
      <c r="B47" s="188" t="s">
        <v>183</v>
      </c>
      <c r="C47" s="192" t="s">
        <v>184</v>
      </c>
      <c r="D47" s="183" t="s">
        <v>40</v>
      </c>
      <c r="E47" s="184"/>
      <c r="F47" s="185"/>
      <c r="G47" s="186"/>
      <c r="H47" s="184"/>
      <c r="I47" s="185"/>
      <c r="J47" s="186"/>
      <c r="K47" s="184">
        <v>3</v>
      </c>
      <c r="L47" s="185">
        <v>6000</v>
      </c>
      <c r="M47" s="186">
        <f t="shared" si="0"/>
        <v>18000</v>
      </c>
      <c r="N47" s="184">
        <v>3</v>
      </c>
      <c r="O47" s="185">
        <v>6000</v>
      </c>
      <c r="P47" s="186">
        <f t="shared" si="1"/>
        <v>18000</v>
      </c>
      <c r="Q47" s="186">
        <f t="shared" si="2"/>
        <v>18000</v>
      </c>
      <c r="R47" s="186">
        <f t="shared" si="3"/>
        <v>18000</v>
      </c>
      <c r="S47" s="186">
        <f t="shared" si="4"/>
        <v>0</v>
      </c>
      <c r="T47" s="187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181" t="s">
        <v>37</v>
      </c>
      <c r="B48" s="188" t="s">
        <v>185</v>
      </c>
      <c r="C48" s="192" t="s">
        <v>186</v>
      </c>
      <c r="D48" s="183" t="s">
        <v>40</v>
      </c>
      <c r="E48" s="184"/>
      <c r="F48" s="185"/>
      <c r="G48" s="186"/>
      <c r="H48" s="184"/>
      <c r="I48" s="185"/>
      <c r="J48" s="186"/>
      <c r="K48" s="184">
        <v>3</v>
      </c>
      <c r="L48" s="185">
        <v>6000</v>
      </c>
      <c r="M48" s="186">
        <f t="shared" si="0"/>
        <v>18000</v>
      </c>
      <c r="N48" s="184">
        <v>3</v>
      </c>
      <c r="O48" s="185">
        <v>6000</v>
      </c>
      <c r="P48" s="186">
        <f t="shared" si="1"/>
        <v>18000</v>
      </c>
      <c r="Q48" s="186">
        <f t="shared" si="2"/>
        <v>18000</v>
      </c>
      <c r="R48" s="186">
        <f t="shared" si="3"/>
        <v>18000</v>
      </c>
      <c r="S48" s="186">
        <f t="shared" si="4"/>
        <v>0</v>
      </c>
      <c r="T48" s="187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244" t="s">
        <v>37</v>
      </c>
      <c r="B49" s="190" t="s">
        <v>187</v>
      </c>
      <c r="C49" s="246" t="s">
        <v>188</v>
      </c>
      <c r="D49" s="240" t="s">
        <v>40</v>
      </c>
      <c r="E49" s="237"/>
      <c r="F49" s="238"/>
      <c r="G49" s="239"/>
      <c r="H49" s="237"/>
      <c r="I49" s="238"/>
      <c r="J49" s="239"/>
      <c r="K49" s="237">
        <v>3</v>
      </c>
      <c r="L49" s="238">
        <v>8000</v>
      </c>
      <c r="M49" s="239">
        <f t="shared" si="0"/>
        <v>24000</v>
      </c>
      <c r="N49" s="184">
        <v>3</v>
      </c>
      <c r="O49" s="185">
        <v>7333.3333300000004</v>
      </c>
      <c r="P49" s="186">
        <f t="shared" si="1"/>
        <v>21999.99999</v>
      </c>
      <c r="Q49" s="239">
        <f t="shared" si="2"/>
        <v>24000</v>
      </c>
      <c r="R49" s="239">
        <f>J49+P49</f>
        <v>21999.99999</v>
      </c>
      <c r="S49" s="239">
        <f t="shared" si="4"/>
        <v>2000.0000099999997</v>
      </c>
      <c r="T49" s="187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181" t="s">
        <v>37</v>
      </c>
      <c r="B50" s="188" t="s">
        <v>189</v>
      </c>
      <c r="C50" s="192" t="s">
        <v>190</v>
      </c>
      <c r="D50" s="183" t="s">
        <v>40</v>
      </c>
      <c r="E50" s="184"/>
      <c r="F50" s="185"/>
      <c r="G50" s="186"/>
      <c r="H50" s="184"/>
      <c r="I50" s="185"/>
      <c r="J50" s="186"/>
      <c r="K50" s="184">
        <v>3</v>
      </c>
      <c r="L50" s="185">
        <v>7000</v>
      </c>
      <c r="M50" s="186">
        <f t="shared" si="0"/>
        <v>21000</v>
      </c>
      <c r="N50" s="184">
        <v>3</v>
      </c>
      <c r="O50" s="185">
        <v>7000</v>
      </c>
      <c r="P50" s="186">
        <f t="shared" si="1"/>
        <v>21000</v>
      </c>
      <c r="Q50" s="186">
        <f t="shared" si="2"/>
        <v>21000</v>
      </c>
      <c r="R50" s="186">
        <f xml:space="preserve"> J50+P50</f>
        <v>21000</v>
      </c>
      <c r="S50" s="186">
        <f t="shared" si="4"/>
        <v>0</v>
      </c>
      <c r="T50" s="18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181" t="s">
        <v>37</v>
      </c>
      <c r="B51" s="188" t="s">
        <v>191</v>
      </c>
      <c r="C51" s="192" t="s">
        <v>192</v>
      </c>
      <c r="D51" s="183" t="s">
        <v>40</v>
      </c>
      <c r="E51" s="184"/>
      <c r="F51" s="185"/>
      <c r="G51" s="186"/>
      <c r="H51" s="184"/>
      <c r="I51" s="185"/>
      <c r="J51" s="186"/>
      <c r="K51" s="184">
        <v>3</v>
      </c>
      <c r="L51" s="185">
        <v>7000</v>
      </c>
      <c r="M51" s="186">
        <f t="shared" si="0"/>
        <v>21000</v>
      </c>
      <c r="N51" s="184">
        <v>3</v>
      </c>
      <c r="O51" s="185">
        <v>7000</v>
      </c>
      <c r="P51" s="186">
        <f t="shared" si="1"/>
        <v>21000</v>
      </c>
      <c r="Q51" s="186">
        <f t="shared" si="2"/>
        <v>21000</v>
      </c>
      <c r="R51" s="186">
        <f xml:space="preserve"> J51+P51</f>
        <v>21000</v>
      </c>
      <c r="S51" s="186">
        <f t="shared" si="4"/>
        <v>0</v>
      </c>
      <c r="T51" s="187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244" t="s">
        <v>37</v>
      </c>
      <c r="B52" s="190" t="s">
        <v>193</v>
      </c>
      <c r="C52" s="246" t="s">
        <v>194</v>
      </c>
      <c r="D52" s="240" t="s">
        <v>40</v>
      </c>
      <c r="E52" s="237"/>
      <c r="F52" s="238"/>
      <c r="G52" s="239"/>
      <c r="H52" s="237"/>
      <c r="I52" s="238"/>
      <c r="J52" s="239"/>
      <c r="K52" s="237">
        <v>3</v>
      </c>
      <c r="L52" s="238">
        <v>8000</v>
      </c>
      <c r="M52" s="239">
        <f t="shared" si="0"/>
        <v>24000</v>
      </c>
      <c r="N52" s="184">
        <v>3</v>
      </c>
      <c r="O52" s="185">
        <v>7333.3333300000004</v>
      </c>
      <c r="P52" s="186">
        <f t="shared" si="1"/>
        <v>21999.99999</v>
      </c>
      <c r="Q52" s="239">
        <f t="shared" si="2"/>
        <v>24000</v>
      </c>
      <c r="R52" s="239">
        <f xml:space="preserve"> J52+P52</f>
        <v>21999.99999</v>
      </c>
      <c r="S52" s="239">
        <f t="shared" si="4"/>
        <v>2000.0000099999997</v>
      </c>
      <c r="T52" s="187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 x14ac:dyDescent="0.25">
      <c r="A53" s="174" t="s">
        <v>34</v>
      </c>
      <c r="B53" s="175" t="s">
        <v>43</v>
      </c>
      <c r="C53" s="174" t="s">
        <v>44</v>
      </c>
      <c r="D53" s="176"/>
      <c r="E53" s="177"/>
      <c r="F53" s="178"/>
      <c r="G53" s="179"/>
      <c r="H53" s="177"/>
      <c r="I53" s="178"/>
      <c r="J53" s="179"/>
      <c r="K53" s="177"/>
      <c r="L53" s="178"/>
      <c r="M53" s="179">
        <f>SUM(M54:M56)</f>
        <v>0</v>
      </c>
      <c r="N53" s="177"/>
      <c r="O53" s="178"/>
      <c r="P53" s="179">
        <f>SUM(P54:P56)</f>
        <v>0</v>
      </c>
      <c r="Q53" s="179">
        <f>SUM(Q54:Q56)</f>
        <v>0</v>
      </c>
      <c r="R53" s="179">
        <f>SUM(R54:R56)</f>
        <v>0</v>
      </c>
      <c r="S53" s="179">
        <f>SUM(S54:S56)</f>
        <v>0</v>
      </c>
      <c r="T53" s="180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8" t="s">
        <v>37</v>
      </c>
      <c r="B54" s="79" t="s">
        <v>45</v>
      </c>
      <c r="C54" s="80" t="s">
        <v>39</v>
      </c>
      <c r="D54" s="81"/>
      <c r="E54" s="270" t="s">
        <v>46</v>
      </c>
      <c r="F54" s="261"/>
      <c r="G54" s="271"/>
      <c r="H54" s="270" t="s">
        <v>46</v>
      </c>
      <c r="I54" s="261"/>
      <c r="J54" s="271"/>
      <c r="K54" s="82"/>
      <c r="L54" s="83"/>
      <c r="M54" s="84">
        <f>K54*L54</f>
        <v>0</v>
      </c>
      <c r="N54" s="82"/>
      <c r="O54" s="83"/>
      <c r="P54" s="84">
        <f>N54*O54</f>
        <v>0</v>
      </c>
      <c r="Q54" s="84">
        <f>G54+M54</f>
        <v>0</v>
      </c>
      <c r="R54" s="84">
        <f>J54+P54</f>
        <v>0</v>
      </c>
      <c r="S54" s="84">
        <f>Q54-R54</f>
        <v>0</v>
      </c>
      <c r="T54" s="85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86" t="s">
        <v>37</v>
      </c>
      <c r="B55" s="87" t="s">
        <v>47</v>
      </c>
      <c r="C55" s="80" t="s">
        <v>39</v>
      </c>
      <c r="D55" s="81"/>
      <c r="E55" s="272"/>
      <c r="F55" s="261"/>
      <c r="G55" s="271"/>
      <c r="H55" s="272"/>
      <c r="I55" s="261"/>
      <c r="J55" s="271"/>
      <c r="K55" s="82"/>
      <c r="L55" s="83"/>
      <c r="M55" s="84">
        <f>K55*L55</f>
        <v>0</v>
      </c>
      <c r="N55" s="82"/>
      <c r="O55" s="83"/>
      <c r="P55" s="84">
        <f>N55*O55</f>
        <v>0</v>
      </c>
      <c r="Q55" s="84">
        <f>G55+M55</f>
        <v>0</v>
      </c>
      <c r="R55" s="84">
        <f>J55+P55</f>
        <v>0</v>
      </c>
      <c r="S55" s="84">
        <f>Q55-R55</f>
        <v>0</v>
      </c>
      <c r="T55" s="8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88" t="s">
        <v>37</v>
      </c>
      <c r="B56" s="89" t="s">
        <v>48</v>
      </c>
      <c r="C56" s="90" t="s">
        <v>39</v>
      </c>
      <c r="D56" s="91"/>
      <c r="E56" s="272"/>
      <c r="F56" s="261"/>
      <c r="G56" s="271"/>
      <c r="H56" s="272"/>
      <c r="I56" s="261"/>
      <c r="J56" s="271"/>
      <c r="K56" s="92"/>
      <c r="L56" s="93"/>
      <c r="M56" s="94">
        <f>K56*L56</f>
        <v>0</v>
      </c>
      <c r="N56" s="92"/>
      <c r="O56" s="93"/>
      <c r="P56" s="94">
        <f>N56*O56</f>
        <v>0</v>
      </c>
      <c r="Q56" s="94">
        <f>G56+M56</f>
        <v>0</v>
      </c>
      <c r="R56" s="94">
        <f>J56+P56</f>
        <v>0</v>
      </c>
      <c r="S56" s="94">
        <f>Q56-R56</f>
        <v>0</v>
      </c>
      <c r="T56" s="9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x14ac:dyDescent="0.2">
      <c r="A57" s="71" t="s">
        <v>34</v>
      </c>
      <c r="B57" s="72" t="s">
        <v>49</v>
      </c>
      <c r="C57" s="71" t="s">
        <v>50</v>
      </c>
      <c r="D57" s="73"/>
      <c r="E57" s="74"/>
      <c r="F57" s="75"/>
      <c r="G57" s="76"/>
      <c r="H57" s="74"/>
      <c r="I57" s="75"/>
      <c r="J57" s="76"/>
      <c r="K57" s="74"/>
      <c r="L57" s="75"/>
      <c r="M57" s="76">
        <f>SUM(M58:M60)</f>
        <v>0</v>
      </c>
      <c r="N57" s="74"/>
      <c r="O57" s="75"/>
      <c r="P57" s="76">
        <f>SUM(P58:P60)</f>
        <v>0</v>
      </c>
      <c r="Q57" s="76">
        <f>SUM(Q58:Q60)</f>
        <v>0</v>
      </c>
      <c r="R57" s="76">
        <f>SUM(R58:R60)</f>
        <v>0</v>
      </c>
      <c r="S57" s="76">
        <f>SUM(S58:S60)</f>
        <v>0</v>
      </c>
      <c r="T57" s="7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">
      <c r="A58" s="78" t="s">
        <v>37</v>
      </c>
      <c r="B58" s="79" t="s">
        <v>51</v>
      </c>
      <c r="C58" s="80" t="s">
        <v>39</v>
      </c>
      <c r="D58" s="81"/>
      <c r="E58" s="270" t="s">
        <v>46</v>
      </c>
      <c r="F58" s="261"/>
      <c r="G58" s="271"/>
      <c r="H58" s="270" t="s">
        <v>46</v>
      </c>
      <c r="I58" s="261"/>
      <c r="J58" s="271"/>
      <c r="K58" s="82"/>
      <c r="L58" s="83"/>
      <c r="M58" s="84">
        <f>K58*L58</f>
        <v>0</v>
      </c>
      <c r="N58" s="82"/>
      <c r="O58" s="83"/>
      <c r="P58" s="84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8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86" t="s">
        <v>37</v>
      </c>
      <c r="B59" s="87" t="s">
        <v>52</v>
      </c>
      <c r="C59" s="80" t="s">
        <v>39</v>
      </c>
      <c r="D59" s="81"/>
      <c r="E59" s="272"/>
      <c r="F59" s="261"/>
      <c r="G59" s="271"/>
      <c r="H59" s="272"/>
      <c r="I59" s="261"/>
      <c r="J59" s="271"/>
      <c r="K59" s="82"/>
      <c r="L59" s="83"/>
      <c r="M59" s="84">
        <f>K59*L59</f>
        <v>0</v>
      </c>
      <c r="N59" s="82"/>
      <c r="O59" s="83"/>
      <c r="P59" s="84">
        <f>N59*O59</f>
        <v>0</v>
      </c>
      <c r="Q59" s="84">
        <f>G59+M59</f>
        <v>0</v>
      </c>
      <c r="R59" s="84">
        <f>J59+P59</f>
        <v>0</v>
      </c>
      <c r="S59" s="84">
        <f>Q59-R59</f>
        <v>0</v>
      </c>
      <c r="T59" s="8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88" t="s">
        <v>37</v>
      </c>
      <c r="B60" s="89" t="s">
        <v>53</v>
      </c>
      <c r="C60" s="90" t="s">
        <v>39</v>
      </c>
      <c r="D60" s="91"/>
      <c r="E60" s="273"/>
      <c r="F60" s="274"/>
      <c r="G60" s="275"/>
      <c r="H60" s="273"/>
      <c r="I60" s="274"/>
      <c r="J60" s="275"/>
      <c r="K60" s="92"/>
      <c r="L60" s="93"/>
      <c r="M60" s="94">
        <f>K60*L60</f>
        <v>0</v>
      </c>
      <c r="N60" s="92"/>
      <c r="O60" s="93"/>
      <c r="P60" s="94">
        <f>N60*O60</f>
        <v>0</v>
      </c>
      <c r="Q60" s="84">
        <f>G60+M60</f>
        <v>0</v>
      </c>
      <c r="R60" s="84">
        <f>J60+P60</f>
        <v>0</v>
      </c>
      <c r="S60" s="84">
        <f>Q60-R60</f>
        <v>0</v>
      </c>
      <c r="T60" s="9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thickBot="1" x14ac:dyDescent="0.25">
      <c r="A61" s="96" t="s">
        <v>54</v>
      </c>
      <c r="B61" s="97"/>
      <c r="C61" s="98"/>
      <c r="D61" s="99"/>
      <c r="E61" s="100"/>
      <c r="F61" s="101"/>
      <c r="G61" s="102">
        <f>G26+G53+G57</f>
        <v>0</v>
      </c>
      <c r="H61" s="100"/>
      <c r="I61" s="101"/>
      <c r="J61" s="102">
        <f>J26+J53+J57</f>
        <v>0</v>
      </c>
      <c r="K61" s="100"/>
      <c r="L61" s="101"/>
      <c r="M61" s="102">
        <f>M26+M53+M57</f>
        <v>528000</v>
      </c>
      <c r="N61" s="100"/>
      <c r="O61" s="101"/>
      <c r="P61" s="102">
        <f>P26+P53+P57</f>
        <v>519500.00006999995</v>
      </c>
      <c r="Q61" s="102">
        <f>Q26+Q53+Q57</f>
        <v>528000</v>
      </c>
      <c r="R61" s="102">
        <f>R26+R53+R57</f>
        <v>519500.00006999995</v>
      </c>
      <c r="S61" s="102">
        <f>S26+S53+S57</f>
        <v>8499.9999300000018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x14ac:dyDescent="0.2">
      <c r="A62" s="63" t="s">
        <v>26</v>
      </c>
      <c r="B62" s="64" t="s">
        <v>55</v>
      </c>
      <c r="C62" s="63" t="s">
        <v>56</v>
      </c>
      <c r="D62" s="65"/>
      <c r="E62" s="66"/>
      <c r="F62" s="67"/>
      <c r="G62" s="68"/>
      <c r="H62" s="66"/>
      <c r="I62" s="67"/>
      <c r="J62" s="68"/>
      <c r="K62" s="66"/>
      <c r="L62" s="67"/>
      <c r="M62" s="68"/>
      <c r="N62" s="66"/>
      <c r="O62" s="67"/>
      <c r="P62" s="68"/>
      <c r="Q62" s="68"/>
      <c r="R62" s="68"/>
      <c r="S62" s="68"/>
      <c r="T62" s="69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 x14ac:dyDescent="0.2">
      <c r="A63" s="181" t="s">
        <v>37</v>
      </c>
      <c r="B63" s="182" t="s">
        <v>57</v>
      </c>
      <c r="C63" s="250" t="s">
        <v>58</v>
      </c>
      <c r="D63" s="183"/>
      <c r="E63" s="184"/>
      <c r="F63" s="251">
        <v>0.22</v>
      </c>
      <c r="G63" s="186">
        <f>E63*F63</f>
        <v>0</v>
      </c>
      <c r="H63" s="184"/>
      <c r="I63" s="251">
        <v>0.22</v>
      </c>
      <c r="J63" s="186">
        <f>H63*I63</f>
        <v>0</v>
      </c>
      <c r="K63" s="185">
        <v>528000</v>
      </c>
      <c r="L63" s="251">
        <v>0.22</v>
      </c>
      <c r="M63" s="186">
        <f>K63*L63</f>
        <v>116160</v>
      </c>
      <c r="N63" s="185">
        <v>495000</v>
      </c>
      <c r="O63" s="251">
        <v>0.22</v>
      </c>
      <c r="P63" s="186">
        <f>N63*O63</f>
        <v>108900</v>
      </c>
      <c r="Q63" s="186">
        <f>G63+M63</f>
        <v>116160</v>
      </c>
      <c r="R63" s="186">
        <f>J63+P63</f>
        <v>108900</v>
      </c>
      <c r="S63" s="186">
        <f>Q63-R63</f>
        <v>7260</v>
      </c>
      <c r="T63" s="18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181" t="s">
        <v>37</v>
      </c>
      <c r="B64" s="182" t="s">
        <v>350</v>
      </c>
      <c r="C64" s="250" t="s">
        <v>351</v>
      </c>
      <c r="D64" s="183"/>
      <c r="E64" s="184"/>
      <c r="F64" s="251">
        <v>0.22</v>
      </c>
      <c r="G64" s="186">
        <f>E64*F64</f>
        <v>0</v>
      </c>
      <c r="H64" s="184"/>
      <c r="I64" s="251">
        <v>0.22</v>
      </c>
      <c r="J64" s="186">
        <f>H64*I64</f>
        <v>0</v>
      </c>
      <c r="K64" s="185">
        <v>0</v>
      </c>
      <c r="L64" s="251">
        <v>0.22</v>
      </c>
      <c r="M64" s="186">
        <f>K64*L64</f>
        <v>0</v>
      </c>
      <c r="N64" s="185">
        <v>24500</v>
      </c>
      <c r="O64" s="252">
        <v>8.4099999999999994E-2</v>
      </c>
      <c r="P64" s="186">
        <f>N64*O64</f>
        <v>2060.4499999999998</v>
      </c>
      <c r="Q64" s="186">
        <f>G64+M64</f>
        <v>0</v>
      </c>
      <c r="R64" s="186">
        <f>J64+P64</f>
        <v>2060.4499999999998</v>
      </c>
      <c r="S64" s="186">
        <f>Q64-R64</f>
        <v>-2060.4499999999998</v>
      </c>
      <c r="T64" s="24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181" t="s">
        <v>37</v>
      </c>
      <c r="B65" s="182" t="s">
        <v>59</v>
      </c>
      <c r="C65" s="250" t="s">
        <v>44</v>
      </c>
      <c r="D65" s="183"/>
      <c r="E65" s="184"/>
      <c r="F65" s="251">
        <v>0.22</v>
      </c>
      <c r="G65" s="186">
        <f>E65*F65</f>
        <v>0</v>
      </c>
      <c r="H65" s="184"/>
      <c r="I65" s="251">
        <v>0.22</v>
      </c>
      <c r="J65" s="186">
        <f>H65*I65</f>
        <v>0</v>
      </c>
      <c r="K65" s="184"/>
      <c r="L65" s="251">
        <v>0.22</v>
      </c>
      <c r="M65" s="186">
        <f>K65*L65</f>
        <v>0</v>
      </c>
      <c r="N65" s="184"/>
      <c r="O65" s="251">
        <v>0.22</v>
      </c>
      <c r="P65" s="186">
        <f>N65*O65</f>
        <v>0</v>
      </c>
      <c r="Q65" s="249"/>
      <c r="R65" s="249"/>
      <c r="S65" s="249"/>
      <c r="T65" s="187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 x14ac:dyDescent="0.25">
      <c r="A66" s="215" t="s">
        <v>60</v>
      </c>
      <c r="B66" s="124"/>
      <c r="C66" s="120"/>
      <c r="D66" s="205"/>
      <c r="E66" s="206"/>
      <c r="F66" s="207"/>
      <c r="G66" s="208">
        <f>SUM(G63:G65)</f>
        <v>0</v>
      </c>
      <c r="H66" s="206"/>
      <c r="I66" s="207"/>
      <c r="J66" s="208">
        <f>SUM(J63:J65)</f>
        <v>0</v>
      </c>
      <c r="K66" s="206"/>
      <c r="L66" s="207"/>
      <c r="M66" s="208">
        <f>SUM(M63:M65)</f>
        <v>116160</v>
      </c>
      <c r="N66" s="206"/>
      <c r="O66" s="207"/>
      <c r="P66" s="208">
        <f>SUM(P63:P65)</f>
        <v>110960.45</v>
      </c>
      <c r="Q66" s="208">
        <f>SUM(Q63:Q65)</f>
        <v>116160</v>
      </c>
      <c r="R66" s="208">
        <f>SUM(R63:R65)</f>
        <v>110960.45</v>
      </c>
      <c r="S66" s="208">
        <f>SUM(S63:S65)</f>
        <v>5199.55</v>
      </c>
      <c r="T66" s="209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30" customHeight="1" thickBot="1" x14ac:dyDescent="0.25">
      <c r="A67" s="71" t="s">
        <v>26</v>
      </c>
      <c r="B67" s="72" t="s">
        <v>61</v>
      </c>
      <c r="C67" s="71" t="s">
        <v>62</v>
      </c>
      <c r="D67" s="73"/>
      <c r="E67" s="74"/>
      <c r="F67" s="75"/>
      <c r="G67" s="104"/>
      <c r="H67" s="74"/>
      <c r="I67" s="75"/>
      <c r="J67" s="104"/>
      <c r="K67" s="74"/>
      <c r="L67" s="75"/>
      <c r="M67" s="104"/>
      <c r="N67" s="74"/>
      <c r="O67" s="75"/>
      <c r="P67" s="104"/>
      <c r="Q67" s="104"/>
      <c r="R67" s="104"/>
      <c r="S67" s="104"/>
      <c r="T67" s="77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ht="54" customHeight="1" x14ac:dyDescent="0.2">
      <c r="A68" s="78" t="s">
        <v>37</v>
      </c>
      <c r="B68" s="105" t="s">
        <v>63</v>
      </c>
      <c r="C68" s="195" t="s">
        <v>197</v>
      </c>
      <c r="D68" s="81" t="s">
        <v>40</v>
      </c>
      <c r="E68" s="82"/>
      <c r="F68" s="83"/>
      <c r="G68" s="84">
        <f>E68*F68</f>
        <v>0</v>
      </c>
      <c r="H68" s="82"/>
      <c r="I68" s="83"/>
      <c r="J68" s="84">
        <f>H68*I68</f>
        <v>0</v>
      </c>
      <c r="K68" s="82">
        <v>3</v>
      </c>
      <c r="L68" s="83">
        <v>7974.66</v>
      </c>
      <c r="M68" s="84">
        <f>K68*L68</f>
        <v>23923.98</v>
      </c>
      <c r="N68" s="82">
        <v>2</v>
      </c>
      <c r="O68" s="83">
        <v>7974.66</v>
      </c>
      <c r="P68" s="84">
        <f>N68*O68</f>
        <v>15949.32</v>
      </c>
      <c r="Q68" s="84">
        <f>G68+M68</f>
        <v>23923.98</v>
      </c>
      <c r="R68" s="84">
        <f>J68+P68</f>
        <v>15949.32</v>
      </c>
      <c r="S68" s="84">
        <f>Q68-R68</f>
        <v>7974.66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55.5" customHeight="1" thickBot="1" x14ac:dyDescent="0.25">
      <c r="A69" s="86" t="s">
        <v>37</v>
      </c>
      <c r="B69" s="87" t="s">
        <v>64</v>
      </c>
      <c r="C69" s="195" t="s">
        <v>198</v>
      </c>
      <c r="D69" s="81" t="s">
        <v>40</v>
      </c>
      <c r="E69" s="82"/>
      <c r="F69" s="83"/>
      <c r="G69" s="84">
        <f>E69*F69</f>
        <v>0</v>
      </c>
      <c r="H69" s="82"/>
      <c r="I69" s="83"/>
      <c r="J69" s="84">
        <f>H69*I69</f>
        <v>0</v>
      </c>
      <c r="K69" s="82">
        <v>3</v>
      </c>
      <c r="L69" s="83">
        <v>1563.66</v>
      </c>
      <c r="M69" s="84">
        <f>K69*L69</f>
        <v>4690.9800000000005</v>
      </c>
      <c r="N69" s="82">
        <v>2</v>
      </c>
      <c r="O69" s="83">
        <v>1563.66</v>
      </c>
      <c r="P69" s="84">
        <f>N69*O69</f>
        <v>3127.32</v>
      </c>
      <c r="Q69" s="84">
        <f>G69+M69</f>
        <v>4690.9800000000005</v>
      </c>
      <c r="R69" s="84">
        <f>J69+P69</f>
        <v>3127.32</v>
      </c>
      <c r="S69" s="84">
        <f>Q69-R69</f>
        <v>1563.6600000000003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 x14ac:dyDescent="0.25">
      <c r="A70" s="96" t="s">
        <v>65</v>
      </c>
      <c r="B70" s="97"/>
      <c r="C70" s="98"/>
      <c r="D70" s="99"/>
      <c r="E70" s="100"/>
      <c r="F70" s="101"/>
      <c r="G70" s="102">
        <f>SUM(G68:G69)</f>
        <v>0</v>
      </c>
      <c r="H70" s="100"/>
      <c r="I70" s="101"/>
      <c r="J70" s="102">
        <f>SUM(J68:J69)</f>
        <v>0</v>
      </c>
      <c r="K70" s="100"/>
      <c r="L70" s="101"/>
      <c r="M70" s="102">
        <f>SUM(M68:M69)</f>
        <v>28614.959999999999</v>
      </c>
      <c r="N70" s="100"/>
      <c r="O70" s="101"/>
      <c r="P70" s="102">
        <f>SUM(P68:P69)</f>
        <v>19076.64</v>
      </c>
      <c r="Q70" s="102">
        <f>SUM(Q68:Q69)</f>
        <v>28614.959999999999</v>
      </c>
      <c r="R70" s="102">
        <f>SUM(R68:R69)</f>
        <v>19076.64</v>
      </c>
      <c r="S70" s="102">
        <f>SUM(S68:S69)</f>
        <v>9538.32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45.75" customHeight="1" x14ac:dyDescent="0.2">
      <c r="A71" s="63" t="s">
        <v>26</v>
      </c>
      <c r="B71" s="64" t="s">
        <v>66</v>
      </c>
      <c r="C71" s="196" t="s">
        <v>67</v>
      </c>
      <c r="D71" s="65"/>
      <c r="E71" s="66"/>
      <c r="F71" s="67"/>
      <c r="G71" s="68"/>
      <c r="H71" s="66"/>
      <c r="I71" s="67"/>
      <c r="J71" s="68"/>
      <c r="K71" s="66"/>
      <c r="L71" s="67"/>
      <c r="M71" s="68"/>
      <c r="N71" s="66"/>
      <c r="O71" s="67"/>
      <c r="P71" s="68"/>
      <c r="Q71" s="68"/>
      <c r="R71" s="68"/>
      <c r="S71" s="68"/>
      <c r="T71" s="69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181" t="s">
        <v>37</v>
      </c>
      <c r="B72" s="182" t="s">
        <v>68</v>
      </c>
      <c r="C72" s="210" t="s">
        <v>69</v>
      </c>
      <c r="D72" s="183" t="s">
        <v>40</v>
      </c>
      <c r="E72" s="184"/>
      <c r="F72" s="185"/>
      <c r="G72" s="186">
        <f>E72*F72</f>
        <v>0</v>
      </c>
      <c r="H72" s="184">
        <v>1</v>
      </c>
      <c r="I72" s="185">
        <v>30910.75</v>
      </c>
      <c r="J72" s="186">
        <f>H72*I72</f>
        <v>30910.75</v>
      </c>
      <c r="K72" s="184">
        <v>3</v>
      </c>
      <c r="L72" s="185">
        <v>32154.29</v>
      </c>
      <c r="M72" s="186">
        <f>K72*L72</f>
        <v>96462.87</v>
      </c>
      <c r="N72" s="184">
        <v>3</v>
      </c>
      <c r="O72" s="185">
        <v>31049.3233</v>
      </c>
      <c r="P72" s="186">
        <f xml:space="preserve"> N72*O72</f>
        <v>93147.969899999996</v>
      </c>
      <c r="Q72" s="186">
        <f>G72+M72</f>
        <v>96462.87</v>
      </c>
      <c r="R72" s="186">
        <f>J72+P72</f>
        <v>124058.7199</v>
      </c>
      <c r="S72" s="186">
        <f>Q72-R72</f>
        <v>-27595.849900000001</v>
      </c>
      <c r="T72" s="187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81" t="s">
        <v>37</v>
      </c>
      <c r="B73" s="182" t="s">
        <v>70</v>
      </c>
      <c r="C73" s="210" t="s">
        <v>71</v>
      </c>
      <c r="D73" s="183" t="s">
        <v>40</v>
      </c>
      <c r="E73" s="184"/>
      <c r="F73" s="185"/>
      <c r="G73" s="186">
        <f>E73*F73</f>
        <v>0</v>
      </c>
      <c r="H73" s="184"/>
      <c r="I73" s="185"/>
      <c r="J73" s="186">
        <f>H73*I73</f>
        <v>0</v>
      </c>
      <c r="K73" s="184"/>
      <c r="L73" s="185"/>
      <c r="M73" s="186">
        <f>K73*L73</f>
        <v>0</v>
      </c>
      <c r="N73" s="184"/>
      <c r="O73" s="185"/>
      <c r="P73" s="186">
        <f>N73*O73</f>
        <v>0</v>
      </c>
      <c r="Q73" s="186">
        <f>G73+M73</f>
        <v>0</v>
      </c>
      <c r="R73" s="186">
        <f>J73+P73</f>
        <v>0</v>
      </c>
      <c r="S73" s="186">
        <f>Q73-R73</f>
        <v>0</v>
      </c>
      <c r="T73" s="187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181" t="s">
        <v>37</v>
      </c>
      <c r="B74" s="182" t="s">
        <v>72</v>
      </c>
      <c r="C74" s="210" t="s">
        <v>73</v>
      </c>
      <c r="D74" s="183" t="s">
        <v>40</v>
      </c>
      <c r="E74" s="184"/>
      <c r="F74" s="185"/>
      <c r="G74" s="186">
        <f>E74*F74</f>
        <v>0</v>
      </c>
      <c r="H74" s="184">
        <v>1</v>
      </c>
      <c r="I74" s="238">
        <v>12968.98</v>
      </c>
      <c r="J74" s="239">
        <f>H74*I74</f>
        <v>12968.98</v>
      </c>
      <c r="K74" s="237">
        <v>3</v>
      </c>
      <c r="L74" s="238">
        <v>44662.52</v>
      </c>
      <c r="M74" s="239">
        <f>K74*L74</f>
        <v>133987.56</v>
      </c>
      <c r="N74" s="184">
        <v>3</v>
      </c>
      <c r="O74" s="185">
        <v>40550.235999999997</v>
      </c>
      <c r="P74" s="186">
        <f>N74*O74</f>
        <v>121650.70799999998</v>
      </c>
      <c r="Q74" s="239">
        <f>G74+M74</f>
        <v>133987.56</v>
      </c>
      <c r="R74" s="239">
        <f>J74+P74</f>
        <v>134619.68799999999</v>
      </c>
      <c r="S74" s="239">
        <f>Q74-R74</f>
        <v>-632.12799999999697</v>
      </c>
      <c r="T74" s="2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54" customHeight="1" x14ac:dyDescent="0.2">
      <c r="A75" s="181" t="s">
        <v>37</v>
      </c>
      <c r="B75" s="182" t="s">
        <v>74</v>
      </c>
      <c r="C75" s="210" t="s">
        <v>75</v>
      </c>
      <c r="D75" s="183" t="s">
        <v>40</v>
      </c>
      <c r="E75" s="184"/>
      <c r="F75" s="185"/>
      <c r="G75" s="186">
        <f>E75*F75</f>
        <v>0</v>
      </c>
      <c r="H75" s="184"/>
      <c r="I75" s="185"/>
      <c r="J75" s="186">
        <f>H75*I75</f>
        <v>0</v>
      </c>
      <c r="K75" s="184">
        <v>3</v>
      </c>
      <c r="L75" s="185">
        <v>5613.51</v>
      </c>
      <c r="M75" s="186">
        <f>K75*L75</f>
        <v>16840.53</v>
      </c>
      <c r="N75" s="184">
        <v>3</v>
      </c>
      <c r="O75" s="185">
        <v>4911.5</v>
      </c>
      <c r="P75" s="186">
        <f>N75*O75</f>
        <v>14734.5</v>
      </c>
      <c r="Q75" s="186">
        <f>G75+M75</f>
        <v>16840.53</v>
      </c>
      <c r="R75" s="186">
        <f>J75+P75</f>
        <v>14734.5</v>
      </c>
      <c r="S75" s="186">
        <f>Q75-R75</f>
        <v>2106.0299999999988</v>
      </c>
      <c r="T75" s="187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 x14ac:dyDescent="0.25">
      <c r="A76" s="204" t="s">
        <v>76</v>
      </c>
      <c r="B76" s="124"/>
      <c r="C76" s="120"/>
      <c r="D76" s="205"/>
      <c r="E76" s="206"/>
      <c r="F76" s="207"/>
      <c r="G76" s="208">
        <f>SUM(G72:G75)</f>
        <v>0</v>
      </c>
      <c r="H76" s="206"/>
      <c r="I76" s="207"/>
      <c r="J76" s="208">
        <f>SUM(J72:J75)</f>
        <v>43879.729999999996</v>
      </c>
      <c r="K76" s="206"/>
      <c r="L76" s="207"/>
      <c r="M76" s="208">
        <f>SUM(M72:M75)</f>
        <v>247290.96</v>
      </c>
      <c r="N76" s="206"/>
      <c r="O76" s="207"/>
      <c r="P76" s="208">
        <f>SUM(P72:P75)</f>
        <v>229533.17789999998</v>
      </c>
      <c r="Q76" s="208">
        <f>SUM(Q72:Q75)</f>
        <v>247290.96</v>
      </c>
      <c r="R76" s="208">
        <f>SUM(R72:R75)</f>
        <v>273412.90789999999</v>
      </c>
      <c r="S76" s="208">
        <f>SUM(S72:S75)</f>
        <v>-26121.947899999999</v>
      </c>
      <c r="T76" s="209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30" customHeight="1" thickBot="1" x14ac:dyDescent="0.25">
      <c r="A77" s="71" t="s">
        <v>26</v>
      </c>
      <c r="B77" s="72" t="s">
        <v>77</v>
      </c>
      <c r="C77" s="71" t="s">
        <v>78</v>
      </c>
      <c r="D77" s="73"/>
      <c r="E77" s="74"/>
      <c r="F77" s="75"/>
      <c r="G77" s="104"/>
      <c r="H77" s="74"/>
      <c r="I77" s="75"/>
      <c r="J77" s="104"/>
      <c r="K77" s="74"/>
      <c r="L77" s="75"/>
      <c r="M77" s="104"/>
      <c r="N77" s="74"/>
      <c r="O77" s="75"/>
      <c r="P77" s="104"/>
      <c r="Q77" s="104"/>
      <c r="R77" s="104"/>
      <c r="S77" s="104"/>
      <c r="T77" s="77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ht="30" customHeight="1" x14ac:dyDescent="0.2">
      <c r="A78" s="78" t="s">
        <v>37</v>
      </c>
      <c r="B78" s="105" t="s">
        <v>79</v>
      </c>
      <c r="C78" s="109" t="s">
        <v>80</v>
      </c>
      <c r="D78" s="81" t="s">
        <v>40</v>
      </c>
      <c r="E78" s="82"/>
      <c r="F78" s="83"/>
      <c r="G78" s="84">
        <f>E78*F78</f>
        <v>0</v>
      </c>
      <c r="H78" s="82"/>
      <c r="I78" s="83"/>
      <c r="J78" s="84">
        <f>H78*I78</f>
        <v>0</v>
      </c>
      <c r="K78" s="82"/>
      <c r="L78" s="83"/>
      <c r="M78" s="84">
        <f>K78*L78</f>
        <v>0</v>
      </c>
      <c r="N78" s="82"/>
      <c r="O78" s="83"/>
      <c r="P78" s="84">
        <f>N78*O78</f>
        <v>0</v>
      </c>
      <c r="Q78" s="84">
        <f>G78+M78</f>
        <v>0</v>
      </c>
      <c r="R78" s="84">
        <f>J78+P78</f>
        <v>0</v>
      </c>
      <c r="S78" s="84">
        <f>Q78-R78</f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6" t="s">
        <v>37</v>
      </c>
      <c r="B79" s="87" t="s">
        <v>81</v>
      </c>
      <c r="C79" s="109" t="s">
        <v>82</v>
      </c>
      <c r="D79" s="81" t="s">
        <v>40</v>
      </c>
      <c r="E79" s="82"/>
      <c r="F79" s="83"/>
      <c r="G79" s="84">
        <f>E79*F79</f>
        <v>0</v>
      </c>
      <c r="H79" s="82"/>
      <c r="I79" s="83"/>
      <c r="J79" s="84">
        <f>H79*I79</f>
        <v>0</v>
      </c>
      <c r="K79" s="82"/>
      <c r="L79" s="83"/>
      <c r="M79" s="84">
        <f>K79*L79</f>
        <v>0</v>
      </c>
      <c r="N79" s="82"/>
      <c r="O79" s="83"/>
      <c r="P79" s="84">
        <f>N79*O79</f>
        <v>0</v>
      </c>
      <c r="Q79" s="84">
        <f>G79+M79</f>
        <v>0</v>
      </c>
      <c r="R79" s="84">
        <f>J79+P79</f>
        <v>0</v>
      </c>
      <c r="S79" s="84">
        <f>Q79-R79</f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x14ac:dyDescent="0.2">
      <c r="A80" s="88" t="s">
        <v>37</v>
      </c>
      <c r="B80" s="89" t="s">
        <v>83</v>
      </c>
      <c r="C80" s="110" t="s">
        <v>84</v>
      </c>
      <c r="D80" s="91" t="s">
        <v>40</v>
      </c>
      <c r="E80" s="92"/>
      <c r="F80" s="93"/>
      <c r="G80" s="94">
        <f>E80*F80</f>
        <v>0</v>
      </c>
      <c r="H80" s="92"/>
      <c r="I80" s="93"/>
      <c r="J80" s="94">
        <f>H80*I80</f>
        <v>0</v>
      </c>
      <c r="K80" s="92"/>
      <c r="L80" s="93"/>
      <c r="M80" s="94">
        <f>K80*L80</f>
        <v>0</v>
      </c>
      <c r="N80" s="92"/>
      <c r="O80" s="93"/>
      <c r="P80" s="94">
        <f>N80*O80</f>
        <v>0</v>
      </c>
      <c r="Q80" s="84">
        <f>G80+M80</f>
        <v>0</v>
      </c>
      <c r="R80" s="84">
        <f>J80+P80</f>
        <v>0</v>
      </c>
      <c r="S80" s="84">
        <f>Q80-R80</f>
        <v>0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2">
      <c r="A81" s="96" t="s">
        <v>85</v>
      </c>
      <c r="B81" s="97"/>
      <c r="C81" s="98"/>
      <c r="D81" s="99"/>
      <c r="E81" s="100"/>
      <c r="F81" s="101"/>
      <c r="G81" s="102">
        <f>SUM(G78:G80)</f>
        <v>0</v>
      </c>
      <c r="H81" s="100"/>
      <c r="I81" s="101"/>
      <c r="J81" s="102">
        <f>SUM(J78:J80)</f>
        <v>0</v>
      </c>
      <c r="K81" s="100"/>
      <c r="L81" s="101"/>
      <c r="M81" s="102">
        <f>SUM(M78:M80)</f>
        <v>0</v>
      </c>
      <c r="N81" s="100"/>
      <c r="O81" s="101"/>
      <c r="P81" s="102">
        <f>SUM(P78:P80)</f>
        <v>0</v>
      </c>
      <c r="Q81" s="102">
        <f>SUM(Q78:Q80)</f>
        <v>0</v>
      </c>
      <c r="R81" s="102">
        <f>SUM(R78:R80)</f>
        <v>0</v>
      </c>
      <c r="S81" s="102">
        <f>SUM(S78:S80)</f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71" t="s">
        <v>26</v>
      </c>
      <c r="B82" s="72" t="s">
        <v>86</v>
      </c>
      <c r="C82" s="71" t="s">
        <v>87</v>
      </c>
      <c r="D82" s="73"/>
      <c r="E82" s="74"/>
      <c r="F82" s="75"/>
      <c r="G82" s="104"/>
      <c r="H82" s="74"/>
      <c r="I82" s="75"/>
      <c r="J82" s="104"/>
      <c r="K82" s="74"/>
      <c r="L82" s="75"/>
      <c r="M82" s="104"/>
      <c r="N82" s="74"/>
      <c r="O82" s="75"/>
      <c r="P82" s="104"/>
      <c r="Q82" s="104"/>
      <c r="R82" s="104"/>
      <c r="S82" s="104"/>
      <c r="T82" s="77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ht="30" customHeight="1" x14ac:dyDescent="0.2">
      <c r="A83" s="78" t="s">
        <v>37</v>
      </c>
      <c r="B83" s="105" t="s">
        <v>88</v>
      </c>
      <c r="C83" s="109" t="s">
        <v>89</v>
      </c>
      <c r="D83" s="81" t="s">
        <v>90</v>
      </c>
      <c r="E83" s="82"/>
      <c r="F83" s="83"/>
      <c r="G83" s="84">
        <f>E83*F83</f>
        <v>0</v>
      </c>
      <c r="H83" s="82"/>
      <c r="I83" s="83"/>
      <c r="J83" s="84">
        <f>H83*I83</f>
        <v>0</v>
      </c>
      <c r="K83" s="82"/>
      <c r="L83" s="83"/>
      <c r="M83" s="84">
        <f>K83*L83</f>
        <v>0</v>
      </c>
      <c r="N83" s="82"/>
      <c r="O83" s="83"/>
      <c r="P83" s="84">
        <f>N83*O83</f>
        <v>0</v>
      </c>
      <c r="Q83" s="84">
        <f>G83+M83</f>
        <v>0</v>
      </c>
      <c r="R83" s="84">
        <f>J83+P83</f>
        <v>0</v>
      </c>
      <c r="S83" s="84">
        <f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">
      <c r="A84" s="86" t="s">
        <v>37</v>
      </c>
      <c r="B84" s="87" t="s">
        <v>91</v>
      </c>
      <c r="C84" s="109" t="s">
        <v>89</v>
      </c>
      <c r="D84" s="81" t="s">
        <v>90</v>
      </c>
      <c r="E84" s="82"/>
      <c r="F84" s="83"/>
      <c r="G84" s="84">
        <f>E84*F84</f>
        <v>0</v>
      </c>
      <c r="H84" s="82"/>
      <c r="I84" s="83"/>
      <c r="J84" s="84">
        <f>H84*I84</f>
        <v>0</v>
      </c>
      <c r="K84" s="82"/>
      <c r="L84" s="83"/>
      <c r="M84" s="84">
        <f>K84*L84</f>
        <v>0</v>
      </c>
      <c r="N84" s="82"/>
      <c r="O84" s="83"/>
      <c r="P84" s="84">
        <f>N84*O84</f>
        <v>0</v>
      </c>
      <c r="Q84" s="84">
        <f>G84+M84</f>
        <v>0</v>
      </c>
      <c r="R84" s="84">
        <f>J84+P84</f>
        <v>0</v>
      </c>
      <c r="S84" s="84">
        <f>Q84-R84</f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88" t="s">
        <v>37</v>
      </c>
      <c r="B85" s="89" t="s">
        <v>92</v>
      </c>
      <c r="C85" s="110" t="s">
        <v>89</v>
      </c>
      <c r="D85" s="91" t="s">
        <v>90</v>
      </c>
      <c r="E85" s="92"/>
      <c r="F85" s="93"/>
      <c r="G85" s="94">
        <f>E85*F85</f>
        <v>0</v>
      </c>
      <c r="H85" s="92"/>
      <c r="I85" s="93"/>
      <c r="J85" s="94">
        <f>H85*I85</f>
        <v>0</v>
      </c>
      <c r="K85" s="92"/>
      <c r="L85" s="93"/>
      <c r="M85" s="94">
        <f>K85*L85</f>
        <v>0</v>
      </c>
      <c r="N85" s="92"/>
      <c r="O85" s="93"/>
      <c r="P85" s="94">
        <f>N85*O85</f>
        <v>0</v>
      </c>
      <c r="Q85" s="84">
        <f>G85+M85</f>
        <v>0</v>
      </c>
      <c r="R85" s="84">
        <f>J85+P85</f>
        <v>0</v>
      </c>
      <c r="S85" s="84">
        <f>Q85-R85</f>
        <v>0</v>
      </c>
      <c r="T85" s="9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 x14ac:dyDescent="0.25">
      <c r="A86" s="96" t="s">
        <v>93</v>
      </c>
      <c r="B86" s="97"/>
      <c r="C86" s="98"/>
      <c r="D86" s="99"/>
      <c r="E86" s="100"/>
      <c r="F86" s="101"/>
      <c r="G86" s="102">
        <f>SUM(G83:G85)</f>
        <v>0</v>
      </c>
      <c r="H86" s="100"/>
      <c r="I86" s="101"/>
      <c r="J86" s="102">
        <f>SUM(J83:J85)</f>
        <v>0</v>
      </c>
      <c r="K86" s="100"/>
      <c r="L86" s="101"/>
      <c r="M86" s="102">
        <f>SUM(M83:M85)</f>
        <v>0</v>
      </c>
      <c r="N86" s="100"/>
      <c r="O86" s="101"/>
      <c r="P86" s="102">
        <f>SUM(P83:P85)</f>
        <v>0</v>
      </c>
      <c r="Q86" s="102">
        <f>SUM(Q83:Q85)</f>
        <v>0</v>
      </c>
      <c r="R86" s="102">
        <f>SUM(R83:R85)</f>
        <v>0</v>
      </c>
      <c r="S86" s="102">
        <f>SUM(S83:S85)</f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42" customHeight="1" x14ac:dyDescent="0.2">
      <c r="A87" s="63" t="s">
        <v>26</v>
      </c>
      <c r="B87" s="64" t="s">
        <v>94</v>
      </c>
      <c r="C87" s="196" t="s">
        <v>95</v>
      </c>
      <c r="D87" s="65"/>
      <c r="E87" s="66"/>
      <c r="F87" s="67"/>
      <c r="G87" s="68"/>
      <c r="H87" s="66"/>
      <c r="I87" s="67"/>
      <c r="J87" s="68"/>
      <c r="K87" s="66"/>
      <c r="L87" s="67"/>
      <c r="M87" s="68"/>
      <c r="N87" s="66"/>
      <c r="O87" s="67"/>
      <c r="P87" s="68"/>
      <c r="Q87" s="68"/>
      <c r="R87" s="68"/>
      <c r="S87" s="68"/>
      <c r="T87" s="69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30" customHeight="1" x14ac:dyDescent="0.2">
      <c r="A88" s="241" t="s">
        <v>37</v>
      </c>
      <c r="B88" s="242" t="s">
        <v>96</v>
      </c>
      <c r="C88" s="243" t="s">
        <v>97</v>
      </c>
      <c r="D88" s="240" t="s">
        <v>40</v>
      </c>
      <c r="E88" s="237"/>
      <c r="F88" s="238"/>
      <c r="G88" s="239">
        <f>E88*F88</f>
        <v>0</v>
      </c>
      <c r="H88" s="237"/>
      <c r="I88" s="238"/>
      <c r="J88" s="239">
        <f>H88*I88</f>
        <v>0</v>
      </c>
      <c r="K88" s="237">
        <v>3</v>
      </c>
      <c r="L88" s="238">
        <v>6898.82</v>
      </c>
      <c r="M88" s="239">
        <f>K88*L88</f>
        <v>20696.46</v>
      </c>
      <c r="N88" s="184">
        <v>3</v>
      </c>
      <c r="O88" s="185">
        <v>6360.3266000000003</v>
      </c>
      <c r="P88" s="186">
        <f>N88*O88</f>
        <v>19080.979800000001</v>
      </c>
      <c r="Q88" s="239">
        <f>G88+M88</f>
        <v>20696.46</v>
      </c>
      <c r="R88" s="239">
        <f xml:space="preserve"> P88</f>
        <v>19080.979800000001</v>
      </c>
      <c r="S88" s="239">
        <f>Q88-R88</f>
        <v>1615.4801999999981</v>
      </c>
      <c r="T88" s="24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181" t="s">
        <v>37</v>
      </c>
      <c r="B89" s="182" t="s">
        <v>98</v>
      </c>
      <c r="C89" s="197" t="s">
        <v>99</v>
      </c>
      <c r="D89" s="183" t="s">
        <v>40</v>
      </c>
      <c r="E89" s="184"/>
      <c r="F89" s="185"/>
      <c r="G89" s="186">
        <f>E89*F89</f>
        <v>0</v>
      </c>
      <c r="H89" s="184"/>
      <c r="I89" s="185"/>
      <c r="J89" s="186">
        <f>H89*I89</f>
        <v>0</v>
      </c>
      <c r="K89" s="184">
        <v>3</v>
      </c>
      <c r="L89" s="185">
        <v>2898</v>
      </c>
      <c r="M89" s="186">
        <f>K89*L89</f>
        <v>8694</v>
      </c>
      <c r="N89" s="184">
        <v>3</v>
      </c>
      <c r="O89" s="185">
        <v>2898</v>
      </c>
      <c r="P89" s="186">
        <f>N89*O89</f>
        <v>8694</v>
      </c>
      <c r="Q89" s="186">
        <f>G89+M89</f>
        <v>8694</v>
      </c>
      <c r="R89" s="186">
        <f>J89+P89</f>
        <v>8694</v>
      </c>
      <c r="S89" s="186">
        <f>Q89-R89</f>
        <v>0</v>
      </c>
      <c r="T89" s="187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241" t="s">
        <v>37</v>
      </c>
      <c r="B90" s="242" t="s">
        <v>100</v>
      </c>
      <c r="C90" s="243" t="s">
        <v>199</v>
      </c>
      <c r="D90" s="240" t="s">
        <v>40</v>
      </c>
      <c r="E90" s="237"/>
      <c r="F90" s="238"/>
      <c r="G90" s="239">
        <f>E90*F90</f>
        <v>0</v>
      </c>
      <c r="H90" s="237"/>
      <c r="I90" s="238"/>
      <c r="J90" s="239">
        <f>H90*I90</f>
        <v>0</v>
      </c>
      <c r="K90" s="237">
        <v>3</v>
      </c>
      <c r="L90" s="238">
        <v>1700</v>
      </c>
      <c r="M90" s="239">
        <f>K90*L90</f>
        <v>5100</v>
      </c>
      <c r="N90" s="184">
        <v>3</v>
      </c>
      <c r="O90" s="185">
        <v>1903.56</v>
      </c>
      <c r="P90" s="186">
        <f>N90*O90</f>
        <v>5710.68</v>
      </c>
      <c r="Q90" s="239">
        <f>G90+M90</f>
        <v>5100</v>
      </c>
      <c r="R90" s="239">
        <f>J90+P90</f>
        <v>5710.68</v>
      </c>
      <c r="S90" s="239">
        <f>Q90-R90</f>
        <v>-610.68000000000029</v>
      </c>
      <c r="T90" s="24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181" t="s">
        <v>37</v>
      </c>
      <c r="B91" s="182" t="s">
        <v>200</v>
      </c>
      <c r="C91" s="197" t="s">
        <v>201</v>
      </c>
      <c r="D91" s="183" t="s">
        <v>40</v>
      </c>
      <c r="E91" s="184"/>
      <c r="F91" s="185"/>
      <c r="G91" s="186">
        <f>E91*F91</f>
        <v>0</v>
      </c>
      <c r="H91" s="184"/>
      <c r="I91" s="185"/>
      <c r="J91" s="186">
        <f>H91*I91</f>
        <v>0</v>
      </c>
      <c r="K91" s="184">
        <v>3</v>
      </c>
      <c r="L91" s="185">
        <v>1200</v>
      </c>
      <c r="M91" s="186">
        <f>K91*L91</f>
        <v>3600</v>
      </c>
      <c r="N91" s="184">
        <v>3</v>
      </c>
      <c r="O91" s="185">
        <v>1200</v>
      </c>
      <c r="P91" s="186">
        <f>N91*O91</f>
        <v>3600</v>
      </c>
      <c r="Q91" s="186">
        <f>G91+M91</f>
        <v>3600</v>
      </c>
      <c r="R91" s="186">
        <f>J91+P91</f>
        <v>3600</v>
      </c>
      <c r="S91" s="186">
        <f>Q91-R91</f>
        <v>0</v>
      </c>
      <c r="T91" s="187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268" t="s">
        <v>37</v>
      </c>
      <c r="B92" s="266" t="s">
        <v>202</v>
      </c>
      <c r="C92" s="253" t="s">
        <v>203</v>
      </c>
      <c r="D92" s="264" t="s">
        <v>40</v>
      </c>
      <c r="E92" s="262"/>
      <c r="F92" s="292"/>
      <c r="G92" s="258">
        <f>E92*F92</f>
        <v>0</v>
      </c>
      <c r="H92" s="262"/>
      <c r="I92" s="292"/>
      <c r="J92" s="258">
        <f>H92*I92</f>
        <v>0</v>
      </c>
      <c r="K92" s="262">
        <v>3</v>
      </c>
      <c r="L92" s="292">
        <v>2000</v>
      </c>
      <c r="M92" s="258">
        <f>K92*L92</f>
        <v>6000</v>
      </c>
      <c r="N92" s="262">
        <v>1</v>
      </c>
      <c r="O92" s="292">
        <v>4000</v>
      </c>
      <c r="P92" s="258">
        <f>N92*O92</f>
        <v>4000</v>
      </c>
      <c r="Q92" s="258">
        <f>G92+M92</f>
        <v>6000</v>
      </c>
      <c r="R92" s="258">
        <f>J92+P92+P93</f>
        <v>4000</v>
      </c>
      <c r="S92" s="258">
        <f>Q92-R92</f>
        <v>2000</v>
      </c>
      <c r="T92" s="290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269"/>
      <c r="B93" s="267"/>
      <c r="C93" s="254"/>
      <c r="D93" s="265"/>
      <c r="E93" s="263"/>
      <c r="F93" s="293"/>
      <c r="G93" s="259"/>
      <c r="H93" s="263"/>
      <c r="I93" s="293"/>
      <c r="J93" s="259"/>
      <c r="K93" s="263"/>
      <c r="L93" s="293"/>
      <c r="M93" s="259"/>
      <c r="N93" s="263"/>
      <c r="O93" s="293"/>
      <c r="P93" s="259"/>
      <c r="Q93" s="259"/>
      <c r="R93" s="259"/>
      <c r="S93" s="259"/>
      <c r="T93" s="29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215" t="s">
        <v>101</v>
      </c>
      <c r="B94" s="124"/>
      <c r="C94" s="120"/>
      <c r="D94" s="205"/>
      <c r="E94" s="206"/>
      <c r="F94" s="207"/>
      <c r="G94" s="208">
        <f>SUM(G88:G92)</f>
        <v>0</v>
      </c>
      <c r="H94" s="206"/>
      <c r="I94" s="207"/>
      <c r="J94" s="208">
        <f>SUM(J88:J92)</f>
        <v>0</v>
      </c>
      <c r="K94" s="206"/>
      <c r="L94" s="207"/>
      <c r="M94" s="208">
        <f>SUM(M88:M92)</f>
        <v>44090.46</v>
      </c>
      <c r="N94" s="206"/>
      <c r="O94" s="207"/>
      <c r="P94" s="208">
        <f>SUM(P88:P93)</f>
        <v>41085.659800000001</v>
      </c>
      <c r="Q94" s="208">
        <f>SUM(Q88:Q92)</f>
        <v>44090.46</v>
      </c>
      <c r="R94" s="208">
        <f>SUM(R88:R92)</f>
        <v>41085.659800000001</v>
      </c>
      <c r="S94" s="208">
        <f>SUM(S88:S92)</f>
        <v>3004.8001999999979</v>
      </c>
      <c r="T94" s="209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 x14ac:dyDescent="0.25">
      <c r="A95" s="71" t="s">
        <v>26</v>
      </c>
      <c r="B95" s="72" t="s">
        <v>102</v>
      </c>
      <c r="C95" s="107" t="s">
        <v>103</v>
      </c>
      <c r="D95" s="73"/>
      <c r="E95" s="74"/>
      <c r="F95" s="75"/>
      <c r="G95" s="104"/>
      <c r="H95" s="74"/>
      <c r="I95" s="75"/>
      <c r="J95" s="104"/>
      <c r="K95" s="74"/>
      <c r="L95" s="75"/>
      <c r="M95" s="104"/>
      <c r="N95" s="74"/>
      <c r="O95" s="75"/>
      <c r="P95" s="104"/>
      <c r="Q95" s="104"/>
      <c r="R95" s="104"/>
      <c r="S95" s="104"/>
      <c r="T95" s="7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30" customHeight="1" x14ac:dyDescent="0.2">
      <c r="A96" s="78" t="s">
        <v>37</v>
      </c>
      <c r="B96" s="105" t="s">
        <v>104</v>
      </c>
      <c r="C96" s="106" t="s">
        <v>105</v>
      </c>
      <c r="D96" s="81"/>
      <c r="E96" s="82"/>
      <c r="F96" s="83"/>
      <c r="G96" s="84">
        <f>E96*F96</f>
        <v>0</v>
      </c>
      <c r="H96" s="82"/>
      <c r="I96" s="83"/>
      <c r="J96" s="84">
        <f>H96*I96</f>
        <v>0</v>
      </c>
      <c r="K96" s="82"/>
      <c r="L96" s="83"/>
      <c r="M96" s="84">
        <f>K96*L96</f>
        <v>0</v>
      </c>
      <c r="N96" s="82"/>
      <c r="O96" s="83"/>
      <c r="P96" s="84">
        <f>N96*O96</f>
        <v>0</v>
      </c>
      <c r="Q96" s="84">
        <f>G96+M96</f>
        <v>0</v>
      </c>
      <c r="R96" s="84">
        <f>J96+P96</f>
        <v>0</v>
      </c>
      <c r="S96" s="84">
        <f>Q96-R96</f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x14ac:dyDescent="0.2">
      <c r="A97" s="78" t="s">
        <v>37</v>
      </c>
      <c r="B97" s="79" t="s">
        <v>106</v>
      </c>
      <c r="C97" s="106" t="s">
        <v>107</v>
      </c>
      <c r="D97" s="81"/>
      <c r="E97" s="82"/>
      <c r="F97" s="83"/>
      <c r="G97" s="84">
        <f>E97*F97</f>
        <v>0</v>
      </c>
      <c r="H97" s="82"/>
      <c r="I97" s="83"/>
      <c r="J97" s="84">
        <f>H97*I97</f>
        <v>0</v>
      </c>
      <c r="K97" s="82"/>
      <c r="L97" s="83"/>
      <c r="M97" s="84">
        <f>K97*L97</f>
        <v>0</v>
      </c>
      <c r="N97" s="82"/>
      <c r="O97" s="83"/>
      <c r="P97" s="84">
        <f>N97*O97</f>
        <v>0</v>
      </c>
      <c r="Q97" s="84">
        <f>G97+M97</f>
        <v>0</v>
      </c>
      <c r="R97" s="84">
        <f>J97+P97</f>
        <v>0</v>
      </c>
      <c r="S97" s="84">
        <f>Q97-R97</f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2">
      <c r="A98" s="86" t="s">
        <v>37</v>
      </c>
      <c r="B98" s="87" t="s">
        <v>108</v>
      </c>
      <c r="C98" s="106" t="s">
        <v>109</v>
      </c>
      <c r="D98" s="81"/>
      <c r="E98" s="82"/>
      <c r="F98" s="83"/>
      <c r="G98" s="84">
        <f>E98*F98</f>
        <v>0</v>
      </c>
      <c r="H98" s="82"/>
      <c r="I98" s="83"/>
      <c r="J98" s="84">
        <f>H98*I98</f>
        <v>0</v>
      </c>
      <c r="K98" s="82"/>
      <c r="L98" s="83"/>
      <c r="M98" s="84">
        <f>K98*L98</f>
        <v>0</v>
      </c>
      <c r="N98" s="82"/>
      <c r="O98" s="83"/>
      <c r="P98" s="84">
        <f>N98*O98</f>
        <v>0</v>
      </c>
      <c r="Q98" s="84">
        <f>G98+M98</f>
        <v>0</v>
      </c>
      <c r="R98" s="84">
        <f>J98+P98</f>
        <v>0</v>
      </c>
      <c r="S98" s="84">
        <f>Q98-R98</f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2">
      <c r="A99" s="108" t="s">
        <v>110</v>
      </c>
      <c r="B99" s="111"/>
      <c r="C99" s="98"/>
      <c r="D99" s="99"/>
      <c r="E99" s="100"/>
      <c r="F99" s="101"/>
      <c r="G99" s="102">
        <f>SUM(G96:G98)</f>
        <v>0</v>
      </c>
      <c r="H99" s="100"/>
      <c r="I99" s="101"/>
      <c r="J99" s="102">
        <f>SUM(J96:J98)</f>
        <v>0</v>
      </c>
      <c r="K99" s="100"/>
      <c r="L99" s="101"/>
      <c r="M99" s="102">
        <f>SUM(M96:M98)</f>
        <v>0</v>
      </c>
      <c r="N99" s="100"/>
      <c r="O99" s="101"/>
      <c r="P99" s="102">
        <f>SUM(P96:P98)</f>
        <v>0</v>
      </c>
      <c r="Q99" s="102">
        <f>SUM(Q96:Q98)</f>
        <v>0</v>
      </c>
      <c r="R99" s="102">
        <f>SUM(R96:R98)</f>
        <v>0</v>
      </c>
      <c r="S99" s="102">
        <f>SUM(S96:S98)</f>
        <v>0</v>
      </c>
      <c r="T99" s="103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0" customHeight="1" x14ac:dyDescent="0.25">
      <c r="A100" s="71" t="s">
        <v>26</v>
      </c>
      <c r="B100" s="112" t="s">
        <v>111</v>
      </c>
      <c r="C100" s="113" t="s">
        <v>112</v>
      </c>
      <c r="D100" s="73"/>
      <c r="E100" s="74"/>
      <c r="F100" s="75"/>
      <c r="G100" s="104"/>
      <c r="H100" s="74"/>
      <c r="I100" s="75"/>
      <c r="J100" s="104"/>
      <c r="K100" s="74"/>
      <c r="L100" s="75"/>
      <c r="M100" s="104"/>
      <c r="N100" s="74"/>
      <c r="O100" s="75"/>
      <c r="P100" s="104"/>
      <c r="Q100" s="104"/>
      <c r="R100" s="104"/>
      <c r="S100" s="104"/>
      <c r="T100" s="77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ht="30" customHeight="1" x14ac:dyDescent="0.2">
      <c r="A101" s="78" t="s">
        <v>37</v>
      </c>
      <c r="B101" s="114" t="s">
        <v>113</v>
      </c>
      <c r="C101" s="115" t="s">
        <v>112</v>
      </c>
      <c r="D101" s="116"/>
      <c r="E101" s="280" t="s">
        <v>46</v>
      </c>
      <c r="F101" s="281"/>
      <c r="G101" s="282"/>
      <c r="H101" s="280" t="s">
        <v>46</v>
      </c>
      <c r="I101" s="281"/>
      <c r="J101" s="282"/>
      <c r="K101" s="82"/>
      <c r="L101" s="83"/>
      <c r="M101" s="84">
        <f>K101*L101</f>
        <v>0</v>
      </c>
      <c r="N101" s="82"/>
      <c r="O101" s="83"/>
      <c r="P101" s="84">
        <f>N101*O101</f>
        <v>0</v>
      </c>
      <c r="Q101" s="84">
        <f>G101+M101</f>
        <v>0</v>
      </c>
      <c r="R101" s="84">
        <f>J101+P101</f>
        <v>0</v>
      </c>
      <c r="S101" s="84">
        <f>Q101-R101</f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x14ac:dyDescent="0.2">
      <c r="A102" s="86" t="s">
        <v>37</v>
      </c>
      <c r="B102" s="117" t="s">
        <v>114</v>
      </c>
      <c r="C102" s="118" t="s">
        <v>112</v>
      </c>
      <c r="D102" s="116"/>
      <c r="E102" s="283"/>
      <c r="F102" s="284"/>
      <c r="G102" s="285"/>
      <c r="H102" s="283"/>
      <c r="I102" s="284"/>
      <c r="J102" s="285"/>
      <c r="K102" s="82"/>
      <c r="L102" s="83"/>
      <c r="M102" s="84">
        <f>K102*L102</f>
        <v>0</v>
      </c>
      <c r="N102" s="82"/>
      <c r="O102" s="83"/>
      <c r="P102" s="84">
        <f>N102*O102</f>
        <v>0</v>
      </c>
      <c r="Q102" s="84">
        <f>G102+M102</f>
        <v>0</v>
      </c>
      <c r="R102" s="84">
        <f>J102+P102</f>
        <v>0</v>
      </c>
      <c r="S102" s="84">
        <f>Q102-R102</f>
        <v>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">
      <c r="A103" s="108" t="s">
        <v>115</v>
      </c>
      <c r="B103" s="119"/>
      <c r="C103" s="120"/>
      <c r="D103" s="99"/>
      <c r="E103" s="100"/>
      <c r="F103" s="101"/>
      <c r="G103" s="102">
        <f>SUM(G101:G102)</f>
        <v>0</v>
      </c>
      <c r="H103" s="100"/>
      <c r="I103" s="101"/>
      <c r="J103" s="102">
        <f>SUM(J101:J102)</f>
        <v>0</v>
      </c>
      <c r="K103" s="100"/>
      <c r="L103" s="101"/>
      <c r="M103" s="102">
        <f>SUM(M101:M102)</f>
        <v>0</v>
      </c>
      <c r="N103" s="100"/>
      <c r="O103" s="101"/>
      <c r="P103" s="102">
        <f>SUM(P101:P102)</f>
        <v>0</v>
      </c>
      <c r="Q103" s="102">
        <f>SUM(Q101:Q102)</f>
        <v>0</v>
      </c>
      <c r="R103" s="102">
        <f>SUM(R101:R102)</f>
        <v>0</v>
      </c>
      <c r="S103" s="102">
        <f>SUM(S101:S102)</f>
        <v>0</v>
      </c>
      <c r="T103" s="103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30" customHeight="1" x14ac:dyDescent="0.25">
      <c r="A104" s="71" t="s">
        <v>26</v>
      </c>
      <c r="B104" s="121" t="s">
        <v>116</v>
      </c>
      <c r="C104" s="113" t="s">
        <v>117</v>
      </c>
      <c r="D104" s="73"/>
      <c r="E104" s="74"/>
      <c r="F104" s="75"/>
      <c r="G104" s="104"/>
      <c r="H104" s="74"/>
      <c r="I104" s="75"/>
      <c r="J104" s="104"/>
      <c r="K104" s="74"/>
      <c r="L104" s="75"/>
      <c r="M104" s="104"/>
      <c r="N104" s="74"/>
      <c r="O104" s="75"/>
      <c r="P104" s="104"/>
      <c r="Q104" s="104"/>
      <c r="R104" s="104"/>
      <c r="S104" s="104"/>
      <c r="T104" s="77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</row>
    <row r="105" spans="1:38" ht="41.25" customHeight="1" x14ac:dyDescent="0.2">
      <c r="A105" s="86" t="s">
        <v>37</v>
      </c>
      <c r="B105" s="122" t="s">
        <v>118</v>
      </c>
      <c r="C105" s="123" t="s">
        <v>117</v>
      </c>
      <c r="D105" s="116" t="s">
        <v>119</v>
      </c>
      <c r="E105" s="286" t="s">
        <v>46</v>
      </c>
      <c r="F105" s="284"/>
      <c r="G105" s="285"/>
      <c r="H105" s="286" t="s">
        <v>46</v>
      </c>
      <c r="I105" s="284"/>
      <c r="J105" s="285"/>
      <c r="K105" s="82">
        <v>1</v>
      </c>
      <c r="L105" s="83">
        <v>30000.01</v>
      </c>
      <c r="M105" s="84">
        <f>K105*L105</f>
        <v>30000.01</v>
      </c>
      <c r="N105" s="82">
        <v>1</v>
      </c>
      <c r="O105" s="83">
        <v>29999.99</v>
      </c>
      <c r="P105" s="84">
        <f>N105*O105</f>
        <v>29999.99</v>
      </c>
      <c r="Q105" s="84">
        <f>G105+M105</f>
        <v>30000.01</v>
      </c>
      <c r="R105" s="84">
        <f>J105+P105</f>
        <v>29999.99</v>
      </c>
      <c r="S105" s="84">
        <f>Q105-R105</f>
        <v>1.9999999996798579E-2</v>
      </c>
      <c r="T105" s="8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x14ac:dyDescent="0.2">
      <c r="A106" s="108" t="s">
        <v>120</v>
      </c>
      <c r="B106" s="124"/>
      <c r="C106" s="120"/>
      <c r="D106" s="99"/>
      <c r="E106" s="100"/>
      <c r="F106" s="101"/>
      <c r="G106" s="102">
        <f>SUM(G105)</f>
        <v>0</v>
      </c>
      <c r="H106" s="100"/>
      <c r="I106" s="101"/>
      <c r="J106" s="102">
        <f>SUM(J105)</f>
        <v>0</v>
      </c>
      <c r="K106" s="100"/>
      <c r="L106" s="101"/>
      <c r="M106" s="102">
        <f>SUM(M105)</f>
        <v>30000.01</v>
      </c>
      <c r="N106" s="100"/>
      <c r="O106" s="101"/>
      <c r="P106" s="102">
        <f>SUM(P105)</f>
        <v>29999.99</v>
      </c>
      <c r="Q106" s="102">
        <f>SUM(Q105)</f>
        <v>30000.01</v>
      </c>
      <c r="R106" s="102">
        <f>SUM(R105)</f>
        <v>29999.99</v>
      </c>
      <c r="S106" s="102">
        <f>SUM(S105)</f>
        <v>1.9999999996798579E-2</v>
      </c>
      <c r="T106" s="103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19.5" customHeight="1" x14ac:dyDescent="0.2">
      <c r="A107" s="125" t="s">
        <v>121</v>
      </c>
      <c r="B107" s="126"/>
      <c r="C107" s="127"/>
      <c r="D107" s="128"/>
      <c r="E107" s="129"/>
      <c r="F107" s="130"/>
      <c r="G107" s="131">
        <f>G61+G66+G70+G76+G81+G86+G94+G99+G103+G106</f>
        <v>0</v>
      </c>
      <c r="H107" s="129"/>
      <c r="I107" s="130"/>
      <c r="J107" s="131">
        <f>J61+J66+J70+J76+J81+J86+J94+J99+J103+J106</f>
        <v>43879.729999999996</v>
      </c>
      <c r="K107" s="129"/>
      <c r="L107" s="130"/>
      <c r="M107" s="131">
        <f>M61+M66+M70+M76+M81+M86+M94+M99+M103+M106</f>
        <v>994156.3899999999</v>
      </c>
      <c r="N107" s="129"/>
      <c r="O107" s="130"/>
      <c r="P107" s="131">
        <f>P61+P66+P70+P76+P81+P86+P94+P99+P103+P106</f>
        <v>950155.91776999994</v>
      </c>
      <c r="Q107" s="131">
        <f>Q61+Q66+Q70+Q76+Q81+Q86+Q94+Q99+Q103+Q106</f>
        <v>994156.3899999999</v>
      </c>
      <c r="R107" s="131">
        <f>R61+R66+R70+R76+R81+R86+R94+R99+R103+R106</f>
        <v>994035.64776999992</v>
      </c>
      <c r="S107" s="131">
        <f>S61+S66+S70+S76+S81+S86+S94+S99+S103+S106</f>
        <v>120.7422299999962</v>
      </c>
      <c r="T107" s="132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</row>
    <row r="108" spans="1:38" ht="15.75" customHeight="1" x14ac:dyDescent="0.25">
      <c r="A108" s="278"/>
      <c r="B108" s="279"/>
      <c r="C108" s="279"/>
      <c r="D108" s="134"/>
      <c r="E108" s="135"/>
      <c r="F108" s="136"/>
      <c r="G108" s="137"/>
      <c r="H108" s="135"/>
      <c r="I108" s="136"/>
      <c r="J108" s="137"/>
      <c r="K108" s="135"/>
      <c r="L108" s="136"/>
      <c r="M108" s="137"/>
      <c r="N108" s="135"/>
      <c r="O108" s="136"/>
      <c r="P108" s="137"/>
      <c r="Q108" s="137"/>
      <c r="R108" s="137"/>
      <c r="S108" s="137"/>
      <c r="T108" s="138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9.5" customHeight="1" x14ac:dyDescent="0.25">
      <c r="A109" s="289" t="s">
        <v>122</v>
      </c>
      <c r="B109" s="279"/>
      <c r="C109" s="279"/>
      <c r="D109" s="139"/>
      <c r="E109" s="140"/>
      <c r="F109" s="141"/>
      <c r="G109" s="142">
        <f>G22-G107</f>
        <v>0</v>
      </c>
      <c r="H109" s="140"/>
      <c r="I109" s="141"/>
      <c r="J109" s="142">
        <f>J22-J107</f>
        <v>0</v>
      </c>
      <c r="K109" s="143"/>
      <c r="L109" s="141"/>
      <c r="M109" s="144">
        <f>M22-M107</f>
        <v>0</v>
      </c>
      <c r="N109" s="143"/>
      <c r="O109" s="141"/>
      <c r="P109" s="144">
        <f>P22-P107</f>
        <v>0</v>
      </c>
      <c r="Q109" s="145">
        <f>Q22-Q107</f>
        <v>0</v>
      </c>
      <c r="R109" s="145">
        <f>R22-R107</f>
        <v>0</v>
      </c>
      <c r="S109" s="145">
        <f>S22-S107</f>
        <v>9.4587448984384537E-11</v>
      </c>
      <c r="T109" s="146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47"/>
      <c r="B110" s="148"/>
      <c r="C110" s="147"/>
      <c r="D110" s="147"/>
      <c r="E110" s="51"/>
      <c r="F110" s="147"/>
      <c r="G110" s="147"/>
      <c r="H110" s="51"/>
      <c r="I110" s="147"/>
      <c r="J110" s="147"/>
      <c r="K110" s="51"/>
      <c r="L110" s="147"/>
      <c r="M110" s="147"/>
      <c r="N110" s="51"/>
      <c r="O110" s="147"/>
      <c r="P110" s="147"/>
      <c r="Q110" s="147"/>
      <c r="R110" s="147"/>
      <c r="S110" s="147"/>
      <c r="T110" s="14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47"/>
      <c r="B111" s="148"/>
      <c r="C111" s="147"/>
      <c r="D111" s="147"/>
      <c r="E111" s="51"/>
      <c r="F111" s="147"/>
      <c r="G111" s="147"/>
      <c r="H111" s="51"/>
      <c r="I111" s="147"/>
      <c r="J111" s="147"/>
      <c r="K111" s="51"/>
      <c r="L111" s="147"/>
      <c r="M111" s="147"/>
      <c r="N111" s="51"/>
      <c r="O111" s="147"/>
      <c r="P111" s="147"/>
      <c r="Q111" s="147"/>
      <c r="R111" s="147"/>
      <c r="S111" s="147"/>
      <c r="T111" s="147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47" t="s">
        <v>123</v>
      </c>
      <c r="B112" s="148"/>
      <c r="C112" s="149" t="s">
        <v>348</v>
      </c>
      <c r="D112" s="147"/>
      <c r="E112" s="150"/>
      <c r="F112" s="149"/>
      <c r="G112" s="147"/>
      <c r="H112" s="287" t="s">
        <v>349</v>
      </c>
      <c r="I112" s="288"/>
      <c r="J112" s="288"/>
      <c r="K112" s="288"/>
      <c r="L112" s="147"/>
      <c r="M112" s="147"/>
      <c r="N112" s="51"/>
      <c r="O112" s="147"/>
      <c r="P112" s="147"/>
      <c r="Q112" s="147"/>
      <c r="R112" s="147"/>
      <c r="S112" s="147"/>
      <c r="T112" s="147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1"/>
      <c r="C113" s="151" t="s">
        <v>124</v>
      </c>
      <c r="D113" s="147"/>
      <c r="E113" s="276" t="s">
        <v>125</v>
      </c>
      <c r="F113" s="277"/>
      <c r="G113" s="147"/>
      <c r="H113" s="51"/>
      <c r="I113" s="152" t="s">
        <v>126</v>
      </c>
      <c r="J113" s="147"/>
      <c r="K113" s="51"/>
      <c r="L113" s="152"/>
      <c r="M113" s="147"/>
      <c r="N113" s="51"/>
      <c r="O113" s="152"/>
      <c r="P113" s="147"/>
      <c r="Q113" s="147"/>
      <c r="R113" s="147"/>
      <c r="S113" s="147"/>
      <c r="T113" s="147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5">
      <c r="A114" s="1"/>
      <c r="B114" s="1"/>
      <c r="C114" s="153"/>
      <c r="D114" s="154"/>
      <c r="E114" s="155"/>
      <c r="F114" s="156"/>
      <c r="G114" s="157"/>
      <c r="H114" s="155"/>
      <c r="I114" s="156"/>
      <c r="J114" s="157"/>
      <c r="K114" s="158"/>
      <c r="L114" s="156"/>
      <c r="M114" s="157"/>
      <c r="N114" s="158"/>
      <c r="O114" s="156"/>
      <c r="P114" s="157"/>
      <c r="Q114" s="157"/>
      <c r="R114" s="157"/>
      <c r="S114" s="157"/>
      <c r="T114" s="147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47"/>
      <c r="B115" s="148"/>
      <c r="C115" s="147"/>
      <c r="D115" s="147"/>
      <c r="E115" s="51"/>
      <c r="F115" s="147"/>
      <c r="G115" s="147"/>
      <c r="H115" s="51"/>
      <c r="I115" s="147"/>
      <c r="J115" s="147"/>
      <c r="K115" s="51"/>
      <c r="L115" s="147"/>
      <c r="M115" s="147"/>
      <c r="N115" s="51"/>
      <c r="O115" s="147"/>
      <c r="P115" s="147"/>
      <c r="Q115" s="147"/>
      <c r="R115" s="147"/>
      <c r="S115" s="147"/>
      <c r="T115" s="147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47"/>
      <c r="B116" s="148"/>
      <c r="C116" s="147"/>
      <c r="D116" s="147"/>
      <c r="E116" s="51"/>
      <c r="F116" s="147"/>
      <c r="G116" s="147"/>
      <c r="H116" s="51"/>
      <c r="I116" s="147"/>
      <c r="J116" s="147"/>
      <c r="K116" s="51"/>
      <c r="L116" s="147"/>
      <c r="M116" s="147"/>
      <c r="N116" s="51"/>
      <c r="O116" s="147"/>
      <c r="P116" s="147"/>
      <c r="Q116" s="147"/>
      <c r="R116" s="147"/>
      <c r="S116" s="147"/>
      <c r="T116" s="147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47"/>
      <c r="B117" s="148"/>
      <c r="C117" s="147"/>
      <c r="D117" s="147"/>
      <c r="E117" s="51"/>
      <c r="F117" s="147"/>
      <c r="G117" s="147"/>
      <c r="H117" s="51"/>
      <c r="I117" s="147"/>
      <c r="J117" s="147"/>
      <c r="K117" s="51"/>
      <c r="L117" s="147"/>
      <c r="M117" s="147"/>
      <c r="N117" s="51"/>
      <c r="O117" s="147"/>
      <c r="P117" s="147"/>
      <c r="Q117" s="147"/>
      <c r="R117" s="147"/>
      <c r="S117" s="147"/>
      <c r="T117" s="147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47"/>
      <c r="B118" s="148"/>
      <c r="C118" s="147"/>
      <c r="D118" s="147"/>
      <c r="E118" s="51"/>
      <c r="F118" s="147"/>
      <c r="G118" s="147"/>
      <c r="H118" s="51"/>
      <c r="I118" s="147"/>
      <c r="J118" s="147"/>
      <c r="K118" s="51"/>
      <c r="L118" s="147"/>
      <c r="M118" s="147"/>
      <c r="N118" s="51"/>
      <c r="O118" s="147"/>
      <c r="P118" s="147"/>
      <c r="Q118" s="147"/>
      <c r="R118" s="147"/>
      <c r="S118" s="147"/>
      <c r="T118" s="147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47"/>
      <c r="B119" s="148"/>
      <c r="C119" s="147"/>
      <c r="D119" s="147"/>
      <c r="E119" s="51"/>
      <c r="F119" s="147"/>
      <c r="G119" s="147"/>
      <c r="H119" s="51"/>
      <c r="I119" s="147"/>
      <c r="J119" s="147"/>
      <c r="K119" s="51"/>
      <c r="L119" s="147"/>
      <c r="M119" s="147"/>
      <c r="N119" s="51"/>
      <c r="O119" s="147"/>
      <c r="P119" s="147"/>
      <c r="Q119" s="147"/>
      <c r="R119" s="147"/>
      <c r="S119" s="147"/>
      <c r="T119" s="147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"/>
    <row r="315" spans="1:38" ht="15.75" customHeight="1" x14ac:dyDescent="0.2"/>
    <row r="316" spans="1:38" ht="15.75" customHeight="1" x14ac:dyDescent="0.2"/>
    <row r="317" spans="1:38" ht="15.75" customHeight="1" x14ac:dyDescent="0.2"/>
    <row r="318" spans="1:38" ht="15.75" customHeight="1" x14ac:dyDescent="0.2"/>
    <row r="319" spans="1:38" ht="15.75" customHeight="1" x14ac:dyDescent="0.2"/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</sheetData>
  <autoFilter ref="A19:T19"/>
  <mergeCells count="46">
    <mergeCell ref="D17:D18"/>
    <mergeCell ref="H17:J17"/>
    <mergeCell ref="I92:I93"/>
    <mergeCell ref="H92:H93"/>
    <mergeCell ref="A12:T12"/>
    <mergeCell ref="A13:T13"/>
    <mergeCell ref="A15:T15"/>
    <mergeCell ref="A17:A18"/>
    <mergeCell ref="B17:B18"/>
    <mergeCell ref="C17:C18"/>
    <mergeCell ref="T17:T18"/>
    <mergeCell ref="K17:M17"/>
    <mergeCell ref="N92:N93"/>
    <mergeCell ref="F92:F93"/>
    <mergeCell ref="N17:P17"/>
    <mergeCell ref="Q17:S17"/>
    <mergeCell ref="M92:M93"/>
    <mergeCell ref="H54:J56"/>
    <mergeCell ref="H58:J60"/>
    <mergeCell ref="L92:L93"/>
    <mergeCell ref="K92:K93"/>
    <mergeCell ref="J92:J93"/>
    <mergeCell ref="T92:T93"/>
    <mergeCell ref="Q92:Q93"/>
    <mergeCell ref="R92:R93"/>
    <mergeCell ref="S92:S93"/>
    <mergeCell ref="P92:P93"/>
    <mergeCell ref="O92:O93"/>
    <mergeCell ref="E113:F113"/>
    <mergeCell ref="A108:C108"/>
    <mergeCell ref="E101:G102"/>
    <mergeCell ref="H105:J105"/>
    <mergeCell ref="H101:J102"/>
    <mergeCell ref="H112:K112"/>
    <mergeCell ref="A109:C109"/>
    <mergeCell ref="E105:G105"/>
    <mergeCell ref="C92:C93"/>
    <mergeCell ref="E17:G17"/>
    <mergeCell ref="G92:G93"/>
    <mergeCell ref="A23:C23"/>
    <mergeCell ref="E92:E93"/>
    <mergeCell ref="D92:D93"/>
    <mergeCell ref="B92:B93"/>
    <mergeCell ref="A92:A93"/>
    <mergeCell ref="E54:G56"/>
    <mergeCell ref="E58:G60"/>
  </mergeCells>
  <phoneticPr fontId="0" type="noConversion"/>
  <printOptions horizontalCentered="1"/>
  <pageMargins left="0" right="0" top="0" bottom="0" header="0" footer="0"/>
  <pageSetup paperSize="9" scale="48" fitToHeight="0" orientation="landscape" r:id="rId1"/>
  <ignoredErrors>
    <ignoredError sqref="Q26" formula="1"/>
    <ignoredError sqref="B6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59"/>
  <sheetViews>
    <sheetView topLeftCell="B1" workbookViewId="0">
      <selection activeCell="B8" sqref="B8:J8"/>
    </sheetView>
  </sheetViews>
  <sheetFormatPr defaultColWidth="12.625" defaultRowHeight="15" customHeight="1" x14ac:dyDescent="0.2"/>
  <cols>
    <col min="1" max="1" width="12.875" hidden="1" customWidth="1"/>
    <col min="2" max="2" width="9.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12" width="6.75" customWidth="1"/>
    <col min="13" max="13" width="10" customWidth="1"/>
    <col min="14" max="26" width="6.75" customWidth="1"/>
  </cols>
  <sheetData>
    <row r="1" spans="1:26" ht="15" customHeight="1" x14ac:dyDescent="0.25">
      <c r="A1" s="159"/>
      <c r="B1" s="159"/>
      <c r="C1" s="159"/>
      <c r="D1" s="160"/>
      <c r="E1" s="159"/>
      <c r="F1" s="160"/>
      <c r="G1" s="159"/>
      <c r="H1" s="159"/>
      <c r="I1" s="161"/>
      <c r="J1" s="162" t="s">
        <v>127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25">
      <c r="A2" s="159"/>
      <c r="B2" s="159"/>
      <c r="C2" s="159"/>
      <c r="D2" s="160"/>
      <c r="E2" s="159"/>
      <c r="F2" s="160"/>
      <c r="G2" s="159"/>
      <c r="H2" s="344" t="s">
        <v>128</v>
      </c>
      <c r="I2" s="261"/>
      <c r="J2" s="2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25">
      <c r="A3" s="159"/>
      <c r="B3" s="159"/>
      <c r="C3" s="159"/>
      <c r="D3" s="160"/>
      <c r="E3" s="159"/>
      <c r="F3" s="160"/>
      <c r="G3" s="159"/>
      <c r="H3" s="344" t="s">
        <v>129</v>
      </c>
      <c r="I3" s="261"/>
      <c r="J3" s="2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2">
      <c r="A4" s="159"/>
      <c r="B4" s="159"/>
      <c r="C4" s="159"/>
      <c r="D4" s="160"/>
      <c r="E4" s="159"/>
      <c r="F4" s="160"/>
      <c r="G4" s="159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3">
      <c r="A5" s="159"/>
      <c r="B5" s="316" t="s">
        <v>130</v>
      </c>
      <c r="C5" s="261"/>
      <c r="D5" s="261"/>
      <c r="E5" s="261"/>
      <c r="F5" s="261"/>
      <c r="G5" s="261"/>
      <c r="H5" s="261"/>
      <c r="I5" s="261"/>
      <c r="J5" s="2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3">
      <c r="A6" s="159"/>
      <c r="B6" s="316" t="s">
        <v>204</v>
      </c>
      <c r="C6" s="261"/>
      <c r="D6" s="261"/>
      <c r="E6" s="261"/>
      <c r="F6" s="261"/>
      <c r="G6" s="261"/>
      <c r="H6" s="261"/>
      <c r="I6" s="261"/>
      <c r="J6" s="2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3">
      <c r="A7" s="159"/>
      <c r="B7" s="357" t="s">
        <v>131</v>
      </c>
      <c r="C7" s="261"/>
      <c r="D7" s="261"/>
      <c r="E7" s="261"/>
      <c r="F7" s="261"/>
      <c r="G7" s="261"/>
      <c r="H7" s="261"/>
      <c r="I7" s="261"/>
      <c r="J7" s="2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3">
      <c r="A8" s="159"/>
      <c r="B8" s="316" t="s">
        <v>352</v>
      </c>
      <c r="C8" s="261"/>
      <c r="D8" s="261"/>
      <c r="E8" s="261"/>
      <c r="F8" s="261"/>
      <c r="G8" s="261"/>
      <c r="H8" s="261"/>
      <c r="I8" s="261"/>
      <c r="J8" s="2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2">
      <c r="A9" s="159"/>
      <c r="B9" s="159"/>
      <c r="C9" s="159"/>
      <c r="D9" s="160"/>
      <c r="E9" s="159"/>
      <c r="F9" s="160"/>
      <c r="G9" s="159"/>
      <c r="H9" s="15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2">
      <c r="A10" s="163"/>
      <c r="B10" s="348" t="s">
        <v>132</v>
      </c>
      <c r="C10" s="318"/>
      <c r="D10" s="326"/>
      <c r="E10" s="325" t="s">
        <v>133</v>
      </c>
      <c r="F10" s="318"/>
      <c r="G10" s="318"/>
      <c r="H10" s="318"/>
      <c r="I10" s="318"/>
      <c r="J10" s="326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2">
      <c r="A11" s="164" t="s">
        <v>134</v>
      </c>
      <c r="B11" s="164" t="s">
        <v>135</v>
      </c>
      <c r="C11" s="164" t="s">
        <v>5</v>
      </c>
      <c r="D11" s="165" t="s">
        <v>136</v>
      </c>
      <c r="E11" s="164" t="s">
        <v>137</v>
      </c>
      <c r="F11" s="165" t="s">
        <v>136</v>
      </c>
      <c r="G11" s="164" t="s">
        <v>138</v>
      </c>
      <c r="H11" s="164" t="s">
        <v>139</v>
      </c>
      <c r="I11" s="164" t="s">
        <v>140</v>
      </c>
      <c r="J11" s="164" t="s">
        <v>141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6.5" customHeight="1" x14ac:dyDescent="0.25">
      <c r="A12" s="166"/>
      <c r="B12" s="227"/>
      <c r="C12" s="225"/>
      <c r="D12" s="226"/>
      <c r="E12" s="225"/>
      <c r="F12" s="226"/>
      <c r="G12" s="225"/>
      <c r="H12" s="225"/>
      <c r="I12" s="226"/>
      <c r="J12" s="225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25">
      <c r="A13" s="166"/>
      <c r="B13" s="227"/>
      <c r="C13" s="225"/>
      <c r="D13" s="226"/>
      <c r="E13" s="225"/>
      <c r="F13" s="226"/>
      <c r="G13" s="225"/>
      <c r="H13" s="225"/>
      <c r="I13" s="226"/>
      <c r="J13" s="225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25">
      <c r="A14" s="166"/>
      <c r="B14" s="227"/>
      <c r="C14" s="225"/>
      <c r="D14" s="226"/>
      <c r="E14" s="225"/>
      <c r="F14" s="226"/>
      <c r="G14" s="225"/>
      <c r="H14" s="225"/>
      <c r="I14" s="226"/>
      <c r="J14" s="22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25">
      <c r="A15" s="167"/>
      <c r="B15" s="317" t="s">
        <v>142</v>
      </c>
      <c r="C15" s="318"/>
      <c r="D15" s="168">
        <f>SUM(D12:D14)</f>
        <v>0</v>
      </c>
      <c r="E15" s="169"/>
      <c r="F15" s="168">
        <f>SUM(F12:F14)</f>
        <v>0</v>
      </c>
      <c r="G15" s="169"/>
      <c r="H15" s="169"/>
      <c r="I15" s="168">
        <f>SUM(I12:I14)</f>
        <v>0</v>
      </c>
      <c r="J15" s="169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14.25" customHeight="1" x14ac:dyDescent="0.2">
      <c r="A16" s="159"/>
      <c r="B16" s="159"/>
      <c r="C16" s="159"/>
      <c r="D16" s="160"/>
      <c r="E16" s="159"/>
      <c r="F16" s="160"/>
      <c r="G16" s="159"/>
      <c r="H16" s="159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4.25" customHeight="1" x14ac:dyDescent="0.2">
      <c r="A17" s="159"/>
      <c r="B17" s="159"/>
      <c r="C17" s="159"/>
      <c r="D17" s="160"/>
      <c r="E17" s="159"/>
      <c r="F17" s="160"/>
      <c r="G17" s="159"/>
      <c r="H17" s="159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44.25" customHeight="1" x14ac:dyDescent="0.2">
      <c r="A18" s="163"/>
      <c r="B18" s="348" t="s">
        <v>143</v>
      </c>
      <c r="C18" s="318"/>
      <c r="D18" s="326"/>
      <c r="E18" s="325" t="s">
        <v>133</v>
      </c>
      <c r="F18" s="318"/>
      <c r="G18" s="318"/>
      <c r="H18" s="318"/>
      <c r="I18" s="318"/>
      <c r="J18" s="326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ht="61.5" customHeight="1" x14ac:dyDescent="0.2">
      <c r="A19" s="164" t="s">
        <v>134</v>
      </c>
      <c r="B19" s="164" t="s">
        <v>135</v>
      </c>
      <c r="C19" s="164" t="s">
        <v>5</v>
      </c>
      <c r="D19" s="165" t="s">
        <v>136</v>
      </c>
      <c r="E19" s="216" t="s">
        <v>137</v>
      </c>
      <c r="F19" s="165" t="s">
        <v>136</v>
      </c>
      <c r="G19" s="164" t="s">
        <v>138</v>
      </c>
      <c r="H19" s="216" t="s">
        <v>139</v>
      </c>
      <c r="I19" s="164" t="s">
        <v>140</v>
      </c>
      <c r="J19" s="164" t="s">
        <v>141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29.25" customHeight="1" x14ac:dyDescent="0.2">
      <c r="A20" s="166"/>
      <c r="B20" s="353" t="s">
        <v>35</v>
      </c>
      <c r="C20" s="331" t="s">
        <v>298</v>
      </c>
      <c r="D20" s="363">
        <f xml:space="preserve"> F20+F25+F30</f>
        <v>519500</v>
      </c>
      <c r="E20" s="332"/>
      <c r="F20" s="305">
        <f xml:space="preserve"> I20+I21+I22+I23+I24</f>
        <v>176000</v>
      </c>
      <c r="G20" s="309"/>
      <c r="H20" s="213" t="s">
        <v>302</v>
      </c>
      <c r="I20" s="217">
        <v>17710</v>
      </c>
      <c r="J20" s="198" t="s">
        <v>246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30.75" customHeight="1" x14ac:dyDescent="0.2">
      <c r="A21" s="166"/>
      <c r="B21" s="354"/>
      <c r="C21" s="311"/>
      <c r="D21" s="364"/>
      <c r="E21" s="333"/>
      <c r="F21" s="306"/>
      <c r="G21" s="310"/>
      <c r="H21" s="213" t="s">
        <v>303</v>
      </c>
      <c r="I21" s="217">
        <v>58765</v>
      </c>
      <c r="J21" s="198" t="s">
        <v>230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ht="30.75" customHeight="1" x14ac:dyDescent="0.2">
      <c r="A22" s="166"/>
      <c r="B22" s="354"/>
      <c r="C22" s="311"/>
      <c r="D22" s="364"/>
      <c r="E22" s="334"/>
      <c r="F22" s="306"/>
      <c r="G22" s="310"/>
      <c r="H22" s="213" t="s">
        <v>304</v>
      </c>
      <c r="I22" s="217">
        <v>65205</v>
      </c>
      <c r="J22" s="198" t="s">
        <v>301</v>
      </c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ht="29.25" customHeight="1" x14ac:dyDescent="0.2">
      <c r="A23" s="166"/>
      <c r="B23" s="354"/>
      <c r="C23" s="311"/>
      <c r="D23" s="307"/>
      <c r="E23" s="335" t="s">
        <v>290</v>
      </c>
      <c r="F23" s="307"/>
      <c r="G23" s="311"/>
      <c r="H23" s="311"/>
      <c r="I23" s="199">
        <v>31680</v>
      </c>
      <c r="J23" s="198" t="s">
        <v>299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ht="29.25" customHeight="1" x14ac:dyDescent="0.2">
      <c r="A24" s="166"/>
      <c r="B24" s="354"/>
      <c r="C24" s="311"/>
      <c r="D24" s="307"/>
      <c r="E24" s="336"/>
      <c r="F24" s="308"/>
      <c r="G24" s="312"/>
      <c r="H24" s="321"/>
      <c r="I24" s="199">
        <v>2640</v>
      </c>
      <c r="J24" s="198" t="s">
        <v>300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ht="30" customHeight="1" x14ac:dyDescent="0.2">
      <c r="A25" s="166"/>
      <c r="B25" s="361"/>
      <c r="C25" s="321"/>
      <c r="D25" s="365"/>
      <c r="E25" s="332"/>
      <c r="F25" s="305">
        <f xml:space="preserve"> I25+I26+I27+I28+I29</f>
        <v>167500</v>
      </c>
      <c r="G25" s="309"/>
      <c r="H25" s="228" t="s">
        <v>334</v>
      </c>
      <c r="I25" s="232">
        <v>16100</v>
      </c>
      <c r="J25" s="231" t="s">
        <v>327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ht="30" customHeight="1" x14ac:dyDescent="0.2">
      <c r="A26" s="166"/>
      <c r="B26" s="361"/>
      <c r="C26" s="321"/>
      <c r="D26" s="365"/>
      <c r="E26" s="333"/>
      <c r="F26" s="306"/>
      <c r="G26" s="310"/>
      <c r="H26" s="228" t="s">
        <v>333</v>
      </c>
      <c r="I26" s="232">
        <v>56752.5</v>
      </c>
      <c r="J26" s="231" t="s">
        <v>328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ht="30.75" customHeight="1" x14ac:dyDescent="0.2">
      <c r="A27" s="166"/>
      <c r="B27" s="361"/>
      <c r="C27" s="321"/>
      <c r="D27" s="365"/>
      <c r="E27" s="334"/>
      <c r="F27" s="306"/>
      <c r="G27" s="310"/>
      <c r="H27" s="228" t="s">
        <v>332</v>
      </c>
      <c r="I27" s="232">
        <v>61985</v>
      </c>
      <c r="J27" s="231" t="s">
        <v>329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ht="30" customHeight="1" x14ac:dyDescent="0.2">
      <c r="A28" s="166"/>
      <c r="B28" s="361"/>
      <c r="C28" s="321"/>
      <c r="D28" s="329"/>
      <c r="E28" s="335" t="s">
        <v>290</v>
      </c>
      <c r="F28" s="307"/>
      <c r="G28" s="310"/>
      <c r="H28" s="314"/>
      <c r="I28" s="232">
        <v>30150</v>
      </c>
      <c r="J28" s="231" t="s">
        <v>330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ht="28.5" customHeight="1" x14ac:dyDescent="0.2">
      <c r="A29" s="166"/>
      <c r="B29" s="361"/>
      <c r="C29" s="321"/>
      <c r="D29" s="329"/>
      <c r="E29" s="336"/>
      <c r="F29" s="308"/>
      <c r="G29" s="313"/>
      <c r="H29" s="315"/>
      <c r="I29" s="232">
        <v>2512.5</v>
      </c>
      <c r="J29" s="231" t="s">
        <v>331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ht="30.75" customHeight="1" x14ac:dyDescent="0.2">
      <c r="A30" s="166"/>
      <c r="B30" s="361"/>
      <c r="C30" s="321"/>
      <c r="D30" s="329"/>
      <c r="E30" s="331"/>
      <c r="F30" s="346">
        <f xml:space="preserve"> I30+I31+I32+I33+I34</f>
        <v>176000</v>
      </c>
      <c r="G30" s="309"/>
      <c r="H30" s="213" t="s">
        <v>344</v>
      </c>
      <c r="I30" s="217">
        <v>17710</v>
      </c>
      <c r="J30" s="198" t="s">
        <v>340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ht="30.75" customHeight="1" x14ac:dyDescent="0.2">
      <c r="A31" s="166"/>
      <c r="B31" s="361"/>
      <c r="C31" s="321"/>
      <c r="D31" s="329"/>
      <c r="E31" s="321"/>
      <c r="F31" s="329"/>
      <c r="G31" s="323"/>
      <c r="H31" s="213" t="s">
        <v>345</v>
      </c>
      <c r="I31" s="217">
        <v>58765</v>
      </c>
      <c r="J31" s="198" t="s">
        <v>339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ht="30.75" customHeight="1" x14ac:dyDescent="0.2">
      <c r="A32" s="166"/>
      <c r="B32" s="361"/>
      <c r="C32" s="321"/>
      <c r="D32" s="329"/>
      <c r="E32" s="321"/>
      <c r="F32" s="329"/>
      <c r="G32" s="323"/>
      <c r="H32" s="213" t="s">
        <v>346</v>
      </c>
      <c r="I32" s="217">
        <v>65205</v>
      </c>
      <c r="J32" s="198" t="s">
        <v>341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ht="31.5" customHeight="1" x14ac:dyDescent="0.2">
      <c r="A33" s="166"/>
      <c r="B33" s="361"/>
      <c r="C33" s="321"/>
      <c r="D33" s="365"/>
      <c r="E33" s="314" t="s">
        <v>290</v>
      </c>
      <c r="F33" s="349"/>
      <c r="G33" s="323"/>
      <c r="H33" s="332"/>
      <c r="I33" s="217">
        <v>31680</v>
      </c>
      <c r="J33" s="198" t="s">
        <v>342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ht="28.5" customHeight="1" x14ac:dyDescent="0.2">
      <c r="A34" s="166"/>
      <c r="B34" s="355"/>
      <c r="C34" s="322"/>
      <c r="D34" s="366"/>
      <c r="E34" s="351"/>
      <c r="F34" s="350"/>
      <c r="G34" s="324"/>
      <c r="H34" s="334"/>
      <c r="I34" s="217">
        <v>2640</v>
      </c>
      <c r="J34" s="198" t="s">
        <v>343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ht="30.75" customHeight="1" x14ac:dyDescent="0.2">
      <c r="A35" s="166"/>
      <c r="B35" s="359" t="s">
        <v>57</v>
      </c>
      <c r="C35" s="319" t="s">
        <v>305</v>
      </c>
      <c r="D35" s="327">
        <f xml:space="preserve"> F35</f>
        <v>110960.44999999998</v>
      </c>
      <c r="E35" s="358" t="s">
        <v>306</v>
      </c>
      <c r="F35" s="327">
        <f xml:space="preserve"> I35+I36+I37+I38+I39+I40+I41+I42</f>
        <v>110960.44999999998</v>
      </c>
      <c r="G35" s="319"/>
      <c r="H35" s="218"/>
      <c r="I35" s="219">
        <v>36200</v>
      </c>
      <c r="J35" s="220" t="s">
        <v>307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ht="31.5" customHeight="1" x14ac:dyDescent="0.2">
      <c r="A36" s="166"/>
      <c r="B36" s="360"/>
      <c r="C36" s="320"/>
      <c r="D36" s="362"/>
      <c r="E36" s="320"/>
      <c r="F36" s="328"/>
      <c r="G36" s="320"/>
      <c r="H36" s="218"/>
      <c r="I36" s="219">
        <v>540</v>
      </c>
      <c r="J36" s="220" t="s">
        <v>309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ht="30.75" customHeight="1" x14ac:dyDescent="0.2">
      <c r="A37" s="166"/>
      <c r="B37" s="361"/>
      <c r="C37" s="321"/>
      <c r="D37" s="329"/>
      <c r="E37" s="321"/>
      <c r="F37" s="329"/>
      <c r="G37" s="321"/>
      <c r="H37" s="201"/>
      <c r="I37" s="199">
        <v>756.9</v>
      </c>
      <c r="J37" s="220" t="s">
        <v>308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ht="30.75" customHeight="1" x14ac:dyDescent="0.2">
      <c r="A38" s="166"/>
      <c r="B38" s="361"/>
      <c r="C38" s="321"/>
      <c r="D38" s="329"/>
      <c r="E38" s="321"/>
      <c r="F38" s="329"/>
      <c r="G38" s="321"/>
      <c r="H38" s="201"/>
      <c r="I38" s="199">
        <v>35420</v>
      </c>
      <c r="J38" s="198" t="s">
        <v>335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ht="30.75" customHeight="1" x14ac:dyDescent="0.2">
      <c r="A39" s="166"/>
      <c r="B39" s="361"/>
      <c r="C39" s="321"/>
      <c r="D39" s="329"/>
      <c r="E39" s="321"/>
      <c r="F39" s="329"/>
      <c r="G39" s="321"/>
      <c r="H39" s="201"/>
      <c r="I39" s="199">
        <v>546.65</v>
      </c>
      <c r="J39" s="198" t="s">
        <v>336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ht="31.5" customHeight="1" x14ac:dyDescent="0.2">
      <c r="A40" s="166"/>
      <c r="B40" s="361"/>
      <c r="C40" s="321"/>
      <c r="D40" s="329"/>
      <c r="E40" s="321"/>
      <c r="F40" s="329"/>
      <c r="G40" s="321"/>
      <c r="H40" s="201"/>
      <c r="I40" s="199">
        <v>36740</v>
      </c>
      <c r="J40" s="198" t="s">
        <v>337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ht="29.25" customHeight="1" x14ac:dyDescent="0.2">
      <c r="A41" s="166"/>
      <c r="B41" s="361"/>
      <c r="C41" s="321"/>
      <c r="D41" s="329"/>
      <c r="E41" s="321"/>
      <c r="F41" s="329"/>
      <c r="G41" s="321"/>
      <c r="H41" s="201"/>
      <c r="I41" s="236">
        <v>756</v>
      </c>
      <c r="J41" s="198" t="s">
        <v>338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ht="32.25" customHeight="1" x14ac:dyDescent="0.2">
      <c r="A42" s="166"/>
      <c r="B42" s="355"/>
      <c r="C42" s="322"/>
      <c r="D42" s="330"/>
      <c r="E42" s="322"/>
      <c r="F42" s="330"/>
      <c r="G42" s="322"/>
      <c r="H42" s="198"/>
      <c r="I42" s="236">
        <v>0.9</v>
      </c>
      <c r="J42" s="198" t="s">
        <v>347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ht="30" customHeight="1" x14ac:dyDescent="0.2">
      <c r="A43" s="166"/>
      <c r="B43" s="353" t="s">
        <v>63</v>
      </c>
      <c r="C43" s="331" t="s">
        <v>197</v>
      </c>
      <c r="D43" s="346">
        <f xml:space="preserve"> F43</f>
        <v>15949.32</v>
      </c>
      <c r="E43" s="335" t="s">
        <v>290</v>
      </c>
      <c r="F43" s="346">
        <f xml:space="preserve"> I43+I44</f>
        <v>15949.32</v>
      </c>
      <c r="G43" s="335" t="s">
        <v>316</v>
      </c>
      <c r="H43" s="335"/>
      <c r="I43" s="199">
        <v>7974.66</v>
      </c>
      <c r="J43" s="198" t="s">
        <v>291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31.5" customHeight="1" x14ac:dyDescent="0.2">
      <c r="A44" s="166"/>
      <c r="B44" s="355"/>
      <c r="C44" s="322"/>
      <c r="D44" s="330"/>
      <c r="E44" s="345"/>
      <c r="F44" s="330"/>
      <c r="G44" s="345"/>
      <c r="H44" s="347"/>
      <c r="I44" s="202">
        <v>7974.66</v>
      </c>
      <c r="J44" s="200" t="s">
        <v>292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31.5" customHeight="1" x14ac:dyDescent="0.2">
      <c r="A45" s="166"/>
      <c r="B45" s="353" t="s">
        <v>315</v>
      </c>
      <c r="C45" s="331" t="s">
        <v>197</v>
      </c>
      <c r="D45" s="346">
        <f xml:space="preserve"> F45</f>
        <v>3127.32</v>
      </c>
      <c r="E45" s="335" t="s">
        <v>290</v>
      </c>
      <c r="F45" s="346">
        <f xml:space="preserve"> I45+I46</f>
        <v>3127.32</v>
      </c>
      <c r="G45" s="335" t="s">
        <v>316</v>
      </c>
      <c r="H45" s="335"/>
      <c r="I45" s="202">
        <v>1563.66</v>
      </c>
      <c r="J45" s="200" t="s">
        <v>324</v>
      </c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31.5" customHeight="1" x14ac:dyDescent="0.2">
      <c r="A46" s="166"/>
      <c r="B46" s="355"/>
      <c r="C46" s="322"/>
      <c r="D46" s="330"/>
      <c r="E46" s="345"/>
      <c r="F46" s="330"/>
      <c r="G46" s="345"/>
      <c r="H46" s="347"/>
      <c r="I46" s="202">
        <v>1563.66</v>
      </c>
      <c r="J46" s="200" t="s">
        <v>325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5.75" customHeight="1" x14ac:dyDescent="0.2">
      <c r="A47" s="166"/>
      <c r="B47" s="353" t="s">
        <v>68</v>
      </c>
      <c r="C47" s="356" t="s">
        <v>69</v>
      </c>
      <c r="D47" s="346">
        <f xml:space="preserve"> F47</f>
        <v>124058.71999999999</v>
      </c>
      <c r="E47" s="331" t="s">
        <v>272</v>
      </c>
      <c r="F47" s="346">
        <f xml:space="preserve"> I47+I50+I51</f>
        <v>124058.71999999999</v>
      </c>
      <c r="G47" s="335" t="s">
        <v>317</v>
      </c>
      <c r="H47" s="234" t="s">
        <v>274</v>
      </c>
      <c r="I47" s="346">
        <v>88557.54</v>
      </c>
      <c r="J47" s="331" t="s">
        <v>285</v>
      </c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7.25" customHeight="1" x14ac:dyDescent="0.2">
      <c r="A48" s="166"/>
      <c r="B48" s="354"/>
      <c r="C48" s="321"/>
      <c r="D48" s="307"/>
      <c r="E48" s="311"/>
      <c r="F48" s="307"/>
      <c r="G48" s="352"/>
      <c r="H48" s="198" t="s">
        <v>273</v>
      </c>
      <c r="I48" s="307"/>
      <c r="J48" s="31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5" customHeight="1" x14ac:dyDescent="0.2">
      <c r="A49" s="166"/>
      <c r="B49" s="354"/>
      <c r="C49" s="321"/>
      <c r="D49" s="307"/>
      <c r="E49" s="311"/>
      <c r="F49" s="307"/>
      <c r="G49" s="352"/>
      <c r="H49" s="198" t="s">
        <v>275</v>
      </c>
      <c r="I49" s="308"/>
      <c r="J49" s="312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30" customHeight="1" x14ac:dyDescent="0.2">
      <c r="A50" s="166"/>
      <c r="B50" s="354"/>
      <c r="C50" s="321"/>
      <c r="D50" s="307"/>
      <c r="E50" s="311"/>
      <c r="F50" s="307"/>
      <c r="G50" s="352"/>
      <c r="H50" s="331" t="s">
        <v>276</v>
      </c>
      <c r="I50" s="222">
        <v>35500</v>
      </c>
      <c r="J50" s="198" t="s">
        <v>284</v>
      </c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ht="30.75" customHeight="1" x14ac:dyDescent="0.2">
      <c r="A51" s="166"/>
      <c r="B51" s="355"/>
      <c r="C51" s="322"/>
      <c r="D51" s="330"/>
      <c r="E51" s="322"/>
      <c r="F51" s="330"/>
      <c r="G51" s="345"/>
      <c r="H51" s="312"/>
      <c r="I51" s="223">
        <v>1.18</v>
      </c>
      <c r="J51" s="198" t="s">
        <v>312</v>
      </c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ht="15" customHeight="1" x14ac:dyDescent="0.2">
      <c r="A52" s="166"/>
      <c r="B52" s="353" t="s">
        <v>277</v>
      </c>
      <c r="C52" s="331" t="s">
        <v>73</v>
      </c>
      <c r="D52" s="346">
        <f xml:space="preserve"> F52</f>
        <v>134619.69</v>
      </c>
      <c r="E52" s="331" t="s">
        <v>272</v>
      </c>
      <c r="F52" s="346">
        <f xml:space="preserve"> I52+I55+I56</f>
        <v>134619.69</v>
      </c>
      <c r="G52" s="335" t="s">
        <v>317</v>
      </c>
      <c r="H52" s="235" t="s">
        <v>278</v>
      </c>
      <c r="I52" s="339">
        <v>59079.46</v>
      </c>
      <c r="J52" s="337" t="s">
        <v>282</v>
      </c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ht="15" customHeight="1" x14ac:dyDescent="0.2">
      <c r="A53" s="166"/>
      <c r="B53" s="354"/>
      <c r="C53" s="311"/>
      <c r="D53" s="307"/>
      <c r="E53" s="311"/>
      <c r="F53" s="307"/>
      <c r="G53" s="352"/>
      <c r="H53" s="211" t="s">
        <v>279</v>
      </c>
      <c r="I53" s="341"/>
      <c r="J53" s="338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ht="15" customHeight="1" x14ac:dyDescent="0.2">
      <c r="A54" s="166"/>
      <c r="B54" s="354"/>
      <c r="C54" s="311"/>
      <c r="D54" s="307"/>
      <c r="E54" s="311"/>
      <c r="F54" s="307"/>
      <c r="G54" s="352"/>
      <c r="H54" s="211" t="s">
        <v>280</v>
      </c>
      <c r="I54" s="342"/>
      <c r="J54" s="343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ht="31.5" customHeight="1" x14ac:dyDescent="0.2">
      <c r="A55" s="166"/>
      <c r="B55" s="354"/>
      <c r="C55" s="311"/>
      <c r="D55" s="307"/>
      <c r="E55" s="311"/>
      <c r="F55" s="307"/>
      <c r="G55" s="352"/>
      <c r="H55" s="331" t="s">
        <v>281</v>
      </c>
      <c r="I55" s="224">
        <v>75500</v>
      </c>
      <c r="J55" s="198" t="s">
        <v>283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32.25" customHeight="1" x14ac:dyDescent="0.2">
      <c r="A56" s="166"/>
      <c r="B56" s="355"/>
      <c r="C56" s="322"/>
      <c r="D56" s="330"/>
      <c r="E56" s="322"/>
      <c r="F56" s="330"/>
      <c r="G56" s="345"/>
      <c r="H56" s="312"/>
      <c r="I56" s="224">
        <v>40.229999999999997</v>
      </c>
      <c r="J56" s="198" t="s">
        <v>313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31.5" customHeight="1" x14ac:dyDescent="0.2">
      <c r="A57" s="166"/>
      <c r="B57" s="353" t="s">
        <v>74</v>
      </c>
      <c r="C57" s="331" t="s">
        <v>75</v>
      </c>
      <c r="D57" s="346">
        <f xml:space="preserve"> F57+F59+F61+F63+F65+F68</f>
        <v>14734.5</v>
      </c>
      <c r="E57" s="331" t="s">
        <v>237</v>
      </c>
      <c r="F57" s="346">
        <f xml:space="preserve"> I57+I58</f>
        <v>900</v>
      </c>
      <c r="G57" s="331" t="s">
        <v>319</v>
      </c>
      <c r="H57" s="198" t="s">
        <v>238</v>
      </c>
      <c r="I57" s="199">
        <v>450</v>
      </c>
      <c r="J57" s="198" t="s">
        <v>240</v>
      </c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32.25" customHeight="1" x14ac:dyDescent="0.2">
      <c r="A58" s="166"/>
      <c r="B58" s="354"/>
      <c r="C58" s="321"/>
      <c r="D58" s="307"/>
      <c r="E58" s="312"/>
      <c r="F58" s="308"/>
      <c r="G58" s="312"/>
      <c r="H58" s="198" t="s">
        <v>239</v>
      </c>
      <c r="I58" s="199">
        <v>450</v>
      </c>
      <c r="J58" s="198" t="s">
        <v>241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31.5" customHeight="1" x14ac:dyDescent="0.2">
      <c r="A59" s="166"/>
      <c r="B59" s="354"/>
      <c r="C59" s="321"/>
      <c r="D59" s="329"/>
      <c r="E59" s="331" t="s">
        <v>242</v>
      </c>
      <c r="F59" s="346">
        <f xml:space="preserve"> I59+I60</f>
        <v>1400</v>
      </c>
      <c r="G59" s="331" t="s">
        <v>323</v>
      </c>
      <c r="H59" s="198" t="s">
        <v>243</v>
      </c>
      <c r="I59" s="199">
        <v>700</v>
      </c>
      <c r="J59" s="198" t="s">
        <v>245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31.5" customHeight="1" x14ac:dyDescent="0.2">
      <c r="A60" s="166"/>
      <c r="B60" s="354"/>
      <c r="C60" s="321"/>
      <c r="D60" s="329"/>
      <c r="E60" s="312"/>
      <c r="F60" s="308"/>
      <c r="G60" s="312"/>
      <c r="H60" s="198" t="s">
        <v>244</v>
      </c>
      <c r="I60" s="199">
        <v>700</v>
      </c>
      <c r="J60" s="198" t="s">
        <v>246</v>
      </c>
      <c r="K60" s="161"/>
      <c r="L60" s="161"/>
      <c r="M60" s="160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31.5" customHeight="1" x14ac:dyDescent="0.2">
      <c r="A61" s="166"/>
      <c r="B61" s="354"/>
      <c r="C61" s="321"/>
      <c r="D61" s="329"/>
      <c r="E61" s="331" t="s">
        <v>247</v>
      </c>
      <c r="F61" s="346">
        <f xml:space="preserve"> I61+I62</f>
        <v>832</v>
      </c>
      <c r="G61" s="331" t="s">
        <v>320</v>
      </c>
      <c r="H61" s="198" t="s">
        <v>248</v>
      </c>
      <c r="I61" s="199">
        <v>416</v>
      </c>
      <c r="J61" s="198" t="s">
        <v>250</v>
      </c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31.5" customHeight="1" x14ac:dyDescent="0.2">
      <c r="A62" s="166"/>
      <c r="B62" s="354"/>
      <c r="C62" s="321"/>
      <c r="D62" s="329"/>
      <c r="E62" s="312"/>
      <c r="F62" s="308"/>
      <c r="G62" s="312"/>
      <c r="H62" s="198" t="s">
        <v>249</v>
      </c>
      <c r="I62" s="199">
        <v>416</v>
      </c>
      <c r="J62" s="198" t="s">
        <v>251</v>
      </c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31.5" customHeight="1" x14ac:dyDescent="0.2">
      <c r="A63" s="166"/>
      <c r="B63" s="354"/>
      <c r="C63" s="321"/>
      <c r="D63" s="329"/>
      <c r="E63" s="331" t="s">
        <v>252</v>
      </c>
      <c r="F63" s="346">
        <f xml:space="preserve"> I63+I64</f>
        <v>1080</v>
      </c>
      <c r="G63" s="331" t="s">
        <v>321</v>
      </c>
      <c r="H63" s="198" t="s">
        <v>253</v>
      </c>
      <c r="I63" s="199">
        <v>540</v>
      </c>
      <c r="J63" s="198" t="s">
        <v>255</v>
      </c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31.5" customHeight="1" x14ac:dyDescent="0.2">
      <c r="A64" s="166"/>
      <c r="B64" s="354"/>
      <c r="C64" s="321"/>
      <c r="D64" s="329"/>
      <c r="E64" s="312"/>
      <c r="F64" s="308"/>
      <c r="G64" s="312"/>
      <c r="H64" s="198" t="s">
        <v>254</v>
      </c>
      <c r="I64" s="199">
        <v>540</v>
      </c>
      <c r="J64" s="198" t="s">
        <v>256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31.5" customHeight="1" x14ac:dyDescent="0.2">
      <c r="A65" s="166"/>
      <c r="B65" s="354"/>
      <c r="C65" s="321"/>
      <c r="D65" s="329"/>
      <c r="E65" s="331" t="s">
        <v>257</v>
      </c>
      <c r="F65" s="346">
        <f xml:space="preserve"> I65+I66+I67</f>
        <v>4814.5499999999993</v>
      </c>
      <c r="G65" s="331" t="s">
        <v>318</v>
      </c>
      <c r="H65" s="198" t="s">
        <v>258</v>
      </c>
      <c r="I65" s="199">
        <v>1604.86</v>
      </c>
      <c r="J65" s="198" t="s">
        <v>261</v>
      </c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31.5" customHeight="1" x14ac:dyDescent="0.2">
      <c r="A66" s="166"/>
      <c r="B66" s="354"/>
      <c r="C66" s="321"/>
      <c r="D66" s="329"/>
      <c r="E66" s="311"/>
      <c r="F66" s="307"/>
      <c r="G66" s="311"/>
      <c r="H66" s="198" t="s">
        <v>259</v>
      </c>
      <c r="I66" s="199">
        <v>1604.86</v>
      </c>
      <c r="J66" s="198" t="s">
        <v>262</v>
      </c>
      <c r="K66" s="161"/>
      <c r="L66" s="161"/>
      <c r="M66" s="160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31.5" customHeight="1" x14ac:dyDescent="0.2">
      <c r="A67" s="166"/>
      <c r="B67" s="354"/>
      <c r="C67" s="321"/>
      <c r="D67" s="329"/>
      <c r="E67" s="312"/>
      <c r="F67" s="308"/>
      <c r="G67" s="312"/>
      <c r="H67" s="198" t="s">
        <v>260</v>
      </c>
      <c r="I67" s="199">
        <v>1604.83</v>
      </c>
      <c r="J67" s="198" t="s">
        <v>263</v>
      </c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31.5" customHeight="1" x14ac:dyDescent="0.2">
      <c r="A68" s="166"/>
      <c r="B68" s="354"/>
      <c r="C68" s="321"/>
      <c r="D68" s="329"/>
      <c r="E68" s="331" t="s">
        <v>264</v>
      </c>
      <c r="F68" s="346">
        <f xml:space="preserve"> I68+I69+I70</f>
        <v>5707.9500000000007</v>
      </c>
      <c r="G68" s="331" t="s">
        <v>322</v>
      </c>
      <c r="H68" s="198" t="s">
        <v>265</v>
      </c>
      <c r="I68" s="199">
        <v>1902.65</v>
      </c>
      <c r="J68" s="198" t="s">
        <v>270</v>
      </c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31.5" customHeight="1" x14ac:dyDescent="0.2">
      <c r="A69" s="166"/>
      <c r="B69" s="354"/>
      <c r="C69" s="321"/>
      <c r="D69" s="329"/>
      <c r="E69" s="311"/>
      <c r="F69" s="307"/>
      <c r="G69" s="311"/>
      <c r="H69" s="198" t="s">
        <v>266</v>
      </c>
      <c r="I69" s="199">
        <v>1902.65</v>
      </c>
      <c r="J69" s="198" t="s">
        <v>269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31.5" customHeight="1" x14ac:dyDescent="0.2">
      <c r="A70" s="166"/>
      <c r="B70" s="371"/>
      <c r="C70" s="322"/>
      <c r="D70" s="330"/>
      <c r="E70" s="312"/>
      <c r="F70" s="308"/>
      <c r="G70" s="312"/>
      <c r="H70" s="198" t="s">
        <v>267</v>
      </c>
      <c r="I70" s="199">
        <v>1902.65</v>
      </c>
      <c r="J70" s="198" t="s">
        <v>268</v>
      </c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31.5" customHeight="1" x14ac:dyDescent="0.2">
      <c r="A71" s="166"/>
      <c r="B71" s="353" t="s">
        <v>96</v>
      </c>
      <c r="C71" s="331" t="s">
        <v>97</v>
      </c>
      <c r="D71" s="346">
        <f xml:space="preserve"> F71</f>
        <v>19080.98</v>
      </c>
      <c r="E71" s="331" t="s">
        <v>212</v>
      </c>
      <c r="F71" s="346">
        <f xml:space="preserve"> I71+I72+I73</f>
        <v>19080.98</v>
      </c>
      <c r="G71" s="331" t="s">
        <v>211</v>
      </c>
      <c r="H71" s="198" t="s">
        <v>231</v>
      </c>
      <c r="I71" s="199">
        <v>6410.98</v>
      </c>
      <c r="J71" s="198" t="s">
        <v>234</v>
      </c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29.25" customHeight="1" x14ac:dyDescent="0.2">
      <c r="A72" s="166"/>
      <c r="B72" s="354"/>
      <c r="C72" s="311"/>
      <c r="D72" s="307"/>
      <c r="E72" s="311"/>
      <c r="F72" s="329"/>
      <c r="G72" s="311"/>
      <c r="H72" s="198" t="s">
        <v>232</v>
      </c>
      <c r="I72" s="199">
        <v>6170</v>
      </c>
      <c r="J72" s="198" t="s">
        <v>235</v>
      </c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33" customHeight="1" x14ac:dyDescent="0.2">
      <c r="A73" s="166"/>
      <c r="B73" s="371"/>
      <c r="C73" s="312"/>
      <c r="D73" s="307"/>
      <c r="E73" s="312"/>
      <c r="F73" s="370"/>
      <c r="G73" s="312"/>
      <c r="H73" s="198" t="s">
        <v>233</v>
      </c>
      <c r="I73" s="199">
        <v>6500</v>
      </c>
      <c r="J73" s="198" t="s">
        <v>236</v>
      </c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30.75" customHeight="1" x14ac:dyDescent="0.2">
      <c r="A74" s="166"/>
      <c r="B74" s="353" t="s">
        <v>98</v>
      </c>
      <c r="C74" s="309" t="s">
        <v>99</v>
      </c>
      <c r="D74" s="339">
        <f xml:space="preserve"> F74+F77</f>
        <v>8694</v>
      </c>
      <c r="E74" s="375" t="s">
        <v>205</v>
      </c>
      <c r="F74" s="339">
        <v>4500</v>
      </c>
      <c r="G74" s="337" t="s">
        <v>210</v>
      </c>
      <c r="H74" s="198" t="s">
        <v>216</v>
      </c>
      <c r="I74" s="199">
        <v>1500</v>
      </c>
      <c r="J74" s="198" t="s">
        <v>222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30.75" customHeight="1" x14ac:dyDescent="0.2">
      <c r="A75" s="166"/>
      <c r="B75" s="354"/>
      <c r="C75" s="310"/>
      <c r="D75" s="340"/>
      <c r="E75" s="376"/>
      <c r="F75" s="341"/>
      <c r="G75" s="338"/>
      <c r="H75" s="198" t="s">
        <v>217</v>
      </c>
      <c r="I75" s="199">
        <v>1500</v>
      </c>
      <c r="J75" s="198" t="s">
        <v>223</v>
      </c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30.75" customHeight="1" x14ac:dyDescent="0.2">
      <c r="A76" s="166"/>
      <c r="B76" s="354"/>
      <c r="C76" s="310"/>
      <c r="D76" s="340"/>
      <c r="E76" s="377"/>
      <c r="F76" s="342"/>
      <c r="G76" s="343"/>
      <c r="H76" s="198" t="s">
        <v>218</v>
      </c>
      <c r="I76" s="199">
        <v>1500</v>
      </c>
      <c r="J76" s="198" t="s">
        <v>224</v>
      </c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30.75" customHeight="1" x14ac:dyDescent="0.2">
      <c r="A77" s="166"/>
      <c r="B77" s="354"/>
      <c r="C77" s="310"/>
      <c r="D77" s="340"/>
      <c r="E77" s="375" t="s">
        <v>208</v>
      </c>
      <c r="F77" s="339">
        <v>4194</v>
      </c>
      <c r="G77" s="337" t="s">
        <v>209</v>
      </c>
      <c r="H77" s="198" t="s">
        <v>213</v>
      </c>
      <c r="I77" s="199">
        <v>1398</v>
      </c>
      <c r="J77" s="198" t="s">
        <v>219</v>
      </c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30.75" customHeight="1" x14ac:dyDescent="0.2">
      <c r="A78" s="166"/>
      <c r="B78" s="354"/>
      <c r="C78" s="310"/>
      <c r="D78" s="340"/>
      <c r="E78" s="376"/>
      <c r="F78" s="340"/>
      <c r="G78" s="338"/>
      <c r="H78" s="198" t="s">
        <v>214</v>
      </c>
      <c r="I78" s="199">
        <v>1398</v>
      </c>
      <c r="J78" s="198" t="s">
        <v>220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30.75" customHeight="1" x14ac:dyDescent="0.2">
      <c r="A79" s="166"/>
      <c r="B79" s="354"/>
      <c r="C79" s="310"/>
      <c r="D79" s="340"/>
      <c r="E79" s="376"/>
      <c r="F79" s="340"/>
      <c r="G79" s="338"/>
      <c r="H79" s="200" t="s">
        <v>215</v>
      </c>
      <c r="I79" s="202">
        <v>1398</v>
      </c>
      <c r="J79" s="200" t="s">
        <v>221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30" customHeight="1" x14ac:dyDescent="0.2">
      <c r="A80" s="212"/>
      <c r="B80" s="378" t="s">
        <v>100</v>
      </c>
      <c r="C80" s="332" t="s">
        <v>199</v>
      </c>
      <c r="D80" s="339">
        <f xml:space="preserve"> F80</f>
        <v>5710.68</v>
      </c>
      <c r="E80" s="372" t="s">
        <v>271</v>
      </c>
      <c r="F80" s="339">
        <f xml:space="preserve"> I80+I81+I82</f>
        <v>5710.68</v>
      </c>
      <c r="G80" s="332" t="s">
        <v>286</v>
      </c>
      <c r="H80" s="213" t="s">
        <v>287</v>
      </c>
      <c r="I80" s="214">
        <v>1870.2</v>
      </c>
      <c r="J80" s="213" t="s">
        <v>288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30" customHeight="1" x14ac:dyDescent="0.2">
      <c r="A81" s="212"/>
      <c r="B81" s="379"/>
      <c r="C81" s="367"/>
      <c r="D81" s="340"/>
      <c r="E81" s="373"/>
      <c r="F81" s="340"/>
      <c r="G81" s="367"/>
      <c r="H81" s="228" t="s">
        <v>314</v>
      </c>
      <c r="I81" s="214">
        <v>1920.24</v>
      </c>
      <c r="J81" s="213" t="s">
        <v>289</v>
      </c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30" customHeight="1" x14ac:dyDescent="0.2">
      <c r="A82" s="212"/>
      <c r="B82" s="380"/>
      <c r="C82" s="368"/>
      <c r="D82" s="369"/>
      <c r="E82" s="374"/>
      <c r="F82" s="369"/>
      <c r="G82" s="368"/>
      <c r="H82" s="228" t="s">
        <v>326</v>
      </c>
      <c r="I82" s="214">
        <v>1920.24</v>
      </c>
      <c r="J82" s="213" t="s">
        <v>256</v>
      </c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30" customHeight="1" x14ac:dyDescent="0.2">
      <c r="A83" s="166"/>
      <c r="B83" s="354" t="s">
        <v>200</v>
      </c>
      <c r="C83" s="311" t="s">
        <v>201</v>
      </c>
      <c r="D83" s="307">
        <f xml:space="preserve"> F83</f>
        <v>3600</v>
      </c>
      <c r="E83" s="311" t="s">
        <v>206</v>
      </c>
      <c r="F83" s="307">
        <v>3600</v>
      </c>
      <c r="G83" s="311" t="s">
        <v>207</v>
      </c>
      <c r="H83" s="201" t="s">
        <v>225</v>
      </c>
      <c r="I83" s="203">
        <v>1200</v>
      </c>
      <c r="J83" s="201" t="s">
        <v>229</v>
      </c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30" customHeight="1" x14ac:dyDescent="0.2">
      <c r="A84" s="166"/>
      <c r="B84" s="354"/>
      <c r="C84" s="311"/>
      <c r="D84" s="307"/>
      <c r="E84" s="311"/>
      <c r="F84" s="307"/>
      <c r="G84" s="311"/>
      <c r="H84" s="198" t="s">
        <v>226</v>
      </c>
      <c r="I84" s="199">
        <v>1200</v>
      </c>
      <c r="J84" s="198" t="s">
        <v>228</v>
      </c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30" customHeight="1" x14ac:dyDescent="0.2">
      <c r="A85" s="166"/>
      <c r="B85" s="354"/>
      <c r="C85" s="311"/>
      <c r="D85" s="307"/>
      <c r="E85" s="311"/>
      <c r="F85" s="307"/>
      <c r="G85" s="311"/>
      <c r="H85" s="200" t="s">
        <v>227</v>
      </c>
      <c r="I85" s="202">
        <v>1200</v>
      </c>
      <c r="J85" s="200" t="s">
        <v>230</v>
      </c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33.75" customHeight="1" x14ac:dyDescent="0.2">
      <c r="A86" s="212"/>
      <c r="B86" s="229" t="s">
        <v>293</v>
      </c>
      <c r="C86" s="213" t="s">
        <v>203</v>
      </c>
      <c r="D86" s="214">
        <f xml:space="preserve"> F86</f>
        <v>4000</v>
      </c>
      <c r="E86" s="213" t="s">
        <v>294</v>
      </c>
      <c r="F86" s="214">
        <f xml:space="preserve"> I86</f>
        <v>4000</v>
      </c>
      <c r="G86" s="213" t="s">
        <v>295</v>
      </c>
      <c r="H86" s="213" t="s">
        <v>296</v>
      </c>
      <c r="I86" s="214">
        <v>4000</v>
      </c>
      <c r="J86" s="213" t="s">
        <v>297</v>
      </c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45.75" customHeight="1" x14ac:dyDescent="0.2">
      <c r="A87" s="166"/>
      <c r="B87" s="221" t="s">
        <v>118</v>
      </c>
      <c r="C87" s="201" t="s">
        <v>117</v>
      </c>
      <c r="D87" s="203">
        <f xml:space="preserve"> F87</f>
        <v>29999.99</v>
      </c>
      <c r="E87" s="201" t="s">
        <v>310</v>
      </c>
      <c r="F87" s="203">
        <v>29999.99</v>
      </c>
      <c r="G87" s="201" t="s">
        <v>311</v>
      </c>
      <c r="H87" s="201"/>
      <c r="I87" s="203">
        <v>29999.99</v>
      </c>
      <c r="J87" s="20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5" customHeight="1" x14ac:dyDescent="0.25">
      <c r="A88" s="167"/>
      <c r="B88" s="317" t="s">
        <v>142</v>
      </c>
      <c r="C88" s="318"/>
      <c r="D88" s="168">
        <f>SUM(D20:D87)</f>
        <v>994035.64999999979</v>
      </c>
      <c r="E88" s="169"/>
      <c r="F88" s="168">
        <f>SUM(F20:F87)</f>
        <v>994035.64999999979</v>
      </c>
      <c r="G88" s="169"/>
      <c r="H88" s="169"/>
      <c r="I88" s="168">
        <f>SUM(I20:I87)</f>
        <v>994035.65000000014</v>
      </c>
      <c r="J88" s="169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1:26" ht="14.25" customHeight="1" x14ac:dyDescent="0.2">
      <c r="A89" s="159"/>
      <c r="B89" s="159"/>
      <c r="C89" s="159"/>
      <c r="D89" s="160"/>
      <c r="E89" s="159"/>
      <c r="F89" s="160"/>
      <c r="G89" s="159"/>
      <c r="H89" s="159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2">
      <c r="A90" s="171"/>
      <c r="B90" s="171" t="s">
        <v>144</v>
      </c>
      <c r="C90" s="171"/>
      <c r="D90" s="172"/>
      <c r="E90" s="171"/>
      <c r="F90" s="172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</row>
    <row r="91" spans="1:26" ht="14.25" customHeight="1" x14ac:dyDescent="0.2">
      <c r="A91" s="159"/>
      <c r="B91" s="159"/>
      <c r="C91" s="159"/>
      <c r="D91" s="160"/>
      <c r="E91" s="159"/>
      <c r="F91" s="160"/>
      <c r="G91" s="159"/>
      <c r="H91" s="159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2">
      <c r="A92" s="159"/>
      <c r="B92" s="159"/>
      <c r="C92" s="159"/>
      <c r="D92" s="160"/>
      <c r="E92" s="159"/>
      <c r="F92" s="160"/>
      <c r="G92" s="159"/>
      <c r="H92" s="159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2">
      <c r="A93" s="159"/>
      <c r="B93" s="159"/>
      <c r="C93" s="159"/>
      <c r="D93" s="160"/>
      <c r="E93" s="233"/>
      <c r="F93" s="160"/>
      <c r="G93" s="159"/>
      <c r="H93" s="159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2">
      <c r="A94" s="159"/>
      <c r="B94" s="159"/>
      <c r="C94" s="159"/>
      <c r="D94" s="160"/>
      <c r="E94" s="159"/>
      <c r="F94" s="160"/>
      <c r="G94" s="159"/>
      <c r="H94" s="159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2">
      <c r="A95" s="159"/>
      <c r="B95" s="159"/>
      <c r="C95" s="159"/>
      <c r="D95" s="160"/>
      <c r="E95" s="159"/>
      <c r="F95" s="160"/>
      <c r="G95" s="159"/>
      <c r="H95" s="159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2">
      <c r="A96" s="159"/>
      <c r="B96" s="159"/>
      <c r="C96" s="159"/>
      <c r="D96" s="160"/>
      <c r="E96" s="159"/>
      <c r="F96" s="160"/>
      <c r="G96" s="159"/>
      <c r="H96" s="159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2">
      <c r="A97" s="159"/>
      <c r="B97" s="159"/>
      <c r="C97" s="159"/>
      <c r="D97" s="160"/>
      <c r="E97" s="159"/>
      <c r="F97" s="160"/>
      <c r="G97" s="159"/>
      <c r="H97" s="159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2">
      <c r="A98" s="159"/>
      <c r="B98" s="159"/>
      <c r="C98" s="159"/>
      <c r="D98" s="160"/>
      <c r="E98" s="233"/>
      <c r="F98" s="160"/>
      <c r="G98" s="159"/>
      <c r="H98" s="159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2">
      <c r="A99" s="159"/>
      <c r="B99" s="159"/>
      <c r="C99" s="159"/>
      <c r="D99" s="160"/>
      <c r="E99" s="159"/>
      <c r="F99" s="160"/>
      <c r="G99" s="159"/>
      <c r="H99" s="159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2">
      <c r="A100" s="159"/>
      <c r="B100" s="159"/>
      <c r="C100" s="159"/>
      <c r="D100" s="160"/>
      <c r="E100" s="159"/>
      <c r="F100" s="160"/>
      <c r="G100" s="159"/>
      <c r="H100" s="159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2">
      <c r="A101" s="159"/>
      <c r="B101" s="159"/>
      <c r="C101" s="159"/>
      <c r="D101" s="160"/>
      <c r="E101" s="159"/>
      <c r="F101" s="160"/>
      <c r="G101" s="159"/>
      <c r="H101" s="159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2">
      <c r="A102" s="159"/>
      <c r="B102" s="159"/>
      <c r="C102" s="159"/>
      <c r="D102" s="160"/>
      <c r="E102" s="159"/>
      <c r="F102" s="160"/>
      <c r="G102" s="159"/>
      <c r="H102" s="159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2">
      <c r="A103" s="159"/>
      <c r="B103" s="159"/>
      <c r="C103" s="159"/>
      <c r="D103" s="160"/>
      <c r="E103" s="159"/>
      <c r="F103" s="160"/>
      <c r="G103" s="159"/>
      <c r="H103" s="159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2">
      <c r="A104" s="159"/>
      <c r="B104" s="159"/>
      <c r="C104" s="159"/>
      <c r="D104" s="160"/>
      <c r="E104" s="159"/>
      <c r="F104" s="160"/>
      <c r="G104" s="159"/>
      <c r="H104" s="159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2">
      <c r="A105" s="159"/>
      <c r="B105" s="159"/>
      <c r="C105" s="159"/>
      <c r="D105" s="160"/>
      <c r="E105" s="159"/>
      <c r="F105" s="160"/>
      <c r="G105" s="159"/>
      <c r="H105" s="159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2">
      <c r="A106" s="159"/>
      <c r="B106" s="159"/>
      <c r="C106" s="159"/>
      <c r="D106" s="160"/>
      <c r="E106" s="159"/>
      <c r="F106" s="160"/>
      <c r="G106" s="159"/>
      <c r="H106" s="159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2">
      <c r="A107" s="159"/>
      <c r="B107" s="159"/>
      <c r="C107" s="159"/>
      <c r="D107" s="160"/>
      <c r="E107" s="159"/>
      <c r="F107" s="160"/>
      <c r="G107" s="159"/>
      <c r="H107" s="159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2">
      <c r="A108" s="159"/>
      <c r="B108" s="159"/>
      <c r="C108" s="159"/>
      <c r="D108" s="160"/>
      <c r="E108" s="159"/>
      <c r="F108" s="160"/>
      <c r="G108" s="159"/>
      <c r="H108" s="159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2">
      <c r="A109" s="159"/>
      <c r="B109" s="159"/>
      <c r="C109" s="159"/>
      <c r="D109" s="160"/>
      <c r="E109" s="159"/>
      <c r="F109" s="160"/>
      <c r="G109" s="159"/>
      <c r="H109" s="15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2">
      <c r="A110" s="159"/>
      <c r="B110" s="159"/>
      <c r="C110" s="159"/>
      <c r="D110" s="160"/>
      <c r="E110" s="159"/>
      <c r="F110" s="160"/>
      <c r="G110" s="159"/>
      <c r="H110" s="159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2">
      <c r="A111" s="159"/>
      <c r="B111" s="159"/>
      <c r="C111" s="159"/>
      <c r="D111" s="160"/>
      <c r="E111" s="159"/>
      <c r="F111" s="160"/>
      <c r="G111" s="159"/>
      <c r="H111" s="159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2">
      <c r="A112" s="159"/>
      <c r="B112" s="159"/>
      <c r="C112" s="159"/>
      <c r="D112" s="160"/>
      <c r="E112" s="159"/>
      <c r="F112" s="160"/>
      <c r="G112" s="159"/>
      <c r="H112" s="159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2">
      <c r="A113" s="159"/>
      <c r="B113" s="159"/>
      <c r="C113" s="159"/>
      <c r="D113" s="160"/>
      <c r="E113" s="159"/>
      <c r="F113" s="160"/>
      <c r="G113" s="159"/>
      <c r="H113" s="159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2">
      <c r="A114" s="159"/>
      <c r="B114" s="159"/>
      <c r="C114" s="159"/>
      <c r="D114" s="160"/>
      <c r="E114" s="159"/>
      <c r="F114" s="160"/>
      <c r="G114" s="159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2">
      <c r="A115" s="159"/>
      <c r="B115" s="159"/>
      <c r="C115" s="159"/>
      <c r="D115" s="160"/>
      <c r="E115" s="159"/>
      <c r="F115" s="160"/>
      <c r="G115" s="159"/>
      <c r="H115" s="159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2">
      <c r="A116" s="159"/>
      <c r="B116" s="159"/>
      <c r="C116" s="159"/>
      <c r="D116" s="160"/>
      <c r="E116" s="159"/>
      <c r="F116" s="160"/>
      <c r="G116" s="159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2">
      <c r="A117" s="159"/>
      <c r="B117" s="159"/>
      <c r="C117" s="159"/>
      <c r="D117" s="160"/>
      <c r="E117" s="159"/>
      <c r="F117" s="160"/>
      <c r="G117" s="159"/>
      <c r="H117" s="159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2">
      <c r="A118" s="159"/>
      <c r="B118" s="159"/>
      <c r="C118" s="159"/>
      <c r="D118" s="160"/>
      <c r="E118" s="159"/>
      <c r="F118" s="160"/>
      <c r="G118" s="159"/>
      <c r="H118" s="159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2">
      <c r="A119" s="159"/>
      <c r="B119" s="159"/>
      <c r="C119" s="159"/>
      <c r="D119" s="160"/>
      <c r="E119" s="159"/>
      <c r="F119" s="160"/>
      <c r="G119" s="159"/>
      <c r="H119" s="159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2">
      <c r="A120" s="159"/>
      <c r="B120" s="159"/>
      <c r="C120" s="159"/>
      <c r="D120" s="160"/>
      <c r="E120" s="159"/>
      <c r="F120" s="160"/>
      <c r="G120" s="159"/>
      <c r="H120" s="159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2">
      <c r="A121" s="159"/>
      <c r="B121" s="159"/>
      <c r="C121" s="159"/>
      <c r="D121" s="160"/>
      <c r="E121" s="159"/>
      <c r="F121" s="160"/>
      <c r="G121" s="159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2">
      <c r="A122" s="159"/>
      <c r="B122" s="159"/>
      <c r="C122" s="159"/>
      <c r="D122" s="160"/>
      <c r="E122" s="159"/>
      <c r="F122" s="160"/>
      <c r="G122" s="159"/>
      <c r="H122" s="159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2">
      <c r="A123" s="159"/>
      <c r="B123" s="159"/>
      <c r="C123" s="159"/>
      <c r="D123" s="160"/>
      <c r="E123" s="159"/>
      <c r="F123" s="160"/>
      <c r="G123" s="159"/>
      <c r="H123" s="15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2">
      <c r="A124" s="159"/>
      <c r="B124" s="159"/>
      <c r="C124" s="159"/>
      <c r="D124" s="160"/>
      <c r="E124" s="159"/>
      <c r="F124" s="160"/>
      <c r="G124" s="159"/>
      <c r="H124" s="159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2">
      <c r="A125" s="159"/>
      <c r="B125" s="159"/>
      <c r="C125" s="159"/>
      <c r="D125" s="160"/>
      <c r="E125" s="159"/>
      <c r="F125" s="160"/>
      <c r="G125" s="159"/>
      <c r="H125" s="159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2">
      <c r="A126" s="159"/>
      <c r="B126" s="159"/>
      <c r="C126" s="159"/>
      <c r="D126" s="160"/>
      <c r="E126" s="159"/>
      <c r="F126" s="160"/>
      <c r="G126" s="159"/>
      <c r="H126" s="159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2">
      <c r="A127" s="159"/>
      <c r="B127" s="159"/>
      <c r="C127" s="159"/>
      <c r="D127" s="160"/>
      <c r="E127" s="159"/>
      <c r="F127" s="160"/>
      <c r="G127" s="159"/>
      <c r="H127" s="159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2">
      <c r="A128" s="159"/>
      <c r="B128" s="159"/>
      <c r="C128" s="159"/>
      <c r="D128" s="160"/>
      <c r="E128" s="159"/>
      <c r="F128" s="160"/>
      <c r="G128" s="159"/>
      <c r="H128" s="159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2">
      <c r="A129" s="159"/>
      <c r="B129" s="159"/>
      <c r="C129" s="159"/>
      <c r="D129" s="160"/>
      <c r="E129" s="159"/>
      <c r="F129" s="160"/>
      <c r="G129" s="159"/>
      <c r="H129" s="159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2">
      <c r="A130" s="159"/>
      <c r="B130" s="159"/>
      <c r="C130" s="159"/>
      <c r="D130" s="160"/>
      <c r="E130" s="159"/>
      <c r="F130" s="160"/>
      <c r="G130" s="159"/>
      <c r="H130" s="159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2">
      <c r="A131" s="159"/>
      <c r="B131" s="159"/>
      <c r="C131" s="159"/>
      <c r="D131" s="160"/>
      <c r="E131" s="159"/>
      <c r="F131" s="160"/>
      <c r="G131" s="159"/>
      <c r="H131" s="159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2">
      <c r="A132" s="159"/>
      <c r="B132" s="159"/>
      <c r="C132" s="159"/>
      <c r="D132" s="160"/>
      <c r="E132" s="159"/>
      <c r="F132" s="160"/>
      <c r="G132" s="159"/>
      <c r="H132" s="159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2">
      <c r="A133" s="159"/>
      <c r="B133" s="159"/>
      <c r="C133" s="159"/>
      <c r="D133" s="160"/>
      <c r="E133" s="159"/>
      <c r="F133" s="160"/>
      <c r="G133" s="159"/>
      <c r="H133" s="159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2">
      <c r="A134" s="159"/>
      <c r="B134" s="159"/>
      <c r="C134" s="159"/>
      <c r="D134" s="160"/>
      <c r="E134" s="159"/>
      <c r="F134" s="160"/>
      <c r="G134" s="159"/>
      <c r="H134" s="159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2">
      <c r="A135" s="159"/>
      <c r="B135" s="159"/>
      <c r="C135" s="159"/>
      <c r="D135" s="160"/>
      <c r="E135" s="159"/>
      <c r="F135" s="160"/>
      <c r="G135" s="159"/>
      <c r="H135" s="159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2">
      <c r="A136" s="159"/>
      <c r="B136" s="159"/>
      <c r="C136" s="159"/>
      <c r="D136" s="160"/>
      <c r="E136" s="159"/>
      <c r="F136" s="160"/>
      <c r="G136" s="159"/>
      <c r="H136" s="159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2">
      <c r="A137" s="159"/>
      <c r="B137" s="159"/>
      <c r="C137" s="159"/>
      <c r="D137" s="160"/>
      <c r="E137" s="159"/>
      <c r="F137" s="160"/>
      <c r="G137" s="159"/>
      <c r="H137" s="159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2">
      <c r="A138" s="159"/>
      <c r="B138" s="159"/>
      <c r="C138" s="159"/>
      <c r="D138" s="160"/>
      <c r="E138" s="159"/>
      <c r="F138" s="160"/>
      <c r="G138" s="159"/>
      <c r="H138" s="159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2">
      <c r="A139" s="159"/>
      <c r="B139" s="159"/>
      <c r="C139" s="159"/>
      <c r="D139" s="160"/>
      <c r="E139" s="159"/>
      <c r="F139" s="160"/>
      <c r="G139" s="159"/>
      <c r="H139" s="159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2">
      <c r="A140" s="159"/>
      <c r="B140" s="159"/>
      <c r="C140" s="159"/>
      <c r="D140" s="160"/>
      <c r="E140" s="159"/>
      <c r="F140" s="160"/>
      <c r="G140" s="159"/>
      <c r="H140" s="159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2">
      <c r="A141" s="159"/>
      <c r="B141" s="159"/>
      <c r="C141" s="159"/>
      <c r="D141" s="160"/>
      <c r="E141" s="159"/>
      <c r="F141" s="160"/>
      <c r="G141" s="159"/>
      <c r="H141" s="159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2">
      <c r="A142" s="159"/>
      <c r="B142" s="159"/>
      <c r="C142" s="159"/>
      <c r="D142" s="160"/>
      <c r="E142" s="159"/>
      <c r="F142" s="160"/>
      <c r="G142" s="159"/>
      <c r="H142" s="159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2">
      <c r="A143" s="159"/>
      <c r="B143" s="159"/>
      <c r="C143" s="159"/>
      <c r="D143" s="160"/>
      <c r="E143" s="159"/>
      <c r="F143" s="160"/>
      <c r="G143" s="159"/>
      <c r="H143" s="159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2">
      <c r="A144" s="159"/>
      <c r="B144" s="159"/>
      <c r="C144" s="159"/>
      <c r="D144" s="160"/>
      <c r="E144" s="159"/>
      <c r="F144" s="160"/>
      <c r="G144" s="159"/>
      <c r="H144" s="159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2">
      <c r="A145" s="159"/>
      <c r="B145" s="159"/>
      <c r="C145" s="159"/>
      <c r="D145" s="160"/>
      <c r="E145" s="159"/>
      <c r="F145" s="160"/>
      <c r="G145" s="159"/>
      <c r="H145" s="159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2">
      <c r="A146" s="159"/>
      <c r="B146" s="159"/>
      <c r="C146" s="159"/>
      <c r="D146" s="160"/>
      <c r="E146" s="159"/>
      <c r="F146" s="160"/>
      <c r="G146" s="159"/>
      <c r="H146" s="159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2">
      <c r="A147" s="159"/>
      <c r="B147" s="159"/>
      <c r="C147" s="159"/>
      <c r="D147" s="160"/>
      <c r="E147" s="159"/>
      <c r="F147" s="160"/>
      <c r="G147" s="159"/>
      <c r="H147" s="159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2">
      <c r="A148" s="159"/>
      <c r="B148" s="159"/>
      <c r="C148" s="159"/>
      <c r="D148" s="160"/>
      <c r="E148" s="159"/>
      <c r="F148" s="160"/>
      <c r="G148" s="159"/>
      <c r="H148" s="159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2">
      <c r="A149" s="159"/>
      <c r="B149" s="159"/>
      <c r="C149" s="159"/>
      <c r="D149" s="160"/>
      <c r="E149" s="159"/>
      <c r="F149" s="160"/>
      <c r="G149" s="159"/>
      <c r="H149" s="159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2">
      <c r="A150" s="159"/>
      <c r="B150" s="159"/>
      <c r="C150" s="159"/>
      <c r="D150" s="160"/>
      <c r="E150" s="159"/>
      <c r="F150" s="160"/>
      <c r="G150" s="159"/>
      <c r="H150" s="159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2">
      <c r="A151" s="159"/>
      <c r="B151" s="159"/>
      <c r="C151" s="159"/>
      <c r="D151" s="160"/>
      <c r="E151" s="159"/>
      <c r="F151" s="160"/>
      <c r="G151" s="159"/>
      <c r="H151" s="159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2">
      <c r="A152" s="159"/>
      <c r="B152" s="159"/>
      <c r="C152" s="159"/>
      <c r="D152" s="160"/>
      <c r="E152" s="159"/>
      <c r="F152" s="160"/>
      <c r="G152" s="159"/>
      <c r="H152" s="159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2">
      <c r="A153" s="159"/>
      <c r="B153" s="159"/>
      <c r="C153" s="159"/>
      <c r="D153" s="160"/>
      <c r="E153" s="159"/>
      <c r="F153" s="160"/>
      <c r="G153" s="159"/>
      <c r="H153" s="159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2">
      <c r="A154" s="159"/>
      <c r="B154" s="159"/>
      <c r="C154" s="159"/>
      <c r="D154" s="160"/>
      <c r="E154" s="159"/>
      <c r="F154" s="160"/>
      <c r="G154" s="159"/>
      <c r="H154" s="159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2">
      <c r="A155" s="159"/>
      <c r="B155" s="159"/>
      <c r="C155" s="159"/>
      <c r="D155" s="160"/>
      <c r="E155" s="159"/>
      <c r="F155" s="160"/>
      <c r="G155" s="159"/>
      <c r="H155" s="159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2">
      <c r="A156" s="159"/>
      <c r="B156" s="159"/>
      <c r="C156" s="159"/>
      <c r="D156" s="160"/>
      <c r="E156" s="159"/>
      <c r="F156" s="160"/>
      <c r="G156" s="159"/>
      <c r="H156" s="159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2">
      <c r="A157" s="159"/>
      <c r="B157" s="159"/>
      <c r="C157" s="159"/>
      <c r="D157" s="160"/>
      <c r="E157" s="159"/>
      <c r="F157" s="160"/>
      <c r="G157" s="159"/>
      <c r="H157" s="159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2">
      <c r="A158" s="159"/>
      <c r="B158" s="159"/>
      <c r="C158" s="159"/>
      <c r="D158" s="160"/>
      <c r="E158" s="159"/>
      <c r="F158" s="160"/>
      <c r="G158" s="159"/>
      <c r="H158" s="159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2">
      <c r="A159" s="159"/>
      <c r="B159" s="159"/>
      <c r="C159" s="159"/>
      <c r="D159" s="160"/>
      <c r="E159" s="159"/>
      <c r="F159" s="160"/>
      <c r="G159" s="159"/>
      <c r="H159" s="159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2">
      <c r="A160" s="159"/>
      <c r="B160" s="159"/>
      <c r="C160" s="159"/>
      <c r="D160" s="160"/>
      <c r="E160" s="159"/>
      <c r="F160" s="160"/>
      <c r="G160" s="159"/>
      <c r="H160" s="159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2">
      <c r="A161" s="159"/>
      <c r="B161" s="159"/>
      <c r="C161" s="159"/>
      <c r="D161" s="160"/>
      <c r="E161" s="159"/>
      <c r="F161" s="160"/>
      <c r="G161" s="159"/>
      <c r="H161" s="159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2">
      <c r="A162" s="159"/>
      <c r="B162" s="159"/>
      <c r="C162" s="159"/>
      <c r="D162" s="160"/>
      <c r="E162" s="159"/>
      <c r="F162" s="160"/>
      <c r="G162" s="159"/>
      <c r="H162" s="159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2">
      <c r="A163" s="159"/>
      <c r="B163" s="159"/>
      <c r="C163" s="159"/>
      <c r="D163" s="160"/>
      <c r="E163" s="159"/>
      <c r="F163" s="160"/>
      <c r="G163" s="159"/>
      <c r="H163" s="159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2">
      <c r="A164" s="159"/>
      <c r="B164" s="159"/>
      <c r="C164" s="159"/>
      <c r="D164" s="160"/>
      <c r="E164" s="159"/>
      <c r="F164" s="160"/>
      <c r="G164" s="159"/>
      <c r="H164" s="159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2">
      <c r="A165" s="159"/>
      <c r="B165" s="159"/>
      <c r="C165" s="159"/>
      <c r="D165" s="160"/>
      <c r="E165" s="159"/>
      <c r="F165" s="160"/>
      <c r="G165" s="159"/>
      <c r="H165" s="159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2">
      <c r="A166" s="159"/>
      <c r="B166" s="159"/>
      <c r="C166" s="159"/>
      <c r="D166" s="160"/>
      <c r="E166" s="159"/>
      <c r="F166" s="160"/>
      <c r="G166" s="159"/>
      <c r="H166" s="159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2">
      <c r="A167" s="159"/>
      <c r="B167" s="159"/>
      <c r="C167" s="159"/>
      <c r="D167" s="160"/>
      <c r="E167" s="159"/>
      <c r="F167" s="160"/>
      <c r="G167" s="159"/>
      <c r="H167" s="159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2">
      <c r="A168" s="159"/>
      <c r="B168" s="159"/>
      <c r="C168" s="159"/>
      <c r="D168" s="160"/>
      <c r="E168" s="159"/>
      <c r="F168" s="160"/>
      <c r="G168" s="159"/>
      <c r="H168" s="159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2">
      <c r="A169" s="159"/>
      <c r="B169" s="159"/>
      <c r="C169" s="159"/>
      <c r="D169" s="160"/>
      <c r="E169" s="159"/>
      <c r="F169" s="160"/>
      <c r="G169" s="159"/>
      <c r="H169" s="159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2">
      <c r="A170" s="159"/>
      <c r="B170" s="159"/>
      <c r="C170" s="159"/>
      <c r="D170" s="160"/>
      <c r="E170" s="159"/>
      <c r="F170" s="160"/>
      <c r="G170" s="159"/>
      <c r="H170" s="159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2">
      <c r="A171" s="159"/>
      <c r="B171" s="159"/>
      <c r="C171" s="159"/>
      <c r="D171" s="160"/>
      <c r="E171" s="159"/>
      <c r="F171" s="160"/>
      <c r="G171" s="159"/>
      <c r="H171" s="159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2">
      <c r="A172" s="159"/>
      <c r="B172" s="159"/>
      <c r="C172" s="159"/>
      <c r="D172" s="160"/>
      <c r="E172" s="159"/>
      <c r="F172" s="160"/>
      <c r="G172" s="159"/>
      <c r="H172" s="159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2">
      <c r="A173" s="159"/>
      <c r="B173" s="159"/>
      <c r="C173" s="159"/>
      <c r="D173" s="160"/>
      <c r="E173" s="159"/>
      <c r="F173" s="160"/>
      <c r="G173" s="159"/>
      <c r="H173" s="159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2">
      <c r="A174" s="159"/>
      <c r="B174" s="159"/>
      <c r="C174" s="159"/>
      <c r="D174" s="160"/>
      <c r="E174" s="159"/>
      <c r="F174" s="160"/>
      <c r="G174" s="159"/>
      <c r="H174" s="159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2">
      <c r="A175" s="159"/>
      <c r="B175" s="159"/>
      <c r="C175" s="159"/>
      <c r="D175" s="160"/>
      <c r="E175" s="159"/>
      <c r="F175" s="160"/>
      <c r="G175" s="159"/>
      <c r="H175" s="159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2">
      <c r="A176" s="159"/>
      <c r="B176" s="159"/>
      <c r="C176" s="159"/>
      <c r="D176" s="160"/>
      <c r="E176" s="159"/>
      <c r="F176" s="160"/>
      <c r="G176" s="159"/>
      <c r="H176" s="159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2">
      <c r="A177" s="159"/>
      <c r="B177" s="159"/>
      <c r="C177" s="159"/>
      <c r="D177" s="160"/>
      <c r="E177" s="159"/>
      <c r="F177" s="160"/>
      <c r="G177" s="159"/>
      <c r="H177" s="159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2">
      <c r="A178" s="159"/>
      <c r="B178" s="159"/>
      <c r="C178" s="159"/>
      <c r="D178" s="160"/>
      <c r="E178" s="159"/>
      <c r="F178" s="160"/>
      <c r="G178" s="159"/>
      <c r="H178" s="159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2">
      <c r="A179" s="159"/>
      <c r="B179" s="159"/>
      <c r="C179" s="159"/>
      <c r="D179" s="160"/>
      <c r="E179" s="159"/>
      <c r="F179" s="160"/>
      <c r="G179" s="159"/>
      <c r="H179" s="159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2">
      <c r="A180" s="159"/>
      <c r="B180" s="159"/>
      <c r="C180" s="159"/>
      <c r="D180" s="160"/>
      <c r="E180" s="159"/>
      <c r="F180" s="160"/>
      <c r="G180" s="159"/>
      <c r="H180" s="159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2">
      <c r="A181" s="159"/>
      <c r="B181" s="159"/>
      <c r="C181" s="159"/>
      <c r="D181" s="160"/>
      <c r="E181" s="159"/>
      <c r="F181" s="160"/>
      <c r="G181" s="159"/>
      <c r="H181" s="159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2">
      <c r="A182" s="159"/>
      <c r="B182" s="159"/>
      <c r="C182" s="159"/>
      <c r="D182" s="160"/>
      <c r="E182" s="159"/>
      <c r="F182" s="160"/>
      <c r="G182" s="159"/>
      <c r="H182" s="159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2">
      <c r="A183" s="159"/>
      <c r="B183" s="159"/>
      <c r="C183" s="159"/>
      <c r="D183" s="160"/>
      <c r="E183" s="159"/>
      <c r="F183" s="160"/>
      <c r="G183" s="159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2">
      <c r="A184" s="159"/>
      <c r="B184" s="159"/>
      <c r="C184" s="159"/>
      <c r="D184" s="160"/>
      <c r="E184" s="159"/>
      <c r="F184" s="160"/>
      <c r="G184" s="159"/>
      <c r="H184" s="159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2">
      <c r="A185" s="159"/>
      <c r="B185" s="159"/>
      <c r="C185" s="159"/>
      <c r="D185" s="160"/>
      <c r="E185" s="159"/>
      <c r="F185" s="160"/>
      <c r="G185" s="159"/>
      <c r="H185" s="159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2">
      <c r="A186" s="159"/>
      <c r="B186" s="159"/>
      <c r="C186" s="159"/>
      <c r="D186" s="160"/>
      <c r="E186" s="159"/>
      <c r="F186" s="160"/>
      <c r="G186" s="159"/>
      <c r="H186" s="159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2">
      <c r="A187" s="159"/>
      <c r="B187" s="159"/>
      <c r="C187" s="159"/>
      <c r="D187" s="160"/>
      <c r="E187" s="159"/>
      <c r="F187" s="160"/>
      <c r="G187" s="159"/>
      <c r="H187" s="159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2">
      <c r="A188" s="159"/>
      <c r="B188" s="159"/>
      <c r="C188" s="159"/>
      <c r="D188" s="160"/>
      <c r="E188" s="159"/>
      <c r="F188" s="160"/>
      <c r="G188" s="159"/>
      <c r="H188" s="159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2">
      <c r="A189" s="159"/>
      <c r="B189" s="159"/>
      <c r="C189" s="159"/>
      <c r="D189" s="160"/>
      <c r="E189" s="159"/>
      <c r="F189" s="160"/>
      <c r="G189" s="159"/>
      <c r="H189" s="159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2">
      <c r="A190" s="159"/>
      <c r="B190" s="159"/>
      <c r="C190" s="159"/>
      <c r="D190" s="160"/>
      <c r="E190" s="159"/>
      <c r="F190" s="160"/>
      <c r="G190" s="159"/>
      <c r="H190" s="159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2">
      <c r="A191" s="159"/>
      <c r="B191" s="159"/>
      <c r="C191" s="159"/>
      <c r="D191" s="160"/>
      <c r="E191" s="159"/>
      <c r="F191" s="160"/>
      <c r="G191" s="159"/>
      <c r="H191" s="159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2">
      <c r="A192" s="159"/>
      <c r="B192" s="159"/>
      <c r="C192" s="159"/>
      <c r="D192" s="160"/>
      <c r="E192" s="159"/>
      <c r="F192" s="160"/>
      <c r="G192" s="159"/>
      <c r="H192" s="159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2">
      <c r="A193" s="159"/>
      <c r="B193" s="159"/>
      <c r="C193" s="159"/>
      <c r="D193" s="160"/>
      <c r="E193" s="159"/>
      <c r="F193" s="160"/>
      <c r="G193" s="159"/>
      <c r="H193" s="159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2">
      <c r="A194" s="159"/>
      <c r="B194" s="159"/>
      <c r="C194" s="159"/>
      <c r="D194" s="160"/>
      <c r="E194" s="159"/>
      <c r="F194" s="160"/>
      <c r="G194" s="159"/>
      <c r="H194" s="159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2">
      <c r="A195" s="159"/>
      <c r="B195" s="159"/>
      <c r="C195" s="159"/>
      <c r="D195" s="160"/>
      <c r="E195" s="159"/>
      <c r="F195" s="160"/>
      <c r="G195" s="159"/>
      <c r="H195" s="159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2">
      <c r="A196" s="159"/>
      <c r="B196" s="159"/>
      <c r="C196" s="159"/>
      <c r="D196" s="160"/>
      <c r="E196" s="159"/>
      <c r="F196" s="160"/>
      <c r="G196" s="159"/>
      <c r="H196" s="159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2">
      <c r="A197" s="159"/>
      <c r="B197" s="159"/>
      <c r="C197" s="159"/>
      <c r="D197" s="160"/>
      <c r="E197" s="159"/>
      <c r="F197" s="160"/>
      <c r="G197" s="159"/>
      <c r="H197" s="159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2">
      <c r="A198" s="159"/>
      <c r="B198" s="159"/>
      <c r="C198" s="159"/>
      <c r="D198" s="160"/>
      <c r="E198" s="159"/>
      <c r="F198" s="160"/>
      <c r="G198" s="159"/>
      <c r="H198" s="159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2">
      <c r="A199" s="159"/>
      <c r="B199" s="159"/>
      <c r="C199" s="159"/>
      <c r="D199" s="160"/>
      <c r="E199" s="159"/>
      <c r="F199" s="160"/>
      <c r="G199" s="159"/>
      <c r="H199" s="159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2">
      <c r="A200" s="159"/>
      <c r="B200" s="159"/>
      <c r="C200" s="159"/>
      <c r="D200" s="160"/>
      <c r="E200" s="159"/>
      <c r="F200" s="160"/>
      <c r="G200" s="159"/>
      <c r="H200" s="159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2">
      <c r="A201" s="159"/>
      <c r="B201" s="159"/>
      <c r="C201" s="159"/>
      <c r="D201" s="160"/>
      <c r="E201" s="159"/>
      <c r="F201" s="160"/>
      <c r="G201" s="159"/>
      <c r="H201" s="159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2">
      <c r="A202" s="159"/>
      <c r="B202" s="159"/>
      <c r="C202" s="159"/>
      <c r="D202" s="160"/>
      <c r="E202" s="159"/>
      <c r="F202" s="160"/>
      <c r="G202" s="159"/>
      <c r="H202" s="159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2">
      <c r="A203" s="159"/>
      <c r="B203" s="159"/>
      <c r="C203" s="159"/>
      <c r="D203" s="160"/>
      <c r="E203" s="159"/>
      <c r="F203" s="160"/>
      <c r="G203" s="159"/>
      <c r="H203" s="159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2">
      <c r="A204" s="159"/>
      <c r="B204" s="159"/>
      <c r="C204" s="159"/>
      <c r="D204" s="160"/>
      <c r="E204" s="159"/>
      <c r="F204" s="160"/>
      <c r="G204" s="159"/>
      <c r="H204" s="159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2">
      <c r="A205" s="159"/>
      <c r="B205" s="159"/>
      <c r="C205" s="159"/>
      <c r="D205" s="160"/>
      <c r="E205" s="159"/>
      <c r="F205" s="160"/>
      <c r="G205" s="159"/>
      <c r="H205" s="159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2">
      <c r="A206" s="159"/>
      <c r="B206" s="159"/>
      <c r="C206" s="159"/>
      <c r="D206" s="160"/>
      <c r="E206" s="159"/>
      <c r="F206" s="160"/>
      <c r="G206" s="159"/>
      <c r="H206" s="159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2">
      <c r="A207" s="159"/>
      <c r="B207" s="159"/>
      <c r="C207" s="159"/>
      <c r="D207" s="160"/>
      <c r="E207" s="159"/>
      <c r="F207" s="160"/>
      <c r="G207" s="159"/>
      <c r="H207" s="159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2">
      <c r="A208" s="159"/>
      <c r="B208" s="159"/>
      <c r="C208" s="159"/>
      <c r="D208" s="160"/>
      <c r="E208" s="159"/>
      <c r="F208" s="160"/>
      <c r="G208" s="159"/>
      <c r="H208" s="159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2">
      <c r="A209" s="159"/>
      <c r="B209" s="159"/>
      <c r="C209" s="159"/>
      <c r="D209" s="160"/>
      <c r="E209" s="159"/>
      <c r="F209" s="160"/>
      <c r="G209" s="159"/>
      <c r="H209" s="159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2">
      <c r="A210" s="159"/>
      <c r="B210" s="159"/>
      <c r="C210" s="159"/>
      <c r="D210" s="160"/>
      <c r="E210" s="159"/>
      <c r="F210" s="160"/>
      <c r="G210" s="159"/>
      <c r="H210" s="159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2">
      <c r="A211" s="159"/>
      <c r="B211" s="159"/>
      <c r="C211" s="159"/>
      <c r="D211" s="160"/>
      <c r="E211" s="159"/>
      <c r="F211" s="160"/>
      <c r="G211" s="159"/>
      <c r="H211" s="159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2">
      <c r="A212" s="159"/>
      <c r="B212" s="159"/>
      <c r="C212" s="159"/>
      <c r="D212" s="160"/>
      <c r="E212" s="159"/>
      <c r="F212" s="160"/>
      <c r="G212" s="159"/>
      <c r="H212" s="159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2">
      <c r="A213" s="159"/>
      <c r="B213" s="159"/>
      <c r="C213" s="159"/>
      <c r="D213" s="160"/>
      <c r="E213" s="159"/>
      <c r="F213" s="160"/>
      <c r="G213" s="159"/>
      <c r="H213" s="159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2">
      <c r="A214" s="159"/>
      <c r="B214" s="159"/>
      <c r="C214" s="159"/>
      <c r="D214" s="160"/>
      <c r="E214" s="159"/>
      <c r="F214" s="160"/>
      <c r="G214" s="159"/>
      <c r="H214" s="159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2">
      <c r="A215" s="159"/>
      <c r="B215" s="159"/>
      <c r="C215" s="159"/>
      <c r="D215" s="160"/>
      <c r="E215" s="159"/>
      <c r="F215" s="160"/>
      <c r="G215" s="159"/>
      <c r="H215" s="159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2">
      <c r="A216" s="159"/>
      <c r="B216" s="159"/>
      <c r="C216" s="159"/>
      <c r="D216" s="160"/>
      <c r="E216" s="159"/>
      <c r="F216" s="160"/>
      <c r="G216" s="159"/>
      <c r="H216" s="159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2">
      <c r="A217" s="159"/>
      <c r="B217" s="159"/>
      <c r="C217" s="159"/>
      <c r="D217" s="160"/>
      <c r="E217" s="159"/>
      <c r="F217" s="160"/>
      <c r="G217" s="159"/>
      <c r="H217" s="159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2">
      <c r="A218" s="159"/>
      <c r="B218" s="159"/>
      <c r="C218" s="159"/>
      <c r="D218" s="160"/>
      <c r="E218" s="159"/>
      <c r="F218" s="160"/>
      <c r="G218" s="159"/>
      <c r="H218" s="159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2">
      <c r="A219" s="159"/>
      <c r="B219" s="159"/>
      <c r="C219" s="159"/>
      <c r="D219" s="160"/>
      <c r="E219" s="159"/>
      <c r="F219" s="160"/>
      <c r="G219" s="159"/>
      <c r="H219" s="159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2">
      <c r="A220" s="159"/>
      <c r="B220" s="159"/>
      <c r="C220" s="159"/>
      <c r="D220" s="160"/>
      <c r="E220" s="159"/>
      <c r="F220" s="160"/>
      <c r="G220" s="159"/>
      <c r="H220" s="159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2">
      <c r="A221" s="159"/>
      <c r="B221" s="159"/>
      <c r="C221" s="159"/>
      <c r="D221" s="160"/>
      <c r="E221" s="159"/>
      <c r="F221" s="160"/>
      <c r="G221" s="159"/>
      <c r="H221" s="159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2">
      <c r="A222" s="159"/>
      <c r="B222" s="159"/>
      <c r="C222" s="159"/>
      <c r="D222" s="160"/>
      <c r="E222" s="159"/>
      <c r="F222" s="160"/>
      <c r="G222" s="159"/>
      <c r="H222" s="159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2">
      <c r="A223" s="159"/>
      <c r="B223" s="159"/>
      <c r="C223" s="159"/>
      <c r="D223" s="160"/>
      <c r="E223" s="159"/>
      <c r="F223" s="160"/>
      <c r="G223" s="159"/>
      <c r="H223" s="159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2">
      <c r="A224" s="159"/>
      <c r="B224" s="159"/>
      <c r="C224" s="159"/>
      <c r="D224" s="160"/>
      <c r="E224" s="159"/>
      <c r="F224" s="160"/>
      <c r="G224" s="159"/>
      <c r="H224" s="159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2">
      <c r="A225" s="159"/>
      <c r="B225" s="159"/>
      <c r="C225" s="159"/>
      <c r="D225" s="160"/>
      <c r="E225" s="159"/>
      <c r="F225" s="160"/>
      <c r="G225" s="159"/>
      <c r="H225" s="159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2">
      <c r="A226" s="159"/>
      <c r="B226" s="159"/>
      <c r="C226" s="159"/>
      <c r="D226" s="160"/>
      <c r="E226" s="159"/>
      <c r="F226" s="160"/>
      <c r="G226" s="159"/>
      <c r="H226" s="159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2">
      <c r="A227" s="159"/>
      <c r="B227" s="159"/>
      <c r="C227" s="159"/>
      <c r="D227" s="160"/>
      <c r="E227" s="159"/>
      <c r="F227" s="160"/>
      <c r="G227" s="159"/>
      <c r="H227" s="159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2">
      <c r="A228" s="159"/>
      <c r="B228" s="159"/>
      <c r="C228" s="159"/>
      <c r="D228" s="160"/>
      <c r="E228" s="159"/>
      <c r="F228" s="160"/>
      <c r="G228" s="159"/>
      <c r="H228" s="159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2">
      <c r="A229" s="159"/>
      <c r="B229" s="159"/>
      <c r="C229" s="159"/>
      <c r="D229" s="160"/>
      <c r="E229" s="159"/>
      <c r="F229" s="160"/>
      <c r="G229" s="159"/>
      <c r="H229" s="159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2">
      <c r="A230" s="159"/>
      <c r="B230" s="159"/>
      <c r="C230" s="159"/>
      <c r="D230" s="160"/>
      <c r="E230" s="159"/>
      <c r="F230" s="160"/>
      <c r="G230" s="159"/>
      <c r="H230" s="159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2">
      <c r="A231" s="159"/>
      <c r="B231" s="159"/>
      <c r="C231" s="159"/>
      <c r="D231" s="160"/>
      <c r="E231" s="159"/>
      <c r="F231" s="160"/>
      <c r="G231" s="159"/>
      <c r="H231" s="159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4.25" customHeight="1" x14ac:dyDescent="0.2">
      <c r="A232" s="159"/>
      <c r="B232" s="159"/>
      <c r="C232" s="159"/>
      <c r="D232" s="160"/>
      <c r="E232" s="159"/>
      <c r="F232" s="160"/>
      <c r="G232" s="159"/>
      <c r="H232" s="159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4.25" customHeight="1" x14ac:dyDescent="0.2">
      <c r="A233" s="159"/>
      <c r="B233" s="159"/>
      <c r="C233" s="159"/>
      <c r="D233" s="160"/>
      <c r="E233" s="159"/>
      <c r="F233" s="160"/>
      <c r="G233" s="159"/>
      <c r="H233" s="159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4.25" customHeight="1" x14ac:dyDescent="0.2">
      <c r="A234" s="159"/>
      <c r="B234" s="159"/>
      <c r="C234" s="159"/>
      <c r="D234" s="160"/>
      <c r="E234" s="159"/>
      <c r="F234" s="160"/>
      <c r="G234" s="159"/>
      <c r="H234" s="159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4.25" customHeight="1" x14ac:dyDescent="0.2">
      <c r="A235" s="159"/>
      <c r="B235" s="159"/>
      <c r="C235" s="159"/>
      <c r="D235" s="160"/>
      <c r="E235" s="159"/>
      <c r="F235" s="160"/>
      <c r="G235" s="159"/>
      <c r="H235" s="159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4.25" customHeight="1" x14ac:dyDescent="0.2">
      <c r="A236" s="159"/>
      <c r="B236" s="159"/>
      <c r="C236" s="159"/>
      <c r="D236" s="160"/>
      <c r="E236" s="159"/>
      <c r="F236" s="160"/>
      <c r="G236" s="159"/>
      <c r="H236" s="159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4.25" customHeight="1" x14ac:dyDescent="0.2">
      <c r="A237" s="159"/>
      <c r="B237" s="159"/>
      <c r="C237" s="159"/>
      <c r="D237" s="160"/>
      <c r="E237" s="159"/>
      <c r="F237" s="160"/>
      <c r="G237" s="159"/>
      <c r="H237" s="159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4.25" customHeight="1" x14ac:dyDescent="0.2">
      <c r="A238" s="159"/>
      <c r="B238" s="159"/>
      <c r="C238" s="159"/>
      <c r="D238" s="160"/>
      <c r="E238" s="159"/>
      <c r="F238" s="160"/>
      <c r="G238" s="159"/>
      <c r="H238" s="159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4.25" customHeight="1" x14ac:dyDescent="0.2">
      <c r="A239" s="159"/>
      <c r="B239" s="159"/>
      <c r="C239" s="159"/>
      <c r="D239" s="160"/>
      <c r="E239" s="159"/>
      <c r="F239" s="160"/>
      <c r="G239" s="159"/>
      <c r="H239" s="159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4.25" customHeight="1" x14ac:dyDescent="0.2">
      <c r="A240" s="159"/>
      <c r="B240" s="159"/>
      <c r="C240" s="159"/>
      <c r="D240" s="160"/>
      <c r="E240" s="159"/>
      <c r="F240" s="160"/>
      <c r="G240" s="159"/>
      <c r="H240" s="159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4.25" customHeight="1" x14ac:dyDescent="0.2">
      <c r="A241" s="159"/>
      <c r="B241" s="159"/>
      <c r="C241" s="159"/>
      <c r="D241" s="160"/>
      <c r="E241" s="159"/>
      <c r="F241" s="160"/>
      <c r="G241" s="159"/>
      <c r="H241" s="159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4.25" customHeight="1" x14ac:dyDescent="0.2">
      <c r="A242" s="159"/>
      <c r="B242" s="159"/>
      <c r="C242" s="159"/>
      <c r="D242" s="160"/>
      <c r="E242" s="159"/>
      <c r="F242" s="160"/>
      <c r="G242" s="159"/>
      <c r="H242" s="159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4.25" customHeight="1" x14ac:dyDescent="0.2">
      <c r="A243" s="159"/>
      <c r="B243" s="159"/>
      <c r="C243" s="159"/>
      <c r="D243" s="160"/>
      <c r="E243" s="159"/>
      <c r="F243" s="160"/>
      <c r="G243" s="159"/>
      <c r="H243" s="159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4.25" customHeight="1" x14ac:dyDescent="0.2">
      <c r="A244" s="159"/>
      <c r="B244" s="159"/>
      <c r="C244" s="159"/>
      <c r="D244" s="160"/>
      <c r="E244" s="159"/>
      <c r="F244" s="160"/>
      <c r="G244" s="159"/>
      <c r="H244" s="159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4.25" customHeight="1" x14ac:dyDescent="0.2">
      <c r="A245" s="159"/>
      <c r="B245" s="159"/>
      <c r="C245" s="159"/>
      <c r="D245" s="160"/>
      <c r="E245" s="159"/>
      <c r="F245" s="160"/>
      <c r="G245" s="159"/>
      <c r="H245" s="159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4.25" customHeight="1" x14ac:dyDescent="0.2">
      <c r="A246" s="159"/>
      <c r="B246" s="159"/>
      <c r="C246" s="159"/>
      <c r="D246" s="160"/>
      <c r="E246" s="159"/>
      <c r="F246" s="160"/>
      <c r="G246" s="159"/>
      <c r="H246" s="159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4.25" customHeight="1" x14ac:dyDescent="0.2">
      <c r="A247" s="159"/>
      <c r="B247" s="159"/>
      <c r="C247" s="159"/>
      <c r="D247" s="160"/>
      <c r="E247" s="159"/>
      <c r="F247" s="160"/>
      <c r="G247" s="159"/>
      <c r="H247" s="159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4.25" customHeight="1" x14ac:dyDescent="0.2">
      <c r="A248" s="159"/>
      <c r="B248" s="159"/>
      <c r="C248" s="159"/>
      <c r="D248" s="160"/>
      <c r="E248" s="159"/>
      <c r="F248" s="160"/>
      <c r="G248" s="159"/>
      <c r="H248" s="159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4.25" customHeight="1" x14ac:dyDescent="0.2">
      <c r="A249" s="159"/>
      <c r="B249" s="159"/>
      <c r="C249" s="159"/>
      <c r="D249" s="160"/>
      <c r="E249" s="159"/>
      <c r="F249" s="160"/>
      <c r="G249" s="159"/>
      <c r="H249" s="159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4.25" customHeight="1" x14ac:dyDescent="0.2">
      <c r="A250" s="159"/>
      <c r="B250" s="159"/>
      <c r="C250" s="159"/>
      <c r="D250" s="160"/>
      <c r="E250" s="159"/>
      <c r="F250" s="160"/>
      <c r="G250" s="159"/>
      <c r="H250" s="159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4.25" customHeight="1" x14ac:dyDescent="0.2">
      <c r="A251" s="159"/>
      <c r="B251" s="159"/>
      <c r="C251" s="159"/>
      <c r="D251" s="160"/>
      <c r="E251" s="159"/>
      <c r="F251" s="160"/>
      <c r="G251" s="159"/>
      <c r="H251" s="159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4.25" customHeight="1" x14ac:dyDescent="0.2">
      <c r="A252" s="159"/>
      <c r="B252" s="159"/>
      <c r="C252" s="159"/>
      <c r="D252" s="160"/>
      <c r="E252" s="159"/>
      <c r="F252" s="160"/>
      <c r="G252" s="159"/>
      <c r="H252" s="159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4.25" customHeight="1" x14ac:dyDescent="0.2">
      <c r="A253" s="159"/>
      <c r="B253" s="159"/>
      <c r="C253" s="159"/>
      <c r="D253" s="160"/>
      <c r="E253" s="159"/>
      <c r="F253" s="160"/>
      <c r="G253" s="159"/>
      <c r="H253" s="159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4.25" customHeight="1" x14ac:dyDescent="0.2">
      <c r="A254" s="159"/>
      <c r="B254" s="159"/>
      <c r="C254" s="159"/>
      <c r="D254" s="160"/>
      <c r="E254" s="159"/>
      <c r="F254" s="160"/>
      <c r="G254" s="159"/>
      <c r="H254" s="159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4.25" customHeight="1" x14ac:dyDescent="0.2">
      <c r="A255" s="159"/>
      <c r="B255" s="159"/>
      <c r="C255" s="159"/>
      <c r="D255" s="160"/>
      <c r="E255" s="159"/>
      <c r="F255" s="160"/>
      <c r="G255" s="159"/>
      <c r="H255" s="159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4.25" customHeight="1" x14ac:dyDescent="0.2">
      <c r="A256" s="159"/>
      <c r="B256" s="159"/>
      <c r="C256" s="159"/>
      <c r="D256" s="160"/>
      <c r="E256" s="159"/>
      <c r="F256" s="160"/>
      <c r="G256" s="159"/>
      <c r="H256" s="159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4.25" customHeight="1" x14ac:dyDescent="0.2">
      <c r="A257" s="159"/>
      <c r="B257" s="159"/>
      <c r="C257" s="159"/>
      <c r="D257" s="160"/>
      <c r="E257" s="159"/>
      <c r="F257" s="160"/>
      <c r="G257" s="159"/>
      <c r="H257" s="159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4.25" customHeight="1" x14ac:dyDescent="0.2">
      <c r="A258" s="159"/>
      <c r="B258" s="159"/>
      <c r="C258" s="159"/>
      <c r="D258" s="160"/>
      <c r="E258" s="159"/>
      <c r="F258" s="160"/>
      <c r="G258" s="159"/>
      <c r="H258" s="159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4.25" customHeight="1" x14ac:dyDescent="0.2">
      <c r="A259" s="159"/>
      <c r="B259" s="159"/>
      <c r="C259" s="159"/>
      <c r="D259" s="160"/>
      <c r="E259" s="159"/>
      <c r="F259" s="160"/>
      <c r="G259" s="159"/>
      <c r="H259" s="159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4.25" customHeight="1" x14ac:dyDescent="0.2">
      <c r="A260" s="159"/>
      <c r="B260" s="159"/>
      <c r="C260" s="159"/>
      <c r="D260" s="160"/>
      <c r="E260" s="159"/>
      <c r="F260" s="160"/>
      <c r="G260" s="159"/>
      <c r="H260" s="159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4.25" customHeight="1" x14ac:dyDescent="0.2">
      <c r="A261" s="159"/>
      <c r="B261" s="159"/>
      <c r="C261" s="159"/>
      <c r="D261" s="160"/>
      <c r="E261" s="159"/>
      <c r="F261" s="160"/>
      <c r="G261" s="159"/>
      <c r="H261" s="159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4.25" customHeight="1" x14ac:dyDescent="0.2">
      <c r="A262" s="159"/>
      <c r="B262" s="159"/>
      <c r="C262" s="159"/>
      <c r="D262" s="160"/>
      <c r="E262" s="159"/>
      <c r="F262" s="160"/>
      <c r="G262" s="159"/>
      <c r="H262" s="159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4.25" customHeight="1" x14ac:dyDescent="0.2">
      <c r="A263" s="159"/>
      <c r="B263" s="159"/>
      <c r="C263" s="159"/>
      <c r="D263" s="160"/>
      <c r="E263" s="159"/>
      <c r="F263" s="160"/>
      <c r="G263" s="159"/>
      <c r="H263" s="159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4.25" customHeight="1" x14ac:dyDescent="0.2">
      <c r="A264" s="159"/>
      <c r="B264" s="159"/>
      <c r="C264" s="159"/>
      <c r="D264" s="160"/>
      <c r="E264" s="159"/>
      <c r="F264" s="160"/>
      <c r="G264" s="159"/>
      <c r="H264" s="159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4.25" customHeight="1" x14ac:dyDescent="0.2">
      <c r="A265" s="159"/>
      <c r="B265" s="159"/>
      <c r="C265" s="159"/>
      <c r="D265" s="160"/>
      <c r="E265" s="159"/>
      <c r="F265" s="160"/>
      <c r="G265" s="159"/>
      <c r="H265" s="159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4.25" customHeight="1" x14ac:dyDescent="0.2">
      <c r="A266" s="159"/>
      <c r="B266" s="159"/>
      <c r="C266" s="159"/>
      <c r="D266" s="160"/>
      <c r="E266" s="159"/>
      <c r="F266" s="160"/>
      <c r="G266" s="159"/>
      <c r="H266" s="159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4.25" customHeight="1" x14ac:dyDescent="0.2">
      <c r="A267" s="159"/>
      <c r="B267" s="159"/>
      <c r="C267" s="159"/>
      <c r="D267" s="160"/>
      <c r="E267" s="159"/>
      <c r="F267" s="160"/>
      <c r="G267" s="159"/>
      <c r="H267" s="159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4.25" customHeight="1" x14ac:dyDescent="0.2">
      <c r="A268" s="159"/>
      <c r="B268" s="159"/>
      <c r="C268" s="159"/>
      <c r="D268" s="160"/>
      <c r="E268" s="159"/>
      <c r="F268" s="160"/>
      <c r="G268" s="159"/>
      <c r="H268" s="159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4.25" customHeight="1" x14ac:dyDescent="0.2">
      <c r="A269" s="159"/>
      <c r="B269" s="159"/>
      <c r="C269" s="159"/>
      <c r="D269" s="160"/>
      <c r="E269" s="159"/>
      <c r="F269" s="160"/>
      <c r="G269" s="159"/>
      <c r="H269" s="159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4.25" customHeight="1" x14ac:dyDescent="0.2">
      <c r="A270" s="159"/>
      <c r="B270" s="159"/>
      <c r="C270" s="159"/>
      <c r="D270" s="160"/>
      <c r="E270" s="159"/>
      <c r="F270" s="160"/>
      <c r="G270" s="159"/>
      <c r="H270" s="159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4.25" customHeight="1" x14ac:dyDescent="0.2">
      <c r="A271" s="159"/>
      <c r="B271" s="159"/>
      <c r="C271" s="159"/>
      <c r="D271" s="160"/>
      <c r="E271" s="159"/>
      <c r="F271" s="160"/>
      <c r="G271" s="159"/>
      <c r="H271" s="159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4.25" customHeight="1" x14ac:dyDescent="0.2">
      <c r="A272" s="159"/>
      <c r="B272" s="159"/>
      <c r="C272" s="159"/>
      <c r="D272" s="160"/>
      <c r="E272" s="159"/>
      <c r="F272" s="160"/>
      <c r="G272" s="159"/>
      <c r="H272" s="159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4.25" customHeight="1" x14ac:dyDescent="0.2">
      <c r="A273" s="159"/>
      <c r="B273" s="159"/>
      <c r="C273" s="159"/>
      <c r="D273" s="160"/>
      <c r="E273" s="159"/>
      <c r="F273" s="160"/>
      <c r="G273" s="159"/>
      <c r="H273" s="159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4.25" customHeight="1" x14ac:dyDescent="0.2">
      <c r="A274" s="159"/>
      <c r="B274" s="159"/>
      <c r="C274" s="159"/>
      <c r="D274" s="160"/>
      <c r="E274" s="159"/>
      <c r="F274" s="160"/>
      <c r="G274" s="159"/>
      <c r="H274" s="159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4.25" customHeight="1" x14ac:dyDescent="0.2">
      <c r="A275" s="159"/>
      <c r="B275" s="159"/>
      <c r="C275" s="159"/>
      <c r="D275" s="160"/>
      <c r="E275" s="159"/>
      <c r="F275" s="160"/>
      <c r="G275" s="159"/>
      <c r="H275" s="159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4.25" customHeight="1" x14ac:dyDescent="0.2">
      <c r="A276" s="159"/>
      <c r="B276" s="159"/>
      <c r="C276" s="159"/>
      <c r="D276" s="160"/>
      <c r="E276" s="159"/>
      <c r="F276" s="160"/>
      <c r="G276" s="159"/>
      <c r="H276" s="159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4.25" customHeight="1" x14ac:dyDescent="0.2">
      <c r="A277" s="159"/>
      <c r="B277" s="159"/>
      <c r="C277" s="159"/>
      <c r="D277" s="160"/>
      <c r="E277" s="159"/>
      <c r="F277" s="160"/>
      <c r="G277" s="159"/>
      <c r="H277" s="159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4.25" customHeight="1" x14ac:dyDescent="0.2">
      <c r="A278" s="159"/>
      <c r="B278" s="159"/>
      <c r="C278" s="159"/>
      <c r="D278" s="160"/>
      <c r="E278" s="159"/>
      <c r="F278" s="160"/>
      <c r="G278" s="159"/>
      <c r="H278" s="159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4.25" customHeight="1" x14ac:dyDescent="0.2">
      <c r="A279" s="159"/>
      <c r="B279" s="159"/>
      <c r="C279" s="159"/>
      <c r="D279" s="160"/>
      <c r="E279" s="159"/>
      <c r="F279" s="160"/>
      <c r="G279" s="159"/>
      <c r="H279" s="159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4.25" customHeight="1" x14ac:dyDescent="0.2">
      <c r="A280" s="159"/>
      <c r="B280" s="159"/>
      <c r="C280" s="159"/>
      <c r="D280" s="160"/>
      <c r="E280" s="159"/>
      <c r="F280" s="160"/>
      <c r="G280" s="159"/>
      <c r="H280" s="159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4.25" customHeight="1" x14ac:dyDescent="0.2">
      <c r="A281" s="159"/>
      <c r="B281" s="159"/>
      <c r="C281" s="159"/>
      <c r="D281" s="160"/>
      <c r="E281" s="159"/>
      <c r="F281" s="160"/>
      <c r="G281" s="159"/>
      <c r="H281" s="159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4.25" customHeight="1" x14ac:dyDescent="0.2">
      <c r="A282" s="159"/>
      <c r="B282" s="159"/>
      <c r="C282" s="159"/>
      <c r="D282" s="160"/>
      <c r="E282" s="159"/>
      <c r="F282" s="160"/>
      <c r="G282" s="159"/>
      <c r="H282" s="159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4.25" customHeight="1" x14ac:dyDescent="0.2">
      <c r="A283" s="159"/>
      <c r="B283" s="159"/>
      <c r="C283" s="159"/>
      <c r="D283" s="160"/>
      <c r="E283" s="159"/>
      <c r="F283" s="160"/>
      <c r="G283" s="159"/>
      <c r="H283" s="159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ht="14.25" customHeight="1" x14ac:dyDescent="0.2">
      <c r="A284" s="159"/>
      <c r="B284" s="159"/>
      <c r="C284" s="159"/>
      <c r="D284" s="160"/>
      <c r="E284" s="159"/>
      <c r="F284" s="160"/>
      <c r="G284" s="159"/>
      <c r="H284" s="159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ht="14.25" customHeight="1" x14ac:dyDescent="0.2">
      <c r="A285" s="159"/>
      <c r="B285" s="159"/>
      <c r="C285" s="159"/>
      <c r="D285" s="160"/>
      <c r="E285" s="159"/>
      <c r="F285" s="160"/>
      <c r="G285" s="159"/>
      <c r="H285" s="159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ht="14.25" customHeight="1" x14ac:dyDescent="0.2">
      <c r="A286" s="159"/>
      <c r="B286" s="159"/>
      <c r="C286" s="159"/>
      <c r="D286" s="160"/>
      <c r="E286" s="159"/>
      <c r="F286" s="160"/>
      <c r="G286" s="159"/>
      <c r="H286" s="159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ht="14.25" customHeight="1" x14ac:dyDescent="0.2">
      <c r="A287" s="159"/>
      <c r="B287" s="159"/>
      <c r="C287" s="159"/>
      <c r="D287" s="160"/>
      <c r="E287" s="159"/>
      <c r="F287" s="160"/>
      <c r="G287" s="159"/>
      <c r="H287" s="159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ht="14.25" customHeight="1" x14ac:dyDescent="0.2">
      <c r="A288" s="159"/>
      <c r="B288" s="159"/>
      <c r="C288" s="159"/>
      <c r="D288" s="160"/>
      <c r="E288" s="159"/>
      <c r="F288" s="160"/>
      <c r="G288" s="159"/>
      <c r="H288" s="159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ht="14.25" customHeight="1" x14ac:dyDescent="0.2">
      <c r="A289" s="159"/>
      <c r="B289" s="159"/>
      <c r="C289" s="159"/>
      <c r="D289" s="160"/>
      <c r="E289" s="159"/>
      <c r="F289" s="160"/>
      <c r="G289" s="159"/>
      <c r="H289" s="159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ht="14.25" customHeight="1" x14ac:dyDescent="0.2">
      <c r="A290" s="159"/>
      <c r="B290" s="159"/>
      <c r="C290" s="159"/>
      <c r="D290" s="160"/>
      <c r="E290" s="159"/>
      <c r="F290" s="160"/>
      <c r="G290" s="159"/>
      <c r="H290" s="159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ht="15.75" customHeight="1" x14ac:dyDescent="0.2"/>
    <row r="292" spans="1:26" ht="15.75" customHeight="1" x14ac:dyDescent="0.2"/>
    <row r="293" spans="1:26" ht="15.75" customHeight="1" x14ac:dyDescent="0.2"/>
    <row r="294" spans="1:26" ht="15.75" customHeight="1" x14ac:dyDescent="0.2"/>
    <row r="295" spans="1:26" ht="15.75" customHeight="1" x14ac:dyDescent="0.2"/>
    <row r="296" spans="1:26" ht="15.75" customHeight="1" x14ac:dyDescent="0.2"/>
    <row r="297" spans="1:26" ht="15.75" customHeight="1" x14ac:dyDescent="0.2"/>
    <row r="298" spans="1:26" ht="15.75" customHeight="1" x14ac:dyDescent="0.2"/>
    <row r="299" spans="1:26" ht="15.75" customHeight="1" x14ac:dyDescent="0.2"/>
    <row r="300" spans="1:26" ht="15.75" customHeight="1" x14ac:dyDescent="0.2"/>
    <row r="301" spans="1:26" ht="15.75" customHeight="1" x14ac:dyDescent="0.2"/>
    <row r="302" spans="1:26" ht="15.75" customHeight="1" x14ac:dyDescent="0.2"/>
    <row r="303" spans="1:26" ht="15.75" customHeight="1" x14ac:dyDescent="0.2"/>
    <row r="304" spans="1:2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</sheetData>
  <mergeCells count="116">
    <mergeCell ref="E61:E62"/>
    <mergeCell ref="E68:E70"/>
    <mergeCell ref="E83:E85"/>
    <mergeCell ref="E71:E73"/>
    <mergeCell ref="D74:D79"/>
    <mergeCell ref="B80:B82"/>
    <mergeCell ref="B57:B70"/>
    <mergeCell ref="E63:E64"/>
    <mergeCell ref="C83:C85"/>
    <mergeCell ref="D83:D85"/>
    <mergeCell ref="B88:C88"/>
    <mergeCell ref="E77:E79"/>
    <mergeCell ref="B83:B85"/>
    <mergeCell ref="B71:B73"/>
    <mergeCell ref="B74:B79"/>
    <mergeCell ref="C74:C79"/>
    <mergeCell ref="G61:G62"/>
    <mergeCell ref="F61:F62"/>
    <mergeCell ref="G65:G67"/>
    <mergeCell ref="C71:C73"/>
    <mergeCell ref="D71:D73"/>
    <mergeCell ref="C57:C70"/>
    <mergeCell ref="E74:E76"/>
    <mergeCell ref="G71:G73"/>
    <mergeCell ref="F59:F60"/>
    <mergeCell ref="G68:G70"/>
    <mergeCell ref="F68:F70"/>
    <mergeCell ref="F71:F73"/>
    <mergeCell ref="F45:F46"/>
    <mergeCell ref="G45:G46"/>
    <mergeCell ref="F65:F67"/>
    <mergeCell ref="F63:F64"/>
    <mergeCell ref="G59:G60"/>
    <mergeCell ref="C80:C82"/>
    <mergeCell ref="D80:D82"/>
    <mergeCell ref="D57:D70"/>
    <mergeCell ref="F57:F58"/>
    <mergeCell ref="E65:E67"/>
    <mergeCell ref="E45:E46"/>
    <mergeCell ref="F80:F82"/>
    <mergeCell ref="E57:E58"/>
    <mergeCell ref="E59:E60"/>
    <mergeCell ref="E80:E82"/>
    <mergeCell ref="B7:J7"/>
    <mergeCell ref="E35:E42"/>
    <mergeCell ref="E25:E27"/>
    <mergeCell ref="B35:B42"/>
    <mergeCell ref="C35:C42"/>
    <mergeCell ref="D35:D42"/>
    <mergeCell ref="B20:B34"/>
    <mergeCell ref="D20:D34"/>
    <mergeCell ref="E28:E29"/>
    <mergeCell ref="B18:D18"/>
    <mergeCell ref="B52:B56"/>
    <mergeCell ref="B43:B44"/>
    <mergeCell ref="C43:C44"/>
    <mergeCell ref="D43:D44"/>
    <mergeCell ref="B47:B51"/>
    <mergeCell ref="B45:B46"/>
    <mergeCell ref="C47:C51"/>
    <mergeCell ref="C45:C46"/>
    <mergeCell ref="C52:C56"/>
    <mergeCell ref="D45:D46"/>
    <mergeCell ref="J52:J54"/>
    <mergeCell ref="I52:I54"/>
    <mergeCell ref="I47:I49"/>
    <mergeCell ref="D52:D56"/>
    <mergeCell ref="J47:J49"/>
    <mergeCell ref="H55:H56"/>
    <mergeCell ref="G52:G56"/>
    <mergeCell ref="F52:F56"/>
    <mergeCell ref="E52:E56"/>
    <mergeCell ref="E47:E51"/>
    <mergeCell ref="G63:G64"/>
    <mergeCell ref="H50:H51"/>
    <mergeCell ref="H23:H24"/>
    <mergeCell ref="F30:F34"/>
    <mergeCell ref="H33:H34"/>
    <mergeCell ref="E30:E32"/>
    <mergeCell ref="E33:E34"/>
    <mergeCell ref="G47:G51"/>
    <mergeCell ref="F43:F44"/>
    <mergeCell ref="G57:G58"/>
    <mergeCell ref="H2:J2"/>
    <mergeCell ref="H3:J3"/>
    <mergeCell ref="B5:J5"/>
    <mergeCell ref="B6:J6"/>
    <mergeCell ref="E43:E44"/>
    <mergeCell ref="D47:D51"/>
    <mergeCell ref="H43:H44"/>
    <mergeCell ref="H45:H46"/>
    <mergeCell ref="F47:F51"/>
    <mergeCell ref="G43:G44"/>
    <mergeCell ref="G83:G85"/>
    <mergeCell ref="G77:G79"/>
    <mergeCell ref="F77:F79"/>
    <mergeCell ref="F74:F76"/>
    <mergeCell ref="G74:G76"/>
    <mergeCell ref="F83:F85"/>
    <mergeCell ref="G80:G82"/>
    <mergeCell ref="G35:G42"/>
    <mergeCell ref="G30:G34"/>
    <mergeCell ref="E18:J18"/>
    <mergeCell ref="F35:F42"/>
    <mergeCell ref="F25:F29"/>
    <mergeCell ref="C20:C34"/>
    <mergeCell ref="E20:E22"/>
    <mergeCell ref="E23:E24"/>
    <mergeCell ref="F20:F24"/>
    <mergeCell ref="G20:G24"/>
    <mergeCell ref="G25:G29"/>
    <mergeCell ref="H28:H29"/>
    <mergeCell ref="B8:J8"/>
    <mergeCell ref="B15:C15"/>
    <mergeCell ref="E10:J10"/>
    <mergeCell ref="B10:D10"/>
  </mergeCells>
  <phoneticPr fontId="0" type="noConversion"/>
  <pageMargins left="0.31496062992125984" right="0.19685039370078741" top="0.47244094488188981" bottom="0.47244094488188981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cp:lastPrinted>2021-01-12T08:40:27Z</cp:lastPrinted>
  <dcterms:created xsi:type="dcterms:W3CDTF">2020-12-16T11:44:03Z</dcterms:created>
  <dcterms:modified xsi:type="dcterms:W3CDTF">2021-01-12T08:59:42Z</dcterms:modified>
</cp:coreProperties>
</file>