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a Snigur\Desktop\робоча_папка\грант\звітування\"/>
    </mc:Choice>
  </mc:AlternateContent>
  <bookViews>
    <workbookView xWindow="0" yWindow="0" windowWidth="28800" windowHeight="12585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52511"/>
  <extLs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P67" i="1" l="1"/>
  <c r="P84" i="1" l="1"/>
  <c r="P68" i="1"/>
  <c r="I20" i="2" l="1"/>
  <c r="I19" i="2"/>
  <c r="F18" i="2"/>
  <c r="I18" i="2" s="1"/>
  <c r="P55" i="1"/>
  <c r="P56" i="1"/>
  <c r="D18" i="2"/>
  <c r="D73" i="2" s="1"/>
  <c r="F73" i="2" l="1"/>
  <c r="I73" i="2"/>
  <c r="M96" i="1"/>
  <c r="P44" i="1"/>
  <c r="P43" i="1"/>
  <c r="P42" i="1"/>
  <c r="P41" i="1"/>
  <c r="P40" i="1"/>
  <c r="P38" i="1"/>
  <c r="P37" i="1"/>
  <c r="P35" i="1"/>
  <c r="P34" i="1"/>
  <c r="P33" i="1"/>
  <c r="P31" i="1"/>
  <c r="R29" i="1"/>
  <c r="R30" i="1"/>
  <c r="P29" i="1"/>
  <c r="P28" i="1"/>
  <c r="P27" i="1"/>
  <c r="P66" i="1" l="1"/>
  <c r="S80" i="1" l="1"/>
  <c r="R80" i="1"/>
  <c r="Q80" i="1"/>
  <c r="S79" i="1"/>
  <c r="R79" i="1"/>
  <c r="Q79" i="1"/>
  <c r="P80" i="1"/>
  <c r="P79" i="1"/>
  <c r="M80" i="1"/>
  <c r="M79" i="1"/>
  <c r="J79" i="1"/>
  <c r="G79" i="1"/>
  <c r="P65" i="1"/>
  <c r="M55" i="1" l="1"/>
  <c r="M56" i="1"/>
  <c r="J56" i="1" l="1"/>
  <c r="R56" i="1" s="1"/>
  <c r="G56" i="1"/>
  <c r="Q56" i="1" s="1"/>
  <c r="S56" i="1" l="1"/>
  <c r="P30" i="1"/>
  <c r="R31" i="1"/>
  <c r="P32" i="1"/>
  <c r="R32" i="1" s="1"/>
  <c r="R33" i="1"/>
  <c r="R34" i="1"/>
  <c r="R35" i="1"/>
  <c r="P36" i="1"/>
  <c r="R36" i="1" s="1"/>
  <c r="R37" i="1"/>
  <c r="R38" i="1"/>
  <c r="P39" i="1"/>
  <c r="R39" i="1" s="1"/>
  <c r="R40" i="1"/>
  <c r="R41" i="1"/>
  <c r="R42" i="1"/>
  <c r="R43" i="1"/>
  <c r="R44" i="1"/>
  <c r="M37" i="1"/>
  <c r="M29" i="1"/>
  <c r="M30" i="1"/>
  <c r="M31" i="1"/>
  <c r="M32" i="1"/>
  <c r="M33" i="1"/>
  <c r="M34" i="1"/>
  <c r="M35" i="1"/>
  <c r="M36" i="1"/>
  <c r="M38" i="1"/>
  <c r="M39" i="1"/>
  <c r="M40" i="1"/>
  <c r="M41" i="1"/>
  <c r="M42" i="1"/>
  <c r="M43" i="1"/>
  <c r="M44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G29" i="1"/>
  <c r="G30" i="1"/>
  <c r="G31" i="1"/>
  <c r="G32" i="1"/>
  <c r="G33" i="1"/>
  <c r="G34" i="1"/>
  <c r="G35" i="1"/>
  <c r="G36" i="1"/>
  <c r="G37" i="1"/>
  <c r="Q37" i="1" s="1"/>
  <c r="S37" i="1" s="1"/>
  <c r="G38" i="1"/>
  <c r="Q38" i="1" s="1"/>
  <c r="G39" i="1"/>
  <c r="Q39" i="1" s="1"/>
  <c r="G40" i="1"/>
  <c r="Q40" i="1" s="1"/>
  <c r="S40" i="1" s="1"/>
  <c r="G41" i="1"/>
  <c r="Q41" i="1" s="1"/>
  <c r="G42" i="1"/>
  <c r="Q42" i="1" s="1"/>
  <c r="S42" i="1" s="1"/>
  <c r="G43" i="1"/>
  <c r="Q43" i="1" s="1"/>
  <c r="S43" i="1" s="1"/>
  <c r="G44" i="1"/>
  <c r="Q44" i="1" s="1"/>
  <c r="S44" i="1" s="1"/>
  <c r="S41" i="1" l="1"/>
  <c r="S39" i="1"/>
  <c r="S38" i="1"/>
  <c r="Q33" i="1"/>
  <c r="S33" i="1" s="1"/>
  <c r="Q29" i="1"/>
  <c r="S29" i="1" s="1"/>
  <c r="Q36" i="1"/>
  <c r="S36" i="1" s="1"/>
  <c r="Q32" i="1"/>
  <c r="S32" i="1" s="1"/>
  <c r="Q35" i="1"/>
  <c r="S35" i="1" s="1"/>
  <c r="Q31" i="1"/>
  <c r="S31" i="1" s="1"/>
  <c r="Q34" i="1"/>
  <c r="S34" i="1" s="1"/>
  <c r="Q30" i="1"/>
  <c r="S30" i="1" s="1"/>
  <c r="I13" i="2"/>
  <c r="F13" i="2"/>
  <c r="D13" i="2"/>
  <c r="J97" i="1"/>
  <c r="G97" i="1"/>
  <c r="P96" i="1"/>
  <c r="R96" i="1" s="1"/>
  <c r="R97" i="1" s="1"/>
  <c r="M97" i="1"/>
  <c r="J94" i="1"/>
  <c r="G94" i="1"/>
  <c r="P93" i="1"/>
  <c r="R93" i="1" s="1"/>
  <c r="M93" i="1"/>
  <c r="Q93" i="1" s="1"/>
  <c r="P92" i="1"/>
  <c r="M92" i="1"/>
  <c r="P89" i="1"/>
  <c r="M89" i="1"/>
  <c r="J89" i="1"/>
  <c r="G89" i="1"/>
  <c r="P88" i="1"/>
  <c r="M88" i="1"/>
  <c r="J88" i="1"/>
  <c r="G88" i="1"/>
  <c r="P87" i="1"/>
  <c r="M87" i="1"/>
  <c r="M90" i="1" s="1"/>
  <c r="J87" i="1"/>
  <c r="G87" i="1"/>
  <c r="M84" i="1"/>
  <c r="J84" i="1"/>
  <c r="G84" i="1"/>
  <c r="P83" i="1"/>
  <c r="M83" i="1"/>
  <c r="J83" i="1"/>
  <c r="G83" i="1"/>
  <c r="P82" i="1"/>
  <c r="P85" i="1" s="1"/>
  <c r="M82" i="1"/>
  <c r="J82" i="1"/>
  <c r="G82" i="1"/>
  <c r="P78" i="1"/>
  <c r="M78" i="1"/>
  <c r="J78" i="1"/>
  <c r="G78" i="1"/>
  <c r="P77" i="1"/>
  <c r="M77" i="1"/>
  <c r="J77" i="1"/>
  <c r="G77" i="1"/>
  <c r="P76" i="1"/>
  <c r="M76" i="1"/>
  <c r="J76" i="1"/>
  <c r="G76" i="1"/>
  <c r="P73" i="1"/>
  <c r="M73" i="1"/>
  <c r="J73" i="1"/>
  <c r="G73" i="1"/>
  <c r="P72" i="1"/>
  <c r="M72" i="1"/>
  <c r="J72" i="1"/>
  <c r="G72" i="1"/>
  <c r="P71" i="1"/>
  <c r="M71" i="1"/>
  <c r="J71" i="1"/>
  <c r="G71" i="1"/>
  <c r="M68" i="1"/>
  <c r="J68" i="1"/>
  <c r="G68" i="1"/>
  <c r="P69" i="1"/>
  <c r="M67" i="1"/>
  <c r="J67" i="1"/>
  <c r="G67" i="1"/>
  <c r="M66" i="1"/>
  <c r="J66" i="1"/>
  <c r="G66" i="1"/>
  <c r="M65" i="1"/>
  <c r="J65" i="1"/>
  <c r="J69" i="1" s="1"/>
  <c r="G65" i="1"/>
  <c r="P62" i="1"/>
  <c r="M62" i="1"/>
  <c r="J62" i="1"/>
  <c r="G62" i="1"/>
  <c r="P61" i="1"/>
  <c r="M61" i="1"/>
  <c r="J61" i="1"/>
  <c r="G61" i="1"/>
  <c r="P60" i="1"/>
  <c r="P63" i="1" s="1"/>
  <c r="M60" i="1"/>
  <c r="J60" i="1"/>
  <c r="G60" i="1"/>
  <c r="P57" i="1"/>
  <c r="M57" i="1"/>
  <c r="J57" i="1"/>
  <c r="G57" i="1"/>
  <c r="M58" i="1"/>
  <c r="J55" i="1"/>
  <c r="G55" i="1"/>
  <c r="P52" i="1"/>
  <c r="R52" i="1" s="1"/>
  <c r="M52" i="1"/>
  <c r="Q52" i="1" s="1"/>
  <c r="P51" i="1"/>
  <c r="R51" i="1" s="1"/>
  <c r="M51" i="1"/>
  <c r="Q51" i="1" s="1"/>
  <c r="P50" i="1"/>
  <c r="M50" i="1"/>
  <c r="Q50" i="1" s="1"/>
  <c r="P48" i="1"/>
  <c r="R48" i="1" s="1"/>
  <c r="M48" i="1"/>
  <c r="Q48" i="1" s="1"/>
  <c r="P47" i="1"/>
  <c r="R47" i="1" s="1"/>
  <c r="M47" i="1"/>
  <c r="Q47" i="1" s="1"/>
  <c r="P46" i="1"/>
  <c r="M46" i="1"/>
  <c r="Q46" i="1" s="1"/>
  <c r="M28" i="1"/>
  <c r="J28" i="1"/>
  <c r="G28" i="1"/>
  <c r="M27" i="1"/>
  <c r="J27" i="1"/>
  <c r="G27" i="1"/>
  <c r="P22" i="1"/>
  <c r="M22" i="1"/>
  <c r="J22" i="1"/>
  <c r="G22" i="1"/>
  <c r="R21" i="1"/>
  <c r="R22" i="1" s="1"/>
  <c r="Q21" i="1"/>
  <c r="Q22" i="1" s="1"/>
  <c r="P90" i="1" l="1"/>
  <c r="M85" i="1"/>
  <c r="G69" i="1"/>
  <c r="M69" i="1"/>
  <c r="P58" i="1"/>
  <c r="M63" i="1"/>
  <c r="M74" i="1"/>
  <c r="Q60" i="1"/>
  <c r="Q61" i="1"/>
  <c r="Q66" i="1"/>
  <c r="Q67" i="1"/>
  <c r="Q68" i="1"/>
  <c r="Q71" i="1"/>
  <c r="S71" i="1" s="1"/>
  <c r="Q72" i="1"/>
  <c r="Q73" i="1"/>
  <c r="Q27" i="1"/>
  <c r="Q28" i="1"/>
  <c r="M26" i="1"/>
  <c r="M94" i="1"/>
  <c r="R82" i="1"/>
  <c r="R83" i="1"/>
  <c r="R87" i="1"/>
  <c r="R88" i="1"/>
  <c r="P94" i="1"/>
  <c r="R92" i="1"/>
  <c r="R94" i="1" s="1"/>
  <c r="P74" i="1"/>
  <c r="P45" i="1"/>
  <c r="R55" i="1"/>
  <c r="R57" i="1"/>
  <c r="R60" i="1"/>
  <c r="R61" i="1"/>
  <c r="R62" i="1"/>
  <c r="R66" i="1"/>
  <c r="R67" i="1"/>
  <c r="R68" i="1"/>
  <c r="R71" i="1"/>
  <c r="R72" i="1"/>
  <c r="Q76" i="1"/>
  <c r="Q77" i="1"/>
  <c r="Q78" i="1"/>
  <c r="Q87" i="1"/>
  <c r="Q88" i="1"/>
  <c r="Q89" i="1"/>
  <c r="J90" i="1"/>
  <c r="Q96" i="1"/>
  <c r="Q97" i="1" s="1"/>
  <c r="J74" i="1"/>
  <c r="S52" i="1"/>
  <c r="S47" i="1"/>
  <c r="P49" i="1"/>
  <c r="Q55" i="1"/>
  <c r="G58" i="1"/>
  <c r="J58" i="1"/>
  <c r="R76" i="1"/>
  <c r="R77" i="1"/>
  <c r="J80" i="1"/>
  <c r="Q82" i="1"/>
  <c r="S82" i="1" s="1"/>
  <c r="Q83" i="1"/>
  <c r="Q84" i="1"/>
  <c r="Q92" i="1"/>
  <c r="S48" i="1"/>
  <c r="S51" i="1"/>
  <c r="Q62" i="1"/>
  <c r="J63" i="1"/>
  <c r="J85" i="1"/>
  <c r="P26" i="1"/>
  <c r="G26" i="1"/>
  <c r="G53" i="1" s="1"/>
  <c r="R27" i="1"/>
  <c r="R28" i="1"/>
  <c r="Q45" i="1"/>
  <c r="Q49" i="1"/>
  <c r="S93" i="1"/>
  <c r="R89" i="1"/>
  <c r="S21" i="1"/>
  <c r="S22" i="1" s="1"/>
  <c r="M45" i="1"/>
  <c r="R46" i="1"/>
  <c r="R45" i="1" s="1"/>
  <c r="M49" i="1"/>
  <c r="R50" i="1"/>
  <c r="R49" i="1" s="1"/>
  <c r="Q65" i="1"/>
  <c r="G74" i="1"/>
  <c r="G80" i="1"/>
  <c r="G85" i="1"/>
  <c r="G90" i="1"/>
  <c r="P97" i="1"/>
  <c r="Q57" i="1"/>
  <c r="R73" i="1"/>
  <c r="R78" i="1"/>
  <c r="R84" i="1"/>
  <c r="J26" i="1"/>
  <c r="J53" i="1" s="1"/>
  <c r="G63" i="1"/>
  <c r="R65" i="1"/>
  <c r="S72" i="1" l="1"/>
  <c r="S66" i="1"/>
  <c r="S96" i="1"/>
  <c r="S97" i="1" s="1"/>
  <c r="S92" i="1"/>
  <c r="S68" i="1"/>
  <c r="S61" i="1"/>
  <c r="S78" i="1"/>
  <c r="Q74" i="1"/>
  <c r="Q63" i="1"/>
  <c r="S76" i="1"/>
  <c r="S67" i="1"/>
  <c r="S87" i="1"/>
  <c r="S88" i="1"/>
  <c r="S94" i="1"/>
  <c r="R69" i="1"/>
  <c r="Q85" i="1"/>
  <c r="S77" i="1"/>
  <c r="S55" i="1"/>
  <c r="R63" i="1"/>
  <c r="R74" i="1"/>
  <c r="Q94" i="1"/>
  <c r="R85" i="1"/>
  <c r="R90" i="1"/>
  <c r="S83" i="1"/>
  <c r="Q90" i="1"/>
  <c r="S62" i="1"/>
  <c r="S73" i="1"/>
  <c r="S57" i="1"/>
  <c r="R58" i="1"/>
  <c r="M53" i="1"/>
  <c r="M98" i="1" s="1"/>
  <c r="M100" i="1" s="1"/>
  <c r="S60" i="1"/>
  <c r="S84" i="1"/>
  <c r="S27" i="1"/>
  <c r="G98" i="1"/>
  <c r="G100" i="1" s="1"/>
  <c r="J98" i="1"/>
  <c r="J100" i="1" s="1"/>
  <c r="S89" i="1"/>
  <c r="P53" i="1"/>
  <c r="P98" i="1" s="1"/>
  <c r="P100" i="1" s="1"/>
  <c r="R26" i="1"/>
  <c r="R53" i="1" s="1"/>
  <c r="S28" i="1"/>
  <c r="Q26" i="1"/>
  <c r="Q53" i="1" s="1"/>
  <c r="Q58" i="1"/>
  <c r="S50" i="1"/>
  <c r="S49" i="1" s="1"/>
  <c r="S65" i="1"/>
  <c r="Q69" i="1"/>
  <c r="S46" i="1"/>
  <c r="S45" i="1" s="1"/>
  <c r="S90" i="1" l="1"/>
  <c r="S74" i="1"/>
  <c r="S69" i="1"/>
  <c r="S63" i="1"/>
  <c r="S85" i="1"/>
  <c r="S58" i="1"/>
  <c r="S26" i="1"/>
  <c r="S53" i="1" s="1"/>
  <c r="R98" i="1"/>
  <c r="R100" i="1" s="1"/>
  <c r="Q98" i="1"/>
  <c r="Q100" i="1" s="1"/>
  <c r="S98" i="1" l="1"/>
  <c r="S100" i="1" s="1"/>
</calcChain>
</file>

<file path=xl/sharedStrings.xml><?xml version="1.0" encoding="utf-8"?>
<sst xmlns="http://schemas.openxmlformats.org/spreadsheetml/2006/main" count="660" uniqueCount="336">
  <si>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</si>
  <si>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</si>
  <si>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</si>
  <si>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</si>
  <si>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</si>
  <si>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</si>
  <si>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</si>
  <si>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</si>
  <si>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</si>
  <si>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</si>
  <si>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</si>
  <si>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</si>
  <si>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</si>
  <si>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</si>
  <si>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</si>
  <si>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</si>
  <si>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</si>
  <si>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</si>
  <si>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</si>
  <si>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</si>
  <si>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</si>
  <si>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</si>
  <si>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</si>
  <si>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</si>
  <si>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</si>
  <si>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</si>
  <si>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</si>
  <si>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</si>
  <si>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</si>
  <si>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</si>
  <si>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</si>
  <si>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</si>
  <si>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</si>
  <si>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</si>
  <si>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</si>
  <si>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</si>
  <si>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</si>
  <si>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</si>
  <si>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</si>
  <si>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</si>
  <si>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</si>
  <si>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</si>
  <si>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</si>
  <si>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</si>
  <si>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</si>
  <si>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</si>
  <si>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</si>
  <si>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</si>
  <si>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</si>
  <si>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</si>
  <si>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</si>
  <si>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</si>
  <si>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</si>
  <si>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</si>
  <si>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</si>
  <si>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</si>
  <si>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</si>
  <si>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</si>
  <si>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</si>
  <si>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</si>
  <si>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</si>
  <si>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</si>
  <si>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</si>
  <si>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</si>
  <si>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</si>
  <si>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</si>
  <si>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</si>
  <si>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</si>
  <si>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</si>
  <si>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</si>
  <si>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</si>
  <si>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</si>
  <si>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</si>
  <si>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</si>
  <si>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</si>
  <si>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</si>
  <si>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</si>
  <si>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</si>
  <si>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</si>
  <si>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</si>
  <si>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</si>
  <si>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</si>
  <si>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</si>
  <si>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</si>
  <si>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</si>
  <si>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</si>
  <si>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</si>
  <si>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</si>
  <si>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</si>
  <si>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</si>
  <si>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</si>
  <si>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</si>
  <si>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</si>
  <si>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</si>
  <si>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</si>
  <si>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</si>
  <si>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</si>
  <si>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</si>
  <si>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</si>
  <si>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</si>
  <si>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</si>
  <si>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</si>
  <si>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</si>
  <si>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</si>
  <si>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</si>
  <si>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</si>
  <si>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</si>
  <si>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</si>
  <si>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</si>
  <si>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</si>
  <si>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</si>
  <si>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</si>
  <si>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</si>
  <si>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</si>
  <si>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</si>
  <si>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</si>
  <si>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</si>
  <si>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</si>
  <si>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</si>
  <si>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</si>
  <si>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</si>
  <si>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</si>
  <si>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</si>
  <si>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</si>
  <si>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</si>
  <si>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</si>
  <si>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</si>
  <si>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</si>
  <si>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</si>
  <si>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</si>
  <si>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</si>
  <si>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</si>
  <si>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</si>
  <si>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</si>
  <si>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</si>
  <si>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</si>
  <si>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</si>
  <si>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</si>
  <si>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</si>
  <si>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</si>
  <si>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</si>
  <si>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</si>
  <si>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</si>
  <si>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</si>
  <si>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</si>
  <si>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</si>
  <si>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</si>
  <si>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</si>
  <si>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</si>
  <si>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</si>
  <si>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</si>
  <si>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</si>
  <si>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</si>
  <si>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</si>
  <si>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</si>
  <si>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</si>
  <si>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</si>
  <si>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</si>
  <si>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</si>
  <si>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Мазуркевич Євген Йосифович, генеральний директор</t>
  </si>
  <si>
    <t>Костик Оксана Михайлівна, заступник головного бухгалтера</t>
  </si>
  <si>
    <t>Волощишин Ірина Ігорівна, бухгалтер</t>
  </si>
  <si>
    <t>Гнік Мирослава Віталіївна, юрисконсульт</t>
  </si>
  <si>
    <t>Онищук-Горліцина Наталія Дмитрівна, керівник відділу з організації туризму</t>
  </si>
  <si>
    <t>Бардій Софія Михайлівна, агент з організації туризму</t>
  </si>
  <si>
    <t>Вовк Іванна Ігорівна, агент з організації туризму</t>
  </si>
  <si>
    <t>Бондар Юлія Віталіївна,  агент з організації туризму</t>
  </si>
  <si>
    <t>Данчура Леся Ільківна, агент з організації туризму</t>
  </si>
  <si>
    <t>Котяш Марія Юріївна, агент з організації туризму</t>
  </si>
  <si>
    <t>Кукайло Христина Володимирівна, агент з організації туризму</t>
  </si>
  <si>
    <t>Лаптєва Ірина Юріївна, агент з організації туризму</t>
  </si>
  <si>
    <t>Марусяк Христина Володимирівна, агент з організації туризму</t>
  </si>
  <si>
    <t>Подольська Віра Богданівна, агент з організації туризму</t>
  </si>
  <si>
    <t>Ях Юлія Ярославівна, агент з організації туризму</t>
  </si>
  <si>
    <t>Палайда Володимир Степанович , сторож</t>
  </si>
  <si>
    <t>Шмарев Анатолій Кімович, сторож</t>
  </si>
  <si>
    <t>Філь Мирослава Ігорівна, агент з організації туризму</t>
  </si>
  <si>
    <t>2.3</t>
  </si>
  <si>
    <t>Штатні працівники (соціальні внески з оплати праці 22%)</t>
  </si>
  <si>
    <t>Штатні працівники (соціальні внески з оплати праці 8,41% для інвалідів)</t>
  </si>
  <si>
    <t>Оренда приміщення за адресою: м.Львів, пр.Шевченка,34. кв.4, 95 кв.м.</t>
  </si>
  <si>
    <t>Папір А4 80г/м2 1.91 Zoom</t>
  </si>
  <si>
    <t>Ручки кульк.масляні Colibri</t>
  </si>
  <si>
    <t>Папір туалетний Кохавинка</t>
  </si>
  <si>
    <t>6.4</t>
  </si>
  <si>
    <t>Рушники паперові Z білі</t>
  </si>
  <si>
    <t>ФОП Кісіль Н.Р.        ІПН 3160706327</t>
  </si>
  <si>
    <t>№ б/н від 01.10.2019</t>
  </si>
  <si>
    <t>№3 від 31.03.2020</t>
  </si>
  <si>
    <t>3.1.</t>
  </si>
  <si>
    <t>ФОП Кісіль Н.Р.        ІПН 3160706328</t>
  </si>
  <si>
    <t>ФОП Кісіль Н.Р.        ІПН 3160706329</t>
  </si>
  <si>
    <t>ФОП Кісіль Н.Р.        ІПН 3160706330</t>
  </si>
  <si>
    <t>ФОП Кісіль Н.Р.        ІПН 3160706331</t>
  </si>
  <si>
    <t>№5 від 31.08.2020</t>
  </si>
  <si>
    <t>№6 від 30.09.2020</t>
  </si>
  <si>
    <t>№7 від 31.10.2020</t>
  </si>
  <si>
    <t>№8 від 30.11.2020</t>
  </si>
  <si>
    <t>№9 від 31.12.2020</t>
  </si>
  <si>
    <t>№4008 від 22.12.2020</t>
  </si>
  <si>
    <t>№4018 від 23.12.2020</t>
  </si>
  <si>
    <t>Водопостачання і водовідведення</t>
  </si>
  <si>
    <t>№ 703284 від 01.03.2016</t>
  </si>
  <si>
    <t>№ 703284 від 18.08.2020</t>
  </si>
  <si>
    <t>№ 703284 від 18.09.2020</t>
  </si>
  <si>
    <t>№ 703284 від 20.10.2020</t>
  </si>
  <si>
    <t>№ 703284 від 18.11.2020</t>
  </si>
  <si>
    <t>№ 703284 від 17.12.2020</t>
  </si>
  <si>
    <t>№4027 від 24.12.2020, №4028 від 24.12.2020</t>
  </si>
  <si>
    <t>шт.</t>
  </si>
  <si>
    <t>б/н від 31.08.2020</t>
  </si>
  <si>
    <t>б/н від 30.09.2020</t>
  </si>
  <si>
    <t>б/н від 31.10.2020</t>
  </si>
  <si>
    <t>б/н від 30.11.2020</t>
  </si>
  <si>
    <t>б/н від 31.12.2020</t>
  </si>
  <si>
    <t>№ 61117 від 15.03.2019</t>
  </si>
  <si>
    <t>№11410Р6ІCYAP016 від 01.01.2016</t>
  </si>
  <si>
    <t>Опалення (природній газ)</t>
  </si>
  <si>
    <t>№ЗЛВ80057472 від 31.08.2020</t>
  </si>
  <si>
    <t>№ЗЛВ80063876 від 30.09.2020</t>
  </si>
  <si>
    <t>№ЗЛВ80070932 від 31.10.2020</t>
  </si>
  <si>
    <t>№ЗЛВ80079202 від 30.11.2020</t>
  </si>
  <si>
    <t>Експлуатаційні витрати (обслуговування пожежної сигналізації)</t>
  </si>
  <si>
    <t>№5/19/44 від 02.01.2019</t>
  </si>
  <si>
    <t>№292 від 31.12.2020</t>
  </si>
  <si>
    <t>Експлуатаційні витрати (послуги пожежного спостереження пультом)</t>
  </si>
  <si>
    <t>№ ОУ-1136/8 від 31.08.2020, № ОУ-1802/8 від 31.08.2020</t>
  </si>
  <si>
    <t>№ ОУ-1136/9 від 30.09.2020, № ОУ-1802/9 від 30.09.2020</t>
  </si>
  <si>
    <t>№ ОУ-1136/10 від 31.10.2020, № ОУ-1802/10 від 31.10.2020</t>
  </si>
  <si>
    <t>№1136 від 02.07.2010, №1802 від 01.01.2014</t>
  </si>
  <si>
    <t>№ ОУ-1136/12 від 31.12.2020, № ОУ-1802/12 від 31.12.2020</t>
  </si>
  <si>
    <t>Експлуатаційні витрати (послуги по експлуатації та утриманню будинку в чистоті)</t>
  </si>
  <si>
    <t>Експлуатаційні витрати (збір та вивезення побутових відходів)</t>
  </si>
  <si>
    <t>№23/КН/17К від 06.02.2017</t>
  </si>
  <si>
    <t>№ 38573 від 31.12.2020</t>
  </si>
  <si>
    <t>№4033 від 24.12.2020</t>
  </si>
  <si>
    <t>№4012 від 23.12.2020</t>
  </si>
  <si>
    <t>№4024 від 23.12.2020</t>
  </si>
  <si>
    <t>№4031 від 24.12.2020</t>
  </si>
  <si>
    <t>№4030 від 24.12.2020</t>
  </si>
  <si>
    <t>Опалення (розподіл природнього газу)</t>
  </si>
  <si>
    <t>№09420Р6ІCYAP016 від 01.01.2016</t>
  </si>
  <si>
    <t>Матеріальні витрати (Папір А4 80г/м2 1.91 Zoom, ручки кульк.масляні Colibri, папір туалетний Кохавинка, рушники паперові Z білі)</t>
  </si>
  <si>
    <t>№4026 від 24.12.2020</t>
  </si>
  <si>
    <t>Витрати на послуги зв'язку, інтернет, обслуговування сайтів та програмного забезпечення (послуги зв'язку)</t>
  </si>
  <si>
    <t>ПрАТ "Київстар" ЄДРПОУ 21673832</t>
  </si>
  <si>
    <t>№3754678 від 22.12.2009</t>
  </si>
  <si>
    <t>№4016 від 23.12.2020</t>
  </si>
  <si>
    <t>№7300283 від 15.12.2015</t>
  </si>
  <si>
    <t>№4017 від 23.12.2020</t>
  </si>
  <si>
    <t>№3767386 від 28.12.2009</t>
  </si>
  <si>
    <t>№4013 від 23.12.2020</t>
  </si>
  <si>
    <t>№8135585 від 08.02.2018</t>
  </si>
  <si>
    <t>№4015 від 23.12.2020</t>
  </si>
  <si>
    <t>Витрати на послуги зв'язку, інтернет, обслуговування сайтів та програмного забезпечення (інтернет)</t>
  </si>
  <si>
    <t>№ЛВ-52/13 від 22.03.2013</t>
  </si>
  <si>
    <t>№4014 від 23.12.2020</t>
  </si>
  <si>
    <t>ПрАТ "ВФ Україна" ЄДРПОУ 14333937</t>
  </si>
  <si>
    <t>№4020 від 23.12.2020</t>
  </si>
  <si>
    <t>№295398980740 від 05.12.2017</t>
  </si>
  <si>
    <t>б/н від 31.08.2020, б/н від 30.09.2020, б/н 31.10.2020, б/н від 30.11.2020, б/н від 31.12.2020</t>
  </si>
  <si>
    <t>ТзОВ "ЛАЙФСЕЛЛ" ЄДРПОУ 22859846</t>
  </si>
  <si>
    <t>№247 від 01.07.2011</t>
  </si>
  <si>
    <t>№205075021 від 01.07.2016</t>
  </si>
  <si>
    <t>№4019 від 23.12.2020</t>
  </si>
  <si>
    <t>ПАТ "УКРТЕЛЕКОМ" ЄДРПОУ 21560766</t>
  </si>
  <si>
    <t>№4022 від 23.12.2020</t>
  </si>
  <si>
    <t>№4023 від 23.12.2020</t>
  </si>
  <si>
    <t>№ЛВ 3107 від 24.11.2006</t>
  </si>
  <si>
    <t>№9380 від 31.10.2006</t>
  </si>
  <si>
    <t>№4600000000143107.8.2020 від 31.08.2020, №4600000000143107.9.2020 від 30.09.2020, №4600000000143107.10.2020 від 31.10.2020, №4600000000143107.11.2020 від 30.11.2020</t>
  </si>
  <si>
    <t>№4600000000009380.8.2020 від 31.08.2020, №4600000000009380.9.2020 від 30.09.2020, №4600000000009380.10.2020 від 31.10.2020, №4600000000009380.11.2020 від 30.11.2020</t>
  </si>
  <si>
    <t>ЛМКП "Львівводоканал" ЄДРПОУ 03348471</t>
  </si>
  <si>
    <t>ТзОВ "Вогнезахист" ЄДРПОУ 36918251</t>
  </si>
  <si>
    <t>ТзОВ "Пожежне спостереження "Захід" ЄДРПОУ 33533262</t>
  </si>
  <si>
    <t>ТзОВ "Львівгаз збут" ЄДРПОУ 39594527</t>
  </si>
  <si>
    <t>АТ "Львівгаз" ЄДРПОУ 03349039</t>
  </si>
  <si>
    <t>ТзОВ "Львівенергозбут" ЄДРПОУ 42092130</t>
  </si>
  <si>
    <t>ЛКП "Княже місто" ЄДРПОУ 20774241</t>
  </si>
  <si>
    <t>ТзОВ "Грінера Україна" ЄДРПОУ 35429502</t>
  </si>
  <si>
    <t>ТзОВ "Папірус-сервіс" ЄДРПОУ 25228980</t>
  </si>
  <si>
    <t>№4021 від 23.12.2020</t>
  </si>
  <si>
    <t>ДП "НТЦ "Українська академічна і дослідницька мережа" ЄДРПОУ 30275262</t>
  </si>
  <si>
    <t>№519 від 01.02.2013</t>
  </si>
  <si>
    <t>Обслуговування сайтів та програмного забезпечення (розміщення інформації на веб-вузлах і графічний дизайн)</t>
  </si>
  <si>
    <t>ФОП Шмарев А.А.   ІПН 3265305276</t>
  </si>
  <si>
    <t>№ 38-МТ від 15.08.2020</t>
  </si>
  <si>
    <t>№08 від 31.08.2020, №09 від 30.09.2020, №10 від 30.10.2020, №11 від 30.11.2020, №12 від 31.12.2020</t>
  </si>
  <si>
    <t>№4011 від 23.12.2020</t>
  </si>
  <si>
    <t>ФОП Боднар А.М.     ІПН 3022306253</t>
  </si>
  <si>
    <t>№01-МТ від 14.01.2020</t>
  </si>
  <si>
    <t>№Т000006 від 31.08.2020, №Т000007 від 30.09.2020, №Т000008 від 30.10.2020, №Т000009 від 30.11.2020, №Т000010 від 31.12.2020</t>
  </si>
  <si>
    <t>№4035 від 28.12.2020</t>
  </si>
  <si>
    <t>Обслуговування сайтів та програмного забезпечення (адміністрування комп'ютерної мережі, технічне обслуговування і налаштування програмного забезпечення комп'ютерів і ноутбуків)</t>
  </si>
  <si>
    <t>Обслуговування сайтів та програмного забезпечення (обслуговування сервера хостингу та розсилки)</t>
  </si>
  <si>
    <t>ПП "ВебКузня" ЄДРПОУ 31978822</t>
  </si>
  <si>
    <t>№4025 від 24.12.2020</t>
  </si>
  <si>
    <t>№010109/01 від 01.01.2009</t>
  </si>
  <si>
    <t>АТ КБ "Приватбанк" ЄДРПОУ 14360570</t>
  </si>
  <si>
    <t>Банківська виписка</t>
  </si>
  <si>
    <t>Оплата праці штатних працівників</t>
  </si>
  <si>
    <t>Соціальні внески з оплати праці штатних працівників (22%)</t>
  </si>
  <si>
    <t>Соціальні внески з оплати праці штатних працівників інвалідів (8,41%)</t>
  </si>
  <si>
    <t>№2545 від 28.12.2020</t>
  </si>
  <si>
    <t>№98 від 13.01.2012</t>
  </si>
  <si>
    <t>№0809-01 від 08.09.2020, №0810-01 від 08.10.2020, №1011-01 від 10.11.2020, №1012-01 від 10.12.2020, №3112-01 від 31.12.2020</t>
  </si>
  <si>
    <t>Розрахункова відомість від 31.08.2020, розрахункова відомість від 30.09.2020, розрахункова відомість від 31.10.2020, розрахункова відомість від 30.11.2020, Розрахункова відомість від 31.12.2020</t>
  </si>
  <si>
    <t>ТзОВ АФ "Львівський аудит"             ЄДРПОУ 23273456</t>
  </si>
  <si>
    <t>№4009 від 22.12.2020, №4040 від 29.12.2020</t>
  </si>
  <si>
    <t>№4043 від 29.12.2020</t>
  </si>
  <si>
    <t>№24377 від 31.08.2020</t>
  </si>
  <si>
    <t>№27863 від 30.09.2020</t>
  </si>
  <si>
    <t>№31428 від 31.10.2020</t>
  </si>
  <si>
    <t>№35012 від 30.11.2020</t>
  </si>
  <si>
    <t>№01/12 від 01.12.2020</t>
  </si>
  <si>
    <t>№4051 від 30.12.2020</t>
  </si>
  <si>
    <t>№LС/167 від 24.01.2012</t>
  </si>
  <si>
    <t>№4049 від 30.12.2020</t>
  </si>
  <si>
    <t>№57-15218036 від 31.08.2020, №58-17001227 від 30.09.2020, №59-18436601 від 31.10.2020, №60-21209922 від 30.11.2020, №61-22274518 від 31.12.2020</t>
  </si>
  <si>
    <t>№129-15218035 від 31.08.2020, №130-17001226 від 30.09.2020, №131-18436600 від 31.10.2020, №132-21209919 від 30.11.2020, №133-22274517 від 31.12.2020</t>
  </si>
  <si>
    <t>№130-15218034 від31.08.2020, №131-17001225 від 30.09.2020, №132-18436599 від 31.10.2020, №133-21208467 від 30.11.2020, №134-22272984 від 31.12.2020</t>
  </si>
  <si>
    <t>№32-15218037 від 31.08.2020, №33-17001228 від 30.09.2020, №34-18436602 від 31.10.2020, №35-21209923 від 30.11.2020, №36-22274519 від 31.12.2020</t>
  </si>
  <si>
    <t>Обортно-сальдова відомісті за період 01.08.2020-31.12.2020 по рах.651 та бухгалтерська довідка</t>
  </si>
  <si>
    <t>у період з 12 березня 2020 року по 31 грудня 2020 року</t>
  </si>
  <si>
    <t>за проектом  інституційної підтримки згідно договору №3INST91-25803 від 02.11.2020р.</t>
  </si>
  <si>
    <t>Повна назва організації Грантоотримувача: Товариство з обмеженою відповідальністю спільне українсько-канадське підприємство "Міст-Тур"</t>
  </si>
  <si>
    <t>№607857447 від 31.08.2020, №609431897 від 30.09.2020, №611039416 від 31.10.2020, №612679967 від 30.11.2020, №614355830 від 31.12.2020</t>
  </si>
  <si>
    <t>№ЛВЯ80080706 від 31.08.2020, № ЛВЯ80090189 від 30.09.2020, №ЛВЯ80107227 від 31.10.2020, №ЛВЯ80118049 від 30.11.2020, №ЛВЯ80126135 від 31.12.2020</t>
  </si>
  <si>
    <t>В.о.головного бухгалтера</t>
  </si>
  <si>
    <t>Костик О.М.</t>
  </si>
  <si>
    <t>Додаток № 4</t>
  </si>
  <si>
    <t>№ 3INST91-25803 від "02" листопада 2020 року</t>
  </si>
  <si>
    <t>"31" грудня 2020 року</t>
  </si>
  <si>
    <t>№4032 від 24.12.2020, №3732 від 11.01.2021</t>
  </si>
  <si>
    <t>№ ОУ-1136/11 від 30.11.2020, № ОУ-1802/11 від 30.11.2020</t>
  </si>
  <si>
    <t>Обслуговування сайтів та програмного забезпечення (розміщення інформації на веб-вузлах і графічний дизайн, адміністрування комп'ютерної мережі, технічне обслуговування і налаштування програмного забезпечення комп'ютерів і ноутбуків, обслуговування сервера хостингу та розсилки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</si>
</sst>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  <numFmt numFmtId="168" formatCode="#,##0.0000"/>
  </numFmts>
  <fonts count="26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i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6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2" fillId="5" borderId="31" xfId="0" applyNumberFormat="1" applyFont="1" applyFill="1" applyBorder="1" applyAlignment="1">
      <alignment horizontal="center" wrapText="1"/>
    </xf>
    <xf numFmtId="166" fontId="13" fillId="5" borderId="65" xfId="0" applyNumberFormat="1" applyFont="1" applyFill="1" applyBorder="1" applyAlignment="1">
      <alignment wrapText="1"/>
    </xf>
    <xf numFmtId="49" fontId="12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2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3" fillId="5" borderId="36" xfId="0" applyNumberFormat="1" applyFont="1" applyFill="1" applyBorder="1" applyAlignment="1">
      <alignment horizontal="center" wrapText="1"/>
    </xf>
    <xf numFmtId="49" fontId="13" fillId="0" borderId="31" xfId="0" applyNumberFormat="1" applyFont="1" applyBorder="1" applyAlignment="1">
      <alignment horizontal="center"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4" fillId="0" borderId="0" xfId="0" applyFont="1" applyAlignment="1">
      <alignment horizontal="center"/>
    </xf>
    <xf numFmtId="0" fontId="15" fillId="0" borderId="0" xfId="0" applyFont="1"/>
    <xf numFmtId="3" fontId="16" fillId="0" borderId="0" xfId="0" applyNumberFormat="1" applyFont="1" applyAlignment="1">
      <alignment horizontal="center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0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3" fillId="0" borderId="0" xfId="0" applyFont="1"/>
    <xf numFmtId="4" fontId="23" fillId="0" borderId="0" xfId="0" applyNumberFormat="1" applyFont="1"/>
    <xf numFmtId="0" fontId="0" fillId="0" borderId="0" xfId="0" applyFont="1" applyAlignment="1"/>
    <xf numFmtId="166" fontId="5" fillId="0" borderId="61" xfId="0" applyNumberFormat="1" applyFont="1" applyBorder="1" applyAlignment="1">
      <alignment vertical="top" wrapText="1"/>
    </xf>
    <xf numFmtId="166" fontId="5" fillId="0" borderId="47" xfId="0" applyNumberFormat="1" applyFont="1" applyBorder="1" applyAlignment="1">
      <alignment vertical="top" wrapText="1"/>
    </xf>
    <xf numFmtId="166" fontId="5" fillId="0" borderId="69" xfId="0" applyNumberFormat="1" applyFont="1" applyBorder="1" applyAlignment="1">
      <alignment vertical="top" wrapText="1"/>
    </xf>
    <xf numFmtId="0" fontId="0" fillId="0" borderId="0" xfId="0" applyFont="1" applyAlignment="1"/>
    <xf numFmtId="0" fontId="0" fillId="0" borderId="0" xfId="0" applyFont="1" applyAlignment="1"/>
    <xf numFmtId="166" fontId="5" fillId="0" borderId="61" xfId="0" applyNumberFormat="1" applyFont="1" applyBorder="1" applyAlignment="1">
      <alignment horizontal="center" vertical="top" wrapText="1"/>
    </xf>
    <xf numFmtId="166" fontId="5" fillId="0" borderId="47" xfId="0" applyNumberFormat="1" applyFont="1" applyBorder="1" applyAlignment="1">
      <alignment horizontal="center" vertical="top" wrapText="1"/>
    </xf>
    <xf numFmtId="166" fontId="5" fillId="0" borderId="69" xfId="0" applyNumberFormat="1" applyFont="1" applyBorder="1" applyAlignment="1">
      <alignment horizontal="center" vertical="top" wrapText="1"/>
    </xf>
    <xf numFmtId="3" fontId="5" fillId="0" borderId="24" xfId="0" applyNumberFormat="1" applyFont="1" applyBorder="1" applyAlignment="1">
      <alignment horizontal="center" vertical="top" wrapText="1"/>
    </xf>
    <xf numFmtId="4" fontId="5" fillId="0" borderId="25" xfId="0" applyNumberFormat="1" applyFont="1" applyBorder="1" applyAlignment="1">
      <alignment horizontal="center" vertical="top" wrapText="1"/>
    </xf>
    <xf numFmtId="4" fontId="5" fillId="0" borderId="26" xfId="0" applyNumberFormat="1" applyFont="1" applyBorder="1" applyAlignment="1">
      <alignment horizontal="right" vertical="top" wrapText="1"/>
    </xf>
    <xf numFmtId="3" fontId="5" fillId="0" borderId="11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right" vertical="top" wrapText="1"/>
    </xf>
    <xf numFmtId="0" fontId="24" fillId="0" borderId="25" xfId="0" applyFont="1" applyBorder="1" applyAlignment="1">
      <alignment wrapText="1"/>
    </xf>
    <xf numFmtId="49" fontId="0" fillId="0" borderId="0" xfId="0" applyNumberFormat="1" applyFont="1" applyBorder="1" applyAlignment="1">
      <alignment horizontal="right" wrapText="1"/>
    </xf>
    <xf numFmtId="0" fontId="0" fillId="0" borderId="0" xfId="0" applyFont="1" applyAlignment="1"/>
    <xf numFmtId="0" fontId="0" fillId="7" borderId="25" xfId="0" applyFont="1" applyFill="1" applyBorder="1" applyAlignment="1">
      <alignment wrapText="1"/>
    </xf>
    <xf numFmtId="4" fontId="5" fillId="0" borderId="44" xfId="0" applyNumberFormat="1" applyFont="1" applyBorder="1" applyAlignment="1">
      <alignment horizontal="center" vertical="top" wrapText="1"/>
    </xf>
    <xf numFmtId="49" fontId="24" fillId="0" borderId="25" xfId="0" applyNumberFormat="1" applyFont="1" applyBorder="1" applyAlignment="1">
      <alignment horizontal="right" wrapText="1"/>
    </xf>
    <xf numFmtId="0" fontId="24" fillId="7" borderId="25" xfId="0" applyFont="1" applyFill="1" applyBorder="1" applyAlignment="1">
      <alignment wrapText="1"/>
    </xf>
    <xf numFmtId="0" fontId="24" fillId="0" borderId="25" xfId="0" applyFont="1" applyBorder="1" applyAlignment="1">
      <alignment horizontal="left" vertical="top" wrapText="1"/>
    </xf>
    <xf numFmtId="4" fontId="0" fillId="7" borderId="25" xfId="0" applyNumberFormat="1" applyFont="1" applyFill="1" applyBorder="1"/>
    <xf numFmtId="167" fontId="24" fillId="0" borderId="72" xfId="0" applyNumberFormat="1" applyFont="1" applyBorder="1" applyAlignment="1">
      <alignment vertical="top" wrapText="1"/>
    </xf>
    <xf numFmtId="49" fontId="24" fillId="8" borderId="25" xfId="0" applyNumberFormat="1" applyFont="1" applyFill="1" applyBorder="1" applyAlignment="1">
      <alignment horizontal="right" wrapText="1"/>
    </xf>
    <xf numFmtId="167" fontId="5" fillId="8" borderId="25" xfId="0" applyNumberFormat="1" applyFont="1" applyFill="1" applyBorder="1" applyAlignment="1">
      <alignment vertical="top" wrapText="1"/>
    </xf>
    <xf numFmtId="4" fontId="0" fillId="8" borderId="25" xfId="0" applyNumberFormat="1" applyFont="1" applyFill="1" applyBorder="1"/>
    <xf numFmtId="0" fontId="24" fillId="8" borderId="25" xfId="0" applyFont="1" applyFill="1" applyBorder="1" applyAlignment="1">
      <alignment wrapText="1"/>
    </xf>
    <xf numFmtId="0" fontId="0" fillId="8" borderId="25" xfId="0" applyFont="1" applyFill="1" applyBorder="1" applyAlignment="1">
      <alignment wrapText="1"/>
    </xf>
    <xf numFmtId="3" fontId="5" fillId="7" borderId="44" xfId="0" applyNumberFormat="1" applyFont="1" applyFill="1" applyBorder="1" applyAlignment="1">
      <alignment horizontal="center" vertical="top" wrapText="1"/>
    </xf>
    <xf numFmtId="4" fontId="5" fillId="7" borderId="45" xfId="0" applyNumberFormat="1" applyFont="1" applyFill="1" applyBorder="1" applyAlignment="1">
      <alignment horizontal="center" vertical="top" wrapText="1"/>
    </xf>
    <xf numFmtId="4" fontId="25" fillId="0" borderId="45" xfId="0" applyNumberFormat="1" applyFont="1" applyBorder="1" applyAlignment="1">
      <alignment horizontal="center" vertical="top" wrapText="1"/>
    </xf>
    <xf numFmtId="168" fontId="25" fillId="0" borderId="45" xfId="0" applyNumberFormat="1" applyFont="1" applyBorder="1" applyAlignment="1">
      <alignment horizontal="center" vertical="top" wrapText="1"/>
    </xf>
    <xf numFmtId="0" fontId="5" fillId="0" borderId="47" xfId="0" applyFont="1" applyBorder="1" applyAlignment="1">
      <alignment vertical="top" wrapText="1"/>
    </xf>
    <xf numFmtId="0" fontId="5" fillId="0" borderId="69" xfId="0" applyFont="1" applyBorder="1" applyAlignment="1">
      <alignment vertical="top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167" fontId="5" fillId="0" borderId="0" xfId="0" applyNumberFormat="1" applyFont="1" applyAlignment="1">
      <alignment horizontal="center" wrapText="1"/>
    </xf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0" fontId="2" fillId="0" borderId="62" xfId="0" applyFont="1" applyBorder="1" applyAlignment="1">
      <alignment horizontal="right" wrapText="1"/>
    </xf>
    <xf numFmtId="0" fontId="7" fillId="0" borderId="79" xfId="0" applyFont="1" applyBorder="1"/>
    <xf numFmtId="0" fontId="2" fillId="5" borderId="62" xfId="0" applyFont="1" applyFill="1" applyBorder="1" applyAlignment="1">
      <alignment horizontal="center" vertical="center" wrapText="1"/>
    </xf>
    <xf numFmtId="0" fontId="7" fillId="0" borderId="80" xfId="0" applyFont="1" applyBorder="1"/>
    <xf numFmtId="4" fontId="2" fillId="5" borderId="6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49" fontId="5" fillId="0" borderId="6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17"/>
  <sheetViews>
    <sheetView tabSelected="1" topLeftCell="A88" workbookViewId="0">
      <selection activeCell="C91" sqref="C91"/>
    </sheetView>
  </sheetViews>
  <sheetFormatPr defaultColWidth="12.625" defaultRowHeight="15" customHeight="1" x14ac:dyDescent="0.2"/>
  <cols>
    <col min="1" max="1" width="9.625" customWidth="1"/>
    <col min="2" max="2" width="6.5" customWidth="1"/>
    <col min="3" max="3" width="29.5" customWidth="1"/>
    <col min="4" max="4" width="9.375" customWidth="1"/>
    <col min="5" max="5" width="10.625" customWidth="1"/>
    <col min="6" max="6" width="14.25" customWidth="1"/>
    <col min="7" max="7" width="13.5" customWidth="1"/>
    <col min="8" max="8" width="10.625" customWidth="1"/>
    <col min="9" max="9" width="14.25" customWidth="1"/>
    <col min="10" max="10" width="13.5" customWidth="1"/>
    <col min="11" max="11" width="10.625" customWidth="1"/>
    <col min="12" max="12" width="14.25" customWidth="1"/>
    <col min="13" max="13" width="13.5" customWidth="1"/>
    <col min="14" max="14" width="10.625" customWidth="1"/>
    <col min="15" max="15" width="14.25" customWidth="1"/>
    <col min="16" max="19" width="13.5" customWidth="1"/>
    <col min="20" max="20" width="22.125" customWidth="1"/>
    <col min="21" max="38" width="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330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331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218" t="s">
        <v>1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218" t="s">
        <v>2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220" t="s">
        <v>325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221" t="s">
        <v>3</v>
      </c>
      <c r="B17" s="223" t="s">
        <v>4</v>
      </c>
      <c r="C17" s="223" t="s">
        <v>5</v>
      </c>
      <c r="D17" s="225" t="s">
        <v>6</v>
      </c>
      <c r="E17" s="212" t="s">
        <v>7</v>
      </c>
      <c r="F17" s="213"/>
      <c r="G17" s="214"/>
      <c r="H17" s="212" t="s">
        <v>8</v>
      </c>
      <c r="I17" s="213"/>
      <c r="J17" s="214"/>
      <c r="K17" s="212" t="s">
        <v>9</v>
      </c>
      <c r="L17" s="213"/>
      <c r="M17" s="214"/>
      <c r="N17" s="212" t="s">
        <v>10</v>
      </c>
      <c r="O17" s="213"/>
      <c r="P17" s="214"/>
      <c r="Q17" s="215" t="s">
        <v>11</v>
      </c>
      <c r="R17" s="213"/>
      <c r="S17" s="214"/>
      <c r="T17" s="216" t="s">
        <v>12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222"/>
      <c r="B18" s="224"/>
      <c r="C18" s="224"/>
      <c r="D18" s="226"/>
      <c r="E18" s="16" t="s">
        <v>13</v>
      </c>
      <c r="F18" s="17" t="s">
        <v>14</v>
      </c>
      <c r="G18" s="18" t="s">
        <v>15</v>
      </c>
      <c r="H18" s="16" t="s">
        <v>13</v>
      </c>
      <c r="I18" s="17" t="s">
        <v>14</v>
      </c>
      <c r="J18" s="18" t="s">
        <v>16</v>
      </c>
      <c r="K18" s="16" t="s">
        <v>13</v>
      </c>
      <c r="L18" s="17" t="s">
        <v>14</v>
      </c>
      <c r="M18" s="18" t="s">
        <v>17</v>
      </c>
      <c r="N18" s="16" t="s">
        <v>13</v>
      </c>
      <c r="O18" s="17" t="s">
        <v>14</v>
      </c>
      <c r="P18" s="18" t="s">
        <v>18</v>
      </c>
      <c r="Q18" s="18" t="s">
        <v>19</v>
      </c>
      <c r="R18" s="18" t="s">
        <v>20</v>
      </c>
      <c r="S18" s="18" t="s">
        <v>21</v>
      </c>
      <c r="T18" s="217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19" t="s">
        <v>22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23</v>
      </c>
      <c r="B20" s="26" t="s">
        <v>24</v>
      </c>
      <c r="C20" s="27" t="s">
        <v>25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">
      <c r="A21" s="34" t="s">
        <v>26</v>
      </c>
      <c r="B21" s="35" t="s">
        <v>27</v>
      </c>
      <c r="C21" s="36" t="s">
        <v>28</v>
      </c>
      <c r="D21" s="37" t="s">
        <v>29</v>
      </c>
      <c r="E21" s="38">
        <v>1</v>
      </c>
      <c r="F21" s="39"/>
      <c r="G21" s="40">
        <v>48000</v>
      </c>
      <c r="H21" s="38"/>
      <c r="I21" s="39"/>
      <c r="J21" s="40">
        <v>48000</v>
      </c>
      <c r="K21" s="38">
        <v>1</v>
      </c>
      <c r="L21" s="39"/>
      <c r="M21" s="40">
        <v>854453.4</v>
      </c>
      <c r="N21" s="38">
        <v>1</v>
      </c>
      <c r="O21" s="39"/>
      <c r="P21" s="40">
        <v>854225.13</v>
      </c>
      <c r="Q21" s="40">
        <f>G21+M21</f>
        <v>902453.4</v>
      </c>
      <c r="R21" s="40">
        <f>J21+P21</f>
        <v>902225.13</v>
      </c>
      <c r="S21" s="40">
        <f>Q21-R21</f>
        <v>228.27000000001863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">
      <c r="A22" s="42" t="s">
        <v>30</v>
      </c>
      <c r="B22" s="43"/>
      <c r="C22" s="44"/>
      <c r="D22" s="45"/>
      <c r="E22" s="46"/>
      <c r="F22" s="47"/>
      <c r="G22" s="48">
        <f>SUM(G21)</f>
        <v>48000</v>
      </c>
      <c r="H22" s="46"/>
      <c r="I22" s="47"/>
      <c r="J22" s="48">
        <f>SUM(J21)</f>
        <v>48000</v>
      </c>
      <c r="K22" s="46"/>
      <c r="L22" s="47"/>
      <c r="M22" s="48">
        <f>SUM(M21)</f>
        <v>854453.4</v>
      </c>
      <c r="N22" s="46"/>
      <c r="O22" s="47"/>
      <c r="P22" s="48">
        <f t="shared" ref="P22:S22" si="0">SUM(P21)</f>
        <v>854225.13</v>
      </c>
      <c r="Q22" s="48">
        <f t="shared" si="0"/>
        <v>902453.4</v>
      </c>
      <c r="R22" s="48">
        <f t="shared" si="0"/>
        <v>902225.13</v>
      </c>
      <c r="S22" s="48">
        <f t="shared" si="0"/>
        <v>228.27000000001863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">
      <c r="A23" s="232"/>
      <c r="B23" s="219"/>
      <c r="C23" s="219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">
      <c r="A24" s="55" t="s">
        <v>23</v>
      </c>
      <c r="B24" s="56" t="s">
        <v>31</v>
      </c>
      <c r="C24" s="57" t="s">
        <v>32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2">
      <c r="A25" s="63" t="s">
        <v>26</v>
      </c>
      <c r="B25" s="64" t="s">
        <v>27</v>
      </c>
      <c r="C25" s="63" t="s">
        <v>33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thickBot="1" x14ac:dyDescent="0.25">
      <c r="A26" s="71" t="s">
        <v>34</v>
      </c>
      <c r="B26" s="72" t="s">
        <v>35</v>
      </c>
      <c r="C26" s="71" t="s">
        <v>36</v>
      </c>
      <c r="D26" s="73"/>
      <c r="E26" s="74"/>
      <c r="F26" s="75"/>
      <c r="G26" s="76">
        <f>SUM(G27:G44)</f>
        <v>0</v>
      </c>
      <c r="H26" s="74"/>
      <c r="I26" s="75"/>
      <c r="J26" s="76">
        <f>SUM(J27:J44)</f>
        <v>0</v>
      </c>
      <c r="K26" s="74"/>
      <c r="L26" s="75"/>
      <c r="M26" s="76">
        <f>SUM(M27:M44)</f>
        <v>398400</v>
      </c>
      <c r="N26" s="74"/>
      <c r="O26" s="75"/>
      <c r="P26" s="76">
        <f>SUM(P27:P44)</f>
        <v>398399.11999999988</v>
      </c>
      <c r="Q26" s="76">
        <f>SUM(Q27:Q44)</f>
        <v>398400</v>
      </c>
      <c r="R26" s="76">
        <f>SUM(R27:R44)</f>
        <v>398399.11999999988</v>
      </c>
      <c r="S26" s="76">
        <f>SUM(S27:S44)</f>
        <v>0.8799999999891952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2">
      <c r="A27" s="78" t="s">
        <v>37</v>
      </c>
      <c r="B27" s="79" t="s">
        <v>38</v>
      </c>
      <c r="C27" s="177" t="s">
        <v>159</v>
      </c>
      <c r="D27" s="81" t="s">
        <v>40</v>
      </c>
      <c r="E27" s="82"/>
      <c r="F27" s="83"/>
      <c r="G27" s="84">
        <f t="shared" ref="G27:G44" si="1">E27*F27</f>
        <v>0</v>
      </c>
      <c r="H27" s="82"/>
      <c r="I27" s="83"/>
      <c r="J27" s="84">
        <f t="shared" ref="J27:J44" si="2">H27*I27</f>
        <v>0</v>
      </c>
      <c r="K27" s="82">
        <v>5</v>
      </c>
      <c r="L27" s="83">
        <v>13000</v>
      </c>
      <c r="M27" s="84">
        <f t="shared" ref="M27:M44" si="3">K27*L27</f>
        <v>65000</v>
      </c>
      <c r="N27" s="82">
        <v>5</v>
      </c>
      <c r="O27" s="83">
        <v>13414.04</v>
      </c>
      <c r="P27" s="84">
        <f>N27*O27-0.02</f>
        <v>67070.180000000008</v>
      </c>
      <c r="Q27" s="84">
        <f>G27+M27</f>
        <v>65000</v>
      </c>
      <c r="R27" s="84">
        <f t="shared" ref="R27:R44" si="4">J27+P27</f>
        <v>67070.180000000008</v>
      </c>
      <c r="S27" s="84">
        <f t="shared" ref="S27:S44" si="5">Q27-R27</f>
        <v>-2070.1800000000076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">
      <c r="A28" s="86" t="s">
        <v>37</v>
      </c>
      <c r="B28" s="87" t="s">
        <v>41</v>
      </c>
      <c r="C28" s="178" t="s">
        <v>160</v>
      </c>
      <c r="D28" s="81" t="s">
        <v>40</v>
      </c>
      <c r="E28" s="82"/>
      <c r="F28" s="83"/>
      <c r="G28" s="84">
        <f t="shared" si="1"/>
        <v>0</v>
      </c>
      <c r="H28" s="82"/>
      <c r="I28" s="83"/>
      <c r="J28" s="84">
        <f t="shared" si="2"/>
        <v>0</v>
      </c>
      <c r="K28" s="82">
        <v>5</v>
      </c>
      <c r="L28" s="83">
        <v>6000</v>
      </c>
      <c r="M28" s="84">
        <f t="shared" si="3"/>
        <v>30000</v>
      </c>
      <c r="N28" s="82">
        <v>5</v>
      </c>
      <c r="O28" s="83">
        <v>7257.69</v>
      </c>
      <c r="P28" s="84">
        <f>N28*O28</f>
        <v>36288.449999999997</v>
      </c>
      <c r="Q28" s="84">
        <f>G28+M28</f>
        <v>30000</v>
      </c>
      <c r="R28" s="84">
        <f t="shared" si="4"/>
        <v>36288.449999999997</v>
      </c>
      <c r="S28" s="84">
        <f t="shared" si="5"/>
        <v>-6288.4499999999971</v>
      </c>
      <c r="T28" s="210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2">
      <c r="A29" s="86" t="s">
        <v>37</v>
      </c>
      <c r="B29" s="87" t="s">
        <v>42</v>
      </c>
      <c r="C29" s="178" t="s">
        <v>161</v>
      </c>
      <c r="D29" s="81" t="s">
        <v>40</v>
      </c>
      <c r="E29" s="185"/>
      <c r="F29" s="186"/>
      <c r="G29" s="84">
        <f t="shared" si="1"/>
        <v>0</v>
      </c>
      <c r="H29" s="185"/>
      <c r="I29" s="186"/>
      <c r="J29" s="84">
        <f t="shared" si="2"/>
        <v>0</v>
      </c>
      <c r="K29" s="185">
        <v>5</v>
      </c>
      <c r="L29" s="186">
        <v>5800</v>
      </c>
      <c r="M29" s="84">
        <f t="shared" si="3"/>
        <v>29000</v>
      </c>
      <c r="N29" s="185">
        <v>5</v>
      </c>
      <c r="O29" s="186">
        <v>6138.11</v>
      </c>
      <c r="P29" s="84">
        <f>N29*O29+0.01</f>
        <v>30690.559999999998</v>
      </c>
      <c r="Q29" s="84">
        <f t="shared" ref="Q29:Q44" si="6">G29+M29</f>
        <v>29000</v>
      </c>
      <c r="R29" s="84">
        <f t="shared" si="4"/>
        <v>30690.559999999998</v>
      </c>
      <c r="S29" s="84">
        <f t="shared" si="5"/>
        <v>-1690.5599999999977</v>
      </c>
      <c r="T29" s="210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x14ac:dyDescent="0.2">
      <c r="A30" s="86" t="s">
        <v>37</v>
      </c>
      <c r="B30" s="87" t="s">
        <v>144</v>
      </c>
      <c r="C30" s="178" t="s">
        <v>162</v>
      </c>
      <c r="D30" s="81" t="s">
        <v>40</v>
      </c>
      <c r="E30" s="185"/>
      <c r="F30" s="186"/>
      <c r="G30" s="84">
        <f t="shared" si="1"/>
        <v>0</v>
      </c>
      <c r="H30" s="185"/>
      <c r="I30" s="186"/>
      <c r="J30" s="84">
        <f t="shared" si="2"/>
        <v>0</v>
      </c>
      <c r="K30" s="185">
        <v>2</v>
      </c>
      <c r="L30" s="186">
        <v>5550</v>
      </c>
      <c r="M30" s="84">
        <f t="shared" si="3"/>
        <v>11100</v>
      </c>
      <c r="N30" s="185">
        <v>2</v>
      </c>
      <c r="O30" s="186">
        <v>0</v>
      </c>
      <c r="P30" s="84">
        <f t="shared" ref="P30:P39" si="7">N30*O30</f>
        <v>0</v>
      </c>
      <c r="Q30" s="84">
        <f t="shared" si="6"/>
        <v>11100</v>
      </c>
      <c r="R30" s="84">
        <f t="shared" si="4"/>
        <v>0</v>
      </c>
      <c r="S30" s="84">
        <f t="shared" si="5"/>
        <v>11100</v>
      </c>
      <c r="T30" s="210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30" customHeight="1" x14ac:dyDescent="0.2">
      <c r="A31" s="86" t="s">
        <v>37</v>
      </c>
      <c r="B31" s="87" t="s">
        <v>145</v>
      </c>
      <c r="C31" s="178" t="s">
        <v>163</v>
      </c>
      <c r="D31" s="81" t="s">
        <v>40</v>
      </c>
      <c r="E31" s="185"/>
      <c r="F31" s="186"/>
      <c r="G31" s="84">
        <f t="shared" si="1"/>
        <v>0</v>
      </c>
      <c r="H31" s="185"/>
      <c r="I31" s="186"/>
      <c r="J31" s="84">
        <f t="shared" si="2"/>
        <v>0</v>
      </c>
      <c r="K31" s="185">
        <v>5</v>
      </c>
      <c r="L31" s="186">
        <v>5300</v>
      </c>
      <c r="M31" s="84">
        <f t="shared" si="3"/>
        <v>26500</v>
      </c>
      <c r="N31" s="185">
        <v>5</v>
      </c>
      <c r="O31" s="186">
        <v>5746.36</v>
      </c>
      <c r="P31" s="84">
        <f>N31*O31-0.02</f>
        <v>28731.78</v>
      </c>
      <c r="Q31" s="84">
        <f t="shared" si="6"/>
        <v>26500</v>
      </c>
      <c r="R31" s="84">
        <f t="shared" si="4"/>
        <v>28731.78</v>
      </c>
      <c r="S31" s="84">
        <f t="shared" si="5"/>
        <v>-2231.7799999999988</v>
      </c>
      <c r="T31" s="210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30" customHeight="1" x14ac:dyDescent="0.2">
      <c r="A32" s="86" t="s">
        <v>37</v>
      </c>
      <c r="B32" s="87" t="s">
        <v>146</v>
      </c>
      <c r="C32" s="178" t="s">
        <v>164</v>
      </c>
      <c r="D32" s="81" t="s">
        <v>40</v>
      </c>
      <c r="E32" s="185"/>
      <c r="F32" s="186"/>
      <c r="G32" s="84">
        <f t="shared" si="1"/>
        <v>0</v>
      </c>
      <c r="H32" s="185"/>
      <c r="I32" s="186"/>
      <c r="J32" s="84">
        <f t="shared" si="2"/>
        <v>0</v>
      </c>
      <c r="K32" s="185">
        <v>2</v>
      </c>
      <c r="L32" s="186">
        <v>1250</v>
      </c>
      <c r="M32" s="84">
        <f t="shared" si="3"/>
        <v>2500</v>
      </c>
      <c r="N32" s="185">
        <v>2</v>
      </c>
      <c r="O32" s="186">
        <v>0</v>
      </c>
      <c r="P32" s="84">
        <f t="shared" si="7"/>
        <v>0</v>
      </c>
      <c r="Q32" s="84">
        <f t="shared" si="6"/>
        <v>2500</v>
      </c>
      <c r="R32" s="84">
        <f t="shared" si="4"/>
        <v>0</v>
      </c>
      <c r="S32" s="84">
        <f t="shared" si="5"/>
        <v>2500</v>
      </c>
      <c r="T32" s="210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ht="30" customHeight="1" x14ac:dyDescent="0.2">
      <c r="A33" s="86" t="s">
        <v>37</v>
      </c>
      <c r="B33" s="87" t="s">
        <v>147</v>
      </c>
      <c r="C33" s="178" t="s">
        <v>165</v>
      </c>
      <c r="D33" s="81" t="s">
        <v>40</v>
      </c>
      <c r="E33" s="185"/>
      <c r="F33" s="186"/>
      <c r="G33" s="84">
        <f t="shared" si="1"/>
        <v>0</v>
      </c>
      <c r="H33" s="185"/>
      <c r="I33" s="186"/>
      <c r="J33" s="84">
        <f t="shared" si="2"/>
        <v>0</v>
      </c>
      <c r="K33" s="185">
        <v>5</v>
      </c>
      <c r="L33" s="186">
        <v>4950</v>
      </c>
      <c r="M33" s="84">
        <f t="shared" si="3"/>
        <v>24750</v>
      </c>
      <c r="N33" s="185">
        <v>5</v>
      </c>
      <c r="O33" s="186">
        <v>5378.52</v>
      </c>
      <c r="P33" s="84">
        <f>N33*O33-0.02</f>
        <v>26892.58</v>
      </c>
      <c r="Q33" s="84">
        <f t="shared" si="6"/>
        <v>24750</v>
      </c>
      <c r="R33" s="84">
        <f t="shared" si="4"/>
        <v>26892.58</v>
      </c>
      <c r="S33" s="84">
        <f t="shared" si="5"/>
        <v>-2142.5800000000017</v>
      </c>
      <c r="T33" s="210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ht="30" customHeight="1" x14ac:dyDescent="0.2">
      <c r="A34" s="86" t="s">
        <v>37</v>
      </c>
      <c r="B34" s="87" t="s">
        <v>148</v>
      </c>
      <c r="C34" s="178" t="s">
        <v>166</v>
      </c>
      <c r="D34" s="81" t="s">
        <v>40</v>
      </c>
      <c r="E34" s="185"/>
      <c r="F34" s="186"/>
      <c r="G34" s="84">
        <f t="shared" si="1"/>
        <v>0</v>
      </c>
      <c r="H34" s="185"/>
      <c r="I34" s="186"/>
      <c r="J34" s="84">
        <f t="shared" si="2"/>
        <v>0</v>
      </c>
      <c r="K34" s="185">
        <v>5</v>
      </c>
      <c r="L34" s="186">
        <v>4950</v>
      </c>
      <c r="M34" s="84">
        <f t="shared" si="3"/>
        <v>24750</v>
      </c>
      <c r="N34" s="185">
        <v>5</v>
      </c>
      <c r="O34" s="186">
        <v>5413.26</v>
      </c>
      <c r="P34" s="84">
        <f>N34*O34-0.01</f>
        <v>27066.290000000005</v>
      </c>
      <c r="Q34" s="84">
        <f t="shared" si="6"/>
        <v>24750</v>
      </c>
      <c r="R34" s="84">
        <f t="shared" si="4"/>
        <v>27066.290000000005</v>
      </c>
      <c r="S34" s="84">
        <f t="shared" si="5"/>
        <v>-2316.2900000000045</v>
      </c>
      <c r="T34" s="210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ht="30" customHeight="1" x14ac:dyDescent="0.2">
      <c r="A35" s="86" t="s">
        <v>37</v>
      </c>
      <c r="B35" s="87" t="s">
        <v>149</v>
      </c>
      <c r="C35" s="178" t="s">
        <v>167</v>
      </c>
      <c r="D35" s="81" t="s">
        <v>40</v>
      </c>
      <c r="E35" s="185"/>
      <c r="F35" s="186"/>
      <c r="G35" s="84">
        <f t="shared" si="1"/>
        <v>0</v>
      </c>
      <c r="H35" s="185"/>
      <c r="I35" s="186"/>
      <c r="J35" s="84">
        <f t="shared" si="2"/>
        <v>0</v>
      </c>
      <c r="K35" s="185">
        <v>5</v>
      </c>
      <c r="L35" s="186">
        <v>4950</v>
      </c>
      <c r="M35" s="84">
        <f t="shared" si="3"/>
        <v>24750</v>
      </c>
      <c r="N35" s="185">
        <v>5</v>
      </c>
      <c r="O35" s="186">
        <v>4989.0200000000004</v>
      </c>
      <c r="P35" s="84">
        <f>N35*O35-0.01</f>
        <v>24945.090000000004</v>
      </c>
      <c r="Q35" s="84">
        <f t="shared" si="6"/>
        <v>24750</v>
      </c>
      <c r="R35" s="84">
        <f t="shared" si="4"/>
        <v>24945.090000000004</v>
      </c>
      <c r="S35" s="84">
        <f t="shared" si="5"/>
        <v>-195.09000000000378</v>
      </c>
      <c r="T35" s="210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ht="30" customHeight="1" x14ac:dyDescent="0.2">
      <c r="A36" s="86" t="s">
        <v>37</v>
      </c>
      <c r="B36" s="87" t="s">
        <v>150</v>
      </c>
      <c r="C36" s="178" t="s">
        <v>168</v>
      </c>
      <c r="D36" s="81" t="s">
        <v>40</v>
      </c>
      <c r="E36" s="185"/>
      <c r="F36" s="186"/>
      <c r="G36" s="84">
        <f t="shared" si="1"/>
        <v>0</v>
      </c>
      <c r="H36" s="185"/>
      <c r="I36" s="186"/>
      <c r="J36" s="84">
        <f t="shared" si="2"/>
        <v>0</v>
      </c>
      <c r="K36" s="185">
        <v>5</v>
      </c>
      <c r="L36" s="186">
        <v>4950</v>
      </c>
      <c r="M36" s="84">
        <f t="shared" si="3"/>
        <v>24750</v>
      </c>
      <c r="N36" s="185">
        <v>4</v>
      </c>
      <c r="O36" s="186">
        <v>4583.43</v>
      </c>
      <c r="P36" s="84">
        <f t="shared" si="7"/>
        <v>18333.72</v>
      </c>
      <c r="Q36" s="84">
        <f t="shared" si="6"/>
        <v>24750</v>
      </c>
      <c r="R36" s="84">
        <f t="shared" si="4"/>
        <v>18333.72</v>
      </c>
      <c r="S36" s="84">
        <f t="shared" si="5"/>
        <v>6416.2799999999988</v>
      </c>
      <c r="T36" s="210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ht="30" customHeight="1" x14ac:dyDescent="0.2">
      <c r="A37" s="86" t="s">
        <v>37</v>
      </c>
      <c r="B37" s="87" t="s">
        <v>151</v>
      </c>
      <c r="C37" s="178" t="s">
        <v>169</v>
      </c>
      <c r="D37" s="81" t="s">
        <v>40</v>
      </c>
      <c r="E37" s="185"/>
      <c r="F37" s="186"/>
      <c r="G37" s="84">
        <f t="shared" si="1"/>
        <v>0</v>
      </c>
      <c r="H37" s="185"/>
      <c r="I37" s="186"/>
      <c r="J37" s="84">
        <f t="shared" si="2"/>
        <v>0</v>
      </c>
      <c r="K37" s="185">
        <v>3</v>
      </c>
      <c r="L37" s="186">
        <v>4916.67</v>
      </c>
      <c r="M37" s="84">
        <f>K37*L37-0.01</f>
        <v>14750</v>
      </c>
      <c r="N37" s="185">
        <v>3</v>
      </c>
      <c r="O37" s="186">
        <v>4898.3599999999997</v>
      </c>
      <c r="P37" s="84">
        <f>N37*O37-0.01</f>
        <v>14695.069999999998</v>
      </c>
      <c r="Q37" s="84">
        <f t="shared" si="6"/>
        <v>14750</v>
      </c>
      <c r="R37" s="84">
        <f t="shared" si="4"/>
        <v>14695.069999999998</v>
      </c>
      <c r="S37" s="84">
        <f t="shared" si="5"/>
        <v>54.93000000000211</v>
      </c>
      <c r="T37" s="210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30" customHeight="1" x14ac:dyDescent="0.2">
      <c r="A38" s="86" t="s">
        <v>37</v>
      </c>
      <c r="B38" s="87" t="s">
        <v>152</v>
      </c>
      <c r="C38" s="178" t="s">
        <v>170</v>
      </c>
      <c r="D38" s="81" t="s">
        <v>40</v>
      </c>
      <c r="E38" s="185"/>
      <c r="F38" s="186"/>
      <c r="G38" s="84">
        <f t="shared" si="1"/>
        <v>0</v>
      </c>
      <c r="H38" s="185"/>
      <c r="I38" s="186"/>
      <c r="J38" s="84">
        <f t="shared" si="2"/>
        <v>0</v>
      </c>
      <c r="K38" s="185">
        <v>5</v>
      </c>
      <c r="L38" s="186">
        <v>4950</v>
      </c>
      <c r="M38" s="84">
        <f t="shared" si="3"/>
        <v>24750</v>
      </c>
      <c r="N38" s="185">
        <v>5</v>
      </c>
      <c r="O38" s="186">
        <v>5386.29</v>
      </c>
      <c r="P38" s="84">
        <f>N38*O38+0.02</f>
        <v>26931.47</v>
      </c>
      <c r="Q38" s="84">
        <f t="shared" si="6"/>
        <v>24750</v>
      </c>
      <c r="R38" s="84">
        <f t="shared" si="4"/>
        <v>26931.47</v>
      </c>
      <c r="S38" s="84">
        <f t="shared" si="5"/>
        <v>-2181.4700000000012</v>
      </c>
      <c r="T38" s="210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30" customHeight="1" x14ac:dyDescent="0.2">
      <c r="A39" s="86" t="s">
        <v>37</v>
      </c>
      <c r="B39" s="87" t="s">
        <v>153</v>
      </c>
      <c r="C39" s="178" t="s">
        <v>176</v>
      </c>
      <c r="D39" s="81" t="s">
        <v>40</v>
      </c>
      <c r="E39" s="185"/>
      <c r="F39" s="186"/>
      <c r="G39" s="84">
        <f t="shared" si="1"/>
        <v>0</v>
      </c>
      <c r="H39" s="185"/>
      <c r="I39" s="186"/>
      <c r="J39" s="84">
        <f t="shared" si="2"/>
        <v>0</v>
      </c>
      <c r="K39" s="185">
        <v>2</v>
      </c>
      <c r="L39" s="186">
        <v>5000</v>
      </c>
      <c r="M39" s="84">
        <f t="shared" si="3"/>
        <v>10000</v>
      </c>
      <c r="N39" s="185">
        <v>2</v>
      </c>
      <c r="O39" s="186">
        <v>6280</v>
      </c>
      <c r="P39" s="84">
        <f t="shared" si="7"/>
        <v>12560</v>
      </c>
      <c r="Q39" s="84">
        <f t="shared" si="6"/>
        <v>10000</v>
      </c>
      <c r="R39" s="84">
        <f t="shared" si="4"/>
        <v>12560</v>
      </c>
      <c r="S39" s="84">
        <f t="shared" si="5"/>
        <v>-2560</v>
      </c>
      <c r="T39" s="210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30" customHeight="1" x14ac:dyDescent="0.2">
      <c r="A40" s="86" t="s">
        <v>37</v>
      </c>
      <c r="B40" s="87" t="s">
        <v>154</v>
      </c>
      <c r="C40" s="178" t="s">
        <v>171</v>
      </c>
      <c r="D40" s="81" t="s">
        <v>40</v>
      </c>
      <c r="E40" s="185"/>
      <c r="F40" s="186"/>
      <c r="G40" s="84">
        <f t="shared" si="1"/>
        <v>0</v>
      </c>
      <c r="H40" s="185"/>
      <c r="I40" s="186"/>
      <c r="J40" s="84">
        <f t="shared" si="2"/>
        <v>0</v>
      </c>
      <c r="K40" s="185">
        <v>5</v>
      </c>
      <c r="L40" s="186">
        <v>4950</v>
      </c>
      <c r="M40" s="84">
        <f t="shared" si="3"/>
        <v>24750</v>
      </c>
      <c r="N40" s="185">
        <v>5</v>
      </c>
      <c r="O40" s="186">
        <v>4512.5</v>
      </c>
      <c r="P40" s="84">
        <f>N40*O40-0.02</f>
        <v>22562.48</v>
      </c>
      <c r="Q40" s="84">
        <f t="shared" si="6"/>
        <v>24750</v>
      </c>
      <c r="R40" s="84">
        <f t="shared" si="4"/>
        <v>22562.48</v>
      </c>
      <c r="S40" s="84">
        <f t="shared" si="5"/>
        <v>2187.5200000000004</v>
      </c>
      <c r="T40" s="210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30" customHeight="1" x14ac:dyDescent="0.2">
      <c r="A41" s="86" t="s">
        <v>37</v>
      </c>
      <c r="B41" s="87" t="s">
        <v>155</v>
      </c>
      <c r="C41" s="178" t="s">
        <v>172</v>
      </c>
      <c r="D41" s="81" t="s">
        <v>40</v>
      </c>
      <c r="E41" s="185"/>
      <c r="F41" s="186"/>
      <c r="G41" s="84">
        <f t="shared" si="1"/>
        <v>0</v>
      </c>
      <c r="H41" s="185"/>
      <c r="I41" s="186"/>
      <c r="J41" s="84">
        <f t="shared" si="2"/>
        <v>0</v>
      </c>
      <c r="K41" s="185">
        <v>5</v>
      </c>
      <c r="L41" s="186">
        <v>4950</v>
      </c>
      <c r="M41" s="84">
        <f t="shared" si="3"/>
        <v>24750</v>
      </c>
      <c r="N41" s="185">
        <v>4</v>
      </c>
      <c r="O41" s="186">
        <v>4875.07</v>
      </c>
      <c r="P41" s="84">
        <f>N41*O41-0.02</f>
        <v>19500.259999999998</v>
      </c>
      <c r="Q41" s="84">
        <f t="shared" si="6"/>
        <v>24750</v>
      </c>
      <c r="R41" s="84">
        <f t="shared" si="4"/>
        <v>19500.259999999998</v>
      </c>
      <c r="S41" s="84">
        <f t="shared" si="5"/>
        <v>5249.7400000000016</v>
      </c>
      <c r="T41" s="210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x14ac:dyDescent="0.2">
      <c r="A42" s="86" t="s">
        <v>37</v>
      </c>
      <c r="B42" s="87" t="s">
        <v>156</v>
      </c>
      <c r="C42" s="178" t="s">
        <v>173</v>
      </c>
      <c r="D42" s="81" t="s">
        <v>40</v>
      </c>
      <c r="E42" s="185"/>
      <c r="F42" s="186"/>
      <c r="G42" s="84">
        <f t="shared" si="1"/>
        <v>0</v>
      </c>
      <c r="H42" s="185"/>
      <c r="I42" s="186"/>
      <c r="J42" s="84">
        <f t="shared" si="2"/>
        <v>0</v>
      </c>
      <c r="K42" s="185">
        <v>5</v>
      </c>
      <c r="L42" s="186">
        <v>4950</v>
      </c>
      <c r="M42" s="84">
        <f t="shared" si="3"/>
        <v>24750</v>
      </c>
      <c r="N42" s="185">
        <v>5</v>
      </c>
      <c r="O42" s="186">
        <v>5321.86</v>
      </c>
      <c r="P42" s="84">
        <f>N42*O42-0.01</f>
        <v>26609.29</v>
      </c>
      <c r="Q42" s="84">
        <f t="shared" si="6"/>
        <v>24750</v>
      </c>
      <c r="R42" s="84">
        <f t="shared" si="4"/>
        <v>26609.29</v>
      </c>
      <c r="S42" s="84">
        <f t="shared" si="5"/>
        <v>-1859.2900000000009</v>
      </c>
      <c r="T42" s="210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30" customHeight="1" x14ac:dyDescent="0.2">
      <c r="A43" s="86" t="s">
        <v>37</v>
      </c>
      <c r="B43" s="87" t="s">
        <v>157</v>
      </c>
      <c r="C43" s="178" t="s">
        <v>174</v>
      </c>
      <c r="D43" s="81" t="s">
        <v>40</v>
      </c>
      <c r="E43" s="185"/>
      <c r="F43" s="186"/>
      <c r="G43" s="84">
        <f t="shared" si="1"/>
        <v>0</v>
      </c>
      <c r="H43" s="185"/>
      <c r="I43" s="186"/>
      <c r="J43" s="84">
        <f t="shared" si="2"/>
        <v>0</v>
      </c>
      <c r="K43" s="185">
        <v>5</v>
      </c>
      <c r="L43" s="186">
        <v>1155</v>
      </c>
      <c r="M43" s="84">
        <f t="shared" si="3"/>
        <v>5775</v>
      </c>
      <c r="N43" s="185">
        <v>5</v>
      </c>
      <c r="O43" s="186">
        <v>1555.93</v>
      </c>
      <c r="P43" s="84">
        <f>N43*O43+0.02</f>
        <v>7779.670000000001</v>
      </c>
      <c r="Q43" s="84">
        <f t="shared" si="6"/>
        <v>5775</v>
      </c>
      <c r="R43" s="84">
        <f t="shared" si="4"/>
        <v>7779.670000000001</v>
      </c>
      <c r="S43" s="84">
        <f t="shared" si="5"/>
        <v>-2004.670000000001</v>
      </c>
      <c r="T43" s="210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30" customHeight="1" thickBot="1" x14ac:dyDescent="0.25">
      <c r="A44" s="86" t="s">
        <v>37</v>
      </c>
      <c r="B44" s="87" t="s">
        <v>158</v>
      </c>
      <c r="C44" s="179" t="s">
        <v>175</v>
      </c>
      <c r="D44" s="81" t="s">
        <v>40</v>
      </c>
      <c r="E44" s="188"/>
      <c r="F44" s="189"/>
      <c r="G44" s="84">
        <f t="shared" si="1"/>
        <v>0</v>
      </c>
      <c r="H44" s="188"/>
      <c r="I44" s="189"/>
      <c r="J44" s="84">
        <f t="shared" si="2"/>
        <v>0</v>
      </c>
      <c r="K44" s="188">
        <v>5</v>
      </c>
      <c r="L44" s="189">
        <v>1155</v>
      </c>
      <c r="M44" s="84">
        <f t="shared" si="3"/>
        <v>5775</v>
      </c>
      <c r="N44" s="188">
        <v>5</v>
      </c>
      <c r="O44" s="189">
        <v>1548.45</v>
      </c>
      <c r="P44" s="84">
        <f>N44*O44-0.02</f>
        <v>7742.23</v>
      </c>
      <c r="Q44" s="84">
        <f t="shared" si="6"/>
        <v>5775</v>
      </c>
      <c r="R44" s="84">
        <f t="shared" si="4"/>
        <v>7742.23</v>
      </c>
      <c r="S44" s="84">
        <f t="shared" si="5"/>
        <v>-1967.2299999999996</v>
      </c>
      <c r="T44" s="211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 thickBot="1" x14ac:dyDescent="0.25">
      <c r="A45" s="71" t="s">
        <v>34</v>
      </c>
      <c r="B45" s="72" t="s">
        <v>43</v>
      </c>
      <c r="C45" s="71" t="s">
        <v>44</v>
      </c>
      <c r="D45" s="73"/>
      <c r="E45" s="74"/>
      <c r="F45" s="75"/>
      <c r="G45" s="76"/>
      <c r="H45" s="74"/>
      <c r="I45" s="75"/>
      <c r="J45" s="76"/>
      <c r="K45" s="74"/>
      <c r="L45" s="75"/>
      <c r="M45" s="76">
        <f>SUM(M46:M48)</f>
        <v>0</v>
      </c>
      <c r="N45" s="74"/>
      <c r="O45" s="75"/>
      <c r="P45" s="76">
        <f t="shared" ref="P45:S45" si="8">SUM(P46:P48)</f>
        <v>0</v>
      </c>
      <c r="Q45" s="76">
        <f t="shared" si="8"/>
        <v>0</v>
      </c>
      <c r="R45" s="76">
        <f t="shared" si="8"/>
        <v>0</v>
      </c>
      <c r="S45" s="76">
        <f t="shared" si="8"/>
        <v>0</v>
      </c>
      <c r="T45" s="7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ht="30" customHeight="1" x14ac:dyDescent="0.2">
      <c r="A46" s="78" t="s">
        <v>37</v>
      </c>
      <c r="B46" s="79" t="s">
        <v>45</v>
      </c>
      <c r="C46" s="80" t="s">
        <v>39</v>
      </c>
      <c r="D46" s="81"/>
      <c r="E46" s="233" t="s">
        <v>46</v>
      </c>
      <c r="F46" s="219"/>
      <c r="G46" s="234"/>
      <c r="H46" s="233" t="s">
        <v>46</v>
      </c>
      <c r="I46" s="219"/>
      <c r="J46" s="234"/>
      <c r="K46" s="82"/>
      <c r="L46" s="83"/>
      <c r="M46" s="84">
        <f t="shared" ref="M46:M48" si="9">K46*L46</f>
        <v>0</v>
      </c>
      <c r="N46" s="82"/>
      <c r="O46" s="83"/>
      <c r="P46" s="84">
        <f t="shared" ref="P46:P48" si="10">N46*O46</f>
        <v>0</v>
      </c>
      <c r="Q46" s="84">
        <f t="shared" ref="Q46:Q48" si="11">G46+M46</f>
        <v>0</v>
      </c>
      <c r="R46" s="84">
        <f t="shared" ref="R46:R48" si="12">J46+P46</f>
        <v>0</v>
      </c>
      <c r="S46" s="84">
        <f t="shared" ref="S46:S48" si="13">Q46-R46</f>
        <v>0</v>
      </c>
      <c r="T46" s="85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30" customHeight="1" x14ac:dyDescent="0.2">
      <c r="A47" s="86" t="s">
        <v>37</v>
      </c>
      <c r="B47" s="87" t="s">
        <v>47</v>
      </c>
      <c r="C47" s="80" t="s">
        <v>39</v>
      </c>
      <c r="D47" s="81"/>
      <c r="E47" s="235"/>
      <c r="F47" s="219"/>
      <c r="G47" s="234"/>
      <c r="H47" s="235"/>
      <c r="I47" s="219"/>
      <c r="J47" s="234"/>
      <c r="K47" s="82"/>
      <c r="L47" s="83"/>
      <c r="M47" s="84">
        <f t="shared" si="9"/>
        <v>0</v>
      </c>
      <c r="N47" s="82"/>
      <c r="O47" s="83"/>
      <c r="P47" s="84">
        <f t="shared" si="10"/>
        <v>0</v>
      </c>
      <c r="Q47" s="84">
        <f t="shared" si="11"/>
        <v>0</v>
      </c>
      <c r="R47" s="84">
        <f t="shared" si="12"/>
        <v>0</v>
      </c>
      <c r="S47" s="84">
        <f t="shared" si="13"/>
        <v>0</v>
      </c>
      <c r="T47" s="85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30" customHeight="1" x14ac:dyDescent="0.2">
      <c r="A48" s="88" t="s">
        <v>37</v>
      </c>
      <c r="B48" s="89" t="s">
        <v>48</v>
      </c>
      <c r="C48" s="90" t="s">
        <v>39</v>
      </c>
      <c r="D48" s="91"/>
      <c r="E48" s="235"/>
      <c r="F48" s="219"/>
      <c r="G48" s="234"/>
      <c r="H48" s="235"/>
      <c r="I48" s="219"/>
      <c r="J48" s="234"/>
      <c r="K48" s="92"/>
      <c r="L48" s="93"/>
      <c r="M48" s="94">
        <f t="shared" si="9"/>
        <v>0</v>
      </c>
      <c r="N48" s="92"/>
      <c r="O48" s="93"/>
      <c r="P48" s="94">
        <f t="shared" si="10"/>
        <v>0</v>
      </c>
      <c r="Q48" s="94">
        <f t="shared" si="11"/>
        <v>0</v>
      </c>
      <c r="R48" s="94">
        <f t="shared" si="12"/>
        <v>0</v>
      </c>
      <c r="S48" s="94">
        <f t="shared" si="13"/>
        <v>0</v>
      </c>
      <c r="T48" s="95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30" customHeight="1" x14ac:dyDescent="0.2">
      <c r="A49" s="71" t="s">
        <v>34</v>
      </c>
      <c r="B49" s="72" t="s">
        <v>49</v>
      </c>
      <c r="C49" s="71" t="s">
        <v>50</v>
      </c>
      <c r="D49" s="73"/>
      <c r="E49" s="74"/>
      <c r="F49" s="75"/>
      <c r="G49" s="76"/>
      <c r="H49" s="74"/>
      <c r="I49" s="75"/>
      <c r="J49" s="76"/>
      <c r="K49" s="74"/>
      <c r="L49" s="75"/>
      <c r="M49" s="76">
        <f>SUM(M50:M52)</f>
        <v>0</v>
      </c>
      <c r="N49" s="74"/>
      <c r="O49" s="75"/>
      <c r="P49" s="76">
        <f t="shared" ref="P49:S49" si="14">SUM(P50:P52)</f>
        <v>0</v>
      </c>
      <c r="Q49" s="76">
        <f t="shared" si="14"/>
        <v>0</v>
      </c>
      <c r="R49" s="76">
        <f t="shared" si="14"/>
        <v>0</v>
      </c>
      <c r="S49" s="76">
        <f t="shared" si="14"/>
        <v>0</v>
      </c>
      <c r="T49" s="7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30" customHeight="1" x14ac:dyDescent="0.2">
      <c r="A50" s="78" t="s">
        <v>37</v>
      </c>
      <c r="B50" s="79" t="s">
        <v>51</v>
      </c>
      <c r="C50" s="80" t="s">
        <v>39</v>
      </c>
      <c r="D50" s="81"/>
      <c r="E50" s="233" t="s">
        <v>46</v>
      </c>
      <c r="F50" s="219"/>
      <c r="G50" s="234"/>
      <c r="H50" s="233" t="s">
        <v>46</v>
      </c>
      <c r="I50" s="219"/>
      <c r="J50" s="234"/>
      <c r="K50" s="82"/>
      <c r="L50" s="83"/>
      <c r="M50" s="84">
        <f t="shared" ref="M50:M52" si="15">K50*L50</f>
        <v>0</v>
      </c>
      <c r="N50" s="82"/>
      <c r="O50" s="83"/>
      <c r="P50" s="84">
        <f t="shared" ref="P50:P52" si="16">N50*O50</f>
        <v>0</v>
      </c>
      <c r="Q50" s="84">
        <f t="shared" ref="Q50:Q52" si="17">G50+M50</f>
        <v>0</v>
      </c>
      <c r="R50" s="84">
        <f t="shared" ref="R50:R52" si="18">J50+P50</f>
        <v>0</v>
      </c>
      <c r="S50" s="84">
        <f t="shared" ref="S50:S52" si="19">Q50-R50</f>
        <v>0</v>
      </c>
      <c r="T50" s="85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ht="30" customHeight="1" x14ac:dyDescent="0.2">
      <c r="A51" s="86" t="s">
        <v>37</v>
      </c>
      <c r="B51" s="87" t="s">
        <v>52</v>
      </c>
      <c r="C51" s="80" t="s">
        <v>39</v>
      </c>
      <c r="D51" s="81"/>
      <c r="E51" s="235"/>
      <c r="F51" s="219"/>
      <c r="G51" s="234"/>
      <c r="H51" s="235"/>
      <c r="I51" s="219"/>
      <c r="J51" s="234"/>
      <c r="K51" s="82"/>
      <c r="L51" s="83"/>
      <c r="M51" s="84">
        <f t="shared" si="15"/>
        <v>0</v>
      </c>
      <c r="N51" s="82"/>
      <c r="O51" s="83"/>
      <c r="P51" s="84">
        <f t="shared" si="16"/>
        <v>0</v>
      </c>
      <c r="Q51" s="84">
        <f t="shared" si="17"/>
        <v>0</v>
      </c>
      <c r="R51" s="84">
        <f t="shared" si="18"/>
        <v>0</v>
      </c>
      <c r="S51" s="84">
        <f t="shared" si="19"/>
        <v>0</v>
      </c>
      <c r="T51" s="85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ht="30" customHeight="1" x14ac:dyDescent="0.2">
      <c r="A52" s="88" t="s">
        <v>37</v>
      </c>
      <c r="B52" s="89" t="s">
        <v>53</v>
      </c>
      <c r="C52" s="90" t="s">
        <v>39</v>
      </c>
      <c r="D52" s="91"/>
      <c r="E52" s="236"/>
      <c r="F52" s="237"/>
      <c r="G52" s="238"/>
      <c r="H52" s="236"/>
      <c r="I52" s="237"/>
      <c r="J52" s="238"/>
      <c r="K52" s="92"/>
      <c r="L52" s="93"/>
      <c r="M52" s="94">
        <f t="shared" si="15"/>
        <v>0</v>
      </c>
      <c r="N52" s="92"/>
      <c r="O52" s="93"/>
      <c r="P52" s="94">
        <f t="shared" si="16"/>
        <v>0</v>
      </c>
      <c r="Q52" s="84">
        <f t="shared" si="17"/>
        <v>0</v>
      </c>
      <c r="R52" s="84">
        <f t="shared" si="18"/>
        <v>0</v>
      </c>
      <c r="S52" s="84">
        <f t="shared" si="19"/>
        <v>0</v>
      </c>
      <c r="T52" s="95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30" customHeight="1" x14ac:dyDescent="0.2">
      <c r="A53" s="96" t="s">
        <v>54</v>
      </c>
      <c r="B53" s="97"/>
      <c r="C53" s="98"/>
      <c r="D53" s="99"/>
      <c r="E53" s="100"/>
      <c r="F53" s="101"/>
      <c r="G53" s="102">
        <f>G26+G45+G49</f>
        <v>0</v>
      </c>
      <c r="H53" s="100"/>
      <c r="I53" s="101"/>
      <c r="J53" s="102">
        <f>J26+J45+J49</f>
        <v>0</v>
      </c>
      <c r="K53" s="100"/>
      <c r="L53" s="101"/>
      <c r="M53" s="102">
        <f>M26+M45+M49</f>
        <v>398400</v>
      </c>
      <c r="N53" s="100"/>
      <c r="O53" s="101"/>
      <c r="P53" s="102">
        <f>P26+P45+P49</f>
        <v>398399.11999999988</v>
      </c>
      <c r="Q53" s="102">
        <f>Q26+Q45+Q49</f>
        <v>398400</v>
      </c>
      <c r="R53" s="102">
        <f>R26+R45+R49</f>
        <v>398399.11999999988</v>
      </c>
      <c r="S53" s="102">
        <f>S26+S45+S49</f>
        <v>0.8799999999891952</v>
      </c>
      <c r="T53" s="103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30" customHeight="1" thickBot="1" x14ac:dyDescent="0.25">
      <c r="A54" s="71" t="s">
        <v>26</v>
      </c>
      <c r="B54" s="72" t="s">
        <v>55</v>
      </c>
      <c r="C54" s="71" t="s">
        <v>56</v>
      </c>
      <c r="D54" s="73"/>
      <c r="E54" s="74"/>
      <c r="F54" s="75"/>
      <c r="G54" s="104"/>
      <c r="H54" s="74"/>
      <c r="I54" s="75"/>
      <c r="J54" s="104"/>
      <c r="K54" s="74"/>
      <c r="L54" s="75"/>
      <c r="M54" s="104"/>
      <c r="N54" s="74"/>
      <c r="O54" s="75"/>
      <c r="P54" s="104"/>
      <c r="Q54" s="104"/>
      <c r="R54" s="104"/>
      <c r="S54" s="104"/>
      <c r="T54" s="77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</row>
    <row r="55" spans="1:38" ht="30" customHeight="1" thickBot="1" x14ac:dyDescent="0.25">
      <c r="A55" s="78" t="s">
        <v>37</v>
      </c>
      <c r="B55" s="105" t="s">
        <v>57</v>
      </c>
      <c r="C55" s="80" t="s">
        <v>178</v>
      </c>
      <c r="D55" s="81"/>
      <c r="E55" s="82"/>
      <c r="F55" s="208">
        <v>0.22</v>
      </c>
      <c r="G55" s="84">
        <f t="shared" ref="G55:G57" si="20">E55*F55</f>
        <v>0</v>
      </c>
      <c r="H55" s="82"/>
      <c r="I55" s="208">
        <v>0.22</v>
      </c>
      <c r="J55" s="84">
        <f t="shared" ref="J55:J57" si="21">H55*I55</f>
        <v>0</v>
      </c>
      <c r="K55" s="82">
        <v>371900</v>
      </c>
      <c r="L55" s="208">
        <v>0.22</v>
      </c>
      <c r="M55" s="84">
        <f>K55*L55</f>
        <v>81818</v>
      </c>
      <c r="N55" s="82">
        <v>413333.55</v>
      </c>
      <c r="O55" s="208">
        <v>0.22</v>
      </c>
      <c r="P55" s="84">
        <f>N55*O55</f>
        <v>90933.380999999994</v>
      </c>
      <c r="Q55" s="84">
        <f t="shared" ref="Q55:Q57" si="22">G55+M55</f>
        <v>81818</v>
      </c>
      <c r="R55" s="84">
        <f t="shared" ref="R55:R57" si="23">J55+P55</f>
        <v>90933.380999999994</v>
      </c>
      <c r="S55" s="84">
        <f t="shared" ref="S55:S57" si="24">Q55-R55</f>
        <v>-9115.3809999999939</v>
      </c>
      <c r="T55" s="8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s="176" customFormat="1" ht="30" customHeight="1" thickBot="1" x14ac:dyDescent="0.25">
      <c r="A56" s="78" t="s">
        <v>37</v>
      </c>
      <c r="B56" s="105" t="s">
        <v>58</v>
      </c>
      <c r="C56" s="80" t="s">
        <v>179</v>
      </c>
      <c r="D56" s="81"/>
      <c r="E56" s="82"/>
      <c r="F56" s="209">
        <v>8.4099999999999994E-2</v>
      </c>
      <c r="G56" s="84">
        <f t="shared" si="20"/>
        <v>0</v>
      </c>
      <c r="H56" s="82"/>
      <c r="I56" s="209">
        <v>8.4099999999999994E-2</v>
      </c>
      <c r="J56" s="84">
        <f t="shared" si="21"/>
        <v>0</v>
      </c>
      <c r="K56" s="82">
        <v>26500</v>
      </c>
      <c r="L56" s="209">
        <v>8.4099999999999994E-2</v>
      </c>
      <c r="M56" s="84">
        <f>K56*L56</f>
        <v>2228.6499999999996</v>
      </c>
      <c r="N56" s="195">
        <v>28731.78</v>
      </c>
      <c r="O56" s="209">
        <v>8.4099999999999994E-2</v>
      </c>
      <c r="P56" s="84">
        <f>N56*O56+0.01</f>
        <v>2416.3526980000001</v>
      </c>
      <c r="Q56" s="84">
        <f t="shared" si="22"/>
        <v>2228.6499999999996</v>
      </c>
      <c r="R56" s="84">
        <f t="shared" si="23"/>
        <v>2416.3526980000001</v>
      </c>
      <c r="S56" s="84">
        <f t="shared" si="24"/>
        <v>-187.70269800000051</v>
      </c>
      <c r="T56" s="8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thickBot="1" x14ac:dyDescent="0.25">
      <c r="A57" s="86" t="s">
        <v>37</v>
      </c>
      <c r="B57" s="105" t="s">
        <v>177</v>
      </c>
      <c r="C57" s="80" t="s">
        <v>44</v>
      </c>
      <c r="D57" s="81"/>
      <c r="E57" s="82"/>
      <c r="F57" s="208">
        <v>0.22</v>
      </c>
      <c r="G57" s="84">
        <f t="shared" si="20"/>
        <v>0</v>
      </c>
      <c r="H57" s="82"/>
      <c r="I57" s="208">
        <v>0.22</v>
      </c>
      <c r="J57" s="84">
        <f t="shared" si="21"/>
        <v>0</v>
      </c>
      <c r="K57" s="82"/>
      <c r="L57" s="208">
        <v>0.22</v>
      </c>
      <c r="M57" s="84">
        <f t="shared" ref="M57" si="25">K57*L57</f>
        <v>0</v>
      </c>
      <c r="N57" s="82"/>
      <c r="O57" s="208">
        <v>0.22</v>
      </c>
      <c r="P57" s="84">
        <f t="shared" ref="P57" si="26">N57*O57</f>
        <v>0</v>
      </c>
      <c r="Q57" s="84">
        <f t="shared" si="22"/>
        <v>0</v>
      </c>
      <c r="R57" s="84">
        <f t="shared" si="23"/>
        <v>0</v>
      </c>
      <c r="S57" s="84">
        <f t="shared" si="24"/>
        <v>0</v>
      </c>
      <c r="T57" s="8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thickBot="1" x14ac:dyDescent="0.25">
      <c r="A58" s="96" t="s">
        <v>59</v>
      </c>
      <c r="B58" s="97"/>
      <c r="C58" s="98"/>
      <c r="D58" s="99"/>
      <c r="E58" s="100"/>
      <c r="F58" s="101"/>
      <c r="G58" s="102">
        <f>SUM(G55:G57)</f>
        <v>0</v>
      </c>
      <c r="H58" s="100"/>
      <c r="I58" s="101"/>
      <c r="J58" s="102">
        <f>SUM(J55:J57)</f>
        <v>0</v>
      </c>
      <c r="K58" s="100"/>
      <c r="L58" s="101"/>
      <c r="M58" s="102">
        <f>SUM(M55:M57)</f>
        <v>84046.65</v>
      </c>
      <c r="N58" s="100"/>
      <c r="O58" s="101"/>
      <c r="P58" s="102">
        <f>SUM(P55:P57)</f>
        <v>93349.733697999996</v>
      </c>
      <c r="Q58" s="102">
        <f>SUM(Q55:Q57)</f>
        <v>84046.65</v>
      </c>
      <c r="R58" s="102">
        <f>SUM(R55:R57)</f>
        <v>93349.733697999996</v>
      </c>
      <c r="S58" s="102">
        <f>SUM(S55:S57)</f>
        <v>-9303.0836979999949</v>
      </c>
      <c r="T58" s="103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30" customHeight="1" x14ac:dyDescent="0.2">
      <c r="A59" s="71" t="s">
        <v>26</v>
      </c>
      <c r="B59" s="72" t="s">
        <v>60</v>
      </c>
      <c r="C59" s="71" t="s">
        <v>61</v>
      </c>
      <c r="D59" s="73"/>
      <c r="E59" s="74"/>
      <c r="F59" s="75"/>
      <c r="G59" s="104"/>
      <c r="H59" s="74"/>
      <c r="I59" s="75"/>
      <c r="J59" s="104"/>
      <c r="K59" s="74"/>
      <c r="L59" s="75"/>
      <c r="M59" s="104"/>
      <c r="N59" s="74"/>
      <c r="O59" s="75"/>
      <c r="P59" s="104"/>
      <c r="Q59" s="104"/>
      <c r="R59" s="104"/>
      <c r="S59" s="104"/>
      <c r="T59" s="77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</row>
    <row r="60" spans="1:38" ht="42" customHeight="1" x14ac:dyDescent="0.2">
      <c r="A60" s="78" t="s">
        <v>37</v>
      </c>
      <c r="B60" s="105" t="s">
        <v>62</v>
      </c>
      <c r="C60" s="106" t="s">
        <v>180</v>
      </c>
      <c r="D60" s="81" t="s">
        <v>40</v>
      </c>
      <c r="E60" s="82">
        <v>1</v>
      </c>
      <c r="F60" s="83">
        <v>48000</v>
      </c>
      <c r="G60" s="84">
        <f t="shared" ref="G60:G62" si="27">E60*F60</f>
        <v>48000</v>
      </c>
      <c r="H60" s="82">
        <v>1</v>
      </c>
      <c r="I60" s="83">
        <v>48000</v>
      </c>
      <c r="J60" s="84">
        <f t="shared" ref="J60:J62" si="28">H60*I60</f>
        <v>48000</v>
      </c>
      <c r="K60" s="82">
        <v>5</v>
      </c>
      <c r="L60" s="83">
        <v>48000</v>
      </c>
      <c r="M60" s="84">
        <f t="shared" ref="M60:M62" si="29">K60*L60</f>
        <v>240000</v>
      </c>
      <c r="N60" s="82">
        <v>5</v>
      </c>
      <c r="O60" s="83">
        <v>48000</v>
      </c>
      <c r="P60" s="84">
        <f t="shared" ref="P60:P62" si="30">N60*O60</f>
        <v>240000</v>
      </c>
      <c r="Q60" s="84">
        <f t="shared" ref="Q60:Q62" si="31">G60+M60</f>
        <v>288000</v>
      </c>
      <c r="R60" s="84">
        <f t="shared" ref="R60:R62" si="32">J60+P60</f>
        <v>288000</v>
      </c>
      <c r="S60" s="84">
        <f t="shared" ref="S60:S62" si="33">Q60-R60</f>
        <v>0</v>
      </c>
      <c r="T60" s="8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x14ac:dyDescent="0.2">
      <c r="A61" s="86" t="s">
        <v>37</v>
      </c>
      <c r="B61" s="87" t="s">
        <v>64</v>
      </c>
      <c r="C61" s="106" t="s">
        <v>63</v>
      </c>
      <c r="D61" s="81" t="s">
        <v>40</v>
      </c>
      <c r="E61" s="82"/>
      <c r="F61" s="83"/>
      <c r="G61" s="84">
        <f t="shared" si="27"/>
        <v>0</v>
      </c>
      <c r="H61" s="82"/>
      <c r="I61" s="83"/>
      <c r="J61" s="84">
        <f t="shared" si="28"/>
        <v>0</v>
      </c>
      <c r="K61" s="82"/>
      <c r="L61" s="83"/>
      <c r="M61" s="84">
        <f t="shared" si="29"/>
        <v>0</v>
      </c>
      <c r="N61" s="82"/>
      <c r="O61" s="83"/>
      <c r="P61" s="84">
        <f t="shared" si="30"/>
        <v>0</v>
      </c>
      <c r="Q61" s="84">
        <f t="shared" si="31"/>
        <v>0</v>
      </c>
      <c r="R61" s="84">
        <f t="shared" si="32"/>
        <v>0</v>
      </c>
      <c r="S61" s="84">
        <f t="shared" si="33"/>
        <v>0</v>
      </c>
      <c r="T61" s="8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x14ac:dyDescent="0.2">
      <c r="A62" s="88" t="s">
        <v>37</v>
      </c>
      <c r="B62" s="89" t="s">
        <v>65</v>
      </c>
      <c r="C62" s="106" t="s">
        <v>63</v>
      </c>
      <c r="D62" s="91" t="s">
        <v>40</v>
      </c>
      <c r="E62" s="92"/>
      <c r="F62" s="93"/>
      <c r="G62" s="94">
        <f t="shared" si="27"/>
        <v>0</v>
      </c>
      <c r="H62" s="92"/>
      <c r="I62" s="93"/>
      <c r="J62" s="94">
        <f t="shared" si="28"/>
        <v>0</v>
      </c>
      <c r="K62" s="92"/>
      <c r="L62" s="93"/>
      <c r="M62" s="94">
        <f t="shared" si="29"/>
        <v>0</v>
      </c>
      <c r="N62" s="92"/>
      <c r="O62" s="93"/>
      <c r="P62" s="94">
        <f t="shared" si="30"/>
        <v>0</v>
      </c>
      <c r="Q62" s="84">
        <f t="shared" si="31"/>
        <v>0</v>
      </c>
      <c r="R62" s="84">
        <f t="shared" si="32"/>
        <v>0</v>
      </c>
      <c r="S62" s="84">
        <f t="shared" si="33"/>
        <v>0</v>
      </c>
      <c r="T62" s="9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x14ac:dyDescent="0.2">
      <c r="A63" s="96" t="s">
        <v>66</v>
      </c>
      <c r="B63" s="97"/>
      <c r="C63" s="98"/>
      <c r="D63" s="99"/>
      <c r="E63" s="100"/>
      <c r="F63" s="101"/>
      <c r="G63" s="102">
        <f>SUM(G60:G62)</f>
        <v>48000</v>
      </c>
      <c r="H63" s="100"/>
      <c r="I63" s="101"/>
      <c r="J63" s="102">
        <f>SUM(J60:J62)</f>
        <v>48000</v>
      </c>
      <c r="K63" s="100"/>
      <c r="L63" s="101"/>
      <c r="M63" s="102">
        <f>SUM(M60:M62)</f>
        <v>240000</v>
      </c>
      <c r="N63" s="100"/>
      <c r="O63" s="101"/>
      <c r="P63" s="102">
        <f t="shared" ref="P63:S63" si="34">SUM(P60:P62)</f>
        <v>240000</v>
      </c>
      <c r="Q63" s="102">
        <f t="shared" si="34"/>
        <v>288000</v>
      </c>
      <c r="R63" s="102">
        <f t="shared" si="34"/>
        <v>288000</v>
      </c>
      <c r="S63" s="102">
        <f t="shared" si="34"/>
        <v>0</v>
      </c>
      <c r="T63" s="103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46.5" customHeight="1" x14ac:dyDescent="0.2">
      <c r="A64" s="71" t="s">
        <v>26</v>
      </c>
      <c r="B64" s="72" t="s">
        <v>67</v>
      </c>
      <c r="C64" s="107" t="s">
        <v>68</v>
      </c>
      <c r="D64" s="73"/>
      <c r="E64" s="74"/>
      <c r="F64" s="75"/>
      <c r="G64" s="104"/>
      <c r="H64" s="74"/>
      <c r="I64" s="75"/>
      <c r="J64" s="104"/>
      <c r="K64" s="74"/>
      <c r="L64" s="75"/>
      <c r="M64" s="104"/>
      <c r="N64" s="74"/>
      <c r="O64" s="75"/>
      <c r="P64" s="104"/>
      <c r="Q64" s="104"/>
      <c r="R64" s="104"/>
      <c r="S64" s="104"/>
      <c r="T64" s="77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</row>
    <row r="65" spans="1:38" ht="30" customHeight="1" x14ac:dyDescent="0.2">
      <c r="A65" s="78" t="s">
        <v>37</v>
      </c>
      <c r="B65" s="105" t="s">
        <v>69</v>
      </c>
      <c r="C65" s="106" t="s">
        <v>70</v>
      </c>
      <c r="D65" s="81" t="s">
        <v>40</v>
      </c>
      <c r="E65" s="82"/>
      <c r="F65" s="83"/>
      <c r="G65" s="84">
        <f t="shared" ref="G65:G68" si="35">E65*F65</f>
        <v>0</v>
      </c>
      <c r="H65" s="82"/>
      <c r="I65" s="83"/>
      <c r="J65" s="84">
        <f t="shared" ref="J65:J68" si="36">H65*I65</f>
        <v>0</v>
      </c>
      <c r="K65" s="82">
        <v>5</v>
      </c>
      <c r="L65" s="83">
        <v>225</v>
      </c>
      <c r="M65" s="84">
        <f t="shared" ref="M65:M68" si="37">K65*L65</f>
        <v>1125</v>
      </c>
      <c r="N65" s="82">
        <v>5</v>
      </c>
      <c r="O65" s="83">
        <v>228.16</v>
      </c>
      <c r="P65" s="84">
        <f>N65*O65-0.01</f>
        <v>1140.79</v>
      </c>
      <c r="Q65" s="84">
        <f t="shared" ref="Q65:Q68" si="38">G65+M65</f>
        <v>1125</v>
      </c>
      <c r="R65" s="84">
        <f t="shared" ref="R65:R68" si="39">J65+P65</f>
        <v>1140.79</v>
      </c>
      <c r="S65" s="84">
        <f t="shared" ref="S65:S68" si="40">Q65-R65</f>
        <v>-15.789999999999964</v>
      </c>
      <c r="T65" s="8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x14ac:dyDescent="0.2">
      <c r="A66" s="86" t="s">
        <v>37</v>
      </c>
      <c r="B66" s="89" t="s">
        <v>71</v>
      </c>
      <c r="C66" s="106" t="s">
        <v>72</v>
      </c>
      <c r="D66" s="81" t="s">
        <v>40</v>
      </c>
      <c r="E66" s="82"/>
      <c r="F66" s="83"/>
      <c r="G66" s="84">
        <f t="shared" si="35"/>
        <v>0</v>
      </c>
      <c r="H66" s="82"/>
      <c r="I66" s="83"/>
      <c r="J66" s="84">
        <f t="shared" si="36"/>
        <v>0</v>
      </c>
      <c r="K66" s="82">
        <v>5</v>
      </c>
      <c r="L66" s="83">
        <v>1800</v>
      </c>
      <c r="M66" s="84">
        <f t="shared" si="37"/>
        <v>9000</v>
      </c>
      <c r="N66" s="82">
        <v>5</v>
      </c>
      <c r="O66" s="83">
        <v>1659.13</v>
      </c>
      <c r="P66" s="84">
        <f>N66*O66</f>
        <v>8295.6500000000015</v>
      </c>
      <c r="Q66" s="84">
        <f t="shared" si="38"/>
        <v>9000</v>
      </c>
      <c r="R66" s="84">
        <f t="shared" si="39"/>
        <v>8295.6500000000015</v>
      </c>
      <c r="S66" s="84">
        <f t="shared" si="40"/>
        <v>704.34999999999854</v>
      </c>
      <c r="T66" s="8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x14ac:dyDescent="0.2">
      <c r="A67" s="86" t="s">
        <v>37</v>
      </c>
      <c r="B67" s="87" t="s">
        <v>73</v>
      </c>
      <c r="C67" s="108" t="s">
        <v>74</v>
      </c>
      <c r="D67" s="81" t="s">
        <v>40</v>
      </c>
      <c r="E67" s="82"/>
      <c r="F67" s="83"/>
      <c r="G67" s="84">
        <f t="shared" si="35"/>
        <v>0</v>
      </c>
      <c r="H67" s="82"/>
      <c r="I67" s="83"/>
      <c r="J67" s="84">
        <f t="shared" si="36"/>
        <v>0</v>
      </c>
      <c r="K67" s="82">
        <v>5</v>
      </c>
      <c r="L67" s="83">
        <v>2253.35</v>
      </c>
      <c r="M67" s="84">
        <f t="shared" si="37"/>
        <v>11266.75</v>
      </c>
      <c r="N67" s="82">
        <v>5</v>
      </c>
      <c r="O67" s="83">
        <v>702.18</v>
      </c>
      <c r="P67" s="84">
        <f>N67*O67+0.02</f>
        <v>3510.9199999999996</v>
      </c>
      <c r="Q67" s="84">
        <f t="shared" si="38"/>
        <v>11266.75</v>
      </c>
      <c r="R67" s="84">
        <f t="shared" si="39"/>
        <v>3510.9199999999996</v>
      </c>
      <c r="S67" s="84">
        <f t="shared" si="40"/>
        <v>7755.83</v>
      </c>
      <c r="T67" s="8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57.75" customHeight="1" x14ac:dyDescent="0.2">
      <c r="A68" s="88" t="s">
        <v>37</v>
      </c>
      <c r="B68" s="87" t="s">
        <v>75</v>
      </c>
      <c r="C68" s="109" t="s">
        <v>76</v>
      </c>
      <c r="D68" s="91" t="s">
        <v>40</v>
      </c>
      <c r="E68" s="92"/>
      <c r="F68" s="93"/>
      <c r="G68" s="94">
        <f t="shared" si="35"/>
        <v>0</v>
      </c>
      <c r="H68" s="92"/>
      <c r="I68" s="93"/>
      <c r="J68" s="94">
        <f t="shared" si="36"/>
        <v>0</v>
      </c>
      <c r="K68" s="92">
        <v>5</v>
      </c>
      <c r="L68" s="93">
        <v>935</v>
      </c>
      <c r="M68" s="94">
        <f t="shared" si="37"/>
        <v>4675</v>
      </c>
      <c r="N68" s="92">
        <v>5</v>
      </c>
      <c r="O68" s="93">
        <v>791.55</v>
      </c>
      <c r="P68" s="94">
        <f>N68*O68+0.02</f>
        <v>3957.77</v>
      </c>
      <c r="Q68" s="84">
        <f t="shared" si="38"/>
        <v>4675</v>
      </c>
      <c r="R68" s="84">
        <f t="shared" si="39"/>
        <v>3957.77</v>
      </c>
      <c r="S68" s="84">
        <f t="shared" si="40"/>
        <v>717.23</v>
      </c>
      <c r="T68" s="9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customHeight="1" x14ac:dyDescent="0.2">
      <c r="A69" s="110" t="s">
        <v>77</v>
      </c>
      <c r="B69" s="97"/>
      <c r="C69" s="98"/>
      <c r="D69" s="99"/>
      <c r="E69" s="100"/>
      <c r="F69" s="101"/>
      <c r="G69" s="102">
        <f>SUM(G65:G68)</f>
        <v>0</v>
      </c>
      <c r="H69" s="100"/>
      <c r="I69" s="101"/>
      <c r="J69" s="102">
        <f>SUM(J65:J68)</f>
        <v>0</v>
      </c>
      <c r="K69" s="100"/>
      <c r="L69" s="101"/>
      <c r="M69" s="102">
        <f>SUM(M65:M68)</f>
        <v>26066.75</v>
      </c>
      <c r="N69" s="100"/>
      <c r="O69" s="101"/>
      <c r="P69" s="102">
        <f t="shared" ref="P69:S69" si="41">SUM(P65:P68)</f>
        <v>16905.13</v>
      </c>
      <c r="Q69" s="102">
        <f t="shared" si="41"/>
        <v>26066.75</v>
      </c>
      <c r="R69" s="102">
        <f t="shared" si="41"/>
        <v>16905.13</v>
      </c>
      <c r="S69" s="102">
        <f t="shared" si="41"/>
        <v>9161.619999999999</v>
      </c>
      <c r="T69" s="103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ht="30" customHeight="1" x14ac:dyDescent="0.2">
      <c r="A70" s="71" t="s">
        <v>26</v>
      </c>
      <c r="B70" s="72" t="s">
        <v>78</v>
      </c>
      <c r="C70" s="71" t="s">
        <v>79</v>
      </c>
      <c r="D70" s="73"/>
      <c r="E70" s="74"/>
      <c r="F70" s="75"/>
      <c r="G70" s="104"/>
      <c r="H70" s="74"/>
      <c r="I70" s="75"/>
      <c r="J70" s="104"/>
      <c r="K70" s="74"/>
      <c r="L70" s="75"/>
      <c r="M70" s="104"/>
      <c r="N70" s="74"/>
      <c r="O70" s="75"/>
      <c r="P70" s="104"/>
      <c r="Q70" s="104"/>
      <c r="R70" s="104"/>
      <c r="S70" s="104"/>
      <c r="T70" s="77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</row>
    <row r="71" spans="1:38" ht="30" customHeight="1" x14ac:dyDescent="0.2">
      <c r="A71" s="78" t="s">
        <v>37</v>
      </c>
      <c r="B71" s="105" t="s">
        <v>80</v>
      </c>
      <c r="C71" s="111" t="s">
        <v>81</v>
      </c>
      <c r="D71" s="81" t="s">
        <v>40</v>
      </c>
      <c r="E71" s="82"/>
      <c r="F71" s="83"/>
      <c r="G71" s="84">
        <f t="shared" ref="G71:G73" si="42">E71*F71</f>
        <v>0</v>
      </c>
      <c r="H71" s="82"/>
      <c r="I71" s="83"/>
      <c r="J71" s="84">
        <f t="shared" ref="J71:J73" si="43">H71*I71</f>
        <v>0</v>
      </c>
      <c r="K71" s="82"/>
      <c r="L71" s="83"/>
      <c r="M71" s="84">
        <f t="shared" ref="M71:M73" si="44">K71*L71</f>
        <v>0</v>
      </c>
      <c r="N71" s="82"/>
      <c r="O71" s="83"/>
      <c r="P71" s="84">
        <f t="shared" ref="P71:P73" si="45">N71*O71</f>
        <v>0</v>
      </c>
      <c r="Q71" s="84">
        <f t="shared" ref="Q71:Q73" si="46">G71+M71</f>
        <v>0</v>
      </c>
      <c r="R71" s="84">
        <f t="shared" ref="R71:R73" si="47">J71+P71</f>
        <v>0</v>
      </c>
      <c r="S71" s="84">
        <f t="shared" ref="S71:S73" si="48">Q71-R71</f>
        <v>0</v>
      </c>
      <c r="T71" s="8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x14ac:dyDescent="0.2">
      <c r="A72" s="86" t="s">
        <v>37</v>
      </c>
      <c r="B72" s="87" t="s">
        <v>82</v>
      </c>
      <c r="C72" s="111" t="s">
        <v>83</v>
      </c>
      <c r="D72" s="81" t="s">
        <v>40</v>
      </c>
      <c r="E72" s="82"/>
      <c r="F72" s="83"/>
      <c r="G72" s="84">
        <f t="shared" si="42"/>
        <v>0</v>
      </c>
      <c r="H72" s="82"/>
      <c r="I72" s="83"/>
      <c r="J72" s="84">
        <f t="shared" si="43"/>
        <v>0</v>
      </c>
      <c r="K72" s="82"/>
      <c r="L72" s="83"/>
      <c r="M72" s="84">
        <f t="shared" si="44"/>
        <v>0</v>
      </c>
      <c r="N72" s="82"/>
      <c r="O72" s="83"/>
      <c r="P72" s="84">
        <f t="shared" si="45"/>
        <v>0</v>
      </c>
      <c r="Q72" s="84">
        <f t="shared" si="46"/>
        <v>0</v>
      </c>
      <c r="R72" s="84">
        <f t="shared" si="47"/>
        <v>0</v>
      </c>
      <c r="S72" s="84">
        <f t="shared" si="48"/>
        <v>0</v>
      </c>
      <c r="T72" s="8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x14ac:dyDescent="0.2">
      <c r="A73" s="88" t="s">
        <v>37</v>
      </c>
      <c r="B73" s="89" t="s">
        <v>84</v>
      </c>
      <c r="C73" s="112" t="s">
        <v>85</v>
      </c>
      <c r="D73" s="91" t="s">
        <v>40</v>
      </c>
      <c r="E73" s="92"/>
      <c r="F73" s="93"/>
      <c r="G73" s="94">
        <f t="shared" si="42"/>
        <v>0</v>
      </c>
      <c r="H73" s="92"/>
      <c r="I73" s="93"/>
      <c r="J73" s="94">
        <f t="shared" si="43"/>
        <v>0</v>
      </c>
      <c r="K73" s="92"/>
      <c r="L73" s="93"/>
      <c r="M73" s="94">
        <f t="shared" si="44"/>
        <v>0</v>
      </c>
      <c r="N73" s="92"/>
      <c r="O73" s="93"/>
      <c r="P73" s="94">
        <f t="shared" si="45"/>
        <v>0</v>
      </c>
      <c r="Q73" s="84">
        <f t="shared" si="46"/>
        <v>0</v>
      </c>
      <c r="R73" s="84">
        <f t="shared" si="47"/>
        <v>0</v>
      </c>
      <c r="S73" s="84">
        <f t="shared" si="48"/>
        <v>0</v>
      </c>
      <c r="T73" s="9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 x14ac:dyDescent="0.2">
      <c r="A74" s="96" t="s">
        <v>86</v>
      </c>
      <c r="B74" s="97"/>
      <c r="C74" s="98"/>
      <c r="D74" s="99"/>
      <c r="E74" s="100"/>
      <c r="F74" s="101"/>
      <c r="G74" s="102">
        <f>SUM(G71:G73)</f>
        <v>0</v>
      </c>
      <c r="H74" s="100"/>
      <c r="I74" s="101"/>
      <c r="J74" s="102">
        <f>SUM(J71:J73)</f>
        <v>0</v>
      </c>
      <c r="K74" s="100"/>
      <c r="L74" s="101"/>
      <c r="M74" s="102">
        <f>SUM(M71:M73)</f>
        <v>0</v>
      </c>
      <c r="N74" s="100"/>
      <c r="O74" s="101"/>
      <c r="P74" s="102">
        <f t="shared" ref="P74:S74" si="49">SUM(P71:P73)</f>
        <v>0</v>
      </c>
      <c r="Q74" s="102">
        <f t="shared" si="49"/>
        <v>0</v>
      </c>
      <c r="R74" s="102">
        <f t="shared" si="49"/>
        <v>0</v>
      </c>
      <c r="S74" s="102">
        <f t="shared" si="49"/>
        <v>0</v>
      </c>
      <c r="T74" s="103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ht="30" customHeight="1" thickBot="1" x14ac:dyDescent="0.25">
      <c r="A75" s="71" t="s">
        <v>26</v>
      </c>
      <c r="B75" s="72" t="s">
        <v>87</v>
      </c>
      <c r="C75" s="71" t="s">
        <v>88</v>
      </c>
      <c r="D75" s="73"/>
      <c r="E75" s="74"/>
      <c r="F75" s="75"/>
      <c r="G75" s="104"/>
      <c r="H75" s="74"/>
      <c r="I75" s="75"/>
      <c r="J75" s="104"/>
      <c r="K75" s="74"/>
      <c r="L75" s="75"/>
      <c r="M75" s="104"/>
      <c r="N75" s="74"/>
      <c r="O75" s="75"/>
      <c r="P75" s="104"/>
      <c r="Q75" s="104"/>
      <c r="R75" s="104"/>
      <c r="S75" s="104"/>
      <c r="T75" s="77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</row>
    <row r="76" spans="1:38" ht="30" customHeight="1" x14ac:dyDescent="0.2">
      <c r="A76" s="78" t="s">
        <v>37</v>
      </c>
      <c r="B76" s="105" t="s">
        <v>89</v>
      </c>
      <c r="C76" s="111" t="s">
        <v>181</v>
      </c>
      <c r="D76" s="182" t="s">
        <v>90</v>
      </c>
      <c r="E76" s="82"/>
      <c r="F76" s="83"/>
      <c r="G76" s="84">
        <f t="shared" ref="G76:G79" si="50">E76*F76</f>
        <v>0</v>
      </c>
      <c r="H76" s="82"/>
      <c r="I76" s="83"/>
      <c r="J76" s="84">
        <f t="shared" ref="J76:J79" si="51">H76*I76</f>
        <v>0</v>
      </c>
      <c r="K76" s="82">
        <v>30</v>
      </c>
      <c r="L76" s="83">
        <v>80</v>
      </c>
      <c r="M76" s="84">
        <f t="shared" ref="M76:M79" si="52">K76*L76</f>
        <v>2400</v>
      </c>
      <c r="N76" s="82">
        <v>30</v>
      </c>
      <c r="O76" s="83">
        <v>95.94</v>
      </c>
      <c r="P76" s="84">
        <f t="shared" ref="P76:P79" si="53">N76*O76</f>
        <v>2878.2</v>
      </c>
      <c r="Q76" s="84">
        <f t="shared" ref="Q76:Q79" si="54">G76+M76</f>
        <v>2400</v>
      </c>
      <c r="R76" s="84">
        <f t="shared" ref="R76:R79" si="55">J76+P76</f>
        <v>2878.2</v>
      </c>
      <c r="S76" s="84">
        <f t="shared" ref="S76:S79" si="56">Q76-R76</f>
        <v>-478.19999999999982</v>
      </c>
      <c r="T76" s="8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x14ac:dyDescent="0.2">
      <c r="A77" s="86" t="s">
        <v>37</v>
      </c>
      <c r="B77" s="87" t="s">
        <v>91</v>
      </c>
      <c r="C77" s="111" t="s">
        <v>182</v>
      </c>
      <c r="D77" s="183" t="s">
        <v>90</v>
      </c>
      <c r="E77" s="82"/>
      <c r="F77" s="83"/>
      <c r="G77" s="84">
        <f t="shared" si="50"/>
        <v>0</v>
      </c>
      <c r="H77" s="82"/>
      <c r="I77" s="83"/>
      <c r="J77" s="84">
        <f t="shared" si="51"/>
        <v>0</v>
      </c>
      <c r="K77" s="82">
        <v>120</v>
      </c>
      <c r="L77" s="83">
        <v>7</v>
      </c>
      <c r="M77" s="84">
        <f t="shared" si="52"/>
        <v>840</v>
      </c>
      <c r="N77" s="82">
        <v>60</v>
      </c>
      <c r="O77" s="83">
        <v>7.44</v>
      </c>
      <c r="P77" s="84">
        <f t="shared" si="53"/>
        <v>446.40000000000003</v>
      </c>
      <c r="Q77" s="84">
        <f t="shared" si="54"/>
        <v>840</v>
      </c>
      <c r="R77" s="84">
        <f t="shared" si="55"/>
        <v>446.40000000000003</v>
      </c>
      <c r="S77" s="84">
        <f t="shared" si="56"/>
        <v>393.59999999999997</v>
      </c>
      <c r="T77" s="8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0" customHeight="1" x14ac:dyDescent="0.2">
      <c r="A78" s="88" t="s">
        <v>37</v>
      </c>
      <c r="B78" s="89" t="s">
        <v>92</v>
      </c>
      <c r="C78" s="112" t="s">
        <v>183</v>
      </c>
      <c r="D78" s="183" t="s">
        <v>90</v>
      </c>
      <c r="E78" s="185"/>
      <c r="F78" s="186"/>
      <c r="G78" s="187">
        <f t="shared" si="50"/>
        <v>0</v>
      </c>
      <c r="H78" s="185"/>
      <c r="I78" s="186"/>
      <c r="J78" s="187">
        <f t="shared" si="51"/>
        <v>0</v>
      </c>
      <c r="K78" s="185">
        <v>160</v>
      </c>
      <c r="L78" s="186">
        <v>4</v>
      </c>
      <c r="M78" s="187">
        <f t="shared" si="52"/>
        <v>640</v>
      </c>
      <c r="N78" s="185">
        <v>144</v>
      </c>
      <c r="O78" s="186">
        <v>4.38</v>
      </c>
      <c r="P78" s="187">
        <f t="shared" si="53"/>
        <v>630.72</v>
      </c>
      <c r="Q78" s="84">
        <f t="shared" si="54"/>
        <v>640</v>
      </c>
      <c r="R78" s="84">
        <f t="shared" si="55"/>
        <v>630.72</v>
      </c>
      <c r="S78" s="84">
        <f t="shared" si="56"/>
        <v>9.2799999999999727</v>
      </c>
      <c r="T78" s="95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s="180" customFormat="1" ht="30" customHeight="1" thickBot="1" x14ac:dyDescent="0.25">
      <c r="A79" s="88" t="s">
        <v>37</v>
      </c>
      <c r="B79" s="89" t="s">
        <v>184</v>
      </c>
      <c r="C79" s="112" t="s">
        <v>185</v>
      </c>
      <c r="D79" s="184" t="s">
        <v>90</v>
      </c>
      <c r="E79" s="188"/>
      <c r="F79" s="189"/>
      <c r="G79" s="190">
        <f t="shared" si="50"/>
        <v>0</v>
      </c>
      <c r="H79" s="188"/>
      <c r="I79" s="189"/>
      <c r="J79" s="187">
        <f t="shared" si="51"/>
        <v>0</v>
      </c>
      <c r="K79" s="188">
        <v>100</v>
      </c>
      <c r="L79" s="189">
        <v>21.15</v>
      </c>
      <c r="M79" s="187">
        <f t="shared" si="52"/>
        <v>2115</v>
      </c>
      <c r="N79" s="188">
        <v>80</v>
      </c>
      <c r="O79" s="189">
        <v>25.38</v>
      </c>
      <c r="P79" s="187">
        <f t="shared" si="53"/>
        <v>2030.3999999999999</v>
      </c>
      <c r="Q79" s="84">
        <f t="shared" si="54"/>
        <v>2115</v>
      </c>
      <c r="R79" s="84">
        <f t="shared" si="55"/>
        <v>2030.3999999999999</v>
      </c>
      <c r="S79" s="84">
        <f t="shared" si="56"/>
        <v>84.600000000000136</v>
      </c>
      <c r="T79" s="95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30" customHeight="1" thickBot="1" x14ac:dyDescent="0.25">
      <c r="A80" s="96" t="s">
        <v>93</v>
      </c>
      <c r="B80" s="97"/>
      <c r="C80" s="98"/>
      <c r="D80" s="99"/>
      <c r="E80" s="100"/>
      <c r="F80" s="101"/>
      <c r="G80" s="102">
        <f>SUM(G76:G78)</f>
        <v>0</v>
      </c>
      <c r="H80" s="100"/>
      <c r="I80" s="101"/>
      <c r="J80" s="102">
        <f>SUM(J76:J78)</f>
        <v>0</v>
      </c>
      <c r="K80" s="100"/>
      <c r="L80" s="101"/>
      <c r="M80" s="102">
        <f>SUM(M76:M79)</f>
        <v>5995</v>
      </c>
      <c r="N80" s="100"/>
      <c r="O80" s="101"/>
      <c r="P80" s="102">
        <f>SUM(P76:P79)</f>
        <v>5985.7199999999993</v>
      </c>
      <c r="Q80" s="102">
        <f>SUM(Q76:Q79)</f>
        <v>5995</v>
      </c>
      <c r="R80" s="102">
        <f>SUM(R76:R79)</f>
        <v>5985.7199999999993</v>
      </c>
      <c r="S80" s="102">
        <f>SUM(S76:S79)</f>
        <v>9.2800000000002569</v>
      </c>
      <c r="T80" s="103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42" customHeight="1" x14ac:dyDescent="0.2">
      <c r="A81" s="71" t="s">
        <v>26</v>
      </c>
      <c r="B81" s="72" t="s">
        <v>94</v>
      </c>
      <c r="C81" s="107" t="s">
        <v>95</v>
      </c>
      <c r="D81" s="73"/>
      <c r="E81" s="74"/>
      <c r="F81" s="75"/>
      <c r="G81" s="104"/>
      <c r="H81" s="74"/>
      <c r="I81" s="75"/>
      <c r="J81" s="104"/>
      <c r="K81" s="74"/>
      <c r="L81" s="75"/>
      <c r="M81" s="104"/>
      <c r="N81" s="74"/>
      <c r="O81" s="75"/>
      <c r="P81" s="104"/>
      <c r="Q81" s="104"/>
      <c r="R81" s="104"/>
      <c r="S81" s="104"/>
      <c r="T81" s="77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</row>
    <row r="82" spans="1:38" ht="30" customHeight="1" x14ac:dyDescent="0.2">
      <c r="A82" s="78" t="s">
        <v>37</v>
      </c>
      <c r="B82" s="105" t="s">
        <v>96</v>
      </c>
      <c r="C82" s="111" t="s">
        <v>97</v>
      </c>
      <c r="D82" s="81" t="s">
        <v>40</v>
      </c>
      <c r="E82" s="82"/>
      <c r="F82" s="83"/>
      <c r="G82" s="84">
        <f t="shared" ref="G82:G84" si="57">E82*F82</f>
        <v>0</v>
      </c>
      <c r="H82" s="82"/>
      <c r="I82" s="83"/>
      <c r="J82" s="84">
        <f t="shared" ref="J82:J84" si="58">H82*I82</f>
        <v>0</v>
      </c>
      <c r="K82" s="82">
        <v>5</v>
      </c>
      <c r="L82" s="83">
        <v>2600</v>
      </c>
      <c r="M82" s="84">
        <f t="shared" ref="M82:M84" si="59">K82*L82</f>
        <v>13000</v>
      </c>
      <c r="N82" s="82">
        <v>5</v>
      </c>
      <c r="O82" s="83">
        <v>2553.6799999999998</v>
      </c>
      <c r="P82" s="84">
        <f t="shared" ref="P82:P83" si="60">N82*O82</f>
        <v>12768.4</v>
      </c>
      <c r="Q82" s="84">
        <f t="shared" ref="Q82:Q84" si="61">G82+M82</f>
        <v>13000</v>
      </c>
      <c r="R82" s="84">
        <f t="shared" ref="R82:R84" si="62">J82+P82</f>
        <v>12768.4</v>
      </c>
      <c r="S82" s="84">
        <f t="shared" ref="S82:S84" si="63">Q82-R82</f>
        <v>231.60000000000036</v>
      </c>
      <c r="T82" s="85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30" customHeight="1" x14ac:dyDescent="0.2">
      <c r="A83" s="86" t="s">
        <v>37</v>
      </c>
      <c r="B83" s="87" t="s">
        <v>98</v>
      </c>
      <c r="C83" s="111" t="s">
        <v>99</v>
      </c>
      <c r="D83" s="81" t="s">
        <v>40</v>
      </c>
      <c r="E83" s="82"/>
      <c r="F83" s="83"/>
      <c r="G83" s="84">
        <f t="shared" si="57"/>
        <v>0</v>
      </c>
      <c r="H83" s="82"/>
      <c r="I83" s="83"/>
      <c r="J83" s="84">
        <f t="shared" si="58"/>
        <v>0</v>
      </c>
      <c r="K83" s="82">
        <v>5</v>
      </c>
      <c r="L83" s="83">
        <v>1243</v>
      </c>
      <c r="M83" s="84">
        <f t="shared" si="59"/>
        <v>6215</v>
      </c>
      <c r="N83" s="82">
        <v>5</v>
      </c>
      <c r="O83" s="83">
        <v>1242</v>
      </c>
      <c r="P83" s="84">
        <f t="shared" si="60"/>
        <v>6210</v>
      </c>
      <c r="Q83" s="84">
        <f t="shared" si="61"/>
        <v>6215</v>
      </c>
      <c r="R83" s="84">
        <f t="shared" si="62"/>
        <v>6210</v>
      </c>
      <c r="S83" s="84">
        <f t="shared" si="63"/>
        <v>5</v>
      </c>
      <c r="T83" s="85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135" customHeight="1" x14ac:dyDescent="0.2">
      <c r="A84" s="88" t="s">
        <v>37</v>
      </c>
      <c r="B84" s="89" t="s">
        <v>100</v>
      </c>
      <c r="C84" s="255" t="s">
        <v>335</v>
      </c>
      <c r="D84" s="91" t="s">
        <v>40</v>
      </c>
      <c r="E84" s="92"/>
      <c r="F84" s="93"/>
      <c r="G84" s="94">
        <f t="shared" si="57"/>
        <v>0</v>
      </c>
      <c r="H84" s="92"/>
      <c r="I84" s="93"/>
      <c r="J84" s="94">
        <f t="shared" si="58"/>
        <v>0</v>
      </c>
      <c r="K84" s="92">
        <v>5</v>
      </c>
      <c r="L84" s="93">
        <v>11759</v>
      </c>
      <c r="M84" s="94">
        <f t="shared" si="59"/>
        <v>58795</v>
      </c>
      <c r="N84" s="92">
        <v>5</v>
      </c>
      <c r="O84" s="93">
        <v>12704</v>
      </c>
      <c r="P84" s="94">
        <f>N84*O84+0.03</f>
        <v>63520.03</v>
      </c>
      <c r="Q84" s="84">
        <f t="shared" si="61"/>
        <v>58795</v>
      </c>
      <c r="R84" s="84">
        <f t="shared" si="62"/>
        <v>63520.03</v>
      </c>
      <c r="S84" s="84">
        <f t="shared" si="63"/>
        <v>-4725.0299999999988</v>
      </c>
      <c r="T84" s="95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30" customHeight="1" x14ac:dyDescent="0.2">
      <c r="A85" s="96" t="s">
        <v>101</v>
      </c>
      <c r="B85" s="97"/>
      <c r="C85" s="98"/>
      <c r="D85" s="99"/>
      <c r="E85" s="100"/>
      <c r="F85" s="101"/>
      <c r="G85" s="102">
        <f>SUM(G82:G84)</f>
        <v>0</v>
      </c>
      <c r="H85" s="100"/>
      <c r="I85" s="101"/>
      <c r="J85" s="102">
        <f>SUM(J82:J84)</f>
        <v>0</v>
      </c>
      <c r="K85" s="100"/>
      <c r="L85" s="101"/>
      <c r="M85" s="102">
        <f>SUM(M82:M84)</f>
        <v>78010</v>
      </c>
      <c r="N85" s="100"/>
      <c r="O85" s="101"/>
      <c r="P85" s="102">
        <f t="shared" ref="P85:S85" si="64">SUM(P82:P84)</f>
        <v>82498.429999999993</v>
      </c>
      <c r="Q85" s="102">
        <f t="shared" si="64"/>
        <v>78010</v>
      </c>
      <c r="R85" s="102">
        <f t="shared" si="64"/>
        <v>82498.429999999993</v>
      </c>
      <c r="S85" s="102">
        <f t="shared" si="64"/>
        <v>-4488.4299999999985</v>
      </c>
      <c r="T85" s="103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30" customHeight="1" x14ac:dyDescent="0.2">
      <c r="A86" s="71" t="s">
        <v>26</v>
      </c>
      <c r="B86" s="72" t="s">
        <v>102</v>
      </c>
      <c r="C86" s="107" t="s">
        <v>103</v>
      </c>
      <c r="D86" s="73"/>
      <c r="E86" s="74"/>
      <c r="F86" s="75"/>
      <c r="G86" s="104"/>
      <c r="H86" s="74"/>
      <c r="I86" s="75"/>
      <c r="J86" s="104"/>
      <c r="K86" s="74"/>
      <c r="L86" s="75"/>
      <c r="M86" s="104"/>
      <c r="N86" s="74"/>
      <c r="O86" s="75"/>
      <c r="P86" s="104"/>
      <c r="Q86" s="104"/>
      <c r="R86" s="104"/>
      <c r="S86" s="104"/>
      <c r="T86" s="77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</row>
    <row r="87" spans="1:38" ht="30" customHeight="1" x14ac:dyDescent="0.2">
      <c r="A87" s="78" t="s">
        <v>37</v>
      </c>
      <c r="B87" s="105" t="s">
        <v>104</v>
      </c>
      <c r="C87" s="106" t="s">
        <v>105</v>
      </c>
      <c r="D87" s="81" t="s">
        <v>209</v>
      </c>
      <c r="E87" s="82"/>
      <c r="F87" s="83"/>
      <c r="G87" s="84">
        <f t="shared" ref="G87:G89" si="65">E87*F87</f>
        <v>0</v>
      </c>
      <c r="H87" s="82"/>
      <c r="I87" s="83"/>
      <c r="J87" s="84">
        <f t="shared" ref="J87:J89" si="66">H87*I87</f>
        <v>0</v>
      </c>
      <c r="K87" s="82">
        <v>1050</v>
      </c>
      <c r="L87" s="83">
        <v>3.5</v>
      </c>
      <c r="M87" s="84">
        <f t="shared" ref="M87:M89" si="67">K87*L87</f>
        <v>3675</v>
      </c>
      <c r="N87" s="206">
        <v>29</v>
      </c>
      <c r="O87" s="207">
        <v>3</v>
      </c>
      <c r="P87" s="84">
        <f t="shared" ref="P87:P89" si="68">N87*O87</f>
        <v>87</v>
      </c>
      <c r="Q87" s="84">
        <f t="shared" ref="Q87:Q89" si="69">G87+M87</f>
        <v>3675</v>
      </c>
      <c r="R87" s="84">
        <f t="shared" ref="R87:R89" si="70">J87+P87</f>
        <v>87</v>
      </c>
      <c r="S87" s="84">
        <f t="shared" ref="S87:S89" si="71">Q87-R87</f>
        <v>3588</v>
      </c>
      <c r="T87" s="85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30" customHeight="1" x14ac:dyDescent="0.2">
      <c r="A88" s="78" t="s">
        <v>37</v>
      </c>
      <c r="B88" s="79" t="s">
        <v>106</v>
      </c>
      <c r="C88" s="106" t="s">
        <v>107</v>
      </c>
      <c r="D88" s="81" t="s">
        <v>40</v>
      </c>
      <c r="E88" s="82"/>
      <c r="F88" s="83"/>
      <c r="G88" s="84">
        <f t="shared" si="65"/>
        <v>0</v>
      </c>
      <c r="H88" s="82"/>
      <c r="I88" s="83"/>
      <c r="J88" s="84">
        <f t="shared" si="66"/>
        <v>0</v>
      </c>
      <c r="K88" s="82">
        <v>5</v>
      </c>
      <c r="L88" s="83">
        <v>2052</v>
      </c>
      <c r="M88" s="84">
        <f t="shared" si="67"/>
        <v>10260</v>
      </c>
      <c r="N88" s="206">
        <v>0</v>
      </c>
      <c r="O88" s="207">
        <v>0</v>
      </c>
      <c r="P88" s="84">
        <f t="shared" si="68"/>
        <v>0</v>
      </c>
      <c r="Q88" s="84">
        <f t="shared" si="69"/>
        <v>10260</v>
      </c>
      <c r="R88" s="84">
        <f t="shared" si="70"/>
        <v>0</v>
      </c>
      <c r="S88" s="84">
        <f t="shared" si="71"/>
        <v>10260</v>
      </c>
      <c r="T88" s="85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30" customHeight="1" x14ac:dyDescent="0.2">
      <c r="A89" s="86" t="s">
        <v>37</v>
      </c>
      <c r="B89" s="87" t="s">
        <v>108</v>
      </c>
      <c r="C89" s="106" t="s">
        <v>109</v>
      </c>
      <c r="D89" s="81"/>
      <c r="E89" s="82"/>
      <c r="F89" s="83"/>
      <c r="G89" s="84">
        <f t="shared" si="65"/>
        <v>0</v>
      </c>
      <c r="H89" s="82"/>
      <c r="I89" s="83"/>
      <c r="J89" s="84">
        <f t="shared" si="66"/>
        <v>0</v>
      </c>
      <c r="K89" s="82"/>
      <c r="L89" s="83"/>
      <c r="M89" s="84">
        <f t="shared" si="67"/>
        <v>0</v>
      </c>
      <c r="N89" s="82"/>
      <c r="O89" s="83"/>
      <c r="P89" s="84">
        <f t="shared" si="68"/>
        <v>0</v>
      </c>
      <c r="Q89" s="84">
        <f t="shared" si="69"/>
        <v>0</v>
      </c>
      <c r="R89" s="84">
        <f t="shared" si="70"/>
        <v>0</v>
      </c>
      <c r="S89" s="84">
        <f t="shared" si="71"/>
        <v>0</v>
      </c>
      <c r="T89" s="85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ht="30" customHeight="1" x14ac:dyDescent="0.2">
      <c r="A90" s="110" t="s">
        <v>110</v>
      </c>
      <c r="B90" s="113"/>
      <c r="C90" s="98"/>
      <c r="D90" s="99"/>
      <c r="E90" s="100"/>
      <c r="F90" s="101"/>
      <c r="G90" s="102">
        <f>SUM(G87:G89)</f>
        <v>0</v>
      </c>
      <c r="H90" s="100"/>
      <c r="I90" s="101"/>
      <c r="J90" s="102">
        <f>SUM(J87:J89)</f>
        <v>0</v>
      </c>
      <c r="K90" s="100"/>
      <c r="L90" s="101"/>
      <c r="M90" s="102">
        <f>SUM(M87:M89)</f>
        <v>13935</v>
      </c>
      <c r="N90" s="100"/>
      <c r="O90" s="101"/>
      <c r="P90" s="102">
        <f t="shared" ref="P90:S90" si="72">SUM(P87:P89)</f>
        <v>87</v>
      </c>
      <c r="Q90" s="102">
        <f t="shared" si="72"/>
        <v>13935</v>
      </c>
      <c r="R90" s="102">
        <f t="shared" si="72"/>
        <v>87</v>
      </c>
      <c r="S90" s="102">
        <f t="shared" si="72"/>
        <v>13848</v>
      </c>
      <c r="T90" s="103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1:38" ht="44.25" customHeight="1" x14ac:dyDescent="0.25">
      <c r="A91" s="71" t="s">
        <v>26</v>
      </c>
      <c r="B91" s="114" t="s">
        <v>111</v>
      </c>
      <c r="C91" s="115" t="s">
        <v>112</v>
      </c>
      <c r="D91" s="73"/>
      <c r="E91" s="74"/>
      <c r="F91" s="75"/>
      <c r="G91" s="104"/>
      <c r="H91" s="74"/>
      <c r="I91" s="75"/>
      <c r="J91" s="104"/>
      <c r="K91" s="74"/>
      <c r="L91" s="75"/>
      <c r="M91" s="104"/>
      <c r="N91" s="74"/>
      <c r="O91" s="75"/>
      <c r="P91" s="104"/>
      <c r="Q91" s="104"/>
      <c r="R91" s="104"/>
      <c r="S91" s="104"/>
      <c r="T91" s="77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</row>
    <row r="92" spans="1:38" ht="30" customHeight="1" x14ac:dyDescent="0.2">
      <c r="A92" s="78" t="s">
        <v>37</v>
      </c>
      <c r="B92" s="116" t="s">
        <v>113</v>
      </c>
      <c r="C92" s="117" t="s">
        <v>112</v>
      </c>
      <c r="D92" s="118"/>
      <c r="E92" s="239" t="s">
        <v>46</v>
      </c>
      <c r="F92" s="240"/>
      <c r="G92" s="241"/>
      <c r="H92" s="239" t="s">
        <v>46</v>
      </c>
      <c r="I92" s="240"/>
      <c r="J92" s="241"/>
      <c r="K92" s="82"/>
      <c r="L92" s="83"/>
      <c r="M92" s="84">
        <f t="shared" ref="M92:M93" si="73">K92*L92</f>
        <v>0</v>
      </c>
      <c r="N92" s="82"/>
      <c r="O92" s="83"/>
      <c r="P92" s="84">
        <f t="shared" ref="P92:P93" si="74">N92*O92</f>
        <v>0</v>
      </c>
      <c r="Q92" s="84">
        <f t="shared" ref="Q92:Q93" si="75">G92+M92</f>
        <v>0</v>
      </c>
      <c r="R92" s="84">
        <f t="shared" ref="R92:R93" si="76">J92+P92</f>
        <v>0</v>
      </c>
      <c r="S92" s="84">
        <f t="shared" ref="S92:S93" si="77">Q92-R92</f>
        <v>0</v>
      </c>
      <c r="T92" s="85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ht="30" customHeight="1" x14ac:dyDescent="0.2">
      <c r="A93" s="86" t="s">
        <v>37</v>
      </c>
      <c r="B93" s="119" t="s">
        <v>114</v>
      </c>
      <c r="C93" s="120" t="s">
        <v>112</v>
      </c>
      <c r="D93" s="118"/>
      <c r="E93" s="242"/>
      <c r="F93" s="243"/>
      <c r="G93" s="244"/>
      <c r="H93" s="242"/>
      <c r="I93" s="243"/>
      <c r="J93" s="244"/>
      <c r="K93" s="82"/>
      <c r="L93" s="83"/>
      <c r="M93" s="84">
        <f t="shared" si="73"/>
        <v>0</v>
      </c>
      <c r="N93" s="82"/>
      <c r="O93" s="83"/>
      <c r="P93" s="84">
        <f t="shared" si="74"/>
        <v>0</v>
      </c>
      <c r="Q93" s="84">
        <f t="shared" si="75"/>
        <v>0</v>
      </c>
      <c r="R93" s="84">
        <f t="shared" si="76"/>
        <v>0</v>
      </c>
      <c r="S93" s="84">
        <f t="shared" si="77"/>
        <v>0</v>
      </c>
      <c r="T93" s="85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ht="30" customHeight="1" x14ac:dyDescent="0.2">
      <c r="A94" s="110" t="s">
        <v>115</v>
      </c>
      <c r="B94" s="121"/>
      <c r="C94" s="122"/>
      <c r="D94" s="99"/>
      <c r="E94" s="100"/>
      <c r="F94" s="101"/>
      <c r="G94" s="102">
        <f>SUM(G92:G93)</f>
        <v>0</v>
      </c>
      <c r="H94" s="100"/>
      <c r="I94" s="101"/>
      <c r="J94" s="102">
        <f>SUM(J92:J93)</f>
        <v>0</v>
      </c>
      <c r="K94" s="100"/>
      <c r="L94" s="101"/>
      <c r="M94" s="102">
        <f>SUM(M92:M93)</f>
        <v>0</v>
      </c>
      <c r="N94" s="100"/>
      <c r="O94" s="101"/>
      <c r="P94" s="102">
        <f t="shared" ref="P94:S94" si="78">SUM(P92:P93)</f>
        <v>0</v>
      </c>
      <c r="Q94" s="102">
        <f t="shared" si="78"/>
        <v>0</v>
      </c>
      <c r="R94" s="102">
        <f t="shared" si="78"/>
        <v>0</v>
      </c>
      <c r="S94" s="102">
        <f t="shared" si="78"/>
        <v>0</v>
      </c>
      <c r="T94" s="103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1:38" ht="30" customHeight="1" x14ac:dyDescent="0.25">
      <c r="A95" s="71" t="s">
        <v>26</v>
      </c>
      <c r="B95" s="123" t="s">
        <v>116</v>
      </c>
      <c r="C95" s="115" t="s">
        <v>117</v>
      </c>
      <c r="D95" s="73"/>
      <c r="E95" s="74"/>
      <c r="F95" s="75"/>
      <c r="G95" s="104"/>
      <c r="H95" s="74"/>
      <c r="I95" s="75"/>
      <c r="J95" s="104"/>
      <c r="K95" s="74"/>
      <c r="L95" s="75"/>
      <c r="M95" s="104"/>
      <c r="N95" s="74"/>
      <c r="O95" s="75"/>
      <c r="P95" s="104"/>
      <c r="Q95" s="104"/>
      <c r="R95" s="104"/>
      <c r="S95" s="104"/>
      <c r="T95" s="77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</row>
    <row r="96" spans="1:38" ht="41.25" customHeight="1" x14ac:dyDescent="0.2">
      <c r="A96" s="86" t="s">
        <v>37</v>
      </c>
      <c r="B96" s="124" t="s">
        <v>118</v>
      </c>
      <c r="C96" s="200" t="s">
        <v>117</v>
      </c>
      <c r="D96" s="118" t="s">
        <v>119</v>
      </c>
      <c r="E96" s="245" t="s">
        <v>46</v>
      </c>
      <c r="F96" s="243"/>
      <c r="G96" s="244"/>
      <c r="H96" s="245" t="s">
        <v>46</v>
      </c>
      <c r="I96" s="243"/>
      <c r="J96" s="244"/>
      <c r="K96" s="82">
        <v>1</v>
      </c>
      <c r="L96" s="83">
        <v>8000</v>
      </c>
      <c r="M96" s="84">
        <f>K96*L96</f>
        <v>8000</v>
      </c>
      <c r="N96" s="82">
        <v>1</v>
      </c>
      <c r="O96" s="83">
        <v>17000</v>
      </c>
      <c r="P96" s="84">
        <f>N96*O96</f>
        <v>17000</v>
      </c>
      <c r="Q96" s="84">
        <f>G96+M96</f>
        <v>8000</v>
      </c>
      <c r="R96" s="84">
        <f>J96+P96</f>
        <v>17000</v>
      </c>
      <c r="S96" s="84">
        <f>Q96-R96</f>
        <v>-9000</v>
      </c>
      <c r="T96" s="85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</row>
    <row r="97" spans="1:38" ht="30" customHeight="1" x14ac:dyDescent="0.2">
      <c r="A97" s="110" t="s">
        <v>120</v>
      </c>
      <c r="B97" s="125"/>
      <c r="C97" s="122"/>
      <c r="D97" s="99"/>
      <c r="E97" s="100"/>
      <c r="F97" s="101"/>
      <c r="G97" s="102">
        <f>SUM(G96)</f>
        <v>0</v>
      </c>
      <c r="H97" s="100"/>
      <c r="I97" s="101"/>
      <c r="J97" s="102">
        <f>SUM(J96)</f>
        <v>0</v>
      </c>
      <c r="K97" s="100"/>
      <c r="L97" s="101"/>
      <c r="M97" s="102">
        <f>SUM(M96)</f>
        <v>8000</v>
      </c>
      <c r="N97" s="100"/>
      <c r="O97" s="101"/>
      <c r="P97" s="102">
        <f t="shared" ref="P97:S97" si="79">SUM(P96)</f>
        <v>17000</v>
      </c>
      <c r="Q97" s="102">
        <f t="shared" si="79"/>
        <v>8000</v>
      </c>
      <c r="R97" s="102">
        <f t="shared" si="79"/>
        <v>17000</v>
      </c>
      <c r="S97" s="102">
        <f t="shared" si="79"/>
        <v>-9000</v>
      </c>
      <c r="T97" s="103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</row>
    <row r="98" spans="1:38" ht="19.5" customHeight="1" x14ac:dyDescent="0.2">
      <c r="A98" s="126" t="s">
        <v>121</v>
      </c>
      <c r="B98" s="127"/>
      <c r="C98" s="128"/>
      <c r="D98" s="129"/>
      <c r="E98" s="130"/>
      <c r="F98" s="131"/>
      <c r="G98" s="132">
        <f>G53+G58+G63+G69+G74+G80+G85+G90+G94+G97</f>
        <v>48000</v>
      </c>
      <c r="H98" s="130"/>
      <c r="I98" s="131"/>
      <c r="J98" s="132">
        <f>J53+J58+J63+J69+J74+J80+J85+J90+J94+J97</f>
        <v>48000</v>
      </c>
      <c r="K98" s="130"/>
      <c r="L98" s="131"/>
      <c r="M98" s="132">
        <f>M53+M58+M63+M69+M74+M80+M85+M90+M94+M97</f>
        <v>854453.4</v>
      </c>
      <c r="N98" s="130"/>
      <c r="O98" s="131"/>
      <c r="P98" s="132">
        <f>P53+P58+P63+P69+P74+P80+P85+P90+P94+P97</f>
        <v>854225.13369799987</v>
      </c>
      <c r="Q98" s="132">
        <f>Q53+Q58+Q63+Q69+Q74+Q80+Q85+Q90+Q94+Q97</f>
        <v>902453.4</v>
      </c>
      <c r="R98" s="132">
        <f>R53+R58+R63+R69+R74+R80+R85+R90+R94+R97</f>
        <v>902225.13369799987</v>
      </c>
      <c r="S98" s="132">
        <f>S53+S58+S63+S69+S74+S80+S85+S90+S94+S97</f>
        <v>228.26630199999636</v>
      </c>
      <c r="T98" s="133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</row>
    <row r="99" spans="1:38" ht="15.75" customHeight="1" x14ac:dyDescent="0.25">
      <c r="A99" s="246"/>
      <c r="B99" s="228"/>
      <c r="C99" s="228"/>
      <c r="D99" s="135"/>
      <c r="E99" s="136"/>
      <c r="F99" s="137"/>
      <c r="G99" s="138"/>
      <c r="H99" s="136"/>
      <c r="I99" s="137"/>
      <c r="J99" s="138"/>
      <c r="K99" s="136"/>
      <c r="L99" s="137"/>
      <c r="M99" s="138"/>
      <c r="N99" s="136"/>
      <c r="O99" s="137"/>
      <c r="P99" s="138"/>
      <c r="Q99" s="138"/>
      <c r="R99" s="138"/>
      <c r="S99" s="138"/>
      <c r="T99" s="139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9.5" customHeight="1" x14ac:dyDescent="0.25">
      <c r="A100" s="227" t="s">
        <v>122</v>
      </c>
      <c r="B100" s="228"/>
      <c r="C100" s="229"/>
      <c r="D100" s="140"/>
      <c r="E100" s="141"/>
      <c r="F100" s="142"/>
      <c r="G100" s="143">
        <f>G22-G98</f>
        <v>0</v>
      </c>
      <c r="H100" s="141"/>
      <c r="I100" s="142"/>
      <c r="J100" s="143">
        <f>J22-J98</f>
        <v>0</v>
      </c>
      <c r="K100" s="144"/>
      <c r="L100" s="142"/>
      <c r="M100" s="145">
        <f>M22-M98</f>
        <v>0</v>
      </c>
      <c r="N100" s="144"/>
      <c r="O100" s="142"/>
      <c r="P100" s="145">
        <f>P22-P98</f>
        <v>-3.6979998694732785E-3</v>
      </c>
      <c r="Q100" s="146">
        <f>Q22-Q98</f>
        <v>0</v>
      </c>
      <c r="R100" s="146">
        <f>R22-R98</f>
        <v>-3.6979998694732785E-3</v>
      </c>
      <c r="S100" s="146">
        <f>S22-S98</f>
        <v>3.6980000222683884E-3</v>
      </c>
      <c r="T100" s="147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5">
      <c r="A101" s="148"/>
      <c r="B101" s="149"/>
      <c r="C101" s="148"/>
      <c r="D101" s="148"/>
      <c r="E101" s="51"/>
      <c r="F101" s="148"/>
      <c r="G101" s="148"/>
      <c r="H101" s="51"/>
      <c r="I101" s="148"/>
      <c r="J101" s="148"/>
      <c r="K101" s="51"/>
      <c r="L101" s="148"/>
      <c r="M101" s="148"/>
      <c r="N101" s="51"/>
      <c r="O101" s="148"/>
      <c r="P101" s="148"/>
      <c r="Q101" s="148"/>
      <c r="R101" s="148"/>
      <c r="S101" s="148"/>
      <c r="T101" s="148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5">
      <c r="A102" s="148"/>
      <c r="B102" s="149"/>
      <c r="C102" s="148"/>
      <c r="D102" s="148"/>
      <c r="E102" s="51"/>
      <c r="F102" s="148"/>
      <c r="G102" s="148"/>
      <c r="H102" s="51"/>
      <c r="I102" s="148"/>
      <c r="J102" s="148"/>
      <c r="K102" s="51"/>
      <c r="L102" s="148"/>
      <c r="M102" s="148"/>
      <c r="N102" s="51"/>
      <c r="O102" s="148"/>
      <c r="P102" s="148"/>
      <c r="Q102" s="148"/>
      <c r="R102" s="148"/>
      <c r="S102" s="148"/>
      <c r="T102" s="148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5">
      <c r="A103" s="148" t="s">
        <v>123</v>
      </c>
      <c r="B103" s="149"/>
      <c r="C103" s="150" t="s">
        <v>328</v>
      </c>
      <c r="D103" s="148"/>
      <c r="E103" s="151"/>
      <c r="F103" s="150"/>
      <c r="G103" s="148"/>
      <c r="H103" s="151"/>
      <c r="I103" s="150" t="s">
        <v>329</v>
      </c>
      <c r="J103" s="150"/>
      <c r="K103" s="151"/>
      <c r="L103" s="148"/>
      <c r="M103" s="148"/>
      <c r="N103" s="51"/>
      <c r="O103" s="148"/>
      <c r="P103" s="148"/>
      <c r="Q103" s="148"/>
      <c r="R103" s="148"/>
      <c r="S103" s="148"/>
      <c r="T103" s="148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5">
      <c r="A104" s="1"/>
      <c r="B104" s="1"/>
      <c r="C104" s="152" t="s">
        <v>124</v>
      </c>
      <c r="D104" s="148"/>
      <c r="E104" s="230" t="s">
        <v>125</v>
      </c>
      <c r="F104" s="231"/>
      <c r="G104" s="148"/>
      <c r="H104" s="51"/>
      <c r="I104" s="153" t="s">
        <v>126</v>
      </c>
      <c r="J104" s="148"/>
      <c r="K104" s="51"/>
      <c r="L104" s="153"/>
      <c r="M104" s="148"/>
      <c r="N104" s="51"/>
      <c r="O104" s="153"/>
      <c r="P104" s="148"/>
      <c r="Q104" s="148"/>
      <c r="R104" s="52"/>
      <c r="S104" s="148"/>
      <c r="T104" s="148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35">
      <c r="A105" s="1"/>
      <c r="B105" s="1"/>
      <c r="C105" s="154"/>
      <c r="D105" s="155"/>
      <c r="E105" s="156"/>
      <c r="F105" s="157"/>
      <c r="G105" s="158"/>
      <c r="H105" s="156"/>
      <c r="I105" s="157"/>
      <c r="J105" s="158"/>
      <c r="K105" s="159"/>
      <c r="L105" s="157"/>
      <c r="M105" s="158"/>
      <c r="N105" s="159"/>
      <c r="O105" s="157"/>
      <c r="P105" s="158"/>
      <c r="Q105" s="158"/>
      <c r="R105" s="158"/>
      <c r="S105" s="158"/>
      <c r="T105" s="148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5">
      <c r="A106" s="148"/>
      <c r="B106" s="149"/>
      <c r="C106" s="148"/>
      <c r="D106" s="148"/>
      <c r="E106" s="51"/>
      <c r="F106" s="148"/>
      <c r="G106" s="148"/>
      <c r="H106" s="51"/>
      <c r="I106" s="148"/>
      <c r="J106" s="148"/>
      <c r="K106" s="51"/>
      <c r="L106" s="148"/>
      <c r="M106" s="148"/>
      <c r="N106" s="51"/>
      <c r="O106" s="148"/>
      <c r="P106" s="148"/>
      <c r="Q106" s="148"/>
      <c r="R106" s="148"/>
      <c r="S106" s="148"/>
      <c r="T106" s="148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5">
      <c r="A107" s="148"/>
      <c r="B107" s="149"/>
      <c r="C107" s="148"/>
      <c r="D107" s="148"/>
      <c r="E107" s="51"/>
      <c r="F107" s="148"/>
      <c r="G107" s="148"/>
      <c r="H107" s="51"/>
      <c r="I107" s="148"/>
      <c r="J107" s="148"/>
      <c r="K107" s="51"/>
      <c r="L107" s="148"/>
      <c r="M107" s="148"/>
      <c r="N107" s="51"/>
      <c r="O107" s="148"/>
      <c r="P107" s="148"/>
      <c r="Q107" s="148"/>
      <c r="R107" s="148"/>
      <c r="S107" s="148"/>
      <c r="T107" s="148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5">
      <c r="A108" s="148"/>
      <c r="B108" s="149"/>
      <c r="C108" s="148"/>
      <c r="D108" s="148"/>
      <c r="E108" s="51"/>
      <c r="F108" s="148"/>
      <c r="G108" s="148"/>
      <c r="H108" s="51"/>
      <c r="I108" s="148"/>
      <c r="J108" s="148"/>
      <c r="K108" s="51"/>
      <c r="L108" s="148"/>
      <c r="M108" s="148"/>
      <c r="N108" s="51"/>
      <c r="O108" s="148"/>
      <c r="P108" s="148"/>
      <c r="Q108" s="148"/>
      <c r="R108" s="148"/>
      <c r="S108" s="148"/>
      <c r="T108" s="148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5">
      <c r="A109" s="148"/>
      <c r="B109" s="149"/>
      <c r="C109" s="148"/>
      <c r="D109" s="148"/>
      <c r="E109" s="51"/>
      <c r="F109" s="148"/>
      <c r="G109" s="148"/>
      <c r="H109" s="51"/>
      <c r="I109" s="148"/>
      <c r="J109" s="148"/>
      <c r="K109" s="51"/>
      <c r="L109" s="148"/>
      <c r="M109" s="148"/>
      <c r="N109" s="51"/>
      <c r="O109" s="148"/>
      <c r="P109" s="148"/>
      <c r="Q109" s="148"/>
      <c r="R109" s="148"/>
      <c r="S109" s="148"/>
      <c r="T109" s="148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48"/>
      <c r="B110" s="149"/>
      <c r="C110" s="148"/>
      <c r="D110" s="148"/>
      <c r="E110" s="51"/>
      <c r="F110" s="148"/>
      <c r="G110" s="148"/>
      <c r="H110" s="51"/>
      <c r="I110" s="148"/>
      <c r="J110" s="148"/>
      <c r="K110" s="51"/>
      <c r="L110" s="148"/>
      <c r="M110" s="148"/>
      <c r="N110" s="51"/>
      <c r="O110" s="148"/>
      <c r="P110" s="148"/>
      <c r="Q110" s="148"/>
      <c r="R110" s="148"/>
      <c r="S110" s="148"/>
      <c r="T110" s="148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5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25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25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25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25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25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 x14ac:dyDescent="0.25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 x14ac:dyDescent="0.25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 x14ac:dyDescent="0.25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 x14ac:dyDescent="0.25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 x14ac:dyDescent="0.25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 x14ac:dyDescent="0.25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 x14ac:dyDescent="0.25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 x14ac:dyDescent="0.25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 x14ac:dyDescent="0.25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3"/>
      <c r="L304" s="1"/>
      <c r="M304" s="1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</sheetData>
  <autoFilter ref="A19:T19"/>
  <mergeCells count="25">
    <mergeCell ref="A100:C100"/>
    <mergeCell ref="E104:F104"/>
    <mergeCell ref="E17:G17"/>
    <mergeCell ref="H17:J17"/>
    <mergeCell ref="A23:C23"/>
    <mergeCell ref="E46:G48"/>
    <mergeCell ref="H46:J48"/>
    <mergeCell ref="E50:G52"/>
    <mergeCell ref="H50:J52"/>
    <mergeCell ref="E92:G93"/>
    <mergeCell ref="H92:J93"/>
    <mergeCell ref="E96:G96"/>
    <mergeCell ref="H96:J96"/>
    <mergeCell ref="A99:C99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</mergeCells>
  <printOptions horizontalCentered="1"/>
  <pageMargins left="0" right="0" top="0" bottom="0" header="0" footer="0"/>
  <pageSetup paperSize="9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1044"/>
  <sheetViews>
    <sheetView topLeftCell="B66" workbookViewId="0">
      <selection activeCell="C70" sqref="C70"/>
    </sheetView>
  </sheetViews>
  <sheetFormatPr defaultColWidth="12.625" defaultRowHeight="15" customHeight="1" x14ac:dyDescent="0.2"/>
  <cols>
    <col min="1" max="1" width="12.875" hidden="1" customWidth="1"/>
    <col min="2" max="2" width="12.125" customWidth="1"/>
    <col min="3" max="3" width="33.5" customWidth="1"/>
    <col min="4" max="4" width="14.25" customWidth="1"/>
    <col min="5" max="5" width="19.75" customWidth="1"/>
    <col min="6" max="6" width="15.625" customWidth="1"/>
    <col min="7" max="7" width="18.5" customWidth="1"/>
    <col min="8" max="8" width="22.5" customWidth="1"/>
    <col min="9" max="9" width="15.625" customWidth="1"/>
    <col min="10" max="10" width="16.125" customWidth="1"/>
    <col min="11" max="26" width="6.75" customWidth="1"/>
  </cols>
  <sheetData>
    <row r="1" spans="1:26" ht="15" customHeight="1" x14ac:dyDescent="0.25">
      <c r="A1" s="160"/>
      <c r="B1" s="160"/>
      <c r="C1" s="160"/>
      <c r="D1" s="161"/>
      <c r="E1" s="160"/>
      <c r="F1" s="161"/>
      <c r="G1" s="160"/>
      <c r="H1" s="160"/>
      <c r="I1" s="162"/>
      <c r="J1" s="163" t="s">
        <v>127</v>
      </c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</row>
    <row r="2" spans="1:26" ht="15" customHeight="1" x14ac:dyDescent="0.25">
      <c r="A2" s="160"/>
      <c r="B2" s="160"/>
      <c r="C2" s="160"/>
      <c r="D2" s="161"/>
      <c r="E2" s="160"/>
      <c r="F2" s="161"/>
      <c r="G2" s="160"/>
      <c r="H2" s="253" t="s">
        <v>128</v>
      </c>
      <c r="I2" s="219"/>
      <c r="J2" s="219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ht="15" customHeight="1" x14ac:dyDescent="0.25">
      <c r="A3" s="160"/>
      <c r="B3" s="160"/>
      <c r="C3" s="160"/>
      <c r="D3" s="161"/>
      <c r="E3" s="160"/>
      <c r="F3" s="161"/>
      <c r="G3" s="160"/>
      <c r="H3" s="253" t="s">
        <v>332</v>
      </c>
      <c r="I3" s="219"/>
      <c r="J3" s="219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</row>
    <row r="4" spans="1:26" ht="14.25" customHeight="1" x14ac:dyDescent="0.2">
      <c r="A4" s="160"/>
      <c r="B4" s="160"/>
      <c r="C4" s="160"/>
      <c r="D4" s="161"/>
      <c r="E4" s="160"/>
      <c r="F4" s="161"/>
      <c r="G4" s="160"/>
      <c r="H4" s="160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</row>
    <row r="5" spans="1:26" ht="21" customHeight="1" x14ac:dyDescent="0.3">
      <c r="A5" s="160"/>
      <c r="B5" s="252" t="s">
        <v>129</v>
      </c>
      <c r="C5" s="219"/>
      <c r="D5" s="219"/>
      <c r="E5" s="219"/>
      <c r="F5" s="219"/>
      <c r="G5" s="219"/>
      <c r="H5" s="219"/>
      <c r="I5" s="219"/>
      <c r="J5" s="21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</row>
    <row r="6" spans="1:26" ht="21" customHeight="1" x14ac:dyDescent="0.3">
      <c r="A6" s="160"/>
      <c r="B6" s="252" t="s">
        <v>324</v>
      </c>
      <c r="C6" s="219"/>
      <c r="D6" s="219"/>
      <c r="E6" s="219"/>
      <c r="F6" s="219"/>
      <c r="G6" s="219"/>
      <c r="H6" s="219"/>
      <c r="I6" s="219"/>
      <c r="J6" s="219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</row>
    <row r="7" spans="1:26" ht="21" customHeight="1" x14ac:dyDescent="0.3">
      <c r="A7" s="160"/>
      <c r="B7" s="254" t="s">
        <v>130</v>
      </c>
      <c r="C7" s="219"/>
      <c r="D7" s="219"/>
      <c r="E7" s="219"/>
      <c r="F7" s="219"/>
      <c r="G7" s="219"/>
      <c r="H7" s="219"/>
      <c r="I7" s="219"/>
      <c r="J7" s="219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</row>
    <row r="8" spans="1:26" ht="21" customHeight="1" x14ac:dyDescent="0.3">
      <c r="A8" s="160"/>
      <c r="B8" s="252" t="s">
        <v>323</v>
      </c>
      <c r="C8" s="219"/>
      <c r="D8" s="219"/>
      <c r="E8" s="219"/>
      <c r="F8" s="219"/>
      <c r="G8" s="219"/>
      <c r="H8" s="219"/>
      <c r="I8" s="219"/>
      <c r="J8" s="219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</row>
    <row r="9" spans="1:26" ht="14.25" customHeight="1" x14ac:dyDescent="0.2">
      <c r="A9" s="160"/>
      <c r="B9" s="160"/>
      <c r="C9" s="160"/>
      <c r="D9" s="161"/>
      <c r="E9" s="160"/>
      <c r="F9" s="161"/>
      <c r="G9" s="160"/>
      <c r="H9" s="160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</row>
    <row r="10" spans="1:26" ht="44.25" customHeight="1" x14ac:dyDescent="0.2">
      <c r="A10" s="164"/>
      <c r="B10" s="249" t="s">
        <v>131</v>
      </c>
      <c r="C10" s="248"/>
      <c r="D10" s="250"/>
      <c r="E10" s="251" t="s">
        <v>132</v>
      </c>
      <c r="F10" s="248"/>
      <c r="G10" s="248"/>
      <c r="H10" s="248"/>
      <c r="I10" s="248"/>
      <c r="J10" s="250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</row>
    <row r="11" spans="1:26" ht="61.5" customHeight="1" x14ac:dyDescent="0.2">
      <c r="A11" s="165" t="s">
        <v>133</v>
      </c>
      <c r="B11" s="165" t="s">
        <v>134</v>
      </c>
      <c r="C11" s="165" t="s">
        <v>5</v>
      </c>
      <c r="D11" s="166" t="s">
        <v>135</v>
      </c>
      <c r="E11" s="165" t="s">
        <v>136</v>
      </c>
      <c r="F11" s="166" t="s">
        <v>135</v>
      </c>
      <c r="G11" s="165" t="s">
        <v>137</v>
      </c>
      <c r="H11" s="165" t="s">
        <v>138</v>
      </c>
      <c r="I11" s="165" t="s">
        <v>139</v>
      </c>
      <c r="J11" s="165" t="s">
        <v>140</v>
      </c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</row>
    <row r="12" spans="1:26" ht="41.25" customHeight="1" x14ac:dyDescent="0.2">
      <c r="A12" s="167"/>
      <c r="B12" s="167" t="s">
        <v>62</v>
      </c>
      <c r="C12" s="191" t="s">
        <v>180</v>
      </c>
      <c r="D12" s="169">
        <v>48000</v>
      </c>
      <c r="E12" s="168" t="s">
        <v>186</v>
      </c>
      <c r="F12" s="169">
        <v>48000</v>
      </c>
      <c r="G12" s="168" t="s">
        <v>187</v>
      </c>
      <c r="H12" s="168" t="s">
        <v>188</v>
      </c>
      <c r="I12" s="169">
        <v>48000</v>
      </c>
      <c r="J12" s="194" t="s">
        <v>199</v>
      </c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</row>
    <row r="13" spans="1:26" ht="15" customHeight="1" x14ac:dyDescent="0.25">
      <c r="A13" s="170"/>
      <c r="B13" s="247" t="s">
        <v>141</v>
      </c>
      <c r="C13" s="248"/>
      <c r="D13" s="171">
        <f>SUM(D12:D12)</f>
        <v>48000</v>
      </c>
      <c r="E13" s="172"/>
      <c r="F13" s="171">
        <f>SUM(F12:F12)</f>
        <v>48000</v>
      </c>
      <c r="G13" s="172"/>
      <c r="H13" s="172"/>
      <c r="I13" s="171">
        <f>SUM(I12:I12)</f>
        <v>48000</v>
      </c>
      <c r="J13" s="172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</row>
    <row r="14" spans="1:26" ht="14.25" customHeight="1" x14ac:dyDescent="0.2">
      <c r="A14" s="160"/>
      <c r="B14" s="160"/>
      <c r="C14" s="160"/>
      <c r="D14" s="161"/>
      <c r="E14" s="160"/>
      <c r="F14" s="161"/>
      <c r="G14" s="160"/>
      <c r="H14" s="160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</row>
    <row r="15" spans="1:26" ht="14.25" customHeight="1" x14ac:dyDescent="0.2">
      <c r="A15" s="160"/>
      <c r="B15" s="160"/>
      <c r="C15" s="160"/>
      <c r="D15" s="161"/>
      <c r="E15" s="160"/>
      <c r="F15" s="161"/>
      <c r="G15" s="160"/>
      <c r="H15" s="160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</row>
    <row r="16" spans="1:26" ht="44.25" customHeight="1" x14ac:dyDescent="0.2">
      <c r="A16" s="164"/>
      <c r="B16" s="249" t="s">
        <v>142</v>
      </c>
      <c r="C16" s="248"/>
      <c r="D16" s="250"/>
      <c r="E16" s="251" t="s">
        <v>132</v>
      </c>
      <c r="F16" s="248"/>
      <c r="G16" s="248"/>
      <c r="H16" s="248"/>
      <c r="I16" s="248"/>
      <c r="J16" s="250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ht="61.5" customHeight="1" x14ac:dyDescent="0.2">
      <c r="A17" s="165" t="s">
        <v>133</v>
      </c>
      <c r="B17" s="165" t="s">
        <v>134</v>
      </c>
      <c r="C17" s="165" t="s">
        <v>5</v>
      </c>
      <c r="D17" s="166" t="s">
        <v>135</v>
      </c>
      <c r="E17" s="165" t="s">
        <v>136</v>
      </c>
      <c r="F17" s="166" t="s">
        <v>135</v>
      </c>
      <c r="G17" s="165" t="s">
        <v>137</v>
      </c>
      <c r="H17" s="165" t="s">
        <v>138</v>
      </c>
      <c r="I17" s="165" t="s">
        <v>139</v>
      </c>
      <c r="J17" s="165" t="s">
        <v>140</v>
      </c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</row>
    <row r="18" spans="1:26" ht="144" customHeight="1" x14ac:dyDescent="0.2">
      <c r="A18" s="167"/>
      <c r="B18" s="167" t="s">
        <v>35</v>
      </c>
      <c r="C18" s="191" t="s">
        <v>300</v>
      </c>
      <c r="D18" s="169">
        <f>Звіт!R53</f>
        <v>398399.11999999988</v>
      </c>
      <c r="E18" s="168"/>
      <c r="F18" s="169">
        <f>Звіт!P53</f>
        <v>398399.11999999988</v>
      </c>
      <c r="G18" s="168"/>
      <c r="H18" s="168" t="s">
        <v>306</v>
      </c>
      <c r="I18" s="169">
        <f>F18</f>
        <v>398399.11999999988</v>
      </c>
      <c r="J18" s="205" t="s">
        <v>308</v>
      </c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</row>
    <row r="19" spans="1:26" ht="74.25" customHeight="1" x14ac:dyDescent="0.2">
      <c r="A19" s="167"/>
      <c r="B19" s="167" t="s">
        <v>57</v>
      </c>
      <c r="C19" s="191" t="s">
        <v>301</v>
      </c>
      <c r="D19" s="169">
        <v>90933.38</v>
      </c>
      <c r="E19" s="168"/>
      <c r="F19" s="169">
        <v>90933.38</v>
      </c>
      <c r="G19" s="168"/>
      <c r="H19" s="168" t="s">
        <v>322</v>
      </c>
      <c r="I19" s="169">
        <f>F19</f>
        <v>90933.38</v>
      </c>
      <c r="J19" s="205" t="s">
        <v>308</v>
      </c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</row>
    <row r="20" spans="1:26" ht="72.75" customHeight="1" x14ac:dyDescent="0.2">
      <c r="A20" s="167"/>
      <c r="B20" s="167" t="s">
        <v>58</v>
      </c>
      <c r="C20" s="191" t="s">
        <v>302</v>
      </c>
      <c r="D20" s="169">
        <v>2416.35</v>
      </c>
      <c r="E20" s="168"/>
      <c r="F20" s="169">
        <v>2416.35</v>
      </c>
      <c r="G20" s="168"/>
      <c r="H20" s="168" t="s">
        <v>322</v>
      </c>
      <c r="I20" s="169">
        <f>F20</f>
        <v>2416.35</v>
      </c>
      <c r="J20" s="205" t="s">
        <v>308</v>
      </c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</row>
    <row r="21" spans="1:26" ht="43.5" customHeight="1" x14ac:dyDescent="0.2">
      <c r="A21" s="167"/>
      <c r="B21" s="167" t="s">
        <v>189</v>
      </c>
      <c r="C21" s="191" t="s">
        <v>180</v>
      </c>
      <c r="D21" s="169">
        <v>48000</v>
      </c>
      <c r="E21" s="168" t="s">
        <v>186</v>
      </c>
      <c r="F21" s="169">
        <v>48000</v>
      </c>
      <c r="G21" s="168" t="s">
        <v>187</v>
      </c>
      <c r="H21" s="168" t="s">
        <v>194</v>
      </c>
      <c r="I21" s="169">
        <v>48000</v>
      </c>
      <c r="J21" s="194" t="s">
        <v>200</v>
      </c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</row>
    <row r="22" spans="1:26" s="181" customFormat="1" ht="43.5" customHeight="1" x14ac:dyDescent="0.2">
      <c r="A22" s="167"/>
      <c r="B22" s="167" t="s">
        <v>189</v>
      </c>
      <c r="C22" s="191" t="s">
        <v>180</v>
      </c>
      <c r="D22" s="169">
        <v>48000</v>
      </c>
      <c r="E22" s="168" t="s">
        <v>190</v>
      </c>
      <c r="F22" s="169">
        <v>48000</v>
      </c>
      <c r="G22" s="191" t="s">
        <v>187</v>
      </c>
      <c r="H22" s="168" t="s">
        <v>195</v>
      </c>
      <c r="I22" s="169">
        <v>48000</v>
      </c>
      <c r="J22" s="194" t="s">
        <v>200</v>
      </c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</row>
    <row r="23" spans="1:26" s="181" customFormat="1" ht="43.5" customHeight="1" x14ac:dyDescent="0.2">
      <c r="A23" s="167"/>
      <c r="B23" s="167" t="s">
        <v>189</v>
      </c>
      <c r="C23" s="191" t="s">
        <v>180</v>
      </c>
      <c r="D23" s="169">
        <v>48000</v>
      </c>
      <c r="E23" s="168" t="s">
        <v>191</v>
      </c>
      <c r="F23" s="169">
        <v>48000</v>
      </c>
      <c r="G23" s="191" t="s">
        <v>187</v>
      </c>
      <c r="H23" s="194" t="s">
        <v>196</v>
      </c>
      <c r="I23" s="169">
        <v>48000</v>
      </c>
      <c r="J23" s="194" t="s">
        <v>199</v>
      </c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</row>
    <row r="24" spans="1:26" s="181" customFormat="1" ht="43.5" customHeight="1" x14ac:dyDescent="0.2">
      <c r="A24" s="167"/>
      <c r="B24" s="167" t="s">
        <v>189</v>
      </c>
      <c r="C24" s="191" t="s">
        <v>180</v>
      </c>
      <c r="D24" s="169">
        <v>48000</v>
      </c>
      <c r="E24" s="168" t="s">
        <v>192</v>
      </c>
      <c r="F24" s="169">
        <v>48000</v>
      </c>
      <c r="G24" s="191" t="s">
        <v>187</v>
      </c>
      <c r="H24" s="194" t="s">
        <v>197</v>
      </c>
      <c r="I24" s="169">
        <v>48000</v>
      </c>
      <c r="J24" s="194" t="s">
        <v>199</v>
      </c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</row>
    <row r="25" spans="1:26" s="181" customFormat="1" ht="43.5" customHeight="1" x14ac:dyDescent="0.2">
      <c r="A25" s="167"/>
      <c r="B25" s="167" t="s">
        <v>189</v>
      </c>
      <c r="C25" s="191" t="s">
        <v>180</v>
      </c>
      <c r="D25" s="169">
        <v>48000</v>
      </c>
      <c r="E25" s="168" t="s">
        <v>193</v>
      </c>
      <c r="F25" s="169">
        <v>48000</v>
      </c>
      <c r="G25" s="191" t="s">
        <v>187</v>
      </c>
      <c r="H25" s="194" t="s">
        <v>198</v>
      </c>
      <c r="I25" s="169">
        <v>48000</v>
      </c>
      <c r="J25" s="194" t="s">
        <v>199</v>
      </c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</row>
    <row r="26" spans="1:26" ht="55.5" customHeight="1" x14ac:dyDescent="0.2">
      <c r="A26" s="167"/>
      <c r="B26" s="167" t="s">
        <v>69</v>
      </c>
      <c r="C26" s="106" t="s">
        <v>201</v>
      </c>
      <c r="D26" s="169">
        <v>229.29</v>
      </c>
      <c r="E26" s="198" t="s">
        <v>272</v>
      </c>
      <c r="F26" s="169">
        <v>229.29</v>
      </c>
      <c r="G26" s="168" t="s">
        <v>202</v>
      </c>
      <c r="H26" s="168" t="s">
        <v>203</v>
      </c>
      <c r="I26" s="169">
        <v>229.29</v>
      </c>
      <c r="J26" s="168" t="s">
        <v>208</v>
      </c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</row>
    <row r="27" spans="1:26" s="181" customFormat="1" ht="55.5" customHeight="1" x14ac:dyDescent="0.2">
      <c r="A27" s="167"/>
      <c r="B27" s="167" t="s">
        <v>69</v>
      </c>
      <c r="C27" s="106" t="s">
        <v>201</v>
      </c>
      <c r="D27" s="169">
        <v>229.29</v>
      </c>
      <c r="E27" s="198" t="s">
        <v>272</v>
      </c>
      <c r="F27" s="169">
        <v>229.29</v>
      </c>
      <c r="G27" s="168" t="s">
        <v>202</v>
      </c>
      <c r="H27" s="168" t="s">
        <v>204</v>
      </c>
      <c r="I27" s="169">
        <v>229.29</v>
      </c>
      <c r="J27" s="168" t="s">
        <v>208</v>
      </c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</row>
    <row r="28" spans="1:26" s="181" customFormat="1" ht="56.25" customHeight="1" x14ac:dyDescent="0.2">
      <c r="A28" s="167"/>
      <c r="B28" s="167" t="s">
        <v>69</v>
      </c>
      <c r="C28" s="106" t="s">
        <v>201</v>
      </c>
      <c r="D28" s="169">
        <v>286.18</v>
      </c>
      <c r="E28" s="198" t="s">
        <v>272</v>
      </c>
      <c r="F28" s="169">
        <v>286.18</v>
      </c>
      <c r="G28" s="168" t="s">
        <v>202</v>
      </c>
      <c r="H28" s="168" t="s">
        <v>205</v>
      </c>
      <c r="I28" s="169">
        <v>286.18</v>
      </c>
      <c r="J28" s="168" t="s">
        <v>208</v>
      </c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</row>
    <row r="29" spans="1:26" s="181" customFormat="1" ht="57.75" customHeight="1" x14ac:dyDescent="0.2">
      <c r="A29" s="167"/>
      <c r="B29" s="167" t="s">
        <v>69</v>
      </c>
      <c r="C29" s="106" t="s">
        <v>201</v>
      </c>
      <c r="D29" s="169">
        <v>187.59</v>
      </c>
      <c r="E29" s="198" t="s">
        <v>272</v>
      </c>
      <c r="F29" s="169">
        <v>187.59</v>
      </c>
      <c r="G29" s="168" t="s">
        <v>202</v>
      </c>
      <c r="H29" s="168" t="s">
        <v>206</v>
      </c>
      <c r="I29" s="169">
        <v>187.59</v>
      </c>
      <c r="J29" s="168" t="s">
        <v>208</v>
      </c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</row>
    <row r="30" spans="1:26" s="181" customFormat="1" ht="56.25" customHeight="1" x14ac:dyDescent="0.2">
      <c r="A30" s="167"/>
      <c r="B30" s="167" t="s">
        <v>69</v>
      </c>
      <c r="C30" s="106" t="s">
        <v>201</v>
      </c>
      <c r="D30" s="169">
        <v>208.44</v>
      </c>
      <c r="E30" s="198" t="s">
        <v>272</v>
      </c>
      <c r="F30" s="169">
        <v>208.44</v>
      </c>
      <c r="G30" s="168" t="s">
        <v>202</v>
      </c>
      <c r="H30" s="168" t="s">
        <v>207</v>
      </c>
      <c r="I30" s="169">
        <v>208.44</v>
      </c>
      <c r="J30" s="168" t="s">
        <v>208</v>
      </c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</row>
    <row r="31" spans="1:26" ht="42.75" customHeight="1" x14ac:dyDescent="0.2">
      <c r="A31" s="167"/>
      <c r="B31" s="167" t="s">
        <v>71</v>
      </c>
      <c r="C31" s="106" t="s">
        <v>72</v>
      </c>
      <c r="D31" s="169">
        <v>1860.49</v>
      </c>
      <c r="E31" s="191" t="s">
        <v>277</v>
      </c>
      <c r="F31" s="169">
        <v>1860.49</v>
      </c>
      <c r="G31" s="191" t="s">
        <v>215</v>
      </c>
      <c r="H31" s="191" t="s">
        <v>210</v>
      </c>
      <c r="I31" s="169">
        <v>1860.49</v>
      </c>
      <c r="J31" s="205" t="s">
        <v>309</v>
      </c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</row>
    <row r="32" spans="1:26" s="181" customFormat="1" ht="45" customHeight="1" x14ac:dyDescent="0.2">
      <c r="A32" s="192"/>
      <c r="B32" s="167" t="s">
        <v>71</v>
      </c>
      <c r="C32" s="106" t="s">
        <v>72</v>
      </c>
      <c r="D32" s="169">
        <v>1952.09</v>
      </c>
      <c r="E32" s="191" t="s">
        <v>277</v>
      </c>
      <c r="F32" s="169">
        <v>1952.09</v>
      </c>
      <c r="G32" s="191" t="s">
        <v>215</v>
      </c>
      <c r="H32" s="191" t="s">
        <v>211</v>
      </c>
      <c r="I32" s="169">
        <v>1952.09</v>
      </c>
      <c r="J32" s="205" t="s">
        <v>309</v>
      </c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</row>
    <row r="33" spans="1:26" s="181" customFormat="1" ht="45" customHeight="1" x14ac:dyDescent="0.2">
      <c r="A33" s="192"/>
      <c r="B33" s="167" t="s">
        <v>71</v>
      </c>
      <c r="C33" s="106" t="s">
        <v>72</v>
      </c>
      <c r="D33" s="169">
        <v>1080.7</v>
      </c>
      <c r="E33" s="191" t="s">
        <v>277</v>
      </c>
      <c r="F33" s="169">
        <v>1080.7</v>
      </c>
      <c r="G33" s="191" t="s">
        <v>215</v>
      </c>
      <c r="H33" s="191" t="s">
        <v>212</v>
      </c>
      <c r="I33" s="169">
        <v>1080.7</v>
      </c>
      <c r="J33" s="205" t="s">
        <v>309</v>
      </c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</row>
    <row r="34" spans="1:26" s="181" customFormat="1" ht="47.25" customHeight="1" x14ac:dyDescent="0.2">
      <c r="A34" s="192"/>
      <c r="B34" s="167" t="s">
        <v>71</v>
      </c>
      <c r="C34" s="106" t="s">
        <v>72</v>
      </c>
      <c r="D34" s="169">
        <v>1359.59</v>
      </c>
      <c r="E34" s="191" t="s">
        <v>277</v>
      </c>
      <c r="F34" s="169">
        <v>1359.59</v>
      </c>
      <c r="G34" s="191" t="s">
        <v>215</v>
      </c>
      <c r="H34" s="191" t="s">
        <v>213</v>
      </c>
      <c r="I34" s="169">
        <v>1359.59</v>
      </c>
      <c r="J34" s="205" t="s">
        <v>309</v>
      </c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</row>
    <row r="35" spans="1:26" s="181" customFormat="1" ht="45" customHeight="1" x14ac:dyDescent="0.2">
      <c r="A35" s="192"/>
      <c r="B35" s="167" t="s">
        <v>71</v>
      </c>
      <c r="C35" s="106" t="s">
        <v>72</v>
      </c>
      <c r="D35" s="169">
        <v>2042.78</v>
      </c>
      <c r="E35" s="191" t="s">
        <v>277</v>
      </c>
      <c r="F35" s="169">
        <v>2042.78</v>
      </c>
      <c r="G35" s="191" t="s">
        <v>215</v>
      </c>
      <c r="H35" s="191" t="s">
        <v>214</v>
      </c>
      <c r="I35" s="169">
        <v>2042.78</v>
      </c>
      <c r="J35" s="205" t="s">
        <v>309</v>
      </c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</row>
    <row r="36" spans="1:26" s="180" customFormat="1" ht="27.75" customHeight="1" x14ac:dyDescent="0.2">
      <c r="A36" s="192"/>
      <c r="B36" s="167" t="s">
        <v>73</v>
      </c>
      <c r="C36" s="108" t="s">
        <v>217</v>
      </c>
      <c r="D36" s="169">
        <v>34.81</v>
      </c>
      <c r="E36" s="191" t="s">
        <v>275</v>
      </c>
      <c r="F36" s="169">
        <v>34.81</v>
      </c>
      <c r="G36" s="191" t="s">
        <v>216</v>
      </c>
      <c r="H36" s="191" t="s">
        <v>218</v>
      </c>
      <c r="I36" s="169">
        <v>34.81</v>
      </c>
      <c r="J36" s="191" t="s">
        <v>239</v>
      </c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</row>
    <row r="37" spans="1:26" s="181" customFormat="1" ht="30" customHeight="1" x14ac:dyDescent="0.2">
      <c r="A37" s="192"/>
      <c r="B37" s="167" t="s">
        <v>73</v>
      </c>
      <c r="C37" s="108" t="s">
        <v>217</v>
      </c>
      <c r="D37" s="169">
        <v>0.25</v>
      </c>
      <c r="E37" s="191" t="s">
        <v>275</v>
      </c>
      <c r="F37" s="169">
        <v>0.25</v>
      </c>
      <c r="G37" s="191" t="s">
        <v>216</v>
      </c>
      <c r="H37" s="191" t="s">
        <v>219</v>
      </c>
      <c r="I37" s="169">
        <v>0.25</v>
      </c>
      <c r="J37" s="191" t="s">
        <v>239</v>
      </c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</row>
    <row r="38" spans="1:26" s="181" customFormat="1" ht="29.25" customHeight="1" x14ac:dyDescent="0.2">
      <c r="A38" s="192"/>
      <c r="B38" s="167" t="s">
        <v>73</v>
      </c>
      <c r="C38" s="108" t="s">
        <v>217</v>
      </c>
      <c r="D38" s="169">
        <v>103.04</v>
      </c>
      <c r="E38" s="191" t="s">
        <v>275</v>
      </c>
      <c r="F38" s="169">
        <v>103.04</v>
      </c>
      <c r="G38" s="191" t="s">
        <v>216</v>
      </c>
      <c r="H38" s="191" t="s">
        <v>220</v>
      </c>
      <c r="I38" s="169">
        <v>103.04</v>
      </c>
      <c r="J38" s="191" t="s">
        <v>239</v>
      </c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</row>
    <row r="39" spans="1:26" s="181" customFormat="1" ht="29.25" customHeight="1" x14ac:dyDescent="0.2">
      <c r="A39" s="192"/>
      <c r="B39" s="167" t="s">
        <v>73</v>
      </c>
      <c r="C39" s="108" t="s">
        <v>217</v>
      </c>
      <c r="D39" s="169">
        <v>1867.08</v>
      </c>
      <c r="E39" s="191" t="s">
        <v>275</v>
      </c>
      <c r="F39" s="169">
        <v>1867.08</v>
      </c>
      <c r="G39" s="191" t="s">
        <v>216</v>
      </c>
      <c r="H39" s="191" t="s">
        <v>221</v>
      </c>
      <c r="I39" s="169">
        <v>1867.08</v>
      </c>
      <c r="J39" s="191" t="s">
        <v>239</v>
      </c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</row>
    <row r="40" spans="1:26" s="181" customFormat="1" ht="142.5" customHeight="1" x14ac:dyDescent="0.2">
      <c r="A40" s="192"/>
      <c r="B40" s="167" t="s">
        <v>73</v>
      </c>
      <c r="C40" s="108" t="s">
        <v>240</v>
      </c>
      <c r="D40" s="199">
        <v>1505.74</v>
      </c>
      <c r="E40" s="197" t="s">
        <v>276</v>
      </c>
      <c r="F40" s="199">
        <v>1505.74</v>
      </c>
      <c r="G40" s="197" t="s">
        <v>241</v>
      </c>
      <c r="H40" s="194" t="s">
        <v>327</v>
      </c>
      <c r="I40" s="169">
        <v>1505.74</v>
      </c>
      <c r="J40" s="191" t="s">
        <v>333</v>
      </c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</row>
    <row r="41" spans="1:26" s="180" customFormat="1" ht="41.25" customHeight="1" x14ac:dyDescent="0.2">
      <c r="A41" s="192"/>
      <c r="B41" s="167" t="s">
        <v>75</v>
      </c>
      <c r="C41" s="109" t="s">
        <v>222</v>
      </c>
      <c r="D41" s="169">
        <v>1050</v>
      </c>
      <c r="E41" s="191" t="s">
        <v>273</v>
      </c>
      <c r="F41" s="169">
        <v>1050</v>
      </c>
      <c r="G41" s="191" t="s">
        <v>223</v>
      </c>
      <c r="H41" s="191" t="s">
        <v>224</v>
      </c>
      <c r="I41" s="169">
        <v>1050</v>
      </c>
      <c r="J41" s="191" t="s">
        <v>237</v>
      </c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</row>
    <row r="42" spans="1:26" s="181" customFormat="1" ht="59.25" customHeight="1" x14ac:dyDescent="0.2">
      <c r="A42" s="192"/>
      <c r="B42" s="167" t="s">
        <v>75</v>
      </c>
      <c r="C42" s="109" t="s">
        <v>225</v>
      </c>
      <c r="D42" s="169">
        <v>230</v>
      </c>
      <c r="E42" s="191" t="s">
        <v>274</v>
      </c>
      <c r="F42" s="169">
        <v>230</v>
      </c>
      <c r="G42" s="191" t="s">
        <v>229</v>
      </c>
      <c r="H42" s="191" t="s">
        <v>226</v>
      </c>
      <c r="I42" s="169">
        <v>230</v>
      </c>
      <c r="J42" s="191" t="s">
        <v>238</v>
      </c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</row>
    <row r="43" spans="1:26" s="181" customFormat="1" ht="59.25" customHeight="1" x14ac:dyDescent="0.2">
      <c r="A43" s="192"/>
      <c r="B43" s="167" t="s">
        <v>75</v>
      </c>
      <c r="C43" s="109" t="s">
        <v>225</v>
      </c>
      <c r="D43" s="169">
        <v>230</v>
      </c>
      <c r="E43" s="191" t="s">
        <v>274</v>
      </c>
      <c r="F43" s="169">
        <v>230</v>
      </c>
      <c r="G43" s="191" t="s">
        <v>229</v>
      </c>
      <c r="H43" s="191" t="s">
        <v>227</v>
      </c>
      <c r="I43" s="169">
        <v>230</v>
      </c>
      <c r="J43" s="191" t="s">
        <v>238</v>
      </c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</row>
    <row r="44" spans="1:26" s="181" customFormat="1" ht="57" customHeight="1" x14ac:dyDescent="0.2">
      <c r="A44" s="192"/>
      <c r="B44" s="167" t="s">
        <v>75</v>
      </c>
      <c r="C44" s="109" t="s">
        <v>225</v>
      </c>
      <c r="D44" s="169">
        <v>230</v>
      </c>
      <c r="E44" s="191" t="s">
        <v>274</v>
      </c>
      <c r="F44" s="169">
        <v>230</v>
      </c>
      <c r="G44" s="191" t="s">
        <v>229</v>
      </c>
      <c r="H44" s="191" t="s">
        <v>228</v>
      </c>
      <c r="I44" s="169">
        <v>230</v>
      </c>
      <c r="J44" s="191" t="s">
        <v>238</v>
      </c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</row>
    <row r="45" spans="1:26" s="181" customFormat="1" ht="57" customHeight="1" x14ac:dyDescent="0.2">
      <c r="A45" s="192"/>
      <c r="B45" s="167" t="s">
        <v>75</v>
      </c>
      <c r="C45" s="108" t="s">
        <v>225</v>
      </c>
      <c r="D45" s="169">
        <v>230</v>
      </c>
      <c r="E45" s="191" t="s">
        <v>274</v>
      </c>
      <c r="F45" s="169">
        <v>230</v>
      </c>
      <c r="G45" s="191" t="s">
        <v>229</v>
      </c>
      <c r="H45" s="191" t="s">
        <v>334</v>
      </c>
      <c r="I45" s="169">
        <v>230</v>
      </c>
      <c r="J45" s="191" t="s">
        <v>238</v>
      </c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</row>
    <row r="46" spans="1:26" s="181" customFormat="1" ht="56.25" customHeight="1" x14ac:dyDescent="0.2">
      <c r="A46" s="192"/>
      <c r="B46" s="167" t="s">
        <v>75</v>
      </c>
      <c r="C46" s="108" t="s">
        <v>225</v>
      </c>
      <c r="D46" s="169">
        <v>230</v>
      </c>
      <c r="E46" s="191" t="s">
        <v>274</v>
      </c>
      <c r="F46" s="169">
        <v>230</v>
      </c>
      <c r="G46" s="191" t="s">
        <v>229</v>
      </c>
      <c r="H46" s="191" t="s">
        <v>230</v>
      </c>
      <c r="I46" s="169">
        <v>230</v>
      </c>
      <c r="J46" s="191" t="s">
        <v>238</v>
      </c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</row>
    <row r="47" spans="1:26" s="181" customFormat="1" ht="41.25" customHeight="1" x14ac:dyDescent="0.2">
      <c r="A47" s="192"/>
      <c r="B47" s="167" t="s">
        <v>75</v>
      </c>
      <c r="C47" s="108" t="s">
        <v>231</v>
      </c>
      <c r="D47" s="169">
        <v>50.96</v>
      </c>
      <c r="E47" s="191" t="s">
        <v>278</v>
      </c>
      <c r="F47" s="169">
        <v>50.96</v>
      </c>
      <c r="G47" s="197" t="s">
        <v>262</v>
      </c>
      <c r="H47" s="191" t="s">
        <v>210</v>
      </c>
      <c r="I47" s="169">
        <v>50.96</v>
      </c>
      <c r="J47" s="191" t="s">
        <v>235</v>
      </c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</row>
    <row r="48" spans="1:26" s="181" customFormat="1" ht="41.25" customHeight="1" x14ac:dyDescent="0.2">
      <c r="A48" s="192"/>
      <c r="B48" s="167" t="s">
        <v>75</v>
      </c>
      <c r="C48" s="108" t="s">
        <v>231</v>
      </c>
      <c r="D48" s="169">
        <v>50.96</v>
      </c>
      <c r="E48" s="191" t="s">
        <v>278</v>
      </c>
      <c r="F48" s="169">
        <v>50.96</v>
      </c>
      <c r="G48" s="197" t="s">
        <v>262</v>
      </c>
      <c r="H48" s="191" t="s">
        <v>211</v>
      </c>
      <c r="I48" s="169">
        <v>50.96</v>
      </c>
      <c r="J48" s="191" t="s">
        <v>235</v>
      </c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</row>
    <row r="49" spans="1:26" s="181" customFormat="1" ht="41.25" customHeight="1" x14ac:dyDescent="0.2">
      <c r="A49" s="192"/>
      <c r="B49" s="167" t="s">
        <v>75</v>
      </c>
      <c r="C49" s="108" t="s">
        <v>231</v>
      </c>
      <c r="D49" s="169">
        <v>50.96</v>
      </c>
      <c r="E49" s="191" t="s">
        <v>278</v>
      </c>
      <c r="F49" s="169">
        <v>50.96</v>
      </c>
      <c r="G49" s="197" t="s">
        <v>262</v>
      </c>
      <c r="H49" s="191" t="s">
        <v>212</v>
      </c>
      <c r="I49" s="169">
        <v>50.96</v>
      </c>
      <c r="J49" s="191" t="s">
        <v>235</v>
      </c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</row>
    <row r="50" spans="1:26" s="181" customFormat="1" ht="41.25" customHeight="1" x14ac:dyDescent="0.2">
      <c r="A50" s="192"/>
      <c r="B50" s="196" t="s">
        <v>75</v>
      </c>
      <c r="C50" s="109" t="s">
        <v>231</v>
      </c>
      <c r="D50" s="169">
        <v>50.96</v>
      </c>
      <c r="E50" s="191" t="s">
        <v>278</v>
      </c>
      <c r="F50" s="169">
        <v>50.96</v>
      </c>
      <c r="G50" s="197" t="s">
        <v>262</v>
      </c>
      <c r="H50" s="191" t="s">
        <v>213</v>
      </c>
      <c r="I50" s="169">
        <v>50.96</v>
      </c>
      <c r="J50" s="191" t="s">
        <v>235</v>
      </c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</row>
    <row r="51" spans="1:26" s="181" customFormat="1" ht="41.25" customHeight="1" x14ac:dyDescent="0.2">
      <c r="A51" s="192"/>
      <c r="B51" s="167" t="s">
        <v>75</v>
      </c>
      <c r="C51" s="109" t="s">
        <v>231</v>
      </c>
      <c r="D51" s="169">
        <v>50.96</v>
      </c>
      <c r="E51" s="191" t="s">
        <v>278</v>
      </c>
      <c r="F51" s="169">
        <v>50.96</v>
      </c>
      <c r="G51" s="197" t="s">
        <v>262</v>
      </c>
      <c r="H51" s="191" t="s">
        <v>214</v>
      </c>
      <c r="I51" s="169">
        <v>50.96</v>
      </c>
      <c r="J51" s="191" t="s">
        <v>235</v>
      </c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</row>
    <row r="52" spans="1:26" s="193" customFormat="1" ht="41.25" customHeight="1" x14ac:dyDescent="0.2">
      <c r="A52" s="192"/>
      <c r="B52" s="167" t="s">
        <v>75</v>
      </c>
      <c r="C52" s="108" t="s">
        <v>232</v>
      </c>
      <c r="D52" s="169">
        <v>300.45999999999998</v>
      </c>
      <c r="E52" s="191" t="s">
        <v>279</v>
      </c>
      <c r="F52" s="169">
        <v>300.45999999999998</v>
      </c>
      <c r="G52" s="191" t="s">
        <v>233</v>
      </c>
      <c r="H52" s="191" t="s">
        <v>310</v>
      </c>
      <c r="I52" s="169">
        <v>300.45999999999998</v>
      </c>
      <c r="J52" s="197" t="s">
        <v>317</v>
      </c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</row>
    <row r="53" spans="1:26" s="193" customFormat="1" ht="41.25" customHeight="1" x14ac:dyDescent="0.2">
      <c r="A53" s="192"/>
      <c r="B53" s="167" t="s">
        <v>75</v>
      </c>
      <c r="C53" s="108" t="s">
        <v>232</v>
      </c>
      <c r="D53" s="169">
        <v>304.10000000000002</v>
      </c>
      <c r="E53" s="191" t="s">
        <v>279</v>
      </c>
      <c r="F53" s="169">
        <v>304.10000000000002</v>
      </c>
      <c r="G53" s="191" t="s">
        <v>233</v>
      </c>
      <c r="H53" s="191" t="s">
        <v>311</v>
      </c>
      <c r="I53" s="169">
        <v>304.10000000000002</v>
      </c>
      <c r="J53" s="197" t="s">
        <v>317</v>
      </c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</row>
    <row r="54" spans="1:26" s="193" customFormat="1" ht="41.25" customHeight="1" x14ac:dyDescent="0.2">
      <c r="A54" s="192"/>
      <c r="B54" s="167" t="s">
        <v>75</v>
      </c>
      <c r="C54" s="108" t="s">
        <v>232</v>
      </c>
      <c r="D54" s="169">
        <v>300.79000000000002</v>
      </c>
      <c r="E54" s="191" t="s">
        <v>279</v>
      </c>
      <c r="F54" s="169">
        <v>300.79000000000002</v>
      </c>
      <c r="G54" s="191" t="s">
        <v>233</v>
      </c>
      <c r="H54" s="191" t="s">
        <v>312</v>
      </c>
      <c r="I54" s="169">
        <v>300.79000000000002</v>
      </c>
      <c r="J54" s="197" t="s">
        <v>317</v>
      </c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</row>
    <row r="55" spans="1:26" s="193" customFormat="1" ht="41.25" customHeight="1" x14ac:dyDescent="0.2">
      <c r="A55" s="192"/>
      <c r="B55" s="167" t="s">
        <v>75</v>
      </c>
      <c r="C55" s="108" t="s">
        <v>232</v>
      </c>
      <c r="D55" s="169">
        <v>298.81</v>
      </c>
      <c r="E55" s="191" t="s">
        <v>279</v>
      </c>
      <c r="F55" s="169">
        <v>298.81</v>
      </c>
      <c r="G55" s="191" t="s">
        <v>233</v>
      </c>
      <c r="H55" s="191" t="s">
        <v>313</v>
      </c>
      <c r="I55" s="169">
        <v>298.81</v>
      </c>
      <c r="J55" s="197" t="s">
        <v>317</v>
      </c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</row>
    <row r="56" spans="1:26" s="181" customFormat="1" ht="44.25" customHeight="1" x14ac:dyDescent="0.2">
      <c r="A56" s="192"/>
      <c r="B56" s="167" t="s">
        <v>75</v>
      </c>
      <c r="C56" s="108" t="s">
        <v>232</v>
      </c>
      <c r="D56" s="169">
        <v>298.81</v>
      </c>
      <c r="E56" s="191" t="s">
        <v>279</v>
      </c>
      <c r="F56" s="169">
        <v>298.81</v>
      </c>
      <c r="G56" s="191" t="s">
        <v>233</v>
      </c>
      <c r="H56" s="191" t="s">
        <v>234</v>
      </c>
      <c r="I56" s="169">
        <v>298.81</v>
      </c>
      <c r="J56" s="191" t="s">
        <v>236</v>
      </c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</row>
    <row r="57" spans="1:26" s="181" customFormat="1" ht="52.5" customHeight="1" x14ac:dyDescent="0.2">
      <c r="A57" s="192"/>
      <c r="B57" s="201" t="s">
        <v>89</v>
      </c>
      <c r="C57" s="202" t="s">
        <v>242</v>
      </c>
      <c r="D57" s="203">
        <v>5985.72</v>
      </c>
      <c r="E57" s="204" t="s">
        <v>280</v>
      </c>
      <c r="F57" s="203">
        <v>5985.72</v>
      </c>
      <c r="G57" s="204" t="s">
        <v>304</v>
      </c>
      <c r="H57" s="197" t="s">
        <v>303</v>
      </c>
      <c r="I57" s="169">
        <v>5985.72</v>
      </c>
      <c r="J57" s="191" t="s">
        <v>243</v>
      </c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</row>
    <row r="58" spans="1:26" s="181" customFormat="1" ht="128.25" customHeight="1" x14ac:dyDescent="0.2">
      <c r="A58" s="192"/>
      <c r="B58" s="196" t="s">
        <v>96</v>
      </c>
      <c r="C58" s="108" t="s">
        <v>244</v>
      </c>
      <c r="D58" s="169">
        <v>225.8</v>
      </c>
      <c r="E58" s="191" t="s">
        <v>245</v>
      </c>
      <c r="F58" s="169">
        <v>225.8</v>
      </c>
      <c r="G58" s="191" t="s">
        <v>246</v>
      </c>
      <c r="H58" s="197" t="s">
        <v>320</v>
      </c>
      <c r="I58" s="169">
        <v>225.8</v>
      </c>
      <c r="J58" s="191" t="s">
        <v>247</v>
      </c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</row>
    <row r="59" spans="1:26" s="181" customFormat="1" ht="130.5" customHeight="1" x14ac:dyDescent="0.2">
      <c r="A59" s="192"/>
      <c r="B59" s="196" t="s">
        <v>96</v>
      </c>
      <c r="C59" s="108" t="s">
        <v>244</v>
      </c>
      <c r="D59" s="169">
        <v>112.9</v>
      </c>
      <c r="E59" s="191" t="s">
        <v>245</v>
      </c>
      <c r="F59" s="169">
        <v>112.9</v>
      </c>
      <c r="G59" s="191" t="s">
        <v>248</v>
      </c>
      <c r="H59" s="197" t="s">
        <v>318</v>
      </c>
      <c r="I59" s="169">
        <v>112.9</v>
      </c>
      <c r="J59" s="191" t="s">
        <v>249</v>
      </c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</row>
    <row r="60" spans="1:26" s="181" customFormat="1" ht="129" customHeight="1" x14ac:dyDescent="0.2">
      <c r="A60" s="192"/>
      <c r="B60" s="196" t="s">
        <v>96</v>
      </c>
      <c r="C60" s="108" t="s">
        <v>244</v>
      </c>
      <c r="D60" s="169">
        <v>5737.5</v>
      </c>
      <c r="E60" s="191" t="s">
        <v>245</v>
      </c>
      <c r="F60" s="169">
        <v>5737.5</v>
      </c>
      <c r="G60" s="191" t="s">
        <v>250</v>
      </c>
      <c r="H60" s="197" t="s">
        <v>319</v>
      </c>
      <c r="I60" s="169">
        <v>5737.5</v>
      </c>
      <c r="J60" s="191" t="s">
        <v>251</v>
      </c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</row>
    <row r="61" spans="1:26" s="181" customFormat="1" ht="129.75" customHeight="1" x14ac:dyDescent="0.2">
      <c r="A61" s="192"/>
      <c r="B61" s="196" t="s">
        <v>96</v>
      </c>
      <c r="C61" s="108" t="s">
        <v>244</v>
      </c>
      <c r="D61" s="169">
        <v>500</v>
      </c>
      <c r="E61" s="191" t="s">
        <v>245</v>
      </c>
      <c r="F61" s="169">
        <v>500</v>
      </c>
      <c r="G61" s="191" t="s">
        <v>252</v>
      </c>
      <c r="H61" s="197" t="s">
        <v>321</v>
      </c>
      <c r="I61" s="169">
        <v>500</v>
      </c>
      <c r="J61" s="191" t="s">
        <v>253</v>
      </c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</row>
    <row r="62" spans="1:26" s="181" customFormat="1" ht="71.25" customHeight="1" x14ac:dyDescent="0.2">
      <c r="A62" s="192"/>
      <c r="B62" s="196" t="s">
        <v>96</v>
      </c>
      <c r="C62" s="108" t="s">
        <v>244</v>
      </c>
      <c r="D62" s="169">
        <v>625</v>
      </c>
      <c r="E62" s="191" t="s">
        <v>257</v>
      </c>
      <c r="F62" s="169">
        <v>625</v>
      </c>
      <c r="G62" s="197" t="s">
        <v>259</v>
      </c>
      <c r="H62" s="197" t="s">
        <v>260</v>
      </c>
      <c r="I62" s="169">
        <v>625</v>
      </c>
      <c r="J62" s="191" t="s">
        <v>258</v>
      </c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</row>
    <row r="63" spans="1:26" s="181" customFormat="1" ht="75" customHeight="1" x14ac:dyDescent="0.2">
      <c r="A63" s="192"/>
      <c r="B63" s="196" t="s">
        <v>96</v>
      </c>
      <c r="C63" s="108" t="s">
        <v>244</v>
      </c>
      <c r="D63" s="169">
        <v>360.01</v>
      </c>
      <c r="E63" s="191" t="s">
        <v>261</v>
      </c>
      <c r="F63" s="169">
        <v>360.01</v>
      </c>
      <c r="G63" s="191" t="s">
        <v>263</v>
      </c>
      <c r="H63" s="197" t="s">
        <v>260</v>
      </c>
      <c r="I63" s="169">
        <v>360.01</v>
      </c>
      <c r="J63" s="191" t="s">
        <v>264</v>
      </c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</row>
    <row r="64" spans="1:26" s="181" customFormat="1" ht="116.25" customHeight="1" x14ac:dyDescent="0.2">
      <c r="A64" s="192"/>
      <c r="B64" s="196" t="s">
        <v>96</v>
      </c>
      <c r="C64" s="108" t="s">
        <v>244</v>
      </c>
      <c r="D64" s="169">
        <v>1679.92</v>
      </c>
      <c r="E64" s="191" t="s">
        <v>265</v>
      </c>
      <c r="F64" s="169">
        <v>1679.92</v>
      </c>
      <c r="G64" s="191" t="s">
        <v>269</v>
      </c>
      <c r="H64" s="197" t="s">
        <v>271</v>
      </c>
      <c r="I64" s="169">
        <v>1679.92</v>
      </c>
      <c r="J64" s="191" t="s">
        <v>266</v>
      </c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</row>
    <row r="65" spans="1:26" s="181" customFormat="1" ht="112.5" customHeight="1" x14ac:dyDescent="0.2">
      <c r="A65" s="192"/>
      <c r="B65" s="196" t="s">
        <v>96</v>
      </c>
      <c r="C65" s="108" t="s">
        <v>244</v>
      </c>
      <c r="D65" s="169">
        <v>3527.27</v>
      </c>
      <c r="E65" s="191" t="s">
        <v>265</v>
      </c>
      <c r="F65" s="169">
        <v>3527.27</v>
      </c>
      <c r="G65" s="191" t="s">
        <v>268</v>
      </c>
      <c r="H65" s="197" t="s">
        <v>270</v>
      </c>
      <c r="I65" s="169">
        <v>3527.27</v>
      </c>
      <c r="J65" s="191" t="s">
        <v>267</v>
      </c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</row>
    <row r="66" spans="1:26" s="181" customFormat="1" ht="141.75" customHeight="1" x14ac:dyDescent="0.2">
      <c r="A66" s="192"/>
      <c r="B66" s="196" t="s">
        <v>98</v>
      </c>
      <c r="C66" s="108" t="s">
        <v>254</v>
      </c>
      <c r="D66" s="169">
        <v>1995</v>
      </c>
      <c r="E66" s="191" t="s">
        <v>245</v>
      </c>
      <c r="F66" s="169">
        <v>1995</v>
      </c>
      <c r="G66" s="191" t="s">
        <v>255</v>
      </c>
      <c r="H66" s="197" t="s">
        <v>326</v>
      </c>
      <c r="I66" s="169">
        <v>1995</v>
      </c>
      <c r="J66" s="191" t="s">
        <v>256</v>
      </c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</row>
    <row r="67" spans="1:26" s="181" customFormat="1" ht="71.25" customHeight="1" x14ac:dyDescent="0.2">
      <c r="A67" s="192"/>
      <c r="B67" s="196" t="s">
        <v>98</v>
      </c>
      <c r="C67" s="108" t="s">
        <v>254</v>
      </c>
      <c r="D67" s="169">
        <v>4215</v>
      </c>
      <c r="E67" s="191" t="s">
        <v>282</v>
      </c>
      <c r="F67" s="169">
        <v>4215</v>
      </c>
      <c r="G67" s="191" t="s">
        <v>283</v>
      </c>
      <c r="H67" s="197" t="s">
        <v>260</v>
      </c>
      <c r="I67" s="169">
        <v>4215</v>
      </c>
      <c r="J67" s="191" t="s">
        <v>281</v>
      </c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</row>
    <row r="68" spans="1:26" s="181" customFormat="1" ht="69" customHeight="1" x14ac:dyDescent="0.2">
      <c r="A68" s="192"/>
      <c r="B68" s="196" t="s">
        <v>100</v>
      </c>
      <c r="C68" s="108" t="s">
        <v>284</v>
      </c>
      <c r="D68" s="169">
        <v>25000</v>
      </c>
      <c r="E68" s="191" t="s">
        <v>285</v>
      </c>
      <c r="F68" s="169">
        <v>25000</v>
      </c>
      <c r="G68" s="191" t="s">
        <v>286</v>
      </c>
      <c r="H68" s="197" t="s">
        <v>287</v>
      </c>
      <c r="I68" s="169">
        <v>25000</v>
      </c>
      <c r="J68" s="191" t="s">
        <v>288</v>
      </c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</row>
    <row r="69" spans="1:26" s="181" customFormat="1" ht="102" customHeight="1" x14ac:dyDescent="0.2">
      <c r="A69" s="192"/>
      <c r="B69" s="196" t="s">
        <v>100</v>
      </c>
      <c r="C69" s="108" t="s">
        <v>293</v>
      </c>
      <c r="D69" s="169">
        <v>27270.03</v>
      </c>
      <c r="E69" s="191" t="s">
        <v>289</v>
      </c>
      <c r="F69" s="169">
        <v>27270.03</v>
      </c>
      <c r="G69" s="191" t="s">
        <v>290</v>
      </c>
      <c r="H69" s="197" t="s">
        <v>291</v>
      </c>
      <c r="I69" s="169">
        <v>27270.03</v>
      </c>
      <c r="J69" s="191" t="s">
        <v>292</v>
      </c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</row>
    <row r="70" spans="1:26" s="180" customFormat="1" ht="69.75" customHeight="1" x14ac:dyDescent="0.2">
      <c r="A70" s="192"/>
      <c r="B70" s="196" t="s">
        <v>100</v>
      </c>
      <c r="C70" s="108" t="s">
        <v>294</v>
      </c>
      <c r="D70" s="169">
        <v>11250</v>
      </c>
      <c r="E70" s="191" t="s">
        <v>295</v>
      </c>
      <c r="F70" s="169">
        <v>11250</v>
      </c>
      <c r="G70" s="191" t="s">
        <v>297</v>
      </c>
      <c r="H70" s="191" t="s">
        <v>305</v>
      </c>
      <c r="I70" s="169">
        <v>11250</v>
      </c>
      <c r="J70" s="191" t="s">
        <v>296</v>
      </c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</row>
    <row r="71" spans="1:26" s="181" customFormat="1" ht="27.75" customHeight="1" x14ac:dyDescent="0.2">
      <c r="A71" s="192"/>
      <c r="B71" s="196" t="s">
        <v>104</v>
      </c>
      <c r="C71" s="108" t="s">
        <v>105</v>
      </c>
      <c r="D71" s="199">
        <v>87</v>
      </c>
      <c r="E71" s="197" t="s">
        <v>298</v>
      </c>
      <c r="F71" s="199">
        <v>87</v>
      </c>
      <c r="G71" s="197" t="s">
        <v>316</v>
      </c>
      <c r="H71" s="197" t="s">
        <v>299</v>
      </c>
      <c r="I71" s="199">
        <v>87</v>
      </c>
      <c r="J71" s="197" t="s">
        <v>299</v>
      </c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</row>
    <row r="72" spans="1:26" s="181" customFormat="1" ht="41.25" customHeight="1" x14ac:dyDescent="0.2">
      <c r="A72" s="192"/>
      <c r="B72" s="196" t="s">
        <v>118</v>
      </c>
      <c r="C72" s="108" t="s">
        <v>117</v>
      </c>
      <c r="D72" s="199">
        <v>17000</v>
      </c>
      <c r="E72" s="197" t="s">
        <v>307</v>
      </c>
      <c r="F72" s="199">
        <v>17000</v>
      </c>
      <c r="G72" s="197" t="s">
        <v>314</v>
      </c>
      <c r="H72" s="197" t="s">
        <v>214</v>
      </c>
      <c r="I72" s="199">
        <v>17000</v>
      </c>
      <c r="J72" s="194" t="s">
        <v>315</v>
      </c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</row>
    <row r="73" spans="1:26" ht="15" customHeight="1" x14ac:dyDescent="0.25">
      <c r="A73" s="170"/>
      <c r="B73" s="247" t="s">
        <v>141</v>
      </c>
      <c r="C73" s="248"/>
      <c r="D73" s="171">
        <f>SUM(D18:D72)</f>
        <v>854225.12999999989</v>
      </c>
      <c r="E73" s="172"/>
      <c r="F73" s="171">
        <f>SUM(F18:F72)</f>
        <v>854225.12999999989</v>
      </c>
      <c r="G73" s="172"/>
      <c r="H73" s="172"/>
      <c r="I73" s="171">
        <f>SUM(I18:I72)</f>
        <v>854225.12999999989</v>
      </c>
      <c r="J73" s="172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</row>
    <row r="74" spans="1:26" ht="14.25" customHeight="1" x14ac:dyDescent="0.2">
      <c r="A74" s="160"/>
      <c r="B74" s="160"/>
      <c r="C74" s="160"/>
      <c r="D74" s="161"/>
      <c r="E74" s="160"/>
      <c r="F74" s="161"/>
      <c r="G74" s="160"/>
      <c r="H74" s="160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</row>
    <row r="75" spans="1:26" ht="14.25" customHeight="1" x14ac:dyDescent="0.2">
      <c r="A75" s="174"/>
      <c r="B75" s="174" t="s">
        <v>143</v>
      </c>
      <c r="C75" s="174"/>
      <c r="D75" s="175"/>
      <c r="E75" s="174"/>
      <c r="F75" s="175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</row>
    <row r="76" spans="1:26" ht="14.25" customHeight="1" x14ac:dyDescent="0.2">
      <c r="A76" s="160"/>
      <c r="B76" s="160"/>
      <c r="C76" s="160"/>
      <c r="D76" s="161"/>
      <c r="E76" s="160"/>
      <c r="F76" s="161"/>
      <c r="G76" s="160"/>
      <c r="H76" s="160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</row>
    <row r="77" spans="1:26" ht="14.25" customHeight="1" x14ac:dyDescent="0.2">
      <c r="A77" s="160"/>
      <c r="B77" s="160"/>
      <c r="C77" s="160"/>
      <c r="D77" s="161"/>
      <c r="E77" s="160"/>
      <c r="F77" s="161"/>
      <c r="G77" s="160"/>
      <c r="H77" s="160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</row>
    <row r="78" spans="1:26" ht="14.25" customHeight="1" x14ac:dyDescent="0.2">
      <c r="A78" s="160"/>
      <c r="B78" s="160"/>
      <c r="C78" s="160"/>
      <c r="D78" s="161"/>
      <c r="E78" s="160"/>
      <c r="F78" s="161"/>
      <c r="G78" s="160"/>
      <c r="H78" s="160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</row>
    <row r="79" spans="1:26" ht="14.25" customHeight="1" x14ac:dyDescent="0.2">
      <c r="A79" s="160"/>
      <c r="B79" s="160"/>
      <c r="C79" s="160"/>
      <c r="D79" s="161"/>
      <c r="E79" s="160"/>
      <c r="F79" s="161"/>
      <c r="G79" s="160"/>
      <c r="H79" s="160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</row>
    <row r="80" spans="1:26" ht="14.25" customHeight="1" x14ac:dyDescent="0.2">
      <c r="A80" s="160"/>
      <c r="B80" s="160"/>
      <c r="C80" s="160"/>
      <c r="D80" s="161"/>
      <c r="E80" s="160"/>
      <c r="F80" s="161"/>
      <c r="G80" s="160"/>
      <c r="H80" s="160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</row>
    <row r="81" spans="1:26" ht="14.25" customHeight="1" x14ac:dyDescent="0.2">
      <c r="A81" s="160"/>
      <c r="B81" s="160"/>
      <c r="C81" s="160"/>
      <c r="D81" s="161"/>
      <c r="E81" s="160"/>
      <c r="F81" s="161"/>
      <c r="G81" s="160"/>
      <c r="H81" s="160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</row>
    <row r="82" spans="1:26" ht="14.25" customHeight="1" x14ac:dyDescent="0.2">
      <c r="A82" s="160"/>
      <c r="B82" s="160"/>
      <c r="C82" s="160"/>
      <c r="D82" s="161"/>
      <c r="E82" s="160"/>
      <c r="F82" s="161"/>
      <c r="G82" s="160"/>
      <c r="H82" s="160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</row>
    <row r="83" spans="1:26" ht="14.25" customHeight="1" x14ac:dyDescent="0.2">
      <c r="A83" s="160"/>
      <c r="B83" s="160"/>
      <c r="C83" s="160"/>
      <c r="D83" s="161"/>
      <c r="E83" s="160"/>
      <c r="F83" s="161"/>
      <c r="G83" s="160"/>
      <c r="H83" s="160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</row>
    <row r="84" spans="1:26" ht="14.25" customHeight="1" x14ac:dyDescent="0.2">
      <c r="A84" s="160"/>
      <c r="B84" s="160"/>
      <c r="C84" s="160"/>
      <c r="D84" s="161"/>
      <c r="E84" s="160"/>
      <c r="F84" s="161"/>
      <c r="G84" s="160"/>
      <c r="H84" s="160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</row>
    <row r="85" spans="1:26" ht="14.25" customHeight="1" x14ac:dyDescent="0.2">
      <c r="A85" s="160"/>
      <c r="B85" s="160"/>
      <c r="C85" s="160"/>
      <c r="D85" s="161"/>
      <c r="E85" s="160"/>
      <c r="F85" s="161"/>
      <c r="G85" s="160"/>
      <c r="H85" s="160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</row>
    <row r="86" spans="1:26" ht="14.25" customHeight="1" x14ac:dyDescent="0.2">
      <c r="A86" s="160"/>
      <c r="B86" s="160"/>
      <c r="C86" s="160"/>
      <c r="D86" s="161"/>
      <c r="E86" s="160"/>
      <c r="F86" s="161"/>
      <c r="G86" s="160"/>
      <c r="H86" s="160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</row>
    <row r="87" spans="1:26" ht="14.25" customHeight="1" x14ac:dyDescent="0.2">
      <c r="A87" s="160"/>
      <c r="B87" s="160"/>
      <c r="C87" s="160"/>
      <c r="D87" s="161"/>
      <c r="E87" s="160"/>
      <c r="F87" s="161"/>
      <c r="G87" s="160"/>
      <c r="H87" s="160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</row>
    <row r="88" spans="1:26" ht="14.25" customHeight="1" x14ac:dyDescent="0.2">
      <c r="A88" s="160"/>
      <c r="B88" s="160"/>
      <c r="C88" s="160"/>
      <c r="D88" s="161"/>
      <c r="E88" s="160"/>
      <c r="F88" s="161"/>
      <c r="G88" s="160"/>
      <c r="H88" s="160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</row>
    <row r="89" spans="1:26" ht="14.25" customHeight="1" x14ac:dyDescent="0.2">
      <c r="A89" s="160"/>
      <c r="B89" s="160"/>
      <c r="C89" s="160"/>
      <c r="D89" s="161"/>
      <c r="E89" s="160"/>
      <c r="F89" s="161"/>
      <c r="G89" s="160"/>
      <c r="H89" s="160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</row>
    <row r="90" spans="1:26" ht="14.25" customHeight="1" x14ac:dyDescent="0.2">
      <c r="A90" s="160"/>
      <c r="B90" s="160"/>
      <c r="C90" s="160"/>
      <c r="D90" s="161"/>
      <c r="E90" s="160"/>
      <c r="F90" s="161"/>
      <c r="G90" s="160"/>
      <c r="H90" s="160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</row>
    <row r="91" spans="1:26" ht="14.25" customHeight="1" x14ac:dyDescent="0.2">
      <c r="A91" s="160"/>
      <c r="B91" s="160"/>
      <c r="C91" s="160"/>
      <c r="D91" s="161"/>
      <c r="E91" s="160"/>
      <c r="F91" s="161"/>
      <c r="G91" s="160"/>
      <c r="H91" s="160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</row>
    <row r="92" spans="1:26" ht="14.25" customHeight="1" x14ac:dyDescent="0.2">
      <c r="A92" s="160"/>
      <c r="B92" s="160"/>
      <c r="C92" s="160"/>
      <c r="D92" s="161"/>
      <c r="E92" s="160"/>
      <c r="F92" s="161"/>
      <c r="G92" s="160"/>
      <c r="H92" s="160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</row>
    <row r="93" spans="1:26" ht="14.25" customHeight="1" x14ac:dyDescent="0.2">
      <c r="A93" s="160"/>
      <c r="B93" s="160"/>
      <c r="C93" s="160"/>
      <c r="D93" s="161"/>
      <c r="E93" s="160"/>
      <c r="F93" s="161"/>
      <c r="G93" s="160"/>
      <c r="H93" s="160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</row>
    <row r="94" spans="1:26" ht="14.25" customHeight="1" x14ac:dyDescent="0.2">
      <c r="A94" s="160"/>
      <c r="B94" s="160"/>
      <c r="C94" s="160"/>
      <c r="D94" s="161"/>
      <c r="E94" s="160"/>
      <c r="F94" s="161"/>
      <c r="G94" s="160"/>
      <c r="H94" s="160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</row>
    <row r="95" spans="1:26" ht="14.25" customHeight="1" x14ac:dyDescent="0.2">
      <c r="A95" s="160"/>
      <c r="B95" s="160"/>
      <c r="C95" s="160"/>
      <c r="D95" s="161"/>
      <c r="E95" s="160"/>
      <c r="F95" s="161"/>
      <c r="G95" s="160"/>
      <c r="H95" s="160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</row>
    <row r="96" spans="1:26" ht="14.25" customHeight="1" x14ac:dyDescent="0.2">
      <c r="A96" s="160"/>
      <c r="B96" s="160"/>
      <c r="C96" s="160"/>
      <c r="D96" s="161"/>
      <c r="E96" s="160"/>
      <c r="F96" s="161"/>
      <c r="G96" s="160"/>
      <c r="H96" s="160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</row>
    <row r="97" spans="1:26" ht="14.25" customHeight="1" x14ac:dyDescent="0.2">
      <c r="A97" s="160"/>
      <c r="B97" s="160"/>
      <c r="C97" s="160"/>
      <c r="D97" s="161"/>
      <c r="E97" s="160"/>
      <c r="F97" s="161"/>
      <c r="G97" s="160"/>
      <c r="H97" s="160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</row>
    <row r="98" spans="1:26" ht="14.25" customHeight="1" x14ac:dyDescent="0.2">
      <c r="A98" s="160"/>
      <c r="B98" s="160"/>
      <c r="C98" s="160"/>
      <c r="D98" s="161"/>
      <c r="E98" s="160"/>
      <c r="F98" s="161"/>
      <c r="G98" s="160"/>
      <c r="H98" s="160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</row>
    <row r="99" spans="1:26" ht="14.25" customHeight="1" x14ac:dyDescent="0.2">
      <c r="A99" s="160"/>
      <c r="B99" s="160"/>
      <c r="C99" s="160"/>
      <c r="D99" s="161"/>
      <c r="E99" s="160"/>
      <c r="F99" s="161"/>
      <c r="G99" s="160"/>
      <c r="H99" s="160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</row>
    <row r="100" spans="1:26" ht="14.25" customHeight="1" x14ac:dyDescent="0.2">
      <c r="A100" s="160"/>
      <c r="B100" s="160"/>
      <c r="C100" s="160"/>
      <c r="D100" s="161"/>
      <c r="E100" s="160"/>
      <c r="F100" s="161"/>
      <c r="G100" s="160"/>
      <c r="H100" s="160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</row>
    <row r="101" spans="1:26" ht="14.25" customHeight="1" x14ac:dyDescent="0.2">
      <c r="A101" s="160"/>
      <c r="B101" s="160"/>
      <c r="C101" s="160"/>
      <c r="D101" s="161"/>
      <c r="E101" s="160"/>
      <c r="F101" s="161"/>
      <c r="G101" s="160"/>
      <c r="H101" s="160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</row>
    <row r="102" spans="1:26" ht="14.25" customHeight="1" x14ac:dyDescent="0.2">
      <c r="A102" s="160"/>
      <c r="B102" s="160"/>
      <c r="C102" s="160"/>
      <c r="D102" s="161"/>
      <c r="E102" s="160"/>
      <c r="F102" s="161"/>
      <c r="G102" s="160"/>
      <c r="H102" s="160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</row>
    <row r="103" spans="1:26" ht="14.25" customHeight="1" x14ac:dyDescent="0.2">
      <c r="A103" s="160"/>
      <c r="B103" s="160"/>
      <c r="C103" s="160"/>
      <c r="D103" s="161"/>
      <c r="E103" s="160"/>
      <c r="F103" s="161"/>
      <c r="G103" s="160"/>
      <c r="H103" s="160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</row>
    <row r="104" spans="1:26" ht="14.25" customHeight="1" x14ac:dyDescent="0.2">
      <c r="A104" s="160"/>
      <c r="B104" s="160"/>
      <c r="C104" s="160"/>
      <c r="D104" s="161"/>
      <c r="E104" s="160"/>
      <c r="F104" s="161"/>
      <c r="G104" s="160"/>
      <c r="H104" s="160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</row>
    <row r="105" spans="1:26" ht="14.25" customHeight="1" x14ac:dyDescent="0.2">
      <c r="A105" s="160"/>
      <c r="B105" s="160"/>
      <c r="C105" s="160"/>
      <c r="D105" s="161"/>
      <c r="E105" s="160"/>
      <c r="F105" s="161"/>
      <c r="G105" s="160"/>
      <c r="H105" s="160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</row>
    <row r="106" spans="1:26" ht="14.25" customHeight="1" x14ac:dyDescent="0.2">
      <c r="A106" s="160"/>
      <c r="B106" s="160"/>
      <c r="C106" s="160"/>
      <c r="D106" s="161"/>
      <c r="E106" s="160"/>
      <c r="F106" s="161"/>
      <c r="G106" s="160"/>
      <c r="H106" s="160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</row>
    <row r="107" spans="1:26" ht="14.25" customHeight="1" x14ac:dyDescent="0.2">
      <c r="A107" s="160"/>
      <c r="B107" s="160"/>
      <c r="C107" s="160"/>
      <c r="D107" s="161"/>
      <c r="E107" s="160"/>
      <c r="F107" s="161"/>
      <c r="G107" s="160"/>
      <c r="H107" s="160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</row>
    <row r="108" spans="1:26" ht="14.25" customHeight="1" x14ac:dyDescent="0.2">
      <c r="A108" s="160"/>
      <c r="B108" s="160"/>
      <c r="C108" s="160"/>
      <c r="D108" s="161"/>
      <c r="E108" s="160"/>
      <c r="F108" s="161"/>
      <c r="G108" s="160"/>
      <c r="H108" s="160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</row>
    <row r="109" spans="1:26" ht="14.25" customHeight="1" x14ac:dyDescent="0.2">
      <c r="A109" s="160"/>
      <c r="B109" s="160"/>
      <c r="C109" s="160"/>
      <c r="D109" s="161"/>
      <c r="E109" s="160"/>
      <c r="F109" s="161"/>
      <c r="G109" s="160"/>
      <c r="H109" s="160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</row>
    <row r="110" spans="1:26" ht="14.25" customHeight="1" x14ac:dyDescent="0.2">
      <c r="A110" s="160"/>
      <c r="B110" s="160"/>
      <c r="C110" s="160"/>
      <c r="D110" s="161"/>
      <c r="E110" s="160"/>
      <c r="F110" s="161"/>
      <c r="G110" s="160"/>
      <c r="H110" s="160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</row>
    <row r="111" spans="1:26" ht="14.25" customHeight="1" x14ac:dyDescent="0.2">
      <c r="A111" s="160"/>
      <c r="B111" s="160"/>
      <c r="C111" s="160"/>
      <c r="D111" s="161"/>
      <c r="E111" s="160"/>
      <c r="F111" s="161"/>
      <c r="G111" s="160"/>
      <c r="H111" s="160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</row>
    <row r="112" spans="1:26" ht="14.25" customHeight="1" x14ac:dyDescent="0.2">
      <c r="A112" s="160"/>
      <c r="B112" s="160"/>
      <c r="C112" s="160"/>
      <c r="D112" s="161"/>
      <c r="E112" s="160"/>
      <c r="F112" s="161"/>
      <c r="G112" s="160"/>
      <c r="H112" s="160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</row>
    <row r="113" spans="1:26" ht="14.25" customHeight="1" x14ac:dyDescent="0.2">
      <c r="A113" s="160"/>
      <c r="B113" s="160"/>
      <c r="C113" s="160"/>
      <c r="D113" s="161"/>
      <c r="E113" s="160"/>
      <c r="F113" s="161"/>
      <c r="G113" s="160"/>
      <c r="H113" s="160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</row>
    <row r="114" spans="1:26" ht="14.25" customHeight="1" x14ac:dyDescent="0.2">
      <c r="A114" s="160"/>
      <c r="B114" s="160"/>
      <c r="C114" s="160"/>
      <c r="D114" s="161"/>
      <c r="E114" s="160"/>
      <c r="F114" s="161"/>
      <c r="G114" s="160"/>
      <c r="H114" s="160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</row>
    <row r="115" spans="1:26" ht="14.25" customHeight="1" x14ac:dyDescent="0.2">
      <c r="A115" s="160"/>
      <c r="B115" s="160"/>
      <c r="C115" s="160"/>
      <c r="D115" s="161"/>
      <c r="E115" s="160"/>
      <c r="F115" s="161"/>
      <c r="G115" s="160"/>
      <c r="H115" s="160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</row>
    <row r="116" spans="1:26" ht="14.25" customHeight="1" x14ac:dyDescent="0.2">
      <c r="A116" s="160"/>
      <c r="B116" s="160"/>
      <c r="C116" s="160"/>
      <c r="D116" s="161"/>
      <c r="E116" s="160"/>
      <c r="F116" s="161"/>
      <c r="G116" s="160"/>
      <c r="H116" s="160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</row>
    <row r="117" spans="1:26" ht="14.25" customHeight="1" x14ac:dyDescent="0.2">
      <c r="A117" s="160"/>
      <c r="B117" s="160"/>
      <c r="C117" s="160"/>
      <c r="D117" s="161"/>
      <c r="E117" s="160"/>
      <c r="F117" s="161"/>
      <c r="G117" s="160"/>
      <c r="H117" s="160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</row>
    <row r="118" spans="1:26" ht="14.25" customHeight="1" x14ac:dyDescent="0.2">
      <c r="A118" s="160"/>
      <c r="B118" s="160"/>
      <c r="C118" s="160"/>
      <c r="D118" s="161"/>
      <c r="E118" s="160"/>
      <c r="F118" s="161"/>
      <c r="G118" s="160"/>
      <c r="H118" s="160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</row>
    <row r="119" spans="1:26" ht="14.25" customHeight="1" x14ac:dyDescent="0.2">
      <c r="A119" s="160"/>
      <c r="B119" s="160"/>
      <c r="C119" s="160"/>
      <c r="D119" s="161"/>
      <c r="E119" s="160"/>
      <c r="F119" s="161"/>
      <c r="G119" s="160"/>
      <c r="H119" s="160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</row>
    <row r="120" spans="1:26" ht="14.25" customHeight="1" x14ac:dyDescent="0.2">
      <c r="A120" s="160"/>
      <c r="B120" s="160"/>
      <c r="C120" s="160"/>
      <c r="D120" s="161"/>
      <c r="E120" s="160"/>
      <c r="F120" s="161"/>
      <c r="G120" s="160"/>
      <c r="H120" s="160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</row>
    <row r="121" spans="1:26" ht="14.25" customHeight="1" x14ac:dyDescent="0.2">
      <c r="A121" s="160"/>
      <c r="B121" s="160"/>
      <c r="C121" s="160"/>
      <c r="D121" s="161"/>
      <c r="E121" s="160"/>
      <c r="F121" s="161"/>
      <c r="G121" s="160"/>
      <c r="H121" s="160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</row>
    <row r="122" spans="1:26" ht="14.25" customHeight="1" x14ac:dyDescent="0.2">
      <c r="A122" s="160"/>
      <c r="B122" s="160"/>
      <c r="C122" s="160"/>
      <c r="D122" s="161"/>
      <c r="E122" s="160"/>
      <c r="F122" s="161"/>
      <c r="G122" s="160"/>
      <c r="H122" s="160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</row>
    <row r="123" spans="1:26" ht="14.25" customHeight="1" x14ac:dyDescent="0.2">
      <c r="A123" s="160"/>
      <c r="B123" s="160"/>
      <c r="C123" s="160"/>
      <c r="D123" s="161"/>
      <c r="E123" s="160"/>
      <c r="F123" s="161"/>
      <c r="G123" s="160"/>
      <c r="H123" s="160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</row>
    <row r="124" spans="1:26" ht="14.25" customHeight="1" x14ac:dyDescent="0.2">
      <c r="A124" s="160"/>
      <c r="B124" s="160"/>
      <c r="C124" s="160"/>
      <c r="D124" s="161"/>
      <c r="E124" s="160"/>
      <c r="F124" s="161"/>
      <c r="G124" s="160"/>
      <c r="H124" s="160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</row>
    <row r="125" spans="1:26" ht="14.25" customHeight="1" x14ac:dyDescent="0.2">
      <c r="A125" s="160"/>
      <c r="B125" s="160"/>
      <c r="C125" s="160"/>
      <c r="D125" s="161"/>
      <c r="E125" s="160"/>
      <c r="F125" s="161"/>
      <c r="G125" s="160"/>
      <c r="H125" s="160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</row>
    <row r="126" spans="1:26" ht="14.25" customHeight="1" x14ac:dyDescent="0.2">
      <c r="A126" s="160"/>
      <c r="B126" s="160"/>
      <c r="C126" s="160"/>
      <c r="D126" s="161"/>
      <c r="E126" s="160"/>
      <c r="F126" s="161"/>
      <c r="G126" s="160"/>
      <c r="H126" s="160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</row>
    <row r="127" spans="1:26" ht="14.25" customHeight="1" x14ac:dyDescent="0.2">
      <c r="A127" s="160"/>
      <c r="B127" s="160"/>
      <c r="C127" s="160"/>
      <c r="D127" s="161"/>
      <c r="E127" s="160"/>
      <c r="F127" s="161"/>
      <c r="G127" s="160"/>
      <c r="H127" s="160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</row>
    <row r="128" spans="1:26" ht="14.25" customHeight="1" x14ac:dyDescent="0.2">
      <c r="A128" s="160"/>
      <c r="B128" s="160"/>
      <c r="C128" s="160"/>
      <c r="D128" s="161"/>
      <c r="E128" s="160"/>
      <c r="F128" s="161"/>
      <c r="G128" s="160"/>
      <c r="H128" s="160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</row>
    <row r="129" spans="1:26" ht="14.25" customHeight="1" x14ac:dyDescent="0.2">
      <c r="A129" s="160"/>
      <c r="B129" s="160"/>
      <c r="C129" s="160"/>
      <c r="D129" s="161"/>
      <c r="E129" s="160"/>
      <c r="F129" s="161"/>
      <c r="G129" s="160"/>
      <c r="H129" s="160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</row>
    <row r="130" spans="1:26" ht="14.25" customHeight="1" x14ac:dyDescent="0.2">
      <c r="A130" s="160"/>
      <c r="B130" s="160"/>
      <c r="C130" s="160"/>
      <c r="D130" s="161"/>
      <c r="E130" s="160"/>
      <c r="F130" s="161"/>
      <c r="G130" s="160"/>
      <c r="H130" s="160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</row>
    <row r="131" spans="1:26" ht="14.25" customHeight="1" x14ac:dyDescent="0.2">
      <c r="A131" s="160"/>
      <c r="B131" s="160"/>
      <c r="C131" s="160"/>
      <c r="D131" s="161"/>
      <c r="E131" s="160"/>
      <c r="F131" s="161"/>
      <c r="G131" s="160"/>
      <c r="H131" s="160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</row>
    <row r="132" spans="1:26" ht="14.25" customHeight="1" x14ac:dyDescent="0.2">
      <c r="A132" s="160"/>
      <c r="B132" s="160"/>
      <c r="C132" s="160"/>
      <c r="D132" s="161"/>
      <c r="E132" s="160"/>
      <c r="F132" s="161"/>
      <c r="G132" s="160"/>
      <c r="H132" s="160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</row>
    <row r="133" spans="1:26" ht="14.25" customHeight="1" x14ac:dyDescent="0.2">
      <c r="A133" s="160"/>
      <c r="B133" s="160"/>
      <c r="C133" s="160"/>
      <c r="D133" s="161"/>
      <c r="E133" s="160"/>
      <c r="F133" s="161"/>
      <c r="G133" s="160"/>
      <c r="H133" s="160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</row>
    <row r="134" spans="1:26" ht="14.25" customHeight="1" x14ac:dyDescent="0.2">
      <c r="A134" s="160"/>
      <c r="B134" s="160"/>
      <c r="C134" s="160"/>
      <c r="D134" s="161"/>
      <c r="E134" s="160"/>
      <c r="F134" s="161"/>
      <c r="G134" s="160"/>
      <c r="H134" s="160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</row>
    <row r="135" spans="1:26" ht="14.25" customHeight="1" x14ac:dyDescent="0.2">
      <c r="A135" s="160"/>
      <c r="B135" s="160"/>
      <c r="C135" s="160"/>
      <c r="D135" s="161"/>
      <c r="E135" s="160"/>
      <c r="F135" s="161"/>
      <c r="G135" s="160"/>
      <c r="H135" s="160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</row>
    <row r="136" spans="1:26" ht="14.25" customHeight="1" x14ac:dyDescent="0.2">
      <c r="A136" s="160"/>
      <c r="B136" s="160"/>
      <c r="C136" s="160"/>
      <c r="D136" s="161"/>
      <c r="E136" s="160"/>
      <c r="F136" s="161"/>
      <c r="G136" s="160"/>
      <c r="H136" s="160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</row>
    <row r="137" spans="1:26" ht="14.25" customHeight="1" x14ac:dyDescent="0.2">
      <c r="A137" s="160"/>
      <c r="B137" s="160"/>
      <c r="C137" s="160"/>
      <c r="D137" s="161"/>
      <c r="E137" s="160"/>
      <c r="F137" s="161"/>
      <c r="G137" s="160"/>
      <c r="H137" s="160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</row>
    <row r="138" spans="1:26" ht="14.25" customHeight="1" x14ac:dyDescent="0.2">
      <c r="A138" s="160"/>
      <c r="B138" s="160"/>
      <c r="C138" s="160"/>
      <c r="D138" s="161"/>
      <c r="E138" s="160"/>
      <c r="F138" s="161"/>
      <c r="G138" s="160"/>
      <c r="H138" s="160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</row>
    <row r="139" spans="1:26" ht="14.25" customHeight="1" x14ac:dyDescent="0.2">
      <c r="A139" s="160"/>
      <c r="B139" s="160"/>
      <c r="C139" s="160"/>
      <c r="D139" s="161"/>
      <c r="E139" s="160"/>
      <c r="F139" s="161"/>
      <c r="G139" s="160"/>
      <c r="H139" s="160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</row>
    <row r="140" spans="1:26" ht="14.25" customHeight="1" x14ac:dyDescent="0.2">
      <c r="A140" s="160"/>
      <c r="B140" s="160"/>
      <c r="C140" s="160"/>
      <c r="D140" s="161"/>
      <c r="E140" s="160"/>
      <c r="F140" s="161"/>
      <c r="G140" s="160"/>
      <c r="H140" s="160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</row>
    <row r="141" spans="1:26" ht="14.25" customHeight="1" x14ac:dyDescent="0.2">
      <c r="A141" s="160"/>
      <c r="B141" s="160"/>
      <c r="C141" s="160"/>
      <c r="D141" s="161"/>
      <c r="E141" s="160"/>
      <c r="F141" s="161"/>
      <c r="G141" s="160"/>
      <c r="H141" s="160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</row>
    <row r="142" spans="1:26" ht="14.25" customHeight="1" x14ac:dyDescent="0.2">
      <c r="A142" s="160"/>
      <c r="B142" s="160"/>
      <c r="C142" s="160"/>
      <c r="D142" s="161"/>
      <c r="E142" s="160"/>
      <c r="F142" s="161"/>
      <c r="G142" s="160"/>
      <c r="H142" s="160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</row>
    <row r="143" spans="1:26" ht="14.25" customHeight="1" x14ac:dyDescent="0.2">
      <c r="A143" s="160"/>
      <c r="B143" s="160"/>
      <c r="C143" s="160"/>
      <c r="D143" s="161"/>
      <c r="E143" s="160"/>
      <c r="F143" s="161"/>
      <c r="G143" s="160"/>
      <c r="H143" s="160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</row>
    <row r="144" spans="1:26" ht="14.25" customHeight="1" x14ac:dyDescent="0.2">
      <c r="A144" s="160"/>
      <c r="B144" s="160"/>
      <c r="C144" s="160"/>
      <c r="D144" s="161"/>
      <c r="E144" s="160"/>
      <c r="F144" s="161"/>
      <c r="G144" s="160"/>
      <c r="H144" s="160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</row>
    <row r="145" spans="1:26" ht="14.25" customHeight="1" x14ac:dyDescent="0.2">
      <c r="A145" s="160"/>
      <c r="B145" s="160"/>
      <c r="C145" s="160"/>
      <c r="D145" s="161"/>
      <c r="E145" s="160"/>
      <c r="F145" s="161"/>
      <c r="G145" s="160"/>
      <c r="H145" s="160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</row>
    <row r="146" spans="1:26" ht="14.25" customHeight="1" x14ac:dyDescent="0.2">
      <c r="A146" s="160"/>
      <c r="B146" s="160"/>
      <c r="C146" s="160"/>
      <c r="D146" s="161"/>
      <c r="E146" s="160"/>
      <c r="F146" s="161"/>
      <c r="G146" s="160"/>
      <c r="H146" s="160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</row>
    <row r="147" spans="1:26" ht="14.25" customHeight="1" x14ac:dyDescent="0.2">
      <c r="A147" s="160"/>
      <c r="B147" s="160"/>
      <c r="C147" s="160"/>
      <c r="D147" s="161"/>
      <c r="E147" s="160"/>
      <c r="F147" s="161"/>
      <c r="G147" s="160"/>
      <c r="H147" s="160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</row>
    <row r="148" spans="1:26" ht="14.25" customHeight="1" x14ac:dyDescent="0.2">
      <c r="A148" s="160"/>
      <c r="B148" s="160"/>
      <c r="C148" s="160"/>
      <c r="D148" s="161"/>
      <c r="E148" s="160"/>
      <c r="F148" s="161"/>
      <c r="G148" s="160"/>
      <c r="H148" s="160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</row>
    <row r="149" spans="1:26" ht="14.25" customHeight="1" x14ac:dyDescent="0.2">
      <c r="A149" s="160"/>
      <c r="B149" s="160"/>
      <c r="C149" s="160"/>
      <c r="D149" s="161"/>
      <c r="E149" s="160"/>
      <c r="F149" s="161"/>
      <c r="G149" s="160"/>
      <c r="H149" s="160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</row>
    <row r="150" spans="1:26" ht="14.25" customHeight="1" x14ac:dyDescent="0.2">
      <c r="A150" s="160"/>
      <c r="B150" s="160"/>
      <c r="C150" s="160"/>
      <c r="D150" s="161"/>
      <c r="E150" s="160"/>
      <c r="F150" s="161"/>
      <c r="G150" s="160"/>
      <c r="H150" s="160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</row>
    <row r="151" spans="1:26" ht="14.25" customHeight="1" x14ac:dyDescent="0.2">
      <c r="A151" s="160"/>
      <c r="B151" s="160"/>
      <c r="C151" s="160"/>
      <c r="D151" s="161"/>
      <c r="E151" s="160"/>
      <c r="F151" s="161"/>
      <c r="G151" s="160"/>
      <c r="H151" s="160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</row>
    <row r="152" spans="1:26" ht="14.25" customHeight="1" x14ac:dyDescent="0.2">
      <c r="A152" s="160"/>
      <c r="B152" s="160"/>
      <c r="C152" s="160"/>
      <c r="D152" s="161"/>
      <c r="E152" s="160"/>
      <c r="F152" s="161"/>
      <c r="G152" s="160"/>
      <c r="H152" s="160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</row>
    <row r="153" spans="1:26" ht="14.25" customHeight="1" x14ac:dyDescent="0.2">
      <c r="A153" s="160"/>
      <c r="B153" s="160"/>
      <c r="C153" s="160"/>
      <c r="D153" s="161"/>
      <c r="E153" s="160"/>
      <c r="F153" s="161"/>
      <c r="G153" s="160"/>
      <c r="H153" s="160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</row>
    <row r="154" spans="1:26" ht="14.25" customHeight="1" x14ac:dyDescent="0.2">
      <c r="A154" s="160"/>
      <c r="B154" s="160"/>
      <c r="C154" s="160"/>
      <c r="D154" s="161"/>
      <c r="E154" s="160"/>
      <c r="F154" s="161"/>
      <c r="G154" s="160"/>
      <c r="H154" s="160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</row>
    <row r="155" spans="1:26" ht="14.25" customHeight="1" x14ac:dyDescent="0.2">
      <c r="A155" s="160"/>
      <c r="B155" s="160"/>
      <c r="C155" s="160"/>
      <c r="D155" s="161"/>
      <c r="E155" s="160"/>
      <c r="F155" s="161"/>
      <c r="G155" s="160"/>
      <c r="H155" s="160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</row>
    <row r="156" spans="1:26" ht="14.25" customHeight="1" x14ac:dyDescent="0.2">
      <c r="A156" s="160"/>
      <c r="B156" s="160"/>
      <c r="C156" s="160"/>
      <c r="D156" s="161"/>
      <c r="E156" s="160"/>
      <c r="F156" s="161"/>
      <c r="G156" s="160"/>
      <c r="H156" s="160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</row>
    <row r="157" spans="1:26" ht="14.25" customHeight="1" x14ac:dyDescent="0.2">
      <c r="A157" s="160"/>
      <c r="B157" s="160"/>
      <c r="C157" s="160"/>
      <c r="D157" s="161"/>
      <c r="E157" s="160"/>
      <c r="F157" s="161"/>
      <c r="G157" s="160"/>
      <c r="H157" s="160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</row>
    <row r="158" spans="1:26" ht="14.25" customHeight="1" x14ac:dyDescent="0.2">
      <c r="A158" s="160"/>
      <c r="B158" s="160"/>
      <c r="C158" s="160"/>
      <c r="D158" s="161"/>
      <c r="E158" s="160"/>
      <c r="F158" s="161"/>
      <c r="G158" s="160"/>
      <c r="H158" s="160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</row>
    <row r="159" spans="1:26" ht="14.25" customHeight="1" x14ac:dyDescent="0.2">
      <c r="A159" s="160"/>
      <c r="B159" s="160"/>
      <c r="C159" s="160"/>
      <c r="D159" s="161"/>
      <c r="E159" s="160"/>
      <c r="F159" s="161"/>
      <c r="G159" s="160"/>
      <c r="H159" s="160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</row>
    <row r="160" spans="1:26" ht="14.25" customHeight="1" x14ac:dyDescent="0.2">
      <c r="A160" s="160"/>
      <c r="B160" s="160"/>
      <c r="C160" s="160"/>
      <c r="D160" s="161"/>
      <c r="E160" s="160"/>
      <c r="F160" s="161"/>
      <c r="G160" s="160"/>
      <c r="H160" s="160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</row>
    <row r="161" spans="1:26" ht="14.25" customHeight="1" x14ac:dyDescent="0.2">
      <c r="A161" s="160"/>
      <c r="B161" s="160"/>
      <c r="C161" s="160"/>
      <c r="D161" s="161"/>
      <c r="E161" s="160"/>
      <c r="F161" s="161"/>
      <c r="G161" s="160"/>
      <c r="H161" s="160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</row>
    <row r="162" spans="1:26" ht="14.25" customHeight="1" x14ac:dyDescent="0.2">
      <c r="A162" s="160"/>
      <c r="B162" s="160"/>
      <c r="C162" s="160"/>
      <c r="D162" s="161"/>
      <c r="E162" s="160"/>
      <c r="F162" s="161"/>
      <c r="G162" s="160"/>
      <c r="H162" s="160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</row>
    <row r="163" spans="1:26" ht="14.25" customHeight="1" x14ac:dyDescent="0.2">
      <c r="A163" s="160"/>
      <c r="B163" s="160"/>
      <c r="C163" s="160"/>
      <c r="D163" s="161"/>
      <c r="E163" s="160"/>
      <c r="F163" s="161"/>
      <c r="G163" s="160"/>
      <c r="H163" s="160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</row>
    <row r="164" spans="1:26" ht="14.25" customHeight="1" x14ac:dyDescent="0.2">
      <c r="A164" s="160"/>
      <c r="B164" s="160"/>
      <c r="C164" s="160"/>
      <c r="D164" s="161"/>
      <c r="E164" s="160"/>
      <c r="F164" s="161"/>
      <c r="G164" s="160"/>
      <c r="H164" s="160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</row>
    <row r="165" spans="1:26" ht="14.25" customHeight="1" x14ac:dyDescent="0.2">
      <c r="A165" s="160"/>
      <c r="B165" s="160"/>
      <c r="C165" s="160"/>
      <c r="D165" s="161"/>
      <c r="E165" s="160"/>
      <c r="F165" s="161"/>
      <c r="G165" s="160"/>
      <c r="H165" s="160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</row>
    <row r="166" spans="1:26" ht="14.25" customHeight="1" x14ac:dyDescent="0.2">
      <c r="A166" s="160"/>
      <c r="B166" s="160"/>
      <c r="C166" s="160"/>
      <c r="D166" s="161"/>
      <c r="E166" s="160"/>
      <c r="F166" s="161"/>
      <c r="G166" s="160"/>
      <c r="H166" s="160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</row>
    <row r="167" spans="1:26" ht="14.25" customHeight="1" x14ac:dyDescent="0.2">
      <c r="A167" s="160"/>
      <c r="B167" s="160"/>
      <c r="C167" s="160"/>
      <c r="D167" s="161"/>
      <c r="E167" s="160"/>
      <c r="F167" s="161"/>
      <c r="G167" s="160"/>
      <c r="H167" s="160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</row>
    <row r="168" spans="1:26" ht="14.25" customHeight="1" x14ac:dyDescent="0.2">
      <c r="A168" s="160"/>
      <c r="B168" s="160"/>
      <c r="C168" s="160"/>
      <c r="D168" s="161"/>
      <c r="E168" s="160"/>
      <c r="F168" s="161"/>
      <c r="G168" s="160"/>
      <c r="H168" s="160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</row>
    <row r="169" spans="1:26" ht="14.25" customHeight="1" x14ac:dyDescent="0.2">
      <c r="A169" s="160"/>
      <c r="B169" s="160"/>
      <c r="C169" s="160"/>
      <c r="D169" s="161"/>
      <c r="E169" s="160"/>
      <c r="F169" s="161"/>
      <c r="G169" s="160"/>
      <c r="H169" s="160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</row>
    <row r="170" spans="1:26" ht="14.25" customHeight="1" x14ac:dyDescent="0.2">
      <c r="A170" s="160"/>
      <c r="B170" s="160"/>
      <c r="C170" s="160"/>
      <c r="D170" s="161"/>
      <c r="E170" s="160"/>
      <c r="F170" s="161"/>
      <c r="G170" s="160"/>
      <c r="H170" s="160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</row>
    <row r="171" spans="1:26" ht="14.25" customHeight="1" x14ac:dyDescent="0.2">
      <c r="A171" s="160"/>
      <c r="B171" s="160"/>
      <c r="C171" s="160"/>
      <c r="D171" s="161"/>
      <c r="E171" s="160"/>
      <c r="F171" s="161"/>
      <c r="G171" s="160"/>
      <c r="H171" s="160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</row>
    <row r="172" spans="1:26" ht="14.25" customHeight="1" x14ac:dyDescent="0.2">
      <c r="A172" s="160"/>
      <c r="B172" s="160"/>
      <c r="C172" s="160"/>
      <c r="D172" s="161"/>
      <c r="E172" s="160"/>
      <c r="F172" s="161"/>
      <c r="G172" s="160"/>
      <c r="H172" s="160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</row>
    <row r="173" spans="1:26" ht="14.25" customHeight="1" x14ac:dyDescent="0.2">
      <c r="A173" s="160"/>
      <c r="B173" s="160"/>
      <c r="C173" s="160"/>
      <c r="D173" s="161"/>
      <c r="E173" s="160"/>
      <c r="F173" s="161"/>
      <c r="G173" s="160"/>
      <c r="H173" s="160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</row>
    <row r="174" spans="1:26" ht="14.25" customHeight="1" x14ac:dyDescent="0.2">
      <c r="A174" s="160"/>
      <c r="B174" s="160"/>
      <c r="C174" s="160"/>
      <c r="D174" s="161"/>
      <c r="E174" s="160"/>
      <c r="F174" s="161"/>
      <c r="G174" s="160"/>
      <c r="H174" s="160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</row>
    <row r="175" spans="1:26" ht="14.25" customHeight="1" x14ac:dyDescent="0.2">
      <c r="A175" s="160"/>
      <c r="B175" s="160"/>
      <c r="C175" s="160"/>
      <c r="D175" s="161"/>
      <c r="E175" s="160"/>
      <c r="F175" s="161"/>
      <c r="G175" s="160"/>
      <c r="H175" s="160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</row>
    <row r="176" spans="1:26" ht="14.25" customHeight="1" x14ac:dyDescent="0.2">
      <c r="A176" s="160"/>
      <c r="B176" s="160"/>
      <c r="C176" s="160"/>
      <c r="D176" s="161"/>
      <c r="E176" s="160"/>
      <c r="F176" s="161"/>
      <c r="G176" s="160"/>
      <c r="H176" s="160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</row>
    <row r="177" spans="1:26" ht="14.25" customHeight="1" x14ac:dyDescent="0.2">
      <c r="A177" s="160"/>
      <c r="B177" s="160"/>
      <c r="C177" s="160"/>
      <c r="D177" s="161"/>
      <c r="E177" s="160"/>
      <c r="F177" s="161"/>
      <c r="G177" s="160"/>
      <c r="H177" s="160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</row>
    <row r="178" spans="1:26" ht="14.25" customHeight="1" x14ac:dyDescent="0.2">
      <c r="A178" s="160"/>
      <c r="B178" s="160"/>
      <c r="C178" s="160"/>
      <c r="D178" s="161"/>
      <c r="E178" s="160"/>
      <c r="F178" s="161"/>
      <c r="G178" s="160"/>
      <c r="H178" s="160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</row>
    <row r="179" spans="1:26" ht="14.25" customHeight="1" x14ac:dyDescent="0.2">
      <c r="A179" s="160"/>
      <c r="B179" s="160"/>
      <c r="C179" s="160"/>
      <c r="D179" s="161"/>
      <c r="E179" s="160"/>
      <c r="F179" s="161"/>
      <c r="G179" s="160"/>
      <c r="H179" s="160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</row>
    <row r="180" spans="1:26" ht="14.25" customHeight="1" x14ac:dyDescent="0.2">
      <c r="A180" s="160"/>
      <c r="B180" s="160"/>
      <c r="C180" s="160"/>
      <c r="D180" s="161"/>
      <c r="E180" s="160"/>
      <c r="F180" s="161"/>
      <c r="G180" s="160"/>
      <c r="H180" s="160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</row>
    <row r="181" spans="1:26" ht="14.25" customHeight="1" x14ac:dyDescent="0.2">
      <c r="A181" s="160"/>
      <c r="B181" s="160"/>
      <c r="C181" s="160"/>
      <c r="D181" s="161"/>
      <c r="E181" s="160"/>
      <c r="F181" s="161"/>
      <c r="G181" s="160"/>
      <c r="H181" s="160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  <c r="Z181" s="162"/>
    </row>
    <row r="182" spans="1:26" ht="14.25" customHeight="1" x14ac:dyDescent="0.2">
      <c r="A182" s="160"/>
      <c r="B182" s="160"/>
      <c r="C182" s="160"/>
      <c r="D182" s="161"/>
      <c r="E182" s="160"/>
      <c r="F182" s="161"/>
      <c r="G182" s="160"/>
      <c r="H182" s="160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</row>
    <row r="183" spans="1:26" ht="14.25" customHeight="1" x14ac:dyDescent="0.2">
      <c r="A183" s="160"/>
      <c r="B183" s="160"/>
      <c r="C183" s="160"/>
      <c r="D183" s="161"/>
      <c r="E183" s="160"/>
      <c r="F183" s="161"/>
      <c r="G183" s="160"/>
      <c r="H183" s="160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</row>
    <row r="184" spans="1:26" ht="14.25" customHeight="1" x14ac:dyDescent="0.2">
      <c r="A184" s="160"/>
      <c r="B184" s="160"/>
      <c r="C184" s="160"/>
      <c r="D184" s="161"/>
      <c r="E184" s="160"/>
      <c r="F184" s="161"/>
      <c r="G184" s="160"/>
      <c r="H184" s="160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</row>
    <row r="185" spans="1:26" ht="14.25" customHeight="1" x14ac:dyDescent="0.2">
      <c r="A185" s="160"/>
      <c r="B185" s="160"/>
      <c r="C185" s="160"/>
      <c r="D185" s="161"/>
      <c r="E185" s="160"/>
      <c r="F185" s="161"/>
      <c r="G185" s="160"/>
      <c r="H185" s="160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</row>
    <row r="186" spans="1:26" ht="14.25" customHeight="1" x14ac:dyDescent="0.2">
      <c r="A186" s="160"/>
      <c r="B186" s="160"/>
      <c r="C186" s="160"/>
      <c r="D186" s="161"/>
      <c r="E186" s="160"/>
      <c r="F186" s="161"/>
      <c r="G186" s="160"/>
      <c r="H186" s="160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  <c r="Z186" s="162"/>
    </row>
    <row r="187" spans="1:26" ht="14.25" customHeight="1" x14ac:dyDescent="0.2">
      <c r="A187" s="160"/>
      <c r="B187" s="160"/>
      <c r="C187" s="160"/>
      <c r="D187" s="161"/>
      <c r="E187" s="160"/>
      <c r="F187" s="161"/>
      <c r="G187" s="160"/>
      <c r="H187" s="160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</row>
    <row r="188" spans="1:26" ht="14.25" customHeight="1" x14ac:dyDescent="0.2">
      <c r="A188" s="160"/>
      <c r="B188" s="160"/>
      <c r="C188" s="160"/>
      <c r="D188" s="161"/>
      <c r="E188" s="160"/>
      <c r="F188" s="161"/>
      <c r="G188" s="160"/>
      <c r="H188" s="160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  <c r="Z188" s="162"/>
    </row>
    <row r="189" spans="1:26" ht="14.25" customHeight="1" x14ac:dyDescent="0.2">
      <c r="A189" s="160"/>
      <c r="B189" s="160"/>
      <c r="C189" s="160"/>
      <c r="D189" s="161"/>
      <c r="E189" s="160"/>
      <c r="F189" s="161"/>
      <c r="G189" s="160"/>
      <c r="H189" s="160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</row>
    <row r="190" spans="1:26" ht="14.25" customHeight="1" x14ac:dyDescent="0.2">
      <c r="A190" s="160"/>
      <c r="B190" s="160"/>
      <c r="C190" s="160"/>
      <c r="D190" s="161"/>
      <c r="E190" s="160"/>
      <c r="F190" s="161"/>
      <c r="G190" s="160"/>
      <c r="H190" s="160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</row>
    <row r="191" spans="1:26" ht="14.25" customHeight="1" x14ac:dyDescent="0.2">
      <c r="A191" s="160"/>
      <c r="B191" s="160"/>
      <c r="C191" s="160"/>
      <c r="D191" s="161"/>
      <c r="E191" s="160"/>
      <c r="F191" s="161"/>
      <c r="G191" s="160"/>
      <c r="H191" s="160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  <c r="Z191" s="162"/>
    </row>
    <row r="192" spans="1:26" ht="14.25" customHeight="1" x14ac:dyDescent="0.2">
      <c r="A192" s="160"/>
      <c r="B192" s="160"/>
      <c r="C192" s="160"/>
      <c r="D192" s="161"/>
      <c r="E192" s="160"/>
      <c r="F192" s="161"/>
      <c r="G192" s="160"/>
      <c r="H192" s="160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  <c r="Z192" s="162"/>
    </row>
    <row r="193" spans="1:26" ht="14.25" customHeight="1" x14ac:dyDescent="0.2">
      <c r="A193" s="160"/>
      <c r="B193" s="160"/>
      <c r="C193" s="160"/>
      <c r="D193" s="161"/>
      <c r="E193" s="160"/>
      <c r="F193" s="161"/>
      <c r="G193" s="160"/>
      <c r="H193" s="160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  <c r="Z193" s="162"/>
    </row>
    <row r="194" spans="1:26" ht="14.25" customHeight="1" x14ac:dyDescent="0.2">
      <c r="A194" s="160"/>
      <c r="B194" s="160"/>
      <c r="C194" s="160"/>
      <c r="D194" s="161"/>
      <c r="E194" s="160"/>
      <c r="F194" s="161"/>
      <c r="G194" s="160"/>
      <c r="H194" s="160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</row>
    <row r="195" spans="1:26" ht="14.25" customHeight="1" x14ac:dyDescent="0.2">
      <c r="A195" s="160"/>
      <c r="B195" s="160"/>
      <c r="C195" s="160"/>
      <c r="D195" s="161"/>
      <c r="E195" s="160"/>
      <c r="F195" s="161"/>
      <c r="G195" s="160"/>
      <c r="H195" s="160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</row>
    <row r="196" spans="1:26" ht="14.25" customHeight="1" x14ac:dyDescent="0.2">
      <c r="A196" s="160"/>
      <c r="B196" s="160"/>
      <c r="C196" s="160"/>
      <c r="D196" s="161"/>
      <c r="E196" s="160"/>
      <c r="F196" s="161"/>
      <c r="G196" s="160"/>
      <c r="H196" s="160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  <c r="Z196" s="162"/>
    </row>
    <row r="197" spans="1:26" ht="14.25" customHeight="1" x14ac:dyDescent="0.2">
      <c r="A197" s="160"/>
      <c r="B197" s="160"/>
      <c r="C197" s="160"/>
      <c r="D197" s="161"/>
      <c r="E197" s="160"/>
      <c r="F197" s="161"/>
      <c r="G197" s="160"/>
      <c r="H197" s="160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  <c r="Z197" s="162"/>
    </row>
    <row r="198" spans="1:26" ht="14.25" customHeight="1" x14ac:dyDescent="0.2">
      <c r="A198" s="160"/>
      <c r="B198" s="160"/>
      <c r="C198" s="160"/>
      <c r="D198" s="161"/>
      <c r="E198" s="160"/>
      <c r="F198" s="161"/>
      <c r="G198" s="160"/>
      <c r="H198" s="160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2"/>
    </row>
    <row r="199" spans="1:26" ht="14.25" customHeight="1" x14ac:dyDescent="0.2">
      <c r="A199" s="160"/>
      <c r="B199" s="160"/>
      <c r="C199" s="160"/>
      <c r="D199" s="161"/>
      <c r="E199" s="160"/>
      <c r="F199" s="161"/>
      <c r="G199" s="160"/>
      <c r="H199" s="160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</row>
    <row r="200" spans="1:26" ht="14.25" customHeight="1" x14ac:dyDescent="0.2">
      <c r="A200" s="160"/>
      <c r="B200" s="160"/>
      <c r="C200" s="160"/>
      <c r="D200" s="161"/>
      <c r="E200" s="160"/>
      <c r="F200" s="161"/>
      <c r="G200" s="160"/>
      <c r="H200" s="160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  <c r="Z200" s="162"/>
    </row>
    <row r="201" spans="1:26" ht="14.25" customHeight="1" x14ac:dyDescent="0.2">
      <c r="A201" s="160"/>
      <c r="B201" s="160"/>
      <c r="C201" s="160"/>
      <c r="D201" s="161"/>
      <c r="E201" s="160"/>
      <c r="F201" s="161"/>
      <c r="G201" s="160"/>
      <c r="H201" s="160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62"/>
      <c r="Z201" s="162"/>
    </row>
    <row r="202" spans="1:26" ht="14.25" customHeight="1" x14ac:dyDescent="0.2">
      <c r="A202" s="160"/>
      <c r="B202" s="160"/>
      <c r="C202" s="160"/>
      <c r="D202" s="161"/>
      <c r="E202" s="160"/>
      <c r="F202" s="161"/>
      <c r="G202" s="160"/>
      <c r="H202" s="160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62"/>
      <c r="Z202" s="162"/>
    </row>
    <row r="203" spans="1:26" ht="14.25" customHeight="1" x14ac:dyDescent="0.2">
      <c r="A203" s="160"/>
      <c r="B203" s="160"/>
      <c r="C203" s="160"/>
      <c r="D203" s="161"/>
      <c r="E203" s="160"/>
      <c r="F203" s="161"/>
      <c r="G203" s="160"/>
      <c r="H203" s="160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  <c r="Z203" s="162"/>
    </row>
    <row r="204" spans="1:26" ht="14.25" customHeight="1" x14ac:dyDescent="0.2">
      <c r="A204" s="160"/>
      <c r="B204" s="160"/>
      <c r="C204" s="160"/>
      <c r="D204" s="161"/>
      <c r="E204" s="160"/>
      <c r="F204" s="161"/>
      <c r="G204" s="160"/>
      <c r="H204" s="160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  <c r="Z204" s="162"/>
    </row>
    <row r="205" spans="1:26" ht="14.25" customHeight="1" x14ac:dyDescent="0.2">
      <c r="A205" s="160"/>
      <c r="B205" s="160"/>
      <c r="C205" s="160"/>
      <c r="D205" s="161"/>
      <c r="E205" s="160"/>
      <c r="F205" s="161"/>
      <c r="G205" s="160"/>
      <c r="H205" s="160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  <c r="Z205" s="162"/>
    </row>
    <row r="206" spans="1:26" ht="14.25" customHeight="1" x14ac:dyDescent="0.2">
      <c r="A206" s="160"/>
      <c r="B206" s="160"/>
      <c r="C206" s="160"/>
      <c r="D206" s="161"/>
      <c r="E206" s="160"/>
      <c r="F206" s="161"/>
      <c r="G206" s="160"/>
      <c r="H206" s="160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  <c r="Z206" s="162"/>
    </row>
    <row r="207" spans="1:26" ht="14.25" customHeight="1" x14ac:dyDescent="0.2">
      <c r="A207" s="160"/>
      <c r="B207" s="160"/>
      <c r="C207" s="160"/>
      <c r="D207" s="161"/>
      <c r="E207" s="160"/>
      <c r="F207" s="161"/>
      <c r="G207" s="160"/>
      <c r="H207" s="160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62"/>
      <c r="Z207" s="162"/>
    </row>
    <row r="208" spans="1:26" ht="14.25" customHeight="1" x14ac:dyDescent="0.2">
      <c r="A208" s="160"/>
      <c r="B208" s="160"/>
      <c r="C208" s="160"/>
      <c r="D208" s="161"/>
      <c r="E208" s="160"/>
      <c r="F208" s="161"/>
      <c r="G208" s="160"/>
      <c r="H208" s="160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  <c r="Z208" s="162"/>
    </row>
    <row r="209" spans="1:26" ht="14.25" customHeight="1" x14ac:dyDescent="0.2">
      <c r="A209" s="160"/>
      <c r="B209" s="160"/>
      <c r="C209" s="160"/>
      <c r="D209" s="161"/>
      <c r="E209" s="160"/>
      <c r="F209" s="161"/>
      <c r="G209" s="160"/>
      <c r="H209" s="160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Y209" s="162"/>
      <c r="Z209" s="162"/>
    </row>
    <row r="210" spans="1:26" ht="14.25" customHeight="1" x14ac:dyDescent="0.2">
      <c r="A210" s="160"/>
      <c r="B210" s="160"/>
      <c r="C210" s="160"/>
      <c r="D210" s="161"/>
      <c r="E210" s="160"/>
      <c r="F210" s="161"/>
      <c r="G210" s="160"/>
      <c r="H210" s="160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  <c r="Y210" s="162"/>
      <c r="Z210" s="162"/>
    </row>
    <row r="211" spans="1:26" ht="14.25" customHeight="1" x14ac:dyDescent="0.2">
      <c r="A211" s="160"/>
      <c r="B211" s="160"/>
      <c r="C211" s="160"/>
      <c r="D211" s="161"/>
      <c r="E211" s="160"/>
      <c r="F211" s="161"/>
      <c r="G211" s="160"/>
      <c r="H211" s="160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62"/>
      <c r="U211" s="162"/>
      <c r="V211" s="162"/>
      <c r="W211" s="162"/>
      <c r="X211" s="162"/>
      <c r="Y211" s="162"/>
      <c r="Z211" s="162"/>
    </row>
    <row r="212" spans="1:26" ht="14.25" customHeight="1" x14ac:dyDescent="0.2">
      <c r="A212" s="160"/>
      <c r="B212" s="160"/>
      <c r="C212" s="160"/>
      <c r="D212" s="161"/>
      <c r="E212" s="160"/>
      <c r="F212" s="161"/>
      <c r="G212" s="160"/>
      <c r="H212" s="160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62"/>
      <c r="U212" s="162"/>
      <c r="V212" s="162"/>
      <c r="W212" s="162"/>
      <c r="X212" s="162"/>
      <c r="Y212" s="162"/>
      <c r="Z212" s="162"/>
    </row>
    <row r="213" spans="1:26" ht="14.25" customHeight="1" x14ac:dyDescent="0.2">
      <c r="A213" s="160"/>
      <c r="B213" s="160"/>
      <c r="C213" s="160"/>
      <c r="D213" s="161"/>
      <c r="E213" s="160"/>
      <c r="F213" s="161"/>
      <c r="G213" s="160"/>
      <c r="H213" s="160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62"/>
      <c r="U213" s="162"/>
      <c r="V213" s="162"/>
      <c r="W213" s="162"/>
      <c r="X213" s="162"/>
      <c r="Y213" s="162"/>
      <c r="Z213" s="162"/>
    </row>
    <row r="214" spans="1:26" ht="14.25" customHeight="1" x14ac:dyDescent="0.2">
      <c r="A214" s="160"/>
      <c r="B214" s="160"/>
      <c r="C214" s="160"/>
      <c r="D214" s="161"/>
      <c r="E214" s="160"/>
      <c r="F214" s="161"/>
      <c r="G214" s="160"/>
      <c r="H214" s="160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62"/>
      <c r="U214" s="162"/>
      <c r="V214" s="162"/>
      <c r="W214" s="162"/>
      <c r="X214" s="162"/>
      <c r="Y214" s="162"/>
      <c r="Z214" s="162"/>
    </row>
    <row r="215" spans="1:26" ht="14.25" customHeight="1" x14ac:dyDescent="0.2">
      <c r="A215" s="160"/>
      <c r="B215" s="160"/>
      <c r="C215" s="160"/>
      <c r="D215" s="161"/>
      <c r="E215" s="160"/>
      <c r="F215" s="161"/>
      <c r="G215" s="160"/>
      <c r="H215" s="160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62"/>
      <c r="Z215" s="162"/>
    </row>
    <row r="216" spans="1:26" ht="14.25" customHeight="1" x14ac:dyDescent="0.2">
      <c r="A216" s="160"/>
      <c r="B216" s="160"/>
      <c r="C216" s="160"/>
      <c r="D216" s="161"/>
      <c r="E216" s="160"/>
      <c r="F216" s="161"/>
      <c r="G216" s="160"/>
      <c r="H216" s="160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62"/>
      <c r="U216" s="162"/>
      <c r="V216" s="162"/>
      <c r="W216" s="162"/>
      <c r="X216" s="162"/>
      <c r="Y216" s="162"/>
      <c r="Z216" s="162"/>
    </row>
    <row r="217" spans="1:26" ht="14.25" customHeight="1" x14ac:dyDescent="0.2">
      <c r="A217" s="160"/>
      <c r="B217" s="160"/>
      <c r="C217" s="160"/>
      <c r="D217" s="161"/>
      <c r="E217" s="160"/>
      <c r="F217" s="161"/>
      <c r="G217" s="160"/>
      <c r="H217" s="160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62"/>
      <c r="W217" s="162"/>
      <c r="X217" s="162"/>
      <c r="Y217" s="162"/>
      <c r="Z217" s="162"/>
    </row>
    <row r="218" spans="1:26" ht="14.25" customHeight="1" x14ac:dyDescent="0.2">
      <c r="A218" s="160"/>
      <c r="B218" s="160"/>
      <c r="C218" s="160"/>
      <c r="D218" s="161"/>
      <c r="E218" s="160"/>
      <c r="F218" s="161"/>
      <c r="G218" s="160"/>
      <c r="H218" s="160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62"/>
      <c r="U218" s="162"/>
      <c r="V218" s="162"/>
      <c r="W218" s="162"/>
      <c r="X218" s="162"/>
      <c r="Y218" s="162"/>
      <c r="Z218" s="162"/>
    </row>
    <row r="219" spans="1:26" ht="14.25" customHeight="1" x14ac:dyDescent="0.2">
      <c r="A219" s="160"/>
      <c r="B219" s="160"/>
      <c r="C219" s="160"/>
      <c r="D219" s="161"/>
      <c r="E219" s="160"/>
      <c r="F219" s="161"/>
      <c r="G219" s="160"/>
      <c r="H219" s="160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62"/>
      <c r="U219" s="162"/>
      <c r="V219" s="162"/>
      <c r="W219" s="162"/>
      <c r="X219" s="162"/>
      <c r="Y219" s="162"/>
      <c r="Z219" s="162"/>
    </row>
    <row r="220" spans="1:26" ht="14.25" customHeight="1" x14ac:dyDescent="0.2">
      <c r="A220" s="160"/>
      <c r="B220" s="160"/>
      <c r="C220" s="160"/>
      <c r="D220" s="161"/>
      <c r="E220" s="160"/>
      <c r="F220" s="161"/>
      <c r="G220" s="160"/>
      <c r="H220" s="160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62"/>
      <c r="U220" s="162"/>
      <c r="V220" s="162"/>
      <c r="W220" s="162"/>
      <c r="X220" s="162"/>
      <c r="Y220" s="162"/>
      <c r="Z220" s="162"/>
    </row>
    <row r="221" spans="1:26" ht="14.25" customHeight="1" x14ac:dyDescent="0.2">
      <c r="A221" s="160"/>
      <c r="B221" s="160"/>
      <c r="C221" s="160"/>
      <c r="D221" s="161"/>
      <c r="E221" s="160"/>
      <c r="F221" s="161"/>
      <c r="G221" s="160"/>
      <c r="H221" s="160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62"/>
      <c r="U221" s="162"/>
      <c r="V221" s="162"/>
      <c r="W221" s="162"/>
      <c r="X221" s="162"/>
      <c r="Y221" s="162"/>
      <c r="Z221" s="162"/>
    </row>
    <row r="222" spans="1:26" ht="14.25" customHeight="1" x14ac:dyDescent="0.2">
      <c r="A222" s="160"/>
      <c r="B222" s="160"/>
      <c r="C222" s="160"/>
      <c r="D222" s="161"/>
      <c r="E222" s="160"/>
      <c r="F222" s="161"/>
      <c r="G222" s="160"/>
      <c r="H222" s="160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62"/>
      <c r="U222" s="162"/>
      <c r="V222" s="162"/>
      <c r="W222" s="162"/>
      <c r="X222" s="162"/>
      <c r="Y222" s="162"/>
      <c r="Z222" s="162"/>
    </row>
    <row r="223" spans="1:26" ht="14.25" customHeight="1" x14ac:dyDescent="0.2">
      <c r="A223" s="160"/>
      <c r="B223" s="160"/>
      <c r="C223" s="160"/>
      <c r="D223" s="161"/>
      <c r="E223" s="160"/>
      <c r="F223" s="161"/>
      <c r="G223" s="160"/>
      <c r="H223" s="160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62"/>
      <c r="U223" s="162"/>
      <c r="V223" s="162"/>
      <c r="W223" s="162"/>
      <c r="X223" s="162"/>
      <c r="Y223" s="162"/>
      <c r="Z223" s="162"/>
    </row>
    <row r="224" spans="1:26" ht="14.25" customHeight="1" x14ac:dyDescent="0.2">
      <c r="A224" s="160"/>
      <c r="B224" s="160"/>
      <c r="C224" s="160"/>
      <c r="D224" s="161"/>
      <c r="E224" s="160"/>
      <c r="F224" s="161"/>
      <c r="G224" s="160"/>
      <c r="H224" s="160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62"/>
      <c r="U224" s="162"/>
      <c r="V224" s="162"/>
      <c r="W224" s="162"/>
      <c r="X224" s="162"/>
      <c r="Y224" s="162"/>
      <c r="Z224" s="162"/>
    </row>
    <row r="225" spans="1:26" ht="14.25" customHeight="1" x14ac:dyDescent="0.2">
      <c r="A225" s="160"/>
      <c r="B225" s="160"/>
      <c r="C225" s="160"/>
      <c r="D225" s="161"/>
      <c r="E225" s="160"/>
      <c r="F225" s="161"/>
      <c r="G225" s="160"/>
      <c r="H225" s="160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62"/>
      <c r="U225" s="162"/>
      <c r="V225" s="162"/>
      <c r="W225" s="162"/>
      <c r="X225" s="162"/>
      <c r="Y225" s="162"/>
      <c r="Z225" s="162"/>
    </row>
    <row r="226" spans="1:26" ht="14.25" customHeight="1" x14ac:dyDescent="0.2">
      <c r="A226" s="160"/>
      <c r="B226" s="160"/>
      <c r="C226" s="160"/>
      <c r="D226" s="161"/>
      <c r="E226" s="160"/>
      <c r="F226" s="161"/>
      <c r="G226" s="160"/>
      <c r="H226" s="160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62"/>
      <c r="U226" s="162"/>
      <c r="V226" s="162"/>
      <c r="W226" s="162"/>
      <c r="X226" s="162"/>
      <c r="Y226" s="162"/>
      <c r="Z226" s="162"/>
    </row>
    <row r="227" spans="1:26" ht="14.25" customHeight="1" x14ac:dyDescent="0.2">
      <c r="A227" s="160"/>
      <c r="B227" s="160"/>
      <c r="C227" s="160"/>
      <c r="D227" s="161"/>
      <c r="E227" s="160"/>
      <c r="F227" s="161"/>
      <c r="G227" s="160"/>
      <c r="H227" s="160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62"/>
      <c r="U227" s="162"/>
      <c r="V227" s="162"/>
      <c r="W227" s="162"/>
      <c r="X227" s="162"/>
      <c r="Y227" s="162"/>
      <c r="Z227" s="162"/>
    </row>
    <row r="228" spans="1:26" ht="14.25" customHeight="1" x14ac:dyDescent="0.2">
      <c r="A228" s="160"/>
      <c r="B228" s="160"/>
      <c r="C228" s="160"/>
      <c r="D228" s="161"/>
      <c r="E228" s="160"/>
      <c r="F228" s="161"/>
      <c r="G228" s="160"/>
      <c r="H228" s="160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62"/>
      <c r="U228" s="162"/>
      <c r="V228" s="162"/>
      <c r="W228" s="162"/>
      <c r="X228" s="162"/>
      <c r="Y228" s="162"/>
      <c r="Z228" s="162"/>
    </row>
    <row r="229" spans="1:26" ht="14.25" customHeight="1" x14ac:dyDescent="0.2">
      <c r="A229" s="160"/>
      <c r="B229" s="160"/>
      <c r="C229" s="160"/>
      <c r="D229" s="161"/>
      <c r="E229" s="160"/>
      <c r="F229" s="161"/>
      <c r="G229" s="160"/>
      <c r="H229" s="160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62"/>
      <c r="U229" s="162"/>
      <c r="V229" s="162"/>
      <c r="W229" s="162"/>
      <c r="X229" s="162"/>
      <c r="Y229" s="162"/>
      <c r="Z229" s="162"/>
    </row>
    <row r="230" spans="1:26" ht="14.25" customHeight="1" x14ac:dyDescent="0.2">
      <c r="A230" s="160"/>
      <c r="B230" s="160"/>
      <c r="C230" s="160"/>
      <c r="D230" s="161"/>
      <c r="E230" s="160"/>
      <c r="F230" s="161"/>
      <c r="G230" s="160"/>
      <c r="H230" s="160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62"/>
      <c r="W230" s="162"/>
      <c r="X230" s="162"/>
      <c r="Y230" s="162"/>
      <c r="Z230" s="162"/>
    </row>
    <row r="231" spans="1:26" ht="14.25" customHeight="1" x14ac:dyDescent="0.2">
      <c r="A231" s="160"/>
      <c r="B231" s="160"/>
      <c r="C231" s="160"/>
      <c r="D231" s="161"/>
      <c r="E231" s="160"/>
      <c r="F231" s="161"/>
      <c r="G231" s="160"/>
      <c r="H231" s="160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62"/>
      <c r="U231" s="162"/>
      <c r="V231" s="162"/>
      <c r="W231" s="162"/>
      <c r="X231" s="162"/>
      <c r="Y231" s="162"/>
      <c r="Z231" s="162"/>
    </row>
    <row r="232" spans="1:26" ht="14.25" customHeight="1" x14ac:dyDescent="0.2">
      <c r="A232" s="160"/>
      <c r="B232" s="160"/>
      <c r="C232" s="160"/>
      <c r="D232" s="161"/>
      <c r="E232" s="160"/>
      <c r="F232" s="161"/>
      <c r="G232" s="160"/>
      <c r="H232" s="160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62"/>
      <c r="U232" s="162"/>
      <c r="V232" s="162"/>
      <c r="W232" s="162"/>
      <c r="X232" s="162"/>
      <c r="Y232" s="162"/>
      <c r="Z232" s="162"/>
    </row>
    <row r="233" spans="1:26" ht="14.25" customHeight="1" x14ac:dyDescent="0.2">
      <c r="A233" s="160"/>
      <c r="B233" s="160"/>
      <c r="C233" s="160"/>
      <c r="D233" s="161"/>
      <c r="E233" s="160"/>
      <c r="F233" s="161"/>
      <c r="G233" s="160"/>
      <c r="H233" s="160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62"/>
      <c r="U233" s="162"/>
      <c r="V233" s="162"/>
      <c r="W233" s="162"/>
      <c r="X233" s="162"/>
      <c r="Y233" s="162"/>
      <c r="Z233" s="162"/>
    </row>
    <row r="234" spans="1:26" ht="14.25" customHeight="1" x14ac:dyDescent="0.2">
      <c r="A234" s="160"/>
      <c r="B234" s="160"/>
      <c r="C234" s="160"/>
      <c r="D234" s="161"/>
      <c r="E234" s="160"/>
      <c r="F234" s="161"/>
      <c r="G234" s="160"/>
      <c r="H234" s="160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62"/>
      <c r="U234" s="162"/>
      <c r="V234" s="162"/>
      <c r="W234" s="162"/>
      <c r="X234" s="162"/>
      <c r="Y234" s="162"/>
      <c r="Z234" s="162"/>
    </row>
    <row r="235" spans="1:26" ht="14.25" customHeight="1" x14ac:dyDescent="0.2">
      <c r="A235" s="160"/>
      <c r="B235" s="160"/>
      <c r="C235" s="160"/>
      <c r="D235" s="161"/>
      <c r="E235" s="160"/>
      <c r="F235" s="161"/>
      <c r="G235" s="160"/>
      <c r="H235" s="160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62"/>
      <c r="U235" s="162"/>
      <c r="V235" s="162"/>
      <c r="W235" s="162"/>
      <c r="X235" s="162"/>
      <c r="Y235" s="162"/>
      <c r="Z235" s="162"/>
    </row>
    <row r="236" spans="1:26" ht="14.25" customHeight="1" x14ac:dyDescent="0.2">
      <c r="A236" s="160"/>
      <c r="B236" s="160"/>
      <c r="C236" s="160"/>
      <c r="D236" s="161"/>
      <c r="E236" s="160"/>
      <c r="F236" s="161"/>
      <c r="G236" s="160"/>
      <c r="H236" s="160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62"/>
      <c r="U236" s="162"/>
      <c r="V236" s="162"/>
      <c r="W236" s="162"/>
      <c r="X236" s="162"/>
      <c r="Y236" s="162"/>
      <c r="Z236" s="162"/>
    </row>
    <row r="237" spans="1:26" ht="14.25" customHeight="1" x14ac:dyDescent="0.2">
      <c r="A237" s="160"/>
      <c r="B237" s="160"/>
      <c r="C237" s="160"/>
      <c r="D237" s="161"/>
      <c r="E237" s="160"/>
      <c r="F237" s="161"/>
      <c r="G237" s="160"/>
      <c r="H237" s="160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62"/>
      <c r="U237" s="162"/>
      <c r="V237" s="162"/>
      <c r="W237" s="162"/>
      <c r="X237" s="162"/>
      <c r="Y237" s="162"/>
      <c r="Z237" s="162"/>
    </row>
    <row r="238" spans="1:26" ht="14.25" customHeight="1" x14ac:dyDescent="0.2">
      <c r="A238" s="160"/>
      <c r="B238" s="160"/>
      <c r="C238" s="160"/>
      <c r="D238" s="161"/>
      <c r="E238" s="160"/>
      <c r="F238" s="161"/>
      <c r="G238" s="160"/>
      <c r="H238" s="160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62"/>
      <c r="U238" s="162"/>
      <c r="V238" s="162"/>
      <c r="W238" s="162"/>
      <c r="X238" s="162"/>
      <c r="Y238" s="162"/>
      <c r="Z238" s="162"/>
    </row>
    <row r="239" spans="1:26" ht="14.25" customHeight="1" x14ac:dyDescent="0.2">
      <c r="A239" s="160"/>
      <c r="B239" s="160"/>
      <c r="C239" s="160"/>
      <c r="D239" s="161"/>
      <c r="E239" s="160"/>
      <c r="F239" s="161"/>
      <c r="G239" s="160"/>
      <c r="H239" s="160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62"/>
      <c r="U239" s="162"/>
      <c r="V239" s="162"/>
      <c r="W239" s="162"/>
      <c r="X239" s="162"/>
      <c r="Y239" s="162"/>
      <c r="Z239" s="162"/>
    </row>
    <row r="240" spans="1:26" ht="14.25" customHeight="1" x14ac:dyDescent="0.2">
      <c r="A240" s="160"/>
      <c r="B240" s="160"/>
      <c r="C240" s="160"/>
      <c r="D240" s="161"/>
      <c r="E240" s="160"/>
      <c r="F240" s="161"/>
      <c r="G240" s="160"/>
      <c r="H240" s="160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62"/>
      <c r="U240" s="162"/>
      <c r="V240" s="162"/>
      <c r="W240" s="162"/>
      <c r="X240" s="162"/>
      <c r="Y240" s="162"/>
      <c r="Z240" s="162"/>
    </row>
    <row r="241" spans="1:26" ht="14.25" customHeight="1" x14ac:dyDescent="0.2">
      <c r="A241" s="160"/>
      <c r="B241" s="160"/>
      <c r="C241" s="160"/>
      <c r="D241" s="161"/>
      <c r="E241" s="160"/>
      <c r="F241" s="161"/>
      <c r="G241" s="160"/>
      <c r="H241" s="160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62"/>
      <c r="U241" s="162"/>
      <c r="V241" s="162"/>
      <c r="W241" s="162"/>
      <c r="X241" s="162"/>
      <c r="Y241" s="162"/>
      <c r="Z241" s="162"/>
    </row>
    <row r="242" spans="1:26" ht="14.25" customHeight="1" x14ac:dyDescent="0.2">
      <c r="A242" s="160"/>
      <c r="B242" s="160"/>
      <c r="C242" s="160"/>
      <c r="D242" s="161"/>
      <c r="E242" s="160"/>
      <c r="F242" s="161"/>
      <c r="G242" s="160"/>
      <c r="H242" s="160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62"/>
      <c r="U242" s="162"/>
      <c r="V242" s="162"/>
      <c r="W242" s="162"/>
      <c r="X242" s="162"/>
      <c r="Y242" s="162"/>
      <c r="Z242" s="162"/>
    </row>
    <row r="243" spans="1:26" ht="14.25" customHeight="1" x14ac:dyDescent="0.2">
      <c r="A243" s="160"/>
      <c r="B243" s="160"/>
      <c r="C243" s="160"/>
      <c r="D243" s="161"/>
      <c r="E243" s="160"/>
      <c r="F243" s="161"/>
      <c r="G243" s="160"/>
      <c r="H243" s="160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62"/>
      <c r="U243" s="162"/>
      <c r="V243" s="162"/>
      <c r="W243" s="162"/>
      <c r="X243" s="162"/>
      <c r="Y243" s="162"/>
      <c r="Z243" s="162"/>
    </row>
    <row r="244" spans="1:26" ht="14.25" customHeight="1" x14ac:dyDescent="0.2">
      <c r="A244" s="160"/>
      <c r="B244" s="160"/>
      <c r="C244" s="160"/>
      <c r="D244" s="161"/>
      <c r="E244" s="160"/>
      <c r="F244" s="161"/>
      <c r="G244" s="160"/>
      <c r="H244" s="160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62"/>
      <c r="U244" s="162"/>
      <c r="V244" s="162"/>
      <c r="W244" s="162"/>
      <c r="X244" s="162"/>
      <c r="Y244" s="162"/>
      <c r="Z244" s="162"/>
    </row>
    <row r="245" spans="1:26" ht="14.25" customHeight="1" x14ac:dyDescent="0.2">
      <c r="A245" s="160"/>
      <c r="B245" s="160"/>
      <c r="C245" s="160"/>
      <c r="D245" s="161"/>
      <c r="E245" s="160"/>
      <c r="F245" s="161"/>
      <c r="G245" s="160"/>
      <c r="H245" s="160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2"/>
      <c r="Z245" s="162"/>
    </row>
    <row r="246" spans="1:26" ht="14.25" customHeight="1" x14ac:dyDescent="0.2">
      <c r="A246" s="160"/>
      <c r="B246" s="160"/>
      <c r="C246" s="160"/>
      <c r="D246" s="161"/>
      <c r="E246" s="160"/>
      <c r="F246" s="161"/>
      <c r="G246" s="160"/>
      <c r="H246" s="160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62"/>
      <c r="U246" s="162"/>
      <c r="V246" s="162"/>
      <c r="W246" s="162"/>
      <c r="X246" s="162"/>
      <c r="Y246" s="162"/>
      <c r="Z246" s="162"/>
    </row>
    <row r="247" spans="1:26" ht="14.25" customHeight="1" x14ac:dyDescent="0.2">
      <c r="A247" s="160"/>
      <c r="B247" s="160"/>
      <c r="C247" s="160"/>
      <c r="D247" s="161"/>
      <c r="E247" s="160"/>
      <c r="F247" s="161"/>
      <c r="G247" s="160"/>
      <c r="H247" s="160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62"/>
      <c r="U247" s="162"/>
      <c r="V247" s="162"/>
      <c r="W247" s="162"/>
      <c r="X247" s="162"/>
      <c r="Y247" s="162"/>
      <c r="Z247" s="162"/>
    </row>
    <row r="248" spans="1:26" ht="14.25" customHeight="1" x14ac:dyDescent="0.2">
      <c r="A248" s="160"/>
      <c r="B248" s="160"/>
      <c r="C248" s="160"/>
      <c r="D248" s="161"/>
      <c r="E248" s="160"/>
      <c r="F248" s="161"/>
      <c r="G248" s="160"/>
      <c r="H248" s="160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62"/>
      <c r="U248" s="162"/>
      <c r="V248" s="162"/>
      <c r="W248" s="162"/>
      <c r="X248" s="162"/>
      <c r="Y248" s="162"/>
      <c r="Z248" s="162"/>
    </row>
    <row r="249" spans="1:26" ht="14.25" customHeight="1" x14ac:dyDescent="0.2">
      <c r="A249" s="160"/>
      <c r="B249" s="160"/>
      <c r="C249" s="160"/>
      <c r="D249" s="161"/>
      <c r="E249" s="160"/>
      <c r="F249" s="161"/>
      <c r="G249" s="160"/>
      <c r="H249" s="160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62"/>
      <c r="U249" s="162"/>
      <c r="V249" s="162"/>
      <c r="W249" s="162"/>
      <c r="X249" s="162"/>
      <c r="Y249" s="162"/>
      <c r="Z249" s="162"/>
    </row>
    <row r="250" spans="1:26" ht="14.25" customHeight="1" x14ac:dyDescent="0.2">
      <c r="A250" s="160"/>
      <c r="B250" s="160"/>
      <c r="C250" s="160"/>
      <c r="D250" s="161"/>
      <c r="E250" s="160"/>
      <c r="F250" s="161"/>
      <c r="G250" s="160"/>
      <c r="H250" s="160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62"/>
      <c r="U250" s="162"/>
      <c r="V250" s="162"/>
      <c r="W250" s="162"/>
      <c r="X250" s="162"/>
      <c r="Y250" s="162"/>
      <c r="Z250" s="162"/>
    </row>
    <row r="251" spans="1:26" ht="14.25" customHeight="1" x14ac:dyDescent="0.2">
      <c r="A251" s="160"/>
      <c r="B251" s="160"/>
      <c r="C251" s="160"/>
      <c r="D251" s="161"/>
      <c r="E251" s="160"/>
      <c r="F251" s="161"/>
      <c r="G251" s="160"/>
      <c r="H251" s="160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62"/>
      <c r="U251" s="162"/>
      <c r="V251" s="162"/>
      <c r="W251" s="162"/>
      <c r="X251" s="162"/>
      <c r="Y251" s="162"/>
      <c r="Z251" s="162"/>
    </row>
    <row r="252" spans="1:26" ht="14.25" customHeight="1" x14ac:dyDescent="0.2">
      <c r="A252" s="160"/>
      <c r="B252" s="160"/>
      <c r="C252" s="160"/>
      <c r="D252" s="161"/>
      <c r="E252" s="160"/>
      <c r="F252" s="161"/>
      <c r="G252" s="160"/>
      <c r="H252" s="160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62"/>
      <c r="U252" s="162"/>
      <c r="V252" s="162"/>
      <c r="W252" s="162"/>
      <c r="X252" s="162"/>
      <c r="Y252" s="162"/>
      <c r="Z252" s="162"/>
    </row>
    <row r="253" spans="1:26" ht="14.25" customHeight="1" x14ac:dyDescent="0.2">
      <c r="A253" s="160"/>
      <c r="B253" s="160"/>
      <c r="C253" s="160"/>
      <c r="D253" s="161"/>
      <c r="E253" s="160"/>
      <c r="F253" s="161"/>
      <c r="G253" s="160"/>
      <c r="H253" s="160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62"/>
      <c r="U253" s="162"/>
      <c r="V253" s="162"/>
      <c r="W253" s="162"/>
      <c r="X253" s="162"/>
      <c r="Y253" s="162"/>
      <c r="Z253" s="162"/>
    </row>
    <row r="254" spans="1:26" ht="14.25" customHeight="1" x14ac:dyDescent="0.2">
      <c r="A254" s="160"/>
      <c r="B254" s="160"/>
      <c r="C254" s="160"/>
      <c r="D254" s="161"/>
      <c r="E254" s="160"/>
      <c r="F254" s="161"/>
      <c r="G254" s="160"/>
      <c r="H254" s="160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62"/>
      <c r="U254" s="162"/>
      <c r="V254" s="162"/>
      <c r="W254" s="162"/>
      <c r="X254" s="162"/>
      <c r="Y254" s="162"/>
      <c r="Z254" s="162"/>
    </row>
    <row r="255" spans="1:26" ht="14.25" customHeight="1" x14ac:dyDescent="0.2">
      <c r="A255" s="160"/>
      <c r="B255" s="160"/>
      <c r="C255" s="160"/>
      <c r="D255" s="161"/>
      <c r="E255" s="160"/>
      <c r="F255" s="161"/>
      <c r="G255" s="160"/>
      <c r="H255" s="160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62"/>
      <c r="U255" s="162"/>
      <c r="V255" s="162"/>
      <c r="W255" s="162"/>
      <c r="X255" s="162"/>
      <c r="Y255" s="162"/>
      <c r="Z255" s="162"/>
    </row>
    <row r="256" spans="1:26" ht="14.25" customHeight="1" x14ac:dyDescent="0.2">
      <c r="A256" s="160"/>
      <c r="B256" s="160"/>
      <c r="C256" s="160"/>
      <c r="D256" s="161"/>
      <c r="E256" s="160"/>
      <c r="F256" s="161"/>
      <c r="G256" s="160"/>
      <c r="H256" s="160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62"/>
      <c r="U256" s="162"/>
      <c r="V256" s="162"/>
      <c r="W256" s="162"/>
      <c r="X256" s="162"/>
      <c r="Y256" s="162"/>
      <c r="Z256" s="162"/>
    </row>
    <row r="257" spans="1:26" ht="14.25" customHeight="1" x14ac:dyDescent="0.2">
      <c r="A257" s="160"/>
      <c r="B257" s="160"/>
      <c r="C257" s="160"/>
      <c r="D257" s="161"/>
      <c r="E257" s="160"/>
      <c r="F257" s="161"/>
      <c r="G257" s="160"/>
      <c r="H257" s="160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62"/>
      <c r="U257" s="162"/>
      <c r="V257" s="162"/>
      <c r="W257" s="162"/>
      <c r="X257" s="162"/>
      <c r="Y257" s="162"/>
      <c r="Z257" s="162"/>
    </row>
    <row r="258" spans="1:26" ht="14.25" customHeight="1" x14ac:dyDescent="0.2">
      <c r="A258" s="160"/>
      <c r="B258" s="160"/>
      <c r="C258" s="160"/>
      <c r="D258" s="161"/>
      <c r="E258" s="160"/>
      <c r="F258" s="161"/>
      <c r="G258" s="160"/>
      <c r="H258" s="160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62"/>
      <c r="U258" s="162"/>
      <c r="V258" s="162"/>
      <c r="W258" s="162"/>
      <c r="X258" s="162"/>
      <c r="Y258" s="162"/>
      <c r="Z258" s="162"/>
    </row>
    <row r="259" spans="1:26" ht="14.25" customHeight="1" x14ac:dyDescent="0.2">
      <c r="A259" s="160"/>
      <c r="B259" s="160"/>
      <c r="C259" s="160"/>
      <c r="D259" s="161"/>
      <c r="E259" s="160"/>
      <c r="F259" s="161"/>
      <c r="G259" s="160"/>
      <c r="H259" s="160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62"/>
      <c r="U259" s="162"/>
      <c r="V259" s="162"/>
      <c r="W259" s="162"/>
      <c r="X259" s="162"/>
      <c r="Y259" s="162"/>
      <c r="Z259" s="162"/>
    </row>
    <row r="260" spans="1:26" ht="14.25" customHeight="1" x14ac:dyDescent="0.2">
      <c r="A260" s="160"/>
      <c r="B260" s="160"/>
      <c r="C260" s="160"/>
      <c r="D260" s="161"/>
      <c r="E260" s="160"/>
      <c r="F260" s="161"/>
      <c r="G260" s="160"/>
      <c r="H260" s="160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62"/>
      <c r="U260" s="162"/>
      <c r="V260" s="162"/>
      <c r="W260" s="162"/>
      <c r="X260" s="162"/>
      <c r="Y260" s="162"/>
      <c r="Z260" s="162"/>
    </row>
    <row r="261" spans="1:26" ht="14.25" customHeight="1" x14ac:dyDescent="0.2">
      <c r="A261" s="160"/>
      <c r="B261" s="160"/>
      <c r="C261" s="160"/>
      <c r="D261" s="161"/>
      <c r="E261" s="160"/>
      <c r="F261" s="161"/>
      <c r="G261" s="160"/>
      <c r="H261" s="160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62"/>
      <c r="U261" s="162"/>
      <c r="V261" s="162"/>
      <c r="W261" s="162"/>
      <c r="X261" s="162"/>
      <c r="Y261" s="162"/>
      <c r="Z261" s="162"/>
    </row>
    <row r="262" spans="1:26" ht="14.25" customHeight="1" x14ac:dyDescent="0.2">
      <c r="A262" s="160"/>
      <c r="B262" s="160"/>
      <c r="C262" s="160"/>
      <c r="D262" s="161"/>
      <c r="E262" s="160"/>
      <c r="F262" s="161"/>
      <c r="G262" s="160"/>
      <c r="H262" s="160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62"/>
      <c r="U262" s="162"/>
      <c r="V262" s="162"/>
      <c r="W262" s="162"/>
      <c r="X262" s="162"/>
      <c r="Y262" s="162"/>
      <c r="Z262" s="162"/>
    </row>
    <row r="263" spans="1:26" ht="14.25" customHeight="1" x14ac:dyDescent="0.2">
      <c r="A263" s="160"/>
      <c r="B263" s="160"/>
      <c r="C263" s="160"/>
      <c r="D263" s="161"/>
      <c r="E263" s="160"/>
      <c r="F263" s="161"/>
      <c r="G263" s="160"/>
      <c r="H263" s="160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2"/>
      <c r="Z263" s="162"/>
    </row>
    <row r="264" spans="1:26" ht="14.25" customHeight="1" x14ac:dyDescent="0.2">
      <c r="A264" s="160"/>
      <c r="B264" s="160"/>
      <c r="C264" s="160"/>
      <c r="D264" s="161"/>
      <c r="E264" s="160"/>
      <c r="F264" s="161"/>
      <c r="G264" s="160"/>
      <c r="H264" s="160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62"/>
      <c r="U264" s="162"/>
      <c r="V264" s="162"/>
      <c r="W264" s="162"/>
      <c r="X264" s="162"/>
      <c r="Y264" s="162"/>
      <c r="Z264" s="162"/>
    </row>
    <row r="265" spans="1:26" ht="14.25" customHeight="1" x14ac:dyDescent="0.2">
      <c r="A265" s="160"/>
      <c r="B265" s="160"/>
      <c r="C265" s="160"/>
      <c r="D265" s="161"/>
      <c r="E265" s="160"/>
      <c r="F265" s="161"/>
      <c r="G265" s="160"/>
      <c r="H265" s="160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62"/>
      <c r="U265" s="162"/>
      <c r="V265" s="162"/>
      <c r="W265" s="162"/>
      <c r="X265" s="162"/>
      <c r="Y265" s="162"/>
      <c r="Z265" s="162"/>
    </row>
    <row r="266" spans="1:26" ht="14.25" customHeight="1" x14ac:dyDescent="0.2">
      <c r="A266" s="160"/>
      <c r="B266" s="160"/>
      <c r="C266" s="160"/>
      <c r="D266" s="161"/>
      <c r="E266" s="160"/>
      <c r="F266" s="161"/>
      <c r="G266" s="160"/>
      <c r="H266" s="160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62"/>
      <c r="U266" s="162"/>
      <c r="V266" s="162"/>
      <c r="W266" s="162"/>
      <c r="X266" s="162"/>
      <c r="Y266" s="162"/>
      <c r="Z266" s="162"/>
    </row>
    <row r="267" spans="1:26" ht="14.25" customHeight="1" x14ac:dyDescent="0.2">
      <c r="A267" s="160"/>
      <c r="B267" s="160"/>
      <c r="C267" s="160"/>
      <c r="D267" s="161"/>
      <c r="E267" s="160"/>
      <c r="F267" s="161"/>
      <c r="G267" s="160"/>
      <c r="H267" s="160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62"/>
      <c r="U267" s="162"/>
      <c r="V267" s="162"/>
      <c r="W267" s="162"/>
      <c r="X267" s="162"/>
      <c r="Y267" s="162"/>
      <c r="Z267" s="162"/>
    </row>
    <row r="268" spans="1:26" ht="14.25" customHeight="1" x14ac:dyDescent="0.2">
      <c r="A268" s="160"/>
      <c r="B268" s="160"/>
      <c r="C268" s="160"/>
      <c r="D268" s="161"/>
      <c r="E268" s="160"/>
      <c r="F268" s="161"/>
      <c r="G268" s="160"/>
      <c r="H268" s="160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  <c r="Z268" s="162"/>
    </row>
    <row r="269" spans="1:26" ht="14.25" customHeight="1" x14ac:dyDescent="0.2">
      <c r="A269" s="160"/>
      <c r="B269" s="160"/>
      <c r="C269" s="160"/>
      <c r="D269" s="161"/>
      <c r="E269" s="160"/>
      <c r="F269" s="161"/>
      <c r="G269" s="160"/>
      <c r="H269" s="160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  <c r="Y269" s="162"/>
      <c r="Z269" s="162"/>
    </row>
    <row r="270" spans="1:26" ht="14.25" customHeight="1" x14ac:dyDescent="0.2">
      <c r="A270" s="160"/>
      <c r="B270" s="160"/>
      <c r="C270" s="160"/>
      <c r="D270" s="161"/>
      <c r="E270" s="160"/>
      <c r="F270" s="161"/>
      <c r="G270" s="160"/>
      <c r="H270" s="160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62"/>
      <c r="U270" s="162"/>
      <c r="V270" s="162"/>
      <c r="W270" s="162"/>
      <c r="X270" s="162"/>
      <c r="Y270" s="162"/>
      <c r="Z270" s="162"/>
    </row>
    <row r="271" spans="1:26" ht="14.25" customHeight="1" x14ac:dyDescent="0.2">
      <c r="A271" s="160"/>
      <c r="B271" s="160"/>
      <c r="C271" s="160"/>
      <c r="D271" s="161"/>
      <c r="E271" s="160"/>
      <c r="F271" s="161"/>
      <c r="G271" s="160"/>
      <c r="H271" s="160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62"/>
      <c r="U271" s="162"/>
      <c r="V271" s="162"/>
      <c r="W271" s="162"/>
      <c r="X271" s="162"/>
      <c r="Y271" s="162"/>
      <c r="Z271" s="162"/>
    </row>
    <row r="272" spans="1:26" ht="14.25" customHeight="1" x14ac:dyDescent="0.2">
      <c r="A272" s="160"/>
      <c r="B272" s="160"/>
      <c r="C272" s="160"/>
      <c r="D272" s="161"/>
      <c r="E272" s="160"/>
      <c r="F272" s="161"/>
      <c r="G272" s="160"/>
      <c r="H272" s="160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62"/>
      <c r="U272" s="162"/>
      <c r="V272" s="162"/>
      <c r="W272" s="162"/>
      <c r="X272" s="162"/>
      <c r="Y272" s="162"/>
      <c r="Z272" s="162"/>
    </row>
    <row r="273" spans="1:26" ht="14.25" customHeight="1" x14ac:dyDescent="0.2">
      <c r="A273" s="160"/>
      <c r="B273" s="160"/>
      <c r="C273" s="160"/>
      <c r="D273" s="161"/>
      <c r="E273" s="160"/>
      <c r="F273" s="161"/>
      <c r="G273" s="160"/>
      <c r="H273" s="160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62"/>
      <c r="U273" s="162"/>
      <c r="V273" s="162"/>
      <c r="W273" s="162"/>
      <c r="X273" s="162"/>
      <c r="Y273" s="162"/>
      <c r="Z273" s="162"/>
    </row>
    <row r="274" spans="1:26" ht="14.25" customHeight="1" x14ac:dyDescent="0.2">
      <c r="A274" s="160"/>
      <c r="B274" s="160"/>
      <c r="C274" s="160"/>
      <c r="D274" s="161"/>
      <c r="E274" s="160"/>
      <c r="F274" s="161"/>
      <c r="G274" s="160"/>
      <c r="H274" s="160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62"/>
      <c r="U274" s="162"/>
      <c r="V274" s="162"/>
      <c r="W274" s="162"/>
      <c r="X274" s="162"/>
      <c r="Y274" s="162"/>
      <c r="Z274" s="162"/>
    </row>
    <row r="275" spans="1:26" ht="14.25" customHeight="1" x14ac:dyDescent="0.2">
      <c r="A275" s="160"/>
      <c r="B275" s="160"/>
      <c r="C275" s="160"/>
      <c r="D275" s="161"/>
      <c r="E275" s="160"/>
      <c r="F275" s="161"/>
      <c r="G275" s="160"/>
      <c r="H275" s="160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62"/>
      <c r="U275" s="162"/>
      <c r="V275" s="162"/>
      <c r="W275" s="162"/>
      <c r="X275" s="162"/>
      <c r="Y275" s="162"/>
      <c r="Z275" s="162"/>
    </row>
    <row r="276" spans="1:26" ht="15.75" customHeight="1" x14ac:dyDescent="0.2"/>
    <row r="277" spans="1:26" ht="15.75" customHeight="1" x14ac:dyDescent="0.2"/>
    <row r="278" spans="1:26" ht="15.75" customHeight="1" x14ac:dyDescent="0.2"/>
    <row r="279" spans="1:26" ht="15.75" customHeight="1" x14ac:dyDescent="0.2"/>
    <row r="280" spans="1:26" ht="15.75" customHeight="1" x14ac:dyDescent="0.2"/>
    <row r="281" spans="1:26" ht="15.75" customHeight="1" x14ac:dyDescent="0.2"/>
    <row r="282" spans="1:26" ht="15.75" customHeight="1" x14ac:dyDescent="0.2"/>
    <row r="283" spans="1:26" ht="15.75" customHeight="1" x14ac:dyDescent="0.2"/>
    <row r="284" spans="1:26" ht="15.75" customHeight="1" x14ac:dyDescent="0.2"/>
    <row r="285" spans="1:26" ht="15.75" customHeight="1" x14ac:dyDescent="0.2"/>
    <row r="286" spans="1:26" ht="15.75" customHeight="1" x14ac:dyDescent="0.2"/>
    <row r="287" spans="1:26" ht="15.75" customHeight="1" x14ac:dyDescent="0.2"/>
    <row r="288" spans="1:26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</sheetData>
  <mergeCells count="12">
    <mergeCell ref="H2:J2"/>
    <mergeCell ref="H3:J3"/>
    <mergeCell ref="B5:J5"/>
    <mergeCell ref="B6:J6"/>
    <mergeCell ref="B7:J7"/>
    <mergeCell ref="B13:C13"/>
    <mergeCell ref="B16:D16"/>
    <mergeCell ref="E16:J16"/>
    <mergeCell ref="B73:C73"/>
    <mergeCell ref="B8:J8"/>
    <mergeCell ref="E10:J10"/>
    <mergeCell ref="B10:D10"/>
  </mergeCells>
  <pageMargins left="0.7" right="0.7" top="0.75" bottom="0.75" header="0" footer="0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Olena</dc:creator>
  <cp:lastModifiedBy>Користувач Windows</cp:lastModifiedBy>
  <cp:lastPrinted>2021-01-12T13:23:27Z</cp:lastPrinted>
  <dcterms:created xsi:type="dcterms:W3CDTF">2020-12-24T12:11:26Z</dcterms:created>
  <dcterms:modified xsi:type="dcterms:W3CDTF">2021-01-12T13:26:10Z</dcterms:modified>
</cp:coreProperties>
</file>