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960" windowHeight="11325"/>
  </bookViews>
  <sheets>
    <sheet name="Table 1" sheetId="1" r:id="rId1"/>
    <sheet name="Table 2" sheetId="2" r:id="rId2"/>
    <sheet name="Лист1" sheetId="3" r:id="rId3"/>
  </sheets>
  <definedNames>
    <definedName name="_xlnm._FilterDatabase" localSheetId="0" hidden="1">'Table 1'!$A$9:$W$9</definedName>
  </definedNames>
  <calcPr calcId="144525"/>
</workbook>
</file>

<file path=xl/calcChain.xml><?xml version="1.0" encoding="utf-8"?>
<calcChain xmlns="http://schemas.openxmlformats.org/spreadsheetml/2006/main">
  <c r="Q80" i="1" l="1"/>
  <c r="Q79" i="1"/>
  <c r="Q78" i="1"/>
  <c r="Q77" i="1"/>
  <c r="Q76" i="1"/>
  <c r="Q75" i="1"/>
  <c r="Q70" i="1"/>
  <c r="Q71" i="1"/>
  <c r="Q39" i="1"/>
  <c r="S39" i="1"/>
  <c r="Q18" i="1"/>
  <c r="Q19" i="1"/>
  <c r="Q20" i="1"/>
  <c r="Q21" i="1"/>
  <c r="Q22" i="1"/>
  <c r="Q23" i="1"/>
  <c r="Q24" i="1"/>
  <c r="Q25" i="1"/>
  <c r="Q26" i="1"/>
  <c r="Q27" i="1"/>
  <c r="Q28" i="1"/>
  <c r="Q17" i="1"/>
  <c r="N70" i="1" l="1"/>
  <c r="T86" i="1" l="1"/>
  <c r="T93" i="1"/>
  <c r="T78" i="1"/>
  <c r="T80" i="1"/>
  <c r="U80" i="1" s="1"/>
  <c r="T77" i="1"/>
  <c r="U77" i="1" s="1"/>
  <c r="S77" i="1"/>
  <c r="U76" i="1"/>
  <c r="U78" i="1"/>
  <c r="U75" i="1"/>
  <c r="R63" i="1"/>
  <c r="U61" i="1"/>
  <c r="U62" i="1"/>
  <c r="U59" i="1"/>
  <c r="T61" i="1"/>
  <c r="T60" i="1"/>
  <c r="T63" i="1" s="1"/>
  <c r="U63" i="1" s="1"/>
  <c r="Q61" i="1"/>
  <c r="Q60" i="1"/>
  <c r="S93" i="1"/>
  <c r="S79" i="1"/>
  <c r="S76" i="1"/>
  <c r="S81" i="1" s="1"/>
  <c r="S78" i="1"/>
  <c r="S80" i="1"/>
  <c r="S75" i="1"/>
  <c r="T73" i="1"/>
  <c r="O76" i="1"/>
  <c r="O77" i="1"/>
  <c r="O78" i="1"/>
  <c r="O79" i="1"/>
  <c r="O80" i="1"/>
  <c r="O75" i="1"/>
  <c r="O81" i="1" s="1"/>
  <c r="U57" i="1"/>
  <c r="T57" i="1"/>
  <c r="S57" i="1"/>
  <c r="S63" i="1"/>
  <c r="S60" i="1"/>
  <c r="S61" i="1"/>
  <c r="S62" i="1"/>
  <c r="S59" i="1"/>
  <c r="O63" i="1"/>
  <c r="O61" i="1"/>
  <c r="O60" i="1"/>
  <c r="H96" i="1"/>
  <c r="U12" i="1"/>
  <c r="T12" i="1"/>
  <c r="S12" i="1"/>
  <c r="R12" i="1"/>
  <c r="O12" i="1"/>
  <c r="L12" i="1"/>
  <c r="H12" i="1"/>
  <c r="U11" i="1"/>
  <c r="T11" i="1"/>
  <c r="S11" i="1"/>
  <c r="H11" i="1"/>
  <c r="H94" i="1"/>
  <c r="L63" i="1"/>
  <c r="H63" i="1"/>
  <c r="H81" i="1"/>
  <c r="L79" i="1"/>
  <c r="T79" i="1" s="1"/>
  <c r="T81" i="1" s="1"/>
  <c r="U81" i="1" s="1"/>
  <c r="I79" i="1"/>
  <c r="L77" i="1"/>
  <c r="I77" i="1"/>
  <c r="L60" i="1"/>
  <c r="H60" i="1"/>
  <c r="O93" i="1"/>
  <c r="R90" i="1"/>
  <c r="O90" i="1"/>
  <c r="R81" i="1"/>
  <c r="R73" i="1"/>
  <c r="O57" i="1"/>
  <c r="T92" i="1"/>
  <c r="R92" i="1"/>
  <c r="R93" i="1" s="1"/>
  <c r="O92" i="1"/>
  <c r="S92" i="1" s="1"/>
  <c r="U92" i="1" s="1"/>
  <c r="R84" i="1"/>
  <c r="T84" i="1" s="1"/>
  <c r="O84" i="1"/>
  <c r="O86" i="1" s="1"/>
  <c r="T71" i="1"/>
  <c r="T72" i="1"/>
  <c r="T70" i="1"/>
  <c r="O72" i="1"/>
  <c r="S72" i="1" s="1"/>
  <c r="O71" i="1"/>
  <c r="S71" i="1" s="1"/>
  <c r="U71" i="1" s="1"/>
  <c r="S70" i="1"/>
  <c r="U70" i="1" s="1"/>
  <c r="S54" i="1"/>
  <c r="R54" i="1"/>
  <c r="R57" i="1" s="1"/>
  <c r="O54" i="1"/>
  <c r="T51" i="1"/>
  <c r="T39" i="1"/>
  <c r="S47" i="1"/>
  <c r="Q50" i="1"/>
  <c r="R50" i="1" s="1"/>
  <c r="T50" i="1" s="1"/>
  <c r="Q49" i="1"/>
  <c r="T49" i="1" s="1"/>
  <c r="Q48" i="1"/>
  <c r="T48" i="1" s="1"/>
  <c r="Q47" i="1"/>
  <c r="T47" i="1" s="1"/>
  <c r="Q46" i="1"/>
  <c r="T46" i="1" s="1"/>
  <c r="Q45" i="1"/>
  <c r="T45" i="1" s="1"/>
  <c r="Q44" i="1"/>
  <c r="T44" i="1" s="1"/>
  <c r="Q43" i="1"/>
  <c r="T43" i="1" s="1"/>
  <c r="Q42" i="1"/>
  <c r="T42" i="1" s="1"/>
  <c r="Q41" i="1"/>
  <c r="T41" i="1" s="1"/>
  <c r="Q40" i="1"/>
  <c r="N47" i="1"/>
  <c r="N40" i="1"/>
  <c r="N41" i="1"/>
  <c r="O41" i="1" s="1"/>
  <c r="S41" i="1" s="1"/>
  <c r="N42" i="1"/>
  <c r="N43" i="1"/>
  <c r="O43" i="1" s="1"/>
  <c r="S43" i="1" s="1"/>
  <c r="U43" i="1" s="1"/>
  <c r="N44" i="1"/>
  <c r="O44" i="1" s="1"/>
  <c r="S44" i="1" s="1"/>
  <c r="N45" i="1"/>
  <c r="O45" i="1" s="1"/>
  <c r="S45" i="1" s="1"/>
  <c r="N46" i="1"/>
  <c r="O46" i="1" s="1"/>
  <c r="S46" i="1" s="1"/>
  <c r="O47" i="1"/>
  <c r="N48" i="1"/>
  <c r="O48" i="1" s="1"/>
  <c r="S48" i="1" s="1"/>
  <c r="N49" i="1"/>
  <c r="O49" i="1" s="1"/>
  <c r="S49" i="1" s="1"/>
  <c r="N50" i="1"/>
  <c r="N39" i="1"/>
  <c r="O39" i="1"/>
  <c r="U39" i="1" s="1"/>
  <c r="O40" i="1"/>
  <c r="S40" i="1" s="1"/>
  <c r="O42" i="1"/>
  <c r="S42" i="1" s="1"/>
  <c r="O50" i="1"/>
  <c r="S50" i="1" s="1"/>
  <c r="S18" i="1"/>
  <c r="S19" i="1"/>
  <c r="S22" i="1"/>
  <c r="S23" i="1"/>
  <c r="S26" i="1"/>
  <c r="S27" i="1"/>
  <c r="T28" i="1"/>
  <c r="T27" i="1"/>
  <c r="T26" i="1"/>
  <c r="T25" i="1"/>
  <c r="T24" i="1"/>
  <c r="T23" i="1"/>
  <c r="T22" i="1"/>
  <c r="T21" i="1"/>
  <c r="T20" i="1"/>
  <c r="T19" i="1"/>
  <c r="T18" i="1"/>
  <c r="O28" i="1"/>
  <c r="S28" i="1" s="1"/>
  <c r="O27" i="1"/>
  <c r="O26" i="1"/>
  <c r="O25" i="1"/>
  <c r="S25" i="1" s="1"/>
  <c r="O24" i="1"/>
  <c r="S24" i="1" s="1"/>
  <c r="O23" i="1"/>
  <c r="O22" i="1"/>
  <c r="O21" i="1"/>
  <c r="S21" i="1" s="1"/>
  <c r="O20" i="1"/>
  <c r="S20" i="1" s="1"/>
  <c r="O19" i="1"/>
  <c r="O18" i="1"/>
  <c r="O17" i="1"/>
  <c r="S17" i="1" s="1"/>
  <c r="S84" i="1" l="1"/>
  <c r="S86" i="1" s="1"/>
  <c r="U84" i="1"/>
  <c r="L81" i="1"/>
  <c r="L94" i="1" s="1"/>
  <c r="L96" i="1" s="1"/>
  <c r="S73" i="1"/>
  <c r="U79" i="1"/>
  <c r="U60" i="1"/>
  <c r="S94" i="1"/>
  <c r="S96" i="1" s="1"/>
  <c r="O94" i="1"/>
  <c r="O96" i="1" s="1"/>
  <c r="U54" i="1"/>
  <c r="U47" i="1"/>
  <c r="O73" i="1"/>
  <c r="U72" i="1"/>
  <c r="Q84" i="1"/>
  <c r="R86" i="1"/>
  <c r="O16" i="1"/>
  <c r="T54" i="1"/>
  <c r="U46" i="1"/>
  <c r="U48" i="1"/>
  <c r="U44" i="1"/>
  <c r="U45" i="1"/>
  <c r="U41" i="1"/>
  <c r="R52" i="1"/>
  <c r="U49" i="1"/>
  <c r="U50" i="1"/>
  <c r="U42" i="1"/>
  <c r="S52" i="1"/>
  <c r="T40" i="1"/>
  <c r="U40" i="1" s="1"/>
  <c r="O52" i="1"/>
  <c r="U28" i="1"/>
  <c r="S16" i="1"/>
  <c r="R16" i="1"/>
  <c r="U25" i="1"/>
  <c r="U21" i="1"/>
  <c r="T17" i="1"/>
  <c r="U17" i="1" s="1"/>
  <c r="U24" i="1"/>
  <c r="U20" i="1"/>
  <c r="U27" i="1"/>
  <c r="U23" i="1"/>
  <c r="U19" i="1"/>
  <c r="U26" i="1"/>
  <c r="U22" i="1"/>
  <c r="T16" i="1"/>
  <c r="U16" i="1" s="1"/>
  <c r="U18" i="1"/>
  <c r="R94" i="1" l="1"/>
  <c r="R96" i="1" s="1"/>
  <c r="T52" i="1"/>
  <c r="T94" i="1" s="1"/>
  <c r="T96" i="1" s="1"/>
  <c r="U94" i="1" l="1"/>
  <c r="U96" i="1" s="1"/>
</calcChain>
</file>

<file path=xl/sharedStrings.xml><?xml version="1.0" encoding="utf-8"?>
<sst xmlns="http://schemas.openxmlformats.org/spreadsheetml/2006/main" count="461" uniqueCount="140">
  <si>
    <r>
      <rPr>
        <sz val="4.5"/>
        <rFont val="Calibri"/>
        <family val="2"/>
      </rPr>
      <t>Додаток № 4</t>
    </r>
  </si>
  <si>
    <r>
      <rPr>
        <sz val="4.5"/>
        <rFont val="Calibri"/>
        <family val="2"/>
      </rPr>
      <t>до Договору про надання гранту інституційної підтримки</t>
    </r>
  </si>
  <si>
    <r>
      <rPr>
        <b/>
        <sz val="5"/>
        <rFont val="Arial"/>
        <family val="2"/>
      </rPr>
      <t>ЗВІТ</t>
    </r>
  </si>
  <si>
    <r>
      <rPr>
        <b/>
        <sz val="5"/>
        <rFont val="Arial"/>
        <family val="2"/>
      </rPr>
      <t>про надходження та використання коштів для реалізації Проєкту інституційної підтримки</t>
    </r>
  </si>
  <si>
    <r>
      <rPr>
        <b/>
        <sz val="4"/>
        <rFont val="Arial"/>
        <family val="2"/>
      </rPr>
      <t>Розділ: Стаття: Пункт:</t>
    </r>
  </si>
  <si>
    <r>
      <rPr>
        <b/>
        <sz val="4"/>
        <rFont val="Arial"/>
        <family val="2"/>
      </rPr>
      <t>№</t>
    </r>
  </si>
  <si>
    <r>
      <rPr>
        <b/>
        <sz val="4"/>
        <rFont val="Arial"/>
        <family val="2"/>
      </rPr>
      <t>Найменування витрат</t>
    </r>
  </si>
  <si>
    <r>
      <rPr>
        <b/>
        <sz val="4"/>
        <rFont val="Arial"/>
        <family val="2"/>
      </rPr>
      <t>Одиниця виміру</t>
    </r>
  </si>
  <si>
    <r>
      <rPr>
        <b/>
        <sz val="4"/>
        <rFont val="Arial"/>
        <family val="2"/>
      </rPr>
      <t xml:space="preserve">Планові витрати гранту інституційної підтримки УКФ
</t>
    </r>
    <r>
      <rPr>
        <b/>
        <sz val="4"/>
        <rFont val="Arial"/>
        <family val="2"/>
      </rPr>
      <t>(кредиторська заборгованість) з 12.03.2020 року</t>
    </r>
  </si>
  <si>
    <r>
      <rPr>
        <b/>
        <sz val="4"/>
        <rFont val="Arial"/>
        <family val="2"/>
      </rPr>
      <t xml:space="preserve">Фактичні витрати гранту інституційної підтримки УКФ
</t>
    </r>
    <r>
      <rPr>
        <b/>
        <sz val="4"/>
        <rFont val="Arial"/>
        <family val="2"/>
      </rPr>
      <t>(кредиторська заборгованість) з 12.03.2020 року</t>
    </r>
  </si>
  <si>
    <r>
      <rPr>
        <b/>
        <sz val="4"/>
        <rFont val="Arial"/>
        <family val="2"/>
      </rPr>
      <t xml:space="preserve">Планові витрати за рахунок інституційної підтримки УКФ
</t>
    </r>
    <r>
      <rPr>
        <b/>
        <sz val="4"/>
        <rFont val="Arial"/>
        <family val="2"/>
      </rPr>
      <t>(заплановані витрати)  до 31.12.2020 року включно</t>
    </r>
  </si>
  <si>
    <r>
      <rPr>
        <b/>
        <sz val="4"/>
        <rFont val="Arial"/>
        <family val="2"/>
      </rPr>
      <t xml:space="preserve">Фактичні витрати за рахунок інституційної підтримки УКФ (заплановані витрати)
</t>
    </r>
    <r>
      <rPr>
        <b/>
        <sz val="4"/>
        <rFont val="Arial"/>
        <family val="2"/>
      </rPr>
      <t>до 31.12.2020 року включно</t>
    </r>
  </si>
  <si>
    <r>
      <rPr>
        <b/>
        <sz val="4"/>
        <rFont val="Arial"/>
        <family val="2"/>
      </rPr>
      <t>Загальна сума витрат гранту інституційної підтримки УКФ</t>
    </r>
  </si>
  <si>
    <r>
      <rPr>
        <b/>
        <sz val="4"/>
        <rFont val="Arial"/>
        <family val="2"/>
      </rPr>
      <t>ПРИМІТКИ</t>
    </r>
  </si>
  <si>
    <r>
      <rPr>
        <b/>
        <sz val="4"/>
        <rFont val="Arial"/>
        <family val="2"/>
      </rPr>
      <t>Кількість/ Період</t>
    </r>
  </si>
  <si>
    <r>
      <rPr>
        <b/>
        <sz val="4"/>
        <rFont val="Arial"/>
        <family val="2"/>
      </rPr>
      <t>Вартість за одиницю, грн</t>
    </r>
  </si>
  <si>
    <r>
      <rPr>
        <b/>
        <sz val="4"/>
        <rFont val="Arial"/>
        <family val="2"/>
      </rPr>
      <t>Загальна сума, грн (=4*5)</t>
    </r>
  </si>
  <si>
    <r>
      <rPr>
        <b/>
        <sz val="4"/>
        <rFont val="Arial"/>
        <family val="2"/>
      </rPr>
      <t>Загальна сума, грн (=5*6)</t>
    </r>
  </si>
  <si>
    <r>
      <rPr>
        <b/>
        <sz val="4"/>
        <rFont val="Arial"/>
        <family val="2"/>
      </rPr>
      <t>Загальна сума, грн (=8*9)</t>
    </r>
  </si>
  <si>
    <r>
      <rPr>
        <b/>
        <sz val="4"/>
        <rFont val="Arial"/>
        <family val="2"/>
      </rPr>
      <t>Загальна сума, грн (=11*12)</t>
    </r>
  </si>
  <si>
    <r>
      <rPr>
        <b/>
        <sz val="4"/>
        <rFont val="Arial"/>
        <family val="2"/>
      </rPr>
      <t>планова сума, грн (=6+10)</t>
    </r>
  </si>
  <si>
    <r>
      <rPr>
        <b/>
        <sz val="4"/>
        <rFont val="Arial"/>
        <family val="2"/>
      </rPr>
      <t>фактична сума, грн (=7+13)</t>
    </r>
  </si>
  <si>
    <r>
      <rPr>
        <b/>
        <sz val="4"/>
        <rFont val="Arial"/>
        <family val="2"/>
      </rPr>
      <t>різниця, грн (=14-15)</t>
    </r>
  </si>
  <si>
    <r>
      <rPr>
        <b/>
        <sz val="4"/>
        <rFont val="Arial"/>
        <family val="2"/>
      </rPr>
      <t>Стовпці:</t>
    </r>
  </si>
  <si>
    <r>
      <rPr>
        <b/>
        <sz val="5"/>
        <rFont val="Arial"/>
        <family val="2"/>
      </rPr>
      <t>Розділ:</t>
    </r>
  </si>
  <si>
    <r>
      <rPr>
        <b/>
        <sz val="5"/>
        <rFont val="Arial"/>
        <family val="2"/>
      </rPr>
      <t>І</t>
    </r>
  </si>
  <si>
    <r>
      <rPr>
        <b/>
        <sz val="5"/>
        <rFont val="Arial"/>
        <family val="2"/>
      </rPr>
      <t>Надходження:</t>
    </r>
  </si>
  <si>
    <r>
      <rPr>
        <b/>
        <sz val="4"/>
        <rFont val="Arial"/>
        <family val="2"/>
      </rPr>
      <t>Стаття:</t>
    </r>
  </si>
  <si>
    <r>
      <rPr>
        <sz val="4"/>
        <rFont val="Arial"/>
        <family val="2"/>
      </rPr>
      <t>Український культурний фонд</t>
    </r>
  </si>
  <si>
    <r>
      <rPr>
        <sz val="4"/>
        <rFont val="Arial"/>
        <family val="2"/>
      </rPr>
      <t>грн</t>
    </r>
  </si>
  <si>
    <r>
      <rPr>
        <sz val="4"/>
        <rFont val="Arial"/>
        <family val="2"/>
      </rPr>
      <t>0,00</t>
    </r>
  </si>
  <si>
    <r>
      <rPr>
        <b/>
        <i/>
        <sz val="5"/>
        <rFont val="Arial"/>
        <family val="2"/>
      </rPr>
      <t>Всього по розділу І "Надходження":</t>
    </r>
  </si>
  <si>
    <r>
      <rPr>
        <b/>
        <sz val="5"/>
        <rFont val="Arial"/>
        <family val="2"/>
      </rPr>
      <t>ІІ</t>
    </r>
  </si>
  <si>
    <r>
      <rPr>
        <b/>
        <sz val="5"/>
        <rFont val="Arial"/>
        <family val="2"/>
      </rPr>
      <t>Витрати:</t>
    </r>
  </si>
  <si>
    <r>
      <rPr>
        <b/>
        <sz val="4"/>
        <rFont val="Arial"/>
        <family val="2"/>
      </rPr>
      <t>Підстаття</t>
    </r>
  </si>
  <si>
    <r>
      <rPr>
        <b/>
        <sz val="4"/>
        <rFont val="Arial"/>
        <family val="2"/>
      </rPr>
      <t>Штатних працівників</t>
    </r>
  </si>
  <si>
    <r>
      <rPr>
        <b/>
        <sz val="4"/>
        <rFont val="Arial"/>
        <family val="2"/>
      </rPr>
      <t>0,00</t>
    </r>
  </si>
  <si>
    <r>
      <rPr>
        <b/>
        <sz val="4"/>
        <rFont val="Arial"/>
        <family val="2"/>
      </rPr>
      <t>Пункт</t>
    </r>
  </si>
  <si>
    <r>
      <rPr>
        <b/>
        <sz val="4"/>
        <rFont val="Arial"/>
        <family val="2"/>
      </rPr>
      <t>1.1.1</t>
    </r>
  </si>
  <si>
    <r>
      <rPr>
        <sz val="4"/>
        <rFont val="Arial"/>
        <family val="2"/>
      </rPr>
      <t>Повне ПІБ, посада</t>
    </r>
  </si>
  <si>
    <r>
      <rPr>
        <sz val="4"/>
        <rFont val="Arial"/>
        <family val="2"/>
      </rPr>
      <t>місяців</t>
    </r>
  </si>
  <si>
    <r>
      <rPr>
        <b/>
        <sz val="4"/>
        <rFont val="Arial"/>
        <family val="2"/>
      </rPr>
      <t>1.1.2</t>
    </r>
  </si>
  <si>
    <r>
      <rPr>
        <b/>
        <sz val="4"/>
        <rFont val="Arial"/>
        <family val="2"/>
      </rPr>
      <t>1.1.3</t>
    </r>
  </si>
  <si>
    <r>
      <rPr>
        <b/>
        <sz val="4"/>
        <rFont val="Arial"/>
        <family val="2"/>
      </rPr>
      <t>За договорами ЦПХ</t>
    </r>
  </si>
  <si>
    <r>
      <rPr>
        <b/>
        <sz val="4"/>
        <rFont val="Arial"/>
        <family val="2"/>
      </rPr>
      <t>1.2.1</t>
    </r>
  </si>
  <si>
    <r>
      <rPr>
        <sz val="4"/>
        <rFont val="Arial"/>
        <family val="2"/>
      </rPr>
      <t>НЕ ЗАПОВНЮЄТЬСЯ!</t>
    </r>
  </si>
  <si>
    <r>
      <rPr>
        <b/>
        <sz val="4"/>
        <rFont val="Arial"/>
        <family val="2"/>
      </rPr>
      <t>1.2.2</t>
    </r>
  </si>
  <si>
    <r>
      <rPr>
        <b/>
        <sz val="4"/>
        <rFont val="Arial"/>
        <family val="2"/>
      </rPr>
      <t>1.2.3</t>
    </r>
  </si>
  <si>
    <r>
      <rPr>
        <b/>
        <sz val="4"/>
        <rFont val="Arial"/>
        <family val="2"/>
      </rPr>
      <t>За договорами з ФОП</t>
    </r>
  </si>
  <si>
    <r>
      <rPr>
        <b/>
        <sz val="4"/>
        <rFont val="Arial"/>
        <family val="2"/>
      </rPr>
      <t>1.3.1</t>
    </r>
  </si>
  <si>
    <r>
      <rPr>
        <b/>
        <sz val="4"/>
        <rFont val="Arial"/>
        <family val="2"/>
      </rPr>
      <t>1.3.2</t>
    </r>
  </si>
  <si>
    <r>
      <rPr>
        <b/>
        <sz val="4"/>
        <rFont val="Arial"/>
        <family val="2"/>
      </rPr>
      <t>1.3.3</t>
    </r>
  </si>
  <si>
    <r>
      <rPr>
        <b/>
        <sz val="4"/>
        <rFont val="Arial"/>
        <family val="2"/>
      </rPr>
      <t>Всього по статті 1 "Оплата праці "</t>
    </r>
  </si>
  <si>
    <r>
      <rPr>
        <b/>
        <sz val="4"/>
        <rFont val="Arial"/>
        <family val="2"/>
      </rPr>
      <t>Соціальні внески з оплати праці (нарахування ЄСВ)</t>
    </r>
  </si>
  <si>
    <r>
      <rPr>
        <sz val="4"/>
        <color rgb="FFFF0000"/>
        <rFont val="Arial"/>
        <family val="2"/>
      </rPr>
      <t>0,22</t>
    </r>
  </si>
  <si>
    <r>
      <rPr>
        <sz val="4"/>
        <rFont val="Arial"/>
        <family val="2"/>
      </rPr>
      <t>За договорами ЦПХ</t>
    </r>
  </si>
  <si>
    <r>
      <rPr>
        <b/>
        <sz val="4"/>
        <rFont val="Arial"/>
        <family val="2"/>
      </rPr>
      <t>Всього по статті 2 "Соціальні внески з оплати праці (нарахування ЄСВ)"</t>
    </r>
  </si>
  <si>
    <r>
      <rPr>
        <b/>
        <sz val="4"/>
        <rFont val="Arial"/>
        <family val="2"/>
      </rPr>
      <t>Оренда приміщень та земельних ділянок</t>
    </r>
  </si>
  <si>
    <r>
      <rPr>
        <sz val="4"/>
        <rFont val="Arial"/>
        <family val="2"/>
      </rPr>
      <t>Адреса орендованого приміщення/земельної діляники, із зазначенням метражу</t>
    </r>
  </si>
  <si>
    <r>
      <rPr>
        <sz val="4"/>
        <rFont val="Arial"/>
        <family val="2"/>
      </rPr>
      <t xml:space="preserve">Адреса орендованого приміщення/земельної
</t>
    </r>
    <r>
      <rPr>
        <sz val="4"/>
        <rFont val="Arial"/>
        <family val="2"/>
      </rPr>
      <t>діляники, із зазначенням метражу</t>
    </r>
  </si>
  <si>
    <r>
      <rPr>
        <b/>
        <sz val="4"/>
        <rFont val="Arial"/>
        <family val="2"/>
      </rPr>
      <t>Всього по статті 3 "Оренда приміщень та земельних ділянок"</t>
    </r>
  </si>
  <si>
    <r>
      <rPr>
        <b/>
        <sz val="4"/>
        <rFont val="Arial"/>
        <family val="2"/>
      </rPr>
      <t>Експлуатаційні витрати на утримання приміщень та комунальні послуги</t>
    </r>
  </si>
  <si>
    <r>
      <rPr>
        <sz val="4"/>
        <rFont val="Arial"/>
        <family val="2"/>
      </rPr>
      <t>Водопостачання</t>
    </r>
  </si>
  <si>
    <r>
      <rPr>
        <sz val="4"/>
        <rFont val="Arial"/>
        <family val="2"/>
      </rPr>
      <t>Електроенергія</t>
    </r>
  </si>
  <si>
    <r>
      <rPr>
        <sz val="4"/>
        <rFont val="Arial"/>
        <family val="2"/>
      </rPr>
      <t>Опалення</t>
    </r>
  </si>
  <si>
    <r>
      <rPr>
        <sz val="4"/>
        <rFont val="Arial"/>
        <family val="2"/>
      </rPr>
      <t>Експлуатаційні витрати (обслуговування пожежної сигналізації, охоронні послуги, послуги прибирання тощо)</t>
    </r>
  </si>
  <si>
    <r>
      <rPr>
        <b/>
        <sz val="4"/>
        <rFont val="Arial"/>
        <family val="2"/>
      </rPr>
      <t>Всього по статті 4 "Експлуатаційні витрати на утримання приміщень та комунальні послуги"</t>
    </r>
  </si>
  <si>
    <r>
      <rPr>
        <b/>
        <sz val="4"/>
        <rFont val="Arial"/>
        <family val="2"/>
      </rPr>
      <t>Оренда техніки, обладнання та інструменту</t>
    </r>
  </si>
  <si>
    <r>
      <rPr>
        <sz val="4"/>
        <rFont val="Arial"/>
        <family val="2"/>
      </rPr>
      <t>Найменування техніки (з деталізацією технічних характеристик)</t>
    </r>
  </si>
  <si>
    <r>
      <rPr>
        <sz val="4"/>
        <rFont val="Arial"/>
        <family val="2"/>
      </rPr>
      <t>Найменування обладнання (з деталізацією технічних характеристик)</t>
    </r>
  </si>
  <si>
    <r>
      <rPr>
        <sz val="4"/>
        <rFont val="Arial"/>
        <family val="2"/>
      </rPr>
      <t xml:space="preserve">Найменування інструменту (з деталізацією
</t>
    </r>
    <r>
      <rPr>
        <sz val="4"/>
        <rFont val="Arial"/>
        <family val="2"/>
      </rPr>
      <t>технічних характеристик)</t>
    </r>
  </si>
  <si>
    <r>
      <rPr>
        <b/>
        <sz val="4"/>
        <rFont val="Arial"/>
        <family val="2"/>
      </rPr>
      <t>Всього по статті 5 "Оренда техніки, обладнання та інструменту"</t>
    </r>
  </si>
  <si>
    <r>
      <rPr>
        <b/>
        <sz val="4"/>
        <rFont val="Arial"/>
        <family val="2"/>
      </rPr>
      <t>Матеріальні витрати (за винятком капітальних видатків)</t>
    </r>
  </si>
  <si>
    <r>
      <rPr>
        <sz val="4"/>
        <rFont val="Arial"/>
        <family val="2"/>
      </rPr>
      <t>шт</t>
    </r>
  </si>
  <si>
    <r>
      <rPr>
        <b/>
        <sz val="4"/>
        <rFont val="Arial"/>
        <family val="2"/>
      </rPr>
      <t>Всього по статті 6 "Матеріальні витрати (за винятком капітальних видатків)"</t>
    </r>
  </si>
  <si>
    <r>
      <rPr>
        <b/>
        <sz val="4"/>
        <rFont val="Arial"/>
        <family val="2"/>
      </rPr>
      <t>Витрати на послуги зв'язку, інтернет, обслуговування сайтів та програмного забезпечення;</t>
    </r>
  </si>
  <si>
    <r>
      <rPr>
        <b/>
        <sz val="4"/>
        <rFont val="Arial"/>
        <family val="2"/>
      </rPr>
      <t>Банківські витрати</t>
    </r>
  </si>
  <si>
    <r>
      <rPr>
        <sz val="4"/>
        <rFont val="Arial"/>
        <family val="2"/>
      </rPr>
      <t>Банківська комісія за переказ</t>
    </r>
  </si>
  <si>
    <r>
      <rPr>
        <sz val="4"/>
        <rFont val="Arial"/>
        <family val="2"/>
      </rPr>
      <t>Розрахунково-касове обслуговування</t>
    </r>
  </si>
  <si>
    <r>
      <rPr>
        <sz val="4"/>
        <rFont val="Arial"/>
        <family val="2"/>
      </rPr>
      <t>Інші банківські витрати</t>
    </r>
  </si>
  <si>
    <r>
      <rPr>
        <b/>
        <sz val="4"/>
        <rFont val="Arial"/>
        <family val="2"/>
      </rPr>
      <t>Всього по статті 8 "Банківські витрати"</t>
    </r>
  </si>
  <si>
    <r>
      <rPr>
        <b/>
        <sz val="4.5"/>
        <rFont val="Arial"/>
        <family val="2"/>
      </rPr>
      <t xml:space="preserve">Інші витрати пов'язані з основною
</t>
    </r>
    <r>
      <rPr>
        <b/>
        <sz val="4.5"/>
        <rFont val="Arial"/>
        <family val="2"/>
      </rPr>
      <t>діяльністю організації</t>
    </r>
  </si>
  <si>
    <r>
      <rPr>
        <sz val="4.5"/>
        <rFont val="Arial"/>
        <family val="2"/>
      </rPr>
      <t xml:space="preserve">Інші витрати пов'язані з основною
</t>
    </r>
    <r>
      <rPr>
        <sz val="4.5"/>
        <rFont val="Arial"/>
        <family val="2"/>
      </rPr>
      <t>діяльністю організації</t>
    </r>
  </si>
  <si>
    <r>
      <rPr>
        <b/>
        <sz val="4"/>
        <rFont val="Arial"/>
        <family val="2"/>
      </rPr>
      <t>Всього по статті 9 "Інші витрати пов'язані з основною діяльністю організації"</t>
    </r>
  </si>
  <si>
    <r>
      <rPr>
        <b/>
        <sz val="4.5"/>
        <rFont val="Arial"/>
        <family val="2"/>
      </rPr>
      <t>Аудиторські послуги</t>
    </r>
  </si>
  <si>
    <r>
      <rPr>
        <sz val="4.5"/>
        <rFont val="Arial"/>
        <family val="2"/>
      </rPr>
      <t>Аудиторські послуги</t>
    </r>
  </si>
  <si>
    <r>
      <rPr>
        <b/>
        <sz val="4"/>
        <rFont val="Arial"/>
        <family val="2"/>
      </rPr>
      <t>Всього по статті 9 "Аудиторські послуги"</t>
    </r>
  </si>
  <si>
    <r>
      <rPr>
        <b/>
        <i/>
        <sz val="5"/>
        <rFont val="Arial"/>
        <family val="2"/>
      </rPr>
      <t>Всього по розділу ІІ "Витрати":</t>
    </r>
  </si>
  <si>
    <r>
      <rPr>
        <b/>
        <sz val="5"/>
        <rFont val="Arial"/>
        <family val="2"/>
      </rPr>
      <t>РЕЗУЛЬТАТ ІНСТИТУЦІЙНОЇ ПІДТРИМКИ</t>
    </r>
  </si>
  <si>
    <r>
      <rPr>
        <sz val="4"/>
        <rFont val="Arial"/>
        <family val="2"/>
      </rPr>
      <t>Склав:</t>
    </r>
  </si>
  <si>
    <r>
      <rPr>
        <sz val="4"/>
        <rFont val="Arial"/>
        <family val="2"/>
      </rPr>
      <t>(посада)</t>
    </r>
  </si>
  <si>
    <r>
      <rPr>
        <sz val="4"/>
        <rFont val="Arial"/>
        <family val="2"/>
      </rPr>
      <t>(підпис та печатка)</t>
    </r>
  </si>
  <si>
    <r>
      <rPr>
        <sz val="4"/>
        <rFont val="Arial"/>
        <family val="2"/>
      </rPr>
      <t>(ПІБ)</t>
    </r>
  </si>
  <si>
    <r>
      <rPr>
        <b/>
        <sz val="6.5"/>
        <rFont val="Times New Roman"/>
        <family val="1"/>
      </rPr>
      <t>ФОНД: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  </r>
  </si>
  <si>
    <t>Планові витрати гранту інституційної підтримки УКФ
(кредиторська заборгованість) з 12.03.2020 року</t>
  </si>
  <si>
    <r>
      <rPr>
        <b/>
        <sz val="4"/>
        <rFont val="Arial"/>
        <family val="2"/>
      </rPr>
      <t>1.1.4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</si>
  <si>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4"/>
        <rFont val="Arial"/>
        <family val="2"/>
      </rPr>
      <t>1.1.5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</si>
  <si>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4"/>
        <rFont val="Arial"/>
        <family val="2"/>
      </rPr>
      <t>1.1.6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</si>
  <si>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4"/>
        <rFont val="Arial"/>
        <family val="2"/>
      </rPr>
      <t>1.1.7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</si>
  <si>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4"/>
        <rFont val="Arial"/>
        <family val="2"/>
      </rPr>
      <t>1.1.8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</si>
  <si>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4"/>
        <rFont val="Arial"/>
        <family val="2"/>
      </rPr>
      <t>1.1.9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</si>
  <si>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4"/>
        <rFont val="Arial"/>
        <family val="2"/>
      </rPr>
      <t>1.1.10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</si>
  <si>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4"/>
        <rFont val="Arial"/>
        <family val="2"/>
      </rPr>
      <t>1.1.11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</si>
  <si>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4"/>
        <rFont val="Arial"/>
        <family val="2"/>
      </rPr>
      <t>1.1.12</t>
    </r>
    <r>
      <rPr>
        <sz val="11"/>
        <color theme="1"/>
        <rFont val="Calibri"/>
        <family val="2"/>
        <charset val="204"/>
        <scheme val="minor"/>
      </rPr>
      <t/>
    </r>
  </si>
  <si>
    <t>Шаповалова Марина Володимирівна, директор</t>
  </si>
  <si>
    <t>Ісаєнко Алла Миколаївна, заст.директора з фінансів</t>
  </si>
  <si>
    <t>Горніцька Тетяна Миколаївн, головний бухгалтер</t>
  </si>
  <si>
    <t>Юденко Ольга Олексіївна, заст. директора з туризму</t>
  </si>
  <si>
    <t>Яковенко Олена Миколаївна, керівник відділу авіакас</t>
  </si>
  <si>
    <t>Померанська Наталія Русланівна,керівник відділу продажу</t>
  </si>
  <si>
    <t>Курінна Ольга Олександрівна, менеджер з туризму</t>
  </si>
  <si>
    <t>Тимошенко Маграрита Володимирівна, менеджер з туризму</t>
  </si>
  <si>
    <t>Вишнякова Яна Віталіївна ,менеджер з туризму</t>
  </si>
  <si>
    <t>Щепець Оксана Сергіївна,менеджер з туризму</t>
  </si>
  <si>
    <t>Шаповалова Анастасія Вячеславівна,менеджер з туризму</t>
  </si>
  <si>
    <t>Підсушня Наталія Сергіївна,програміст</t>
  </si>
  <si>
    <t>Оплата праці</t>
  </si>
  <si>
    <t>Оренда приміщення за адресою: м. Київ, вул. Олеся Гончара ,буд 73 ( 192,8 кв.м)</t>
  </si>
  <si>
    <t>Повна назва організації Заявника: Товариство з обмеженою відповідальністю "Агентство "Пан-Укрейн"</t>
  </si>
  <si>
    <t>Канцелярські матеріали,госпадарські матеріали</t>
  </si>
  <si>
    <t>Поштові марки</t>
  </si>
  <si>
    <t>Маршрутизатор TP-Link</t>
  </si>
  <si>
    <t>Послуги зв'язку</t>
  </si>
  <si>
    <t>Послуги Internet</t>
  </si>
  <si>
    <t>Послуги доступу до системи продажу авіа квитків Амадеус</t>
  </si>
  <si>
    <t>Обслуговування сайтів та програмного забезпечення (бухгалтерська програма Афіна)</t>
  </si>
  <si>
    <t>Обслуговування сайтів та програмного забезпечення (туристична програма Goodwin)</t>
  </si>
  <si>
    <t>Обслуговування сайтів та програмного забезпечення (сторінка в соц мережах  Instagram  та Fecebook)</t>
  </si>
  <si>
    <t>Пункт</t>
  </si>
  <si>
    <t>місяців</t>
  </si>
  <si>
    <t>0,00</t>
  </si>
  <si>
    <t>Всього по статті 7 "Витрати на послуги зв'язку, інтернет, обслуговування програм"</t>
  </si>
  <si>
    <r>
      <rPr>
        <sz val="4.5"/>
        <rFont val="Calibri"/>
        <family val="2"/>
      </rPr>
      <t xml:space="preserve">№ </t>
    </r>
    <r>
      <rPr>
        <u/>
        <sz val="4.5"/>
        <rFont val="Times New Roman"/>
        <family val="1"/>
      </rPr>
      <t>  3INST91-25795 від 23.10.2020 </t>
    </r>
    <r>
      <rPr>
        <sz val="4.5"/>
        <rFont val="Calibri"/>
        <family val="2"/>
      </rPr>
      <t>року</t>
    </r>
  </si>
  <si>
    <t>послуга</t>
  </si>
  <si>
    <t>Склав:</t>
  </si>
  <si>
    <t>(посада)</t>
  </si>
  <si>
    <t>(підпис та печатка)</t>
  </si>
  <si>
    <t>(ПІБ)</t>
  </si>
  <si>
    <t>Директор</t>
  </si>
  <si>
    <t>Шаповалова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</si>
</sst>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\ _₴_-;\-* #,##0.00\ _₴_-;_-* &quot;-&quot;??\ _₴_-;_-@"/>
    <numFmt numFmtId="166" formatCode="_-* #,##0.00_-;\-* #,##0.00_-;_-* &quot;-&quot;??_-;_-@"/>
  </numFmts>
  <fonts count="3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4.5"/>
      <name val="Calibri"/>
    </font>
    <font>
      <b/>
      <sz val="5"/>
      <name val="Arial"/>
    </font>
    <font>
      <b/>
      <sz val="4"/>
      <name val="Arial"/>
    </font>
    <font>
      <b/>
      <sz val="4"/>
      <color rgb="FF000000"/>
      <name val="Arial"/>
      <family val="2"/>
    </font>
    <font>
      <sz val="4"/>
      <name val="Arial"/>
    </font>
    <font>
      <b/>
      <i/>
      <sz val="5"/>
      <name val="Arial"/>
    </font>
    <font>
      <b/>
      <sz val="4.5"/>
      <color rgb="FF000000"/>
      <name val="Arial"/>
      <family val="2"/>
    </font>
    <font>
      <b/>
      <sz val="4.5"/>
      <name val="Arial"/>
    </font>
    <font>
      <sz val="4.5"/>
      <name val="Arial"/>
    </font>
    <font>
      <b/>
      <sz val="6.5"/>
      <name val="Times New Roman"/>
    </font>
    <font>
      <sz val="4.5"/>
      <name val="Calibri"/>
      <family val="2"/>
    </font>
    <font>
      <u/>
      <sz val="4.5"/>
      <name val="Times New Roman"/>
      <family val="1"/>
    </font>
    <font>
      <b/>
      <sz val="5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b/>
      <i/>
      <sz val="5"/>
      <name val="Arial"/>
      <family val="2"/>
    </font>
    <font>
      <sz val="4"/>
      <color rgb="FFFF0000"/>
      <name val="Arial"/>
      <family val="2"/>
    </font>
    <font>
      <b/>
      <sz val="4.5"/>
      <name val="Arial"/>
      <family val="2"/>
    </font>
    <font>
      <sz val="4.5"/>
      <name val="Arial"/>
      <family val="2"/>
    </font>
    <font>
      <b/>
      <sz val="6.5"/>
      <name val="Times New Roman"/>
      <family val="1"/>
    </font>
    <font>
      <b/>
      <sz val="4"/>
      <name val="Arial"/>
      <family val="2"/>
      <charset val="204"/>
    </font>
    <font>
      <sz val="4"/>
      <color theme="1"/>
      <name val="Arial"/>
      <family val="2"/>
      <charset val="204"/>
    </font>
    <font>
      <sz val="4"/>
      <color rgb="FFFF0000"/>
      <name val="Arial"/>
      <family val="2"/>
      <charset val="204"/>
    </font>
    <font>
      <sz val="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4"/>
      <color rgb="FF000000"/>
      <name val="Arial"/>
      <family val="2"/>
      <charset val="204"/>
    </font>
    <font>
      <sz val="4"/>
      <name val="Arial"/>
      <family val="2"/>
      <charset val="204"/>
    </font>
    <font>
      <b/>
      <sz val="4"/>
      <color rgb="FF000000"/>
      <name val="Arial"/>
      <family val="2"/>
      <charset val="204"/>
    </font>
    <font>
      <sz val="4.5"/>
      <name val="Times New Roman"/>
      <family val="1"/>
      <charset val="204"/>
    </font>
    <font>
      <sz val="11"/>
      <color theme="1"/>
      <name val="Arial"/>
    </font>
    <font>
      <sz val="11"/>
      <color theme="1"/>
      <name val="Calibri"/>
    </font>
    <font>
      <sz val="10"/>
      <color theme="1"/>
      <name val="Arial"/>
    </font>
    <font>
      <b/>
      <sz val="4"/>
      <color theme="1"/>
      <name val="Arial"/>
      <family val="2"/>
      <charset val="204"/>
    </font>
    <font>
      <sz val="4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DF1CA"/>
      </patternFill>
    </fill>
    <fill>
      <patternFill patternType="solid">
        <fgColor rgb="FFFFFF00"/>
      </patternFill>
    </fill>
    <fill>
      <patternFill patternType="solid">
        <fgColor rgb="FFE1EED9"/>
      </patternFill>
    </fill>
    <fill>
      <patternFill patternType="solid">
        <fgColor rgb="FFD7D7D7"/>
      </patternFill>
    </fill>
    <fill>
      <patternFill patternType="solid">
        <fgColor theme="0"/>
        <bgColor rgb="FFD8D8D8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1" fillId="0" borderId="0"/>
  </cellStyleXfs>
  <cellXfs count="229">
    <xf numFmtId="0" fontId="0" fillId="0" borderId="0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3"/>
    </xf>
    <xf numFmtId="0" fontId="4" fillId="2" borderId="1" xfId="0" applyFont="1" applyFill="1" applyBorder="1" applyAlignment="1">
      <alignment horizontal="left" vertical="top" wrapText="1" indent="1"/>
    </xf>
    <xf numFmtId="0" fontId="4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 shrinkToFi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1" fontId="5" fillId="5" borderId="1" xfId="0" applyNumberFormat="1" applyFont="1" applyFill="1" applyBorder="1" applyAlignment="1">
      <alignment horizontal="right" vertical="top" shrinkToFit="1"/>
    </xf>
    <xf numFmtId="164" fontId="5" fillId="5" borderId="1" xfId="0" applyNumberFormat="1" applyFont="1" applyFill="1" applyBorder="1" applyAlignment="1">
      <alignment horizontal="right" vertical="top" shrinkToFit="1"/>
    </xf>
    <xf numFmtId="0" fontId="4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right" vertical="center" shrinkToFit="1"/>
    </xf>
    <xf numFmtId="1" fontId="8" fillId="5" borderId="1" xfId="0" applyNumberFormat="1" applyFont="1" applyFill="1" applyBorder="1" applyAlignment="1">
      <alignment horizontal="right" vertical="center" shrinkToFit="1"/>
    </xf>
    <xf numFmtId="0" fontId="0" fillId="5" borderId="1" xfId="0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right" vertical="top" shrinkToFit="1"/>
    </xf>
    <xf numFmtId="0" fontId="9" fillId="5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indent="5"/>
    </xf>
    <xf numFmtId="0" fontId="6" fillId="0" borderId="0" xfId="0" applyFont="1" applyFill="1" applyBorder="1" applyAlignment="1">
      <alignment horizontal="left" vertical="center" wrapText="1" indent="7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top" wrapText="1"/>
    </xf>
    <xf numFmtId="165" fontId="23" fillId="0" borderId="15" xfId="0" applyNumberFormat="1" applyFont="1" applyBorder="1" applyAlignment="1">
      <alignment vertical="top" wrapText="1"/>
    </xf>
    <xf numFmtId="165" fontId="23" fillId="0" borderId="16" xfId="0" applyNumberFormat="1" applyFont="1" applyBorder="1" applyAlignment="1">
      <alignment vertical="top" wrapText="1"/>
    </xf>
    <xf numFmtId="165" fontId="23" fillId="0" borderId="1" xfId="0" applyNumberFormat="1" applyFont="1" applyBorder="1" applyAlignment="1">
      <alignment vertical="top" wrapText="1"/>
    </xf>
    <xf numFmtId="165" fontId="23" fillId="0" borderId="2" xfId="0" applyNumberFormat="1" applyFont="1" applyBorder="1" applyAlignment="1">
      <alignment vertical="top" wrapText="1"/>
    </xf>
    <xf numFmtId="3" fontId="23" fillId="0" borderId="17" xfId="0" applyNumberFormat="1" applyFont="1" applyBorder="1" applyAlignment="1">
      <alignment horizontal="center" vertical="top" wrapText="1"/>
    </xf>
    <xf numFmtId="4" fontId="23" fillId="0" borderId="3" xfId="0" applyNumberFormat="1" applyFont="1" applyBorder="1" applyAlignment="1">
      <alignment horizontal="center" vertical="top" wrapText="1"/>
    </xf>
    <xf numFmtId="4" fontId="23" fillId="0" borderId="18" xfId="0" applyNumberFormat="1" applyFont="1" applyBorder="1" applyAlignment="1">
      <alignment horizontal="right" vertical="top" wrapText="1"/>
    </xf>
    <xf numFmtId="3" fontId="23" fillId="0" borderId="13" xfId="0" applyNumberFormat="1" applyFont="1" applyBorder="1" applyAlignment="1">
      <alignment horizontal="center" vertical="top" wrapText="1"/>
    </xf>
    <xf numFmtId="4" fontId="23" fillId="0" borderId="19" xfId="0" applyNumberFormat="1" applyFont="1" applyBorder="1" applyAlignment="1">
      <alignment horizontal="center" vertical="top" wrapText="1"/>
    </xf>
    <xf numFmtId="4" fontId="23" fillId="0" borderId="20" xfId="0" applyNumberFormat="1" applyFont="1" applyBorder="1" applyAlignment="1">
      <alignment horizontal="right" vertical="top" wrapText="1"/>
    </xf>
    <xf numFmtId="3" fontId="23" fillId="0" borderId="10" xfId="0" applyNumberFormat="1" applyFont="1" applyBorder="1" applyAlignment="1">
      <alignment horizontal="center" vertical="top" wrapText="1"/>
    </xf>
    <xf numFmtId="4" fontId="23" fillId="0" borderId="1" xfId="0" applyNumberFormat="1" applyFont="1" applyBorder="1" applyAlignment="1">
      <alignment horizontal="center" vertical="top" wrapText="1"/>
    </xf>
    <xf numFmtId="4" fontId="23" fillId="0" borderId="1" xfId="0" applyNumberFormat="1" applyFont="1" applyBorder="1" applyAlignment="1">
      <alignment horizontal="right" vertical="top" wrapText="1"/>
    </xf>
    <xf numFmtId="3" fontId="23" fillId="0" borderId="1" xfId="0" applyNumberFormat="1" applyFont="1" applyBorder="1" applyAlignment="1">
      <alignment horizontal="center" vertical="top" wrapText="1"/>
    </xf>
    <xf numFmtId="4" fontId="23" fillId="0" borderId="15" xfId="0" applyNumberFormat="1" applyFont="1" applyBorder="1" applyAlignment="1">
      <alignment horizontal="right" vertical="top" wrapText="1"/>
    </xf>
    <xf numFmtId="3" fontId="23" fillId="0" borderId="21" xfId="0" applyNumberFormat="1" applyFont="1" applyBorder="1" applyAlignment="1">
      <alignment horizontal="center" vertical="top" wrapText="1"/>
    </xf>
    <xf numFmtId="4" fontId="23" fillId="0" borderId="16" xfId="0" applyNumberFormat="1" applyFont="1" applyBorder="1" applyAlignment="1">
      <alignment horizontal="right" vertical="top" wrapText="1"/>
    </xf>
    <xf numFmtId="3" fontId="23" fillId="0" borderId="2" xfId="0" applyNumberFormat="1" applyFont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right" vertical="top" wrapText="1"/>
    </xf>
    <xf numFmtId="4" fontId="4" fillId="5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top" wrapText="1"/>
    </xf>
    <xf numFmtId="2" fontId="6" fillId="0" borderId="8" xfId="0" applyNumberFormat="1" applyFont="1" applyFill="1" applyBorder="1" applyAlignment="1">
      <alignment horizontal="right" vertical="top" wrapText="1"/>
    </xf>
    <xf numFmtId="2" fontId="6" fillId="0" borderId="10" xfId="0" applyNumberFormat="1" applyFont="1" applyFill="1" applyBorder="1" applyAlignment="1">
      <alignment horizontal="right" vertical="top" wrapText="1"/>
    </xf>
    <xf numFmtId="0" fontId="24" fillId="0" borderId="1" xfId="0" applyFont="1" applyFill="1" applyBorder="1" applyAlignment="1">
      <alignment horizontal="center" vertical="top" wrapText="1"/>
    </xf>
    <xf numFmtId="3" fontId="23" fillId="0" borderId="7" xfId="0" applyNumberFormat="1" applyFont="1" applyBorder="1" applyAlignment="1">
      <alignment horizontal="center" vertical="top" wrapText="1"/>
    </xf>
    <xf numFmtId="4" fontId="6" fillId="6" borderId="1" xfId="0" applyNumberFormat="1" applyFont="1" applyFill="1" applyBorder="1" applyAlignment="1">
      <alignment horizontal="right" vertical="top" wrapText="1"/>
    </xf>
    <xf numFmtId="166" fontId="23" fillId="0" borderId="8" xfId="0" applyNumberFormat="1" applyFont="1" applyBorder="1" applyAlignment="1">
      <alignment vertical="top" wrapText="1"/>
    </xf>
    <xf numFmtId="166" fontId="23" fillId="0" borderId="8" xfId="0" applyNumberFormat="1" applyFont="1" applyBorder="1" applyAlignment="1">
      <alignment horizontal="left" vertical="top" wrapText="1"/>
    </xf>
    <xf numFmtId="166" fontId="23" fillId="0" borderId="4" xfId="0" applyNumberFormat="1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2" fontId="6" fillId="6" borderId="1" xfId="0" applyNumberFormat="1" applyFont="1" applyFill="1" applyBorder="1" applyAlignment="1">
      <alignment horizontal="right" vertical="top" wrapText="1"/>
    </xf>
    <xf numFmtId="2" fontId="0" fillId="6" borderId="1" xfId="0" applyNumberForma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right" vertical="top" wrapText="1"/>
    </xf>
    <xf numFmtId="0" fontId="28" fillId="0" borderId="10" xfId="0" applyFont="1" applyFill="1" applyBorder="1" applyAlignment="1">
      <alignment horizontal="right" vertical="top" wrapText="1"/>
    </xf>
    <xf numFmtId="166" fontId="23" fillId="0" borderId="9" xfId="0" applyNumberFormat="1" applyFont="1" applyBorder="1" applyAlignment="1">
      <alignment horizontal="left" vertical="top" wrapText="1"/>
    </xf>
    <xf numFmtId="166" fontId="23" fillId="0" borderId="11" xfId="0" applyNumberFormat="1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164" fontId="29" fillId="0" borderId="1" xfId="0" applyNumberFormat="1" applyFont="1" applyFill="1" applyBorder="1" applyAlignment="1">
      <alignment horizontal="right" vertical="top" shrinkToFit="1"/>
    </xf>
    <xf numFmtId="0" fontId="28" fillId="0" borderId="1" xfId="0" applyFont="1" applyFill="1" applyBorder="1" applyAlignment="1">
      <alignment horizontal="right" vertical="top" wrapText="1"/>
    </xf>
    <xf numFmtId="0" fontId="26" fillId="6" borderId="1" xfId="0" applyFont="1" applyFill="1" applyBorder="1" applyAlignment="1">
      <alignment horizontal="left" vertical="center" wrapText="1"/>
    </xf>
    <xf numFmtId="0" fontId="28" fillId="6" borderId="1" xfId="0" applyFont="1" applyFill="1" applyBorder="1" applyAlignment="1">
      <alignment horizontal="right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top" wrapText="1"/>
    </xf>
    <xf numFmtId="2" fontId="28" fillId="0" borderId="1" xfId="0" applyNumberFormat="1" applyFont="1" applyFill="1" applyBorder="1" applyAlignment="1">
      <alignment horizontal="right" vertical="top" wrapText="1"/>
    </xf>
    <xf numFmtId="3" fontId="27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top" wrapText="1"/>
    </xf>
    <xf numFmtId="3" fontId="23" fillId="0" borderId="22" xfId="0" applyNumberFormat="1" applyFont="1" applyBorder="1" applyAlignment="1">
      <alignment horizontal="center" vertical="top" wrapText="1"/>
    </xf>
    <xf numFmtId="3" fontId="23" fillId="0" borderId="23" xfId="0" applyNumberFormat="1" applyFont="1" applyBorder="1" applyAlignment="1">
      <alignment horizontal="center" vertical="top" wrapText="1"/>
    </xf>
    <xf numFmtId="4" fontId="23" fillId="0" borderId="24" xfId="0" applyNumberFormat="1" applyFont="1" applyBorder="1" applyAlignment="1">
      <alignment horizontal="center" vertical="top" wrapText="1"/>
    </xf>
    <xf numFmtId="4" fontId="23" fillId="0" borderId="25" xfId="0" applyNumberFormat="1" applyFont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4" fontId="23" fillId="0" borderId="19" xfId="0" applyNumberFormat="1" applyFont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28" fillId="0" borderId="10" xfId="0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right" vertical="top" wrapText="1"/>
    </xf>
    <xf numFmtId="0" fontId="28" fillId="0" borderId="8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 indent="3"/>
    </xf>
    <xf numFmtId="0" fontId="4" fillId="2" borderId="3" xfId="0" applyFont="1" applyFill="1" applyBorder="1" applyAlignment="1">
      <alignment horizontal="left" vertical="center" wrapText="1" indent="3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left" vertical="top" wrapText="1" indent="1"/>
    </xf>
    <xf numFmtId="0" fontId="0" fillId="2" borderId="9" xfId="0" applyFill="1" applyBorder="1" applyAlignment="1">
      <alignment horizontal="left" vertical="top" wrapText="1" indent="1"/>
    </xf>
    <xf numFmtId="0" fontId="0" fillId="2" borderId="10" xfId="0" applyFill="1" applyBorder="1" applyAlignment="1">
      <alignment horizontal="left" vertical="top" wrapText="1" inden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1" fontId="5" fillId="3" borderId="8" xfId="0" applyNumberFormat="1" applyFont="1" applyFill="1" applyBorder="1" applyAlignment="1">
      <alignment horizontal="right" vertical="top" indent="1" shrinkToFit="1"/>
    </xf>
    <xf numFmtId="1" fontId="5" fillId="3" borderId="10" xfId="0" applyNumberFormat="1" applyFont="1" applyFill="1" applyBorder="1" applyAlignment="1">
      <alignment horizontal="right" vertical="top" indent="1" shrinkToFit="1"/>
    </xf>
    <xf numFmtId="1" fontId="5" fillId="3" borderId="8" xfId="0" applyNumberFormat="1" applyFont="1" applyFill="1" applyBorder="1" applyAlignment="1">
      <alignment horizontal="center" vertical="top" shrinkToFit="1"/>
    </xf>
    <xf numFmtId="1" fontId="5" fillId="3" borderId="10" xfId="0" applyNumberFormat="1" applyFont="1" applyFill="1" applyBorder="1" applyAlignment="1">
      <alignment horizontal="center" vertical="top" shrinkToFit="1"/>
    </xf>
    <xf numFmtId="0" fontId="0" fillId="4" borderId="8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6" fillId="0" borderId="8" xfId="0" applyFont="1" applyFill="1" applyBorder="1" applyAlignment="1">
      <alignment horizontal="right" vertical="center" wrapText="1" indent="1"/>
    </xf>
    <xf numFmtId="0" fontId="6" fillId="0" borderId="10" xfId="0" applyFont="1" applyFill="1" applyBorder="1" applyAlignment="1">
      <alignment horizontal="right" vertical="center" wrapText="1" indent="1"/>
    </xf>
    <xf numFmtId="0" fontId="28" fillId="0" borderId="8" xfId="0" applyFont="1" applyFill="1" applyBorder="1" applyAlignment="1">
      <alignment horizontal="right" vertical="center" wrapText="1"/>
    </xf>
    <xf numFmtId="0" fontId="28" fillId="0" borderId="10" xfId="0" applyFont="1" applyFill="1" applyBorder="1" applyAlignment="1">
      <alignment horizontal="right" vertical="center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right" vertical="top" wrapText="1"/>
    </xf>
    <xf numFmtId="0" fontId="3" fillId="4" borderId="10" xfId="0" applyFont="1" applyFill="1" applyBorder="1" applyAlignment="1">
      <alignment horizontal="right" vertical="top" wrapText="1"/>
    </xf>
    <xf numFmtId="0" fontId="15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horizontal="righ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4"/>
    </xf>
    <xf numFmtId="0" fontId="6" fillId="0" borderId="11" xfId="0" applyFont="1" applyFill="1" applyBorder="1" applyAlignment="1">
      <alignment horizontal="left" vertical="center" wrapText="1" indent="4"/>
    </xf>
    <xf numFmtId="0" fontId="6" fillId="0" borderId="5" xfId="0" applyFont="1" applyFill="1" applyBorder="1" applyAlignment="1">
      <alignment horizontal="left" vertical="center" wrapText="1" indent="4"/>
    </xf>
    <xf numFmtId="0" fontId="6" fillId="0" borderId="12" xfId="0" applyFont="1" applyFill="1" applyBorder="1" applyAlignment="1">
      <alignment horizontal="left" vertical="center" wrapText="1" indent="4"/>
    </xf>
    <xf numFmtId="0" fontId="6" fillId="0" borderId="0" xfId="0" applyFont="1" applyFill="1" applyBorder="1" applyAlignment="1">
      <alignment horizontal="left" vertical="center" wrapText="1" indent="4"/>
    </xf>
    <xf numFmtId="0" fontId="6" fillId="0" borderId="13" xfId="0" applyFont="1" applyFill="1" applyBorder="1" applyAlignment="1">
      <alignment horizontal="left" vertical="center" wrapText="1" indent="4"/>
    </xf>
    <xf numFmtId="0" fontId="6" fillId="0" borderId="6" xfId="0" applyFont="1" applyFill="1" applyBorder="1" applyAlignment="1">
      <alignment horizontal="left" vertical="center" wrapText="1" indent="4"/>
    </xf>
    <xf numFmtId="0" fontId="6" fillId="0" borderId="14" xfId="0" applyFont="1" applyFill="1" applyBorder="1" applyAlignment="1">
      <alignment horizontal="left" vertical="center" wrapText="1" indent="4"/>
    </xf>
    <xf numFmtId="0" fontId="6" fillId="0" borderId="7" xfId="0" applyFont="1" applyFill="1" applyBorder="1" applyAlignment="1">
      <alignment horizontal="left" vertical="center" wrapText="1" indent="4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right" vertical="top" wrapText="1"/>
    </xf>
    <xf numFmtId="0" fontId="6" fillId="6" borderId="10" xfId="0" applyFont="1" applyFill="1" applyBorder="1" applyAlignment="1">
      <alignment horizontal="right" vertical="top" wrapText="1"/>
    </xf>
    <xf numFmtId="2" fontId="6" fillId="0" borderId="8" xfId="0" applyNumberFormat="1" applyFont="1" applyFill="1" applyBorder="1" applyAlignment="1">
      <alignment horizontal="right" vertical="top" wrapText="1"/>
    </xf>
    <xf numFmtId="2" fontId="6" fillId="0" borderId="10" xfId="0" applyNumberFormat="1" applyFont="1" applyFill="1" applyBorder="1" applyAlignment="1">
      <alignment horizontal="right" vertical="top" wrapText="1"/>
    </xf>
    <xf numFmtId="0" fontId="28" fillId="0" borderId="8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right" vertical="top" wrapText="1"/>
    </xf>
    <xf numFmtId="0" fontId="28" fillId="0" borderId="10" xfId="0" applyFont="1" applyFill="1" applyBorder="1" applyAlignment="1">
      <alignment horizontal="right" vertical="top" wrapText="1"/>
    </xf>
    <xf numFmtId="0" fontId="22" fillId="6" borderId="8" xfId="0" applyFont="1" applyFill="1" applyBorder="1" applyAlignment="1">
      <alignment horizontal="left" vertical="top" wrapText="1"/>
    </xf>
    <xf numFmtId="0" fontId="22" fillId="6" borderId="9" xfId="0" applyFont="1" applyFill="1" applyBorder="1" applyAlignment="1">
      <alignment horizontal="left" vertical="top" wrapText="1"/>
    </xf>
    <xf numFmtId="0" fontId="22" fillId="6" borderId="10" xfId="0" applyFont="1" applyFill="1" applyBorder="1" applyAlignment="1">
      <alignment horizontal="left" vertical="top" wrapText="1"/>
    </xf>
    <xf numFmtId="0" fontId="28" fillId="6" borderId="8" xfId="0" applyFont="1" applyFill="1" applyBorder="1" applyAlignment="1">
      <alignment horizontal="right" vertical="top" wrapText="1"/>
    </xf>
    <xf numFmtId="0" fontId="28" fillId="6" borderId="10" xfId="0" applyFont="1" applyFill="1" applyBorder="1" applyAlignment="1">
      <alignment horizontal="right" vertical="top" wrapText="1"/>
    </xf>
    <xf numFmtId="0" fontId="0" fillId="5" borderId="9" xfId="0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 indent="4"/>
    </xf>
    <xf numFmtId="0" fontId="6" fillId="0" borderId="9" xfId="0" applyFont="1" applyFill="1" applyBorder="1" applyAlignment="1">
      <alignment horizontal="left" vertical="center" wrapText="1" indent="4"/>
    </xf>
    <xf numFmtId="0" fontId="6" fillId="0" borderId="10" xfId="0" applyFont="1" applyFill="1" applyBorder="1" applyAlignment="1">
      <alignment horizontal="left" vertical="center" wrapText="1" indent="4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2" fontId="4" fillId="4" borderId="8" xfId="0" applyNumberFormat="1" applyFont="1" applyFill="1" applyBorder="1" applyAlignment="1">
      <alignment horizontal="right" vertical="top" wrapText="1"/>
    </xf>
    <xf numFmtId="2" fontId="4" fillId="4" borderId="1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left" vertical="top" wrapText="1" indent="5"/>
    </xf>
    <xf numFmtId="0" fontId="32" fillId="0" borderId="0" xfId="1" applyFont="1" applyAlignment="1">
      <alignment wrapText="1"/>
    </xf>
    <xf numFmtId="3" fontId="33" fillId="0" borderId="0" xfId="1" applyNumberFormat="1" applyFont="1" applyAlignment="1">
      <alignment wrapText="1"/>
    </xf>
    <xf numFmtId="0" fontId="33" fillId="0" borderId="0" xfId="1" applyFont="1" applyAlignment="1">
      <alignment wrapText="1"/>
    </xf>
    <xf numFmtId="0" fontId="33" fillId="0" borderId="0" xfId="1" applyFont="1" applyAlignment="1">
      <alignment horizontal="right" wrapText="1"/>
    </xf>
    <xf numFmtId="0" fontId="23" fillId="0" borderId="0" xfId="1" applyFont="1" applyAlignment="1">
      <alignment wrapText="1"/>
    </xf>
    <xf numFmtId="0" fontId="34" fillId="0" borderId="0" xfId="1" applyFont="1" applyAlignment="1">
      <alignment horizontal="center" wrapText="1"/>
    </xf>
    <xf numFmtId="0" fontId="23" fillId="0" borderId="14" xfId="1" applyFont="1" applyBorder="1" applyAlignment="1">
      <alignment wrapText="1"/>
    </xf>
    <xf numFmtId="3" fontId="23" fillId="0" borderId="14" xfId="1" applyNumberFormat="1" applyFont="1" applyBorder="1" applyAlignment="1">
      <alignment wrapText="1"/>
    </xf>
    <xf numFmtId="0" fontId="35" fillId="0" borderId="0" xfId="1" applyFont="1" applyAlignment="1">
      <alignment wrapText="1"/>
    </xf>
    <xf numFmtId="0" fontId="23" fillId="0" borderId="0" xfId="1" applyFont="1" applyAlignment="1">
      <alignment horizontal="center" wrapText="1"/>
    </xf>
    <xf numFmtId="3" fontId="23" fillId="0" borderId="11" xfId="1" applyNumberFormat="1" applyFont="1" applyBorder="1" applyAlignment="1">
      <alignment horizontal="center" wrapText="1"/>
    </xf>
    <xf numFmtId="0" fontId="28" fillId="0" borderId="11" xfId="1" applyFont="1" applyBorder="1"/>
    <xf numFmtId="3" fontId="23" fillId="0" borderId="0" xfId="1" applyNumberFormat="1" applyFont="1" applyAlignment="1">
      <alignment wrapText="1"/>
    </xf>
    <xf numFmtId="0" fontId="23" fillId="0" borderId="0" xfId="1" applyFont="1" applyAlignment="1">
      <alignment horizontal="right" wrapText="1"/>
    </xf>
    <xf numFmtId="3" fontId="23" fillId="0" borderId="14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145919</xdr:colOff>
      <xdr:row>0</xdr:row>
      <xdr:rowOff>88279</xdr:rowOff>
    </xdr:from>
    <xdr:ext cx="593868" cy="46198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3321" y="88279"/>
          <a:ext cx="593868" cy="46198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475487</xdr:colOff>
      <xdr:row>1</xdr:row>
      <xdr:rowOff>94287</xdr:rowOff>
    </xdr:from>
    <xdr:ext cx="1097280" cy="0"/>
    <xdr:sp macro="" textlink="">
      <xdr:nvSpPr>
        <xdr:cNvPr id="3" name="Shape 3"/>
        <xdr:cNvSpPr/>
      </xdr:nvSpPr>
      <xdr:spPr>
        <a:xfrm>
          <a:off x="0" y="0"/>
          <a:ext cx="1097280" cy="0"/>
        </a:xfrm>
        <a:custGeom>
          <a:avLst/>
          <a:gdLst/>
          <a:ahLst/>
          <a:cxnLst/>
          <a:rect l="0" t="0" r="0" b="0"/>
          <a:pathLst>
            <a:path w="1097280">
              <a:moveTo>
                <a:pt x="0" y="0"/>
              </a:moveTo>
              <a:lnTo>
                <a:pt x="109728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</xdr:col>
      <xdr:colOff>3525519</xdr:colOff>
      <xdr:row>1</xdr:row>
      <xdr:rowOff>107348</xdr:rowOff>
    </xdr:from>
    <xdr:ext cx="993140" cy="0"/>
    <xdr:sp macro="" textlink="">
      <xdr:nvSpPr>
        <xdr:cNvPr id="4" name="Shape 4"/>
        <xdr:cNvSpPr/>
      </xdr:nvSpPr>
      <xdr:spPr>
        <a:xfrm>
          <a:off x="0" y="0"/>
          <a:ext cx="993140" cy="0"/>
        </a:xfrm>
        <a:custGeom>
          <a:avLst/>
          <a:gdLst/>
          <a:ahLst/>
          <a:cxnLst/>
          <a:rect l="0" t="0" r="0" b="0"/>
          <a:pathLst>
            <a:path w="993140">
              <a:moveTo>
                <a:pt x="0" y="0"/>
              </a:moveTo>
              <a:lnTo>
                <a:pt x="992785" y="0"/>
              </a:lnTo>
            </a:path>
          </a:pathLst>
        </a:custGeom>
        <a:ln w="3648">
          <a:solidFill>
            <a:srgbClr val="000000"/>
          </a:solidFill>
        </a:ln>
      </xdr:spPr>
    </xdr:sp>
    <xdr:clientData/>
  </xdr:oneCellAnchor>
  <xdr:oneCellAnchor>
    <xdr:from>
      <xdr:col>0</xdr:col>
      <xdr:colOff>518122</xdr:colOff>
      <xdr:row>0</xdr:row>
      <xdr:rowOff>68243</xdr:rowOff>
    </xdr:from>
    <xdr:ext cx="1233170" cy="5080"/>
    <xdr:sp macro="" textlink="">
      <xdr:nvSpPr>
        <xdr:cNvPr id="5" name="Shape 5"/>
        <xdr:cNvSpPr/>
      </xdr:nvSpPr>
      <xdr:spPr>
        <a:xfrm>
          <a:off x="0" y="0"/>
          <a:ext cx="1233170" cy="5080"/>
        </a:xfrm>
        <a:custGeom>
          <a:avLst/>
          <a:gdLst/>
          <a:ahLst/>
          <a:cxnLst/>
          <a:rect l="0" t="0" r="0" b="0"/>
          <a:pathLst>
            <a:path w="1233170" h="5080">
              <a:moveTo>
                <a:pt x="1232903" y="0"/>
              </a:moveTo>
              <a:lnTo>
                <a:pt x="0" y="0"/>
              </a:lnTo>
              <a:lnTo>
                <a:pt x="0" y="4572"/>
              </a:lnTo>
              <a:lnTo>
                <a:pt x="1232903" y="4572"/>
              </a:lnTo>
              <a:lnTo>
                <a:pt x="12329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299188</xdr:colOff>
      <xdr:row>0</xdr:row>
      <xdr:rowOff>68243</xdr:rowOff>
    </xdr:from>
    <xdr:ext cx="858519" cy="5080"/>
    <xdr:sp macro="" textlink="">
      <xdr:nvSpPr>
        <xdr:cNvPr id="6" name="Shape 6"/>
        <xdr:cNvSpPr/>
      </xdr:nvSpPr>
      <xdr:spPr>
        <a:xfrm>
          <a:off x="0" y="0"/>
          <a:ext cx="858519" cy="5080"/>
        </a:xfrm>
        <a:custGeom>
          <a:avLst/>
          <a:gdLst/>
          <a:ahLst/>
          <a:cxnLst/>
          <a:rect l="0" t="0" r="0" b="0"/>
          <a:pathLst>
            <a:path w="858519" h="5080">
              <a:moveTo>
                <a:pt x="857999" y="0"/>
              </a:moveTo>
              <a:lnTo>
                <a:pt x="0" y="0"/>
              </a:lnTo>
              <a:lnTo>
                <a:pt x="0" y="4572"/>
              </a:lnTo>
              <a:lnTo>
                <a:pt x="857999" y="4572"/>
              </a:lnTo>
              <a:lnTo>
                <a:pt x="85799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1662055</xdr:colOff>
      <xdr:row>0</xdr:row>
      <xdr:rowOff>68243</xdr:rowOff>
    </xdr:from>
    <xdr:ext cx="1714500" cy="5080"/>
    <xdr:sp macro="" textlink="">
      <xdr:nvSpPr>
        <xdr:cNvPr id="7" name="Shape 7"/>
        <xdr:cNvSpPr/>
      </xdr:nvSpPr>
      <xdr:spPr>
        <a:xfrm>
          <a:off x="0" y="0"/>
          <a:ext cx="1714500" cy="5080"/>
        </a:xfrm>
        <a:custGeom>
          <a:avLst/>
          <a:gdLst/>
          <a:ahLst/>
          <a:cxnLst/>
          <a:rect l="0" t="0" r="0" b="0"/>
          <a:pathLst>
            <a:path w="1714500" h="5080">
              <a:moveTo>
                <a:pt x="1714500" y="0"/>
              </a:moveTo>
              <a:lnTo>
                <a:pt x="0" y="0"/>
              </a:lnTo>
              <a:lnTo>
                <a:pt x="0" y="4572"/>
              </a:lnTo>
              <a:lnTo>
                <a:pt x="1714500" y="4572"/>
              </a:lnTo>
              <a:lnTo>
                <a:pt x="17145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"/>
  <sheetViews>
    <sheetView tabSelected="1" topLeftCell="C80" zoomScale="175" zoomScaleNormal="175" workbookViewId="0">
      <selection activeCell="L101" sqref="L101"/>
    </sheetView>
  </sheetViews>
  <sheetFormatPr defaultRowHeight="12.75" x14ac:dyDescent="0.2"/>
  <cols>
    <col min="1" max="1" width="4.83203125" customWidth="1"/>
    <col min="2" max="2" width="2.83203125" customWidth="1"/>
    <col min="3" max="3" width="20.83203125" customWidth="1"/>
    <col min="4" max="4" width="0.6640625" customWidth="1"/>
    <col min="5" max="5" width="4.6640625" customWidth="1"/>
    <col min="6" max="6" width="6.1640625" customWidth="1"/>
    <col min="7" max="7" width="6.33203125" customWidth="1"/>
    <col min="8" max="8" width="1.5" customWidth="1"/>
    <col min="9" max="9" width="6" customWidth="1"/>
    <col min="10" max="10" width="4.83203125" customWidth="1"/>
    <col min="11" max="11" width="7.1640625" customWidth="1"/>
    <col min="12" max="12" width="7.33203125" customWidth="1"/>
    <col min="13" max="13" width="5.5" customWidth="1"/>
    <col min="14" max="14" width="6.83203125" customWidth="1"/>
    <col min="15" max="15" width="7.83203125" customWidth="1"/>
    <col min="16" max="16" width="6.1640625" customWidth="1"/>
    <col min="17" max="17" width="6.5" customWidth="1"/>
    <col min="18" max="18" width="8.33203125" customWidth="1"/>
    <col min="19" max="19" width="7.33203125" customWidth="1"/>
    <col min="20" max="20" width="6.83203125" customWidth="1"/>
    <col min="21" max="21" width="5.6640625" customWidth="1"/>
    <col min="22" max="22" width="9.83203125" customWidth="1"/>
    <col min="23" max="23" width="2.6640625" customWidth="1"/>
  </cols>
  <sheetData>
    <row r="1" spans="1:23" ht="15" customHeight="1" x14ac:dyDescent="0.2">
      <c r="A1" s="115" t="s">
        <v>0</v>
      </c>
      <c r="B1" s="115"/>
      <c r="C1" s="115"/>
      <c r="D1" s="115"/>
    </row>
    <row r="2" spans="1:23" ht="6.75" customHeight="1" x14ac:dyDescent="0.2">
      <c r="A2" s="115" t="s">
        <v>1</v>
      </c>
      <c r="B2" s="115"/>
      <c r="C2" s="115"/>
      <c r="D2" s="115"/>
    </row>
    <row r="3" spans="1:23" ht="6.75" customHeight="1" x14ac:dyDescent="0.2">
      <c r="A3" s="116" t="s">
        <v>132</v>
      </c>
      <c r="B3" s="117"/>
      <c r="C3" s="117"/>
      <c r="D3" s="117"/>
    </row>
    <row r="4" spans="1:23" ht="8.25" customHeight="1" x14ac:dyDescent="0.2">
      <c r="A4" s="118" t="s">
        <v>2</v>
      </c>
      <c r="B4" s="118"/>
      <c r="C4" s="118"/>
      <c r="D4" s="118"/>
      <c r="E4" s="118"/>
      <c r="F4" s="118"/>
      <c r="G4" s="118"/>
      <c r="H4" s="118"/>
    </row>
    <row r="5" spans="1:23" ht="8.25" customHeight="1" x14ac:dyDescent="0.2">
      <c r="A5" s="118" t="s">
        <v>3</v>
      </c>
      <c r="B5" s="118"/>
      <c r="C5" s="118"/>
      <c r="D5" s="118"/>
      <c r="E5" s="118"/>
      <c r="F5" s="118"/>
      <c r="G5" s="118"/>
      <c r="H5" s="118"/>
    </row>
    <row r="6" spans="1:23" ht="6.75" customHeight="1" x14ac:dyDescent="0.2">
      <c r="A6" s="119" t="s">
        <v>118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</row>
    <row r="7" spans="1:23" ht="28.35" customHeight="1" x14ac:dyDescent="0.2">
      <c r="A7" s="121" t="s">
        <v>4</v>
      </c>
      <c r="B7" s="121" t="s">
        <v>5</v>
      </c>
      <c r="C7" s="123" t="s">
        <v>6</v>
      </c>
      <c r="D7" s="125" t="s">
        <v>7</v>
      </c>
      <c r="E7" s="126"/>
      <c r="F7" s="129" t="s">
        <v>8</v>
      </c>
      <c r="G7" s="130"/>
      <c r="H7" s="130"/>
      <c r="I7" s="131"/>
      <c r="J7" s="132" t="s">
        <v>9</v>
      </c>
      <c r="K7" s="130"/>
      <c r="L7" s="131"/>
      <c r="M7" s="133" t="s">
        <v>10</v>
      </c>
      <c r="N7" s="134"/>
      <c r="O7" s="135"/>
      <c r="P7" s="132" t="s">
        <v>11</v>
      </c>
      <c r="Q7" s="130"/>
      <c r="R7" s="131"/>
      <c r="S7" s="136" t="s">
        <v>12</v>
      </c>
      <c r="T7" s="137"/>
      <c r="U7" s="138"/>
      <c r="V7" s="139" t="s">
        <v>13</v>
      </c>
    </row>
    <row r="8" spans="1:23" ht="33.75" customHeight="1" x14ac:dyDescent="0.2">
      <c r="A8" s="122"/>
      <c r="B8" s="122"/>
      <c r="C8" s="124"/>
      <c r="D8" s="127"/>
      <c r="E8" s="128"/>
      <c r="F8" s="1" t="s">
        <v>14</v>
      </c>
      <c r="G8" s="2" t="s">
        <v>15</v>
      </c>
      <c r="H8" s="141" t="s">
        <v>16</v>
      </c>
      <c r="I8" s="142"/>
      <c r="J8" s="1" t="s">
        <v>14</v>
      </c>
      <c r="K8" s="2" t="s">
        <v>15</v>
      </c>
      <c r="L8" s="1" t="s">
        <v>17</v>
      </c>
      <c r="M8" s="1" t="s">
        <v>14</v>
      </c>
      <c r="N8" s="2" t="s">
        <v>15</v>
      </c>
      <c r="O8" s="1" t="s">
        <v>18</v>
      </c>
      <c r="P8" s="1" t="s">
        <v>14</v>
      </c>
      <c r="Q8" s="2" t="s">
        <v>15</v>
      </c>
      <c r="R8" s="3" t="s">
        <v>19</v>
      </c>
      <c r="S8" s="1" t="s">
        <v>20</v>
      </c>
      <c r="T8" s="1" t="s">
        <v>21</v>
      </c>
      <c r="U8" s="4" t="s">
        <v>22</v>
      </c>
      <c r="V8" s="140"/>
    </row>
    <row r="9" spans="1:23" ht="6.75" customHeight="1" x14ac:dyDescent="0.2">
      <c r="A9" s="5" t="s">
        <v>23</v>
      </c>
      <c r="B9" s="6">
        <v>1</v>
      </c>
      <c r="C9" s="6">
        <v>2</v>
      </c>
      <c r="D9" s="143">
        <v>3</v>
      </c>
      <c r="E9" s="144"/>
      <c r="F9" s="6">
        <v>4</v>
      </c>
      <c r="G9" s="6">
        <v>5</v>
      </c>
      <c r="H9" s="145">
        <v>6</v>
      </c>
      <c r="I9" s="146"/>
      <c r="J9" s="6">
        <v>5</v>
      </c>
      <c r="K9" s="6">
        <v>6</v>
      </c>
      <c r="L9" s="6">
        <v>7</v>
      </c>
      <c r="M9" s="6">
        <v>8</v>
      </c>
      <c r="N9" s="6">
        <v>9</v>
      </c>
      <c r="O9" s="6">
        <v>10</v>
      </c>
      <c r="P9" s="6">
        <v>11</v>
      </c>
      <c r="Q9" s="6">
        <v>12</v>
      </c>
      <c r="R9" s="6">
        <v>13</v>
      </c>
      <c r="S9" s="6">
        <v>14</v>
      </c>
      <c r="T9" s="6">
        <v>15</v>
      </c>
      <c r="U9" s="6">
        <v>16</v>
      </c>
      <c r="V9" s="6">
        <v>11</v>
      </c>
    </row>
    <row r="10" spans="1:23" ht="8.25" customHeight="1" x14ac:dyDescent="0.2">
      <c r="A10" s="7" t="s">
        <v>24</v>
      </c>
      <c r="B10" s="7" t="s">
        <v>25</v>
      </c>
      <c r="C10" s="8" t="s">
        <v>26</v>
      </c>
      <c r="D10" s="147"/>
      <c r="E10" s="148"/>
      <c r="F10" s="9"/>
      <c r="G10" s="9"/>
      <c r="H10" s="147"/>
      <c r="I10" s="14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3" ht="12.75" customHeight="1" x14ac:dyDescent="0.2">
      <c r="A11" s="10" t="s">
        <v>27</v>
      </c>
      <c r="B11" s="11">
        <v>1</v>
      </c>
      <c r="C11" s="12" t="s">
        <v>28</v>
      </c>
      <c r="D11" s="149" t="s">
        <v>29</v>
      </c>
      <c r="E11" s="150"/>
      <c r="F11" s="93">
        <v>1</v>
      </c>
      <c r="G11" s="79">
        <v>28742.41</v>
      </c>
      <c r="H11" s="151">
        <f>F11*G11</f>
        <v>28742.41</v>
      </c>
      <c r="I11" s="152"/>
      <c r="J11" s="93">
        <v>1</v>
      </c>
      <c r="K11" s="79">
        <v>28742.41</v>
      </c>
      <c r="L11" s="105">
        <v>28742.41</v>
      </c>
      <c r="M11" s="93">
        <v>1</v>
      </c>
      <c r="N11" s="13"/>
      <c r="O11" s="105">
        <v>802034.08</v>
      </c>
      <c r="P11" s="93">
        <v>1</v>
      </c>
      <c r="Q11" s="13"/>
      <c r="R11" s="105">
        <v>802034.08</v>
      </c>
      <c r="S11" s="105">
        <f>H11+O11</f>
        <v>830776.49</v>
      </c>
      <c r="T11" s="105">
        <f>L11+R11</f>
        <v>830776.49</v>
      </c>
      <c r="U11" s="105">
        <f>S11-T11</f>
        <v>0</v>
      </c>
      <c r="V11" s="13"/>
    </row>
    <row r="12" spans="1:23" ht="8.25" customHeight="1" x14ac:dyDescent="0.2">
      <c r="A12" s="153" t="s">
        <v>31</v>
      </c>
      <c r="B12" s="154"/>
      <c r="C12" s="155"/>
      <c r="D12" s="147"/>
      <c r="E12" s="148"/>
      <c r="F12" s="9"/>
      <c r="G12" s="9"/>
      <c r="H12" s="156">
        <f>H11</f>
        <v>28742.41</v>
      </c>
      <c r="I12" s="157"/>
      <c r="J12" s="9"/>
      <c r="K12" s="9"/>
      <c r="L12" s="15">
        <f>L11</f>
        <v>28742.41</v>
      </c>
      <c r="M12" s="9"/>
      <c r="N12" s="9"/>
      <c r="O12" s="15">
        <f>O11</f>
        <v>802034.08</v>
      </c>
      <c r="P12" s="9"/>
      <c r="Q12" s="9"/>
      <c r="R12" s="15">
        <f>R11</f>
        <v>802034.08</v>
      </c>
      <c r="S12" s="15">
        <f>S11</f>
        <v>830776.49</v>
      </c>
      <c r="T12" s="15">
        <f>T11</f>
        <v>830776.49</v>
      </c>
      <c r="U12" s="15">
        <f>U11</f>
        <v>0</v>
      </c>
      <c r="V12" s="9"/>
    </row>
    <row r="13" spans="1:23" ht="9.75" customHeight="1" x14ac:dyDescent="0.2"/>
    <row r="14" spans="1:23" ht="8.25" customHeight="1" x14ac:dyDescent="0.2">
      <c r="A14" s="8" t="s">
        <v>24</v>
      </c>
      <c r="B14" s="15" t="s">
        <v>32</v>
      </c>
      <c r="C14" s="8" t="s">
        <v>33</v>
      </c>
      <c r="D14" s="147"/>
      <c r="E14" s="148"/>
      <c r="F14" s="9"/>
      <c r="G14" s="9"/>
      <c r="H14" s="147"/>
      <c r="I14" s="14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3" ht="12" customHeight="1" x14ac:dyDescent="0.2">
      <c r="A15" s="16" t="s">
        <v>27</v>
      </c>
      <c r="B15" s="17">
        <v>1</v>
      </c>
      <c r="C15" s="158" t="s">
        <v>116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60"/>
    </row>
    <row r="16" spans="1:23" ht="12.75" customHeight="1" x14ac:dyDescent="0.2">
      <c r="A16" s="16" t="s">
        <v>34</v>
      </c>
      <c r="B16" s="18">
        <v>1.1000000000000001</v>
      </c>
      <c r="C16" s="161" t="s">
        <v>35</v>
      </c>
      <c r="D16" s="159"/>
      <c r="E16" s="159"/>
      <c r="F16" s="159"/>
      <c r="G16" s="160"/>
      <c r="H16" s="162" t="s">
        <v>36</v>
      </c>
      <c r="I16" s="163"/>
      <c r="J16" s="164"/>
      <c r="K16" s="165"/>
      <c r="L16" s="19" t="s">
        <v>36</v>
      </c>
      <c r="M16" s="164"/>
      <c r="N16" s="165"/>
      <c r="O16" s="66">
        <f>SUM(O17:O28)</f>
        <v>264000</v>
      </c>
      <c r="P16" s="164"/>
      <c r="Q16" s="165"/>
      <c r="R16" s="66">
        <f>SUM(R17:R28)</f>
        <v>264000</v>
      </c>
      <c r="S16" s="66">
        <f>SUM(S17:S28)</f>
        <v>264000</v>
      </c>
      <c r="T16" s="66">
        <f>SUM(T17:T28)</f>
        <v>264000</v>
      </c>
      <c r="U16" s="66">
        <f>S16-T16</f>
        <v>0</v>
      </c>
      <c r="V16" s="20"/>
    </row>
    <row r="17" spans="1:22" ht="12" customHeight="1" x14ac:dyDescent="0.2">
      <c r="A17" s="21" t="s">
        <v>37</v>
      </c>
      <c r="B17" s="22" t="s">
        <v>38</v>
      </c>
      <c r="C17" s="46" t="s">
        <v>104</v>
      </c>
      <c r="D17" s="111" t="s">
        <v>40</v>
      </c>
      <c r="E17" s="112"/>
      <c r="F17" s="13"/>
      <c r="G17" s="13"/>
      <c r="H17" s="111" t="s">
        <v>30</v>
      </c>
      <c r="I17" s="112"/>
      <c r="J17" s="13"/>
      <c r="K17" s="13"/>
      <c r="L17" s="14" t="s">
        <v>30</v>
      </c>
      <c r="M17" s="50">
        <v>4</v>
      </c>
      <c r="N17" s="51">
        <v>7000</v>
      </c>
      <c r="O17" s="52">
        <f t="shared" ref="O17:O28" si="0">M17*N17</f>
        <v>28000</v>
      </c>
      <c r="P17" s="50">
        <v>3</v>
      </c>
      <c r="Q17" s="51">
        <f>R17/P17</f>
        <v>9333.3333333333339</v>
      </c>
      <c r="R17" s="52">
        <v>28000</v>
      </c>
      <c r="S17" s="52">
        <f>O17</f>
        <v>28000</v>
      </c>
      <c r="T17" s="52">
        <f>R17</f>
        <v>28000</v>
      </c>
      <c r="U17" s="67">
        <f>S17-T17</f>
        <v>0</v>
      </c>
      <c r="V17" s="13"/>
    </row>
    <row r="18" spans="1:22" ht="12" customHeight="1" x14ac:dyDescent="0.2">
      <c r="A18" s="21" t="s">
        <v>37</v>
      </c>
      <c r="B18" s="22" t="s">
        <v>41</v>
      </c>
      <c r="C18" s="47" t="s">
        <v>105</v>
      </c>
      <c r="D18" s="111" t="s">
        <v>40</v>
      </c>
      <c r="E18" s="112"/>
      <c r="F18" s="13"/>
      <c r="G18" s="13"/>
      <c r="H18" s="111" t="s">
        <v>30</v>
      </c>
      <c r="I18" s="112"/>
      <c r="J18" s="13"/>
      <c r="K18" s="13"/>
      <c r="L18" s="14" t="s">
        <v>30</v>
      </c>
      <c r="M18" s="53">
        <v>4</v>
      </c>
      <c r="N18" s="54">
        <v>5500</v>
      </c>
      <c r="O18" s="55">
        <f t="shared" si="0"/>
        <v>22000</v>
      </c>
      <c r="P18" s="53">
        <v>3</v>
      </c>
      <c r="Q18" s="51">
        <f t="shared" ref="Q18:Q28" si="1">R18/P18</f>
        <v>7333.333333333333</v>
      </c>
      <c r="R18" s="55">
        <v>22000</v>
      </c>
      <c r="S18" s="52">
        <f t="shared" ref="S18:S28" si="2">O18</f>
        <v>22000</v>
      </c>
      <c r="T18" s="52">
        <f t="shared" ref="T18:T28" si="3">R18</f>
        <v>22000</v>
      </c>
      <c r="U18" s="67">
        <f t="shared" ref="U18:U28" si="4">S18-T18</f>
        <v>0</v>
      </c>
      <c r="V18" s="13"/>
    </row>
    <row r="19" spans="1:22" ht="12" customHeight="1" x14ac:dyDescent="0.2">
      <c r="A19" s="21" t="s">
        <v>37</v>
      </c>
      <c r="B19" s="22" t="s">
        <v>42</v>
      </c>
      <c r="C19" s="48" t="s">
        <v>106</v>
      </c>
      <c r="D19" s="111" t="s">
        <v>40</v>
      </c>
      <c r="E19" s="112"/>
      <c r="F19" s="13"/>
      <c r="G19" s="13"/>
      <c r="H19" s="111" t="s">
        <v>30</v>
      </c>
      <c r="I19" s="112"/>
      <c r="J19" s="13"/>
      <c r="K19" s="13"/>
      <c r="L19" s="14" t="s">
        <v>30</v>
      </c>
      <c r="M19" s="56">
        <v>4</v>
      </c>
      <c r="N19" s="57">
        <v>5500</v>
      </c>
      <c r="O19" s="58">
        <f t="shared" si="0"/>
        <v>22000</v>
      </c>
      <c r="P19" s="56">
        <v>3</v>
      </c>
      <c r="Q19" s="51">
        <f t="shared" si="1"/>
        <v>7333.333333333333</v>
      </c>
      <c r="R19" s="58">
        <v>22000</v>
      </c>
      <c r="S19" s="52">
        <f t="shared" si="2"/>
        <v>22000</v>
      </c>
      <c r="T19" s="52">
        <f t="shared" si="3"/>
        <v>22000</v>
      </c>
      <c r="U19" s="67">
        <f t="shared" si="4"/>
        <v>0</v>
      </c>
      <c r="V19" s="13"/>
    </row>
    <row r="20" spans="1:22" ht="12" customHeight="1" x14ac:dyDescent="0.2">
      <c r="A20" s="21" t="s">
        <v>37</v>
      </c>
      <c r="B20" s="22" t="s">
        <v>95</v>
      </c>
      <c r="C20" s="48" t="s">
        <v>107</v>
      </c>
      <c r="D20" s="111" t="s">
        <v>40</v>
      </c>
      <c r="E20" s="112"/>
      <c r="F20" s="13"/>
      <c r="G20" s="13"/>
      <c r="H20" s="111" t="s">
        <v>30</v>
      </c>
      <c r="I20" s="112"/>
      <c r="J20" s="13"/>
      <c r="K20" s="13"/>
      <c r="L20" s="14" t="s">
        <v>30</v>
      </c>
      <c r="M20" s="59">
        <v>4</v>
      </c>
      <c r="N20" s="57">
        <v>6000</v>
      </c>
      <c r="O20" s="60">
        <f t="shared" si="0"/>
        <v>24000</v>
      </c>
      <c r="P20" s="59">
        <v>3</v>
      </c>
      <c r="Q20" s="51">
        <f t="shared" si="1"/>
        <v>8000</v>
      </c>
      <c r="R20" s="60">
        <v>24000</v>
      </c>
      <c r="S20" s="52">
        <f t="shared" si="2"/>
        <v>24000</v>
      </c>
      <c r="T20" s="52">
        <f t="shared" si="3"/>
        <v>24000</v>
      </c>
      <c r="U20" s="67">
        <f t="shared" si="4"/>
        <v>0</v>
      </c>
      <c r="V20" s="13"/>
    </row>
    <row r="21" spans="1:22" ht="12" customHeight="1" x14ac:dyDescent="0.2">
      <c r="A21" s="21" t="s">
        <v>37</v>
      </c>
      <c r="B21" s="22" t="s">
        <v>96</v>
      </c>
      <c r="C21" s="47" t="s">
        <v>108</v>
      </c>
      <c r="D21" s="111" t="s">
        <v>40</v>
      </c>
      <c r="E21" s="112"/>
      <c r="F21" s="13"/>
      <c r="G21" s="13"/>
      <c r="H21" s="111" t="s">
        <v>30</v>
      </c>
      <c r="I21" s="112"/>
      <c r="J21" s="13"/>
      <c r="K21" s="13"/>
      <c r="L21" s="14" t="s">
        <v>30</v>
      </c>
      <c r="M21" s="61">
        <v>4</v>
      </c>
      <c r="N21" s="54">
        <v>5500</v>
      </c>
      <c r="O21" s="60">
        <f t="shared" si="0"/>
        <v>22000</v>
      </c>
      <c r="P21" s="61">
        <v>3</v>
      </c>
      <c r="Q21" s="51">
        <f t="shared" si="1"/>
        <v>7333.333333333333</v>
      </c>
      <c r="R21" s="60">
        <v>22000</v>
      </c>
      <c r="S21" s="52">
        <f t="shared" si="2"/>
        <v>22000</v>
      </c>
      <c r="T21" s="52">
        <f t="shared" si="3"/>
        <v>22000</v>
      </c>
      <c r="U21" s="67">
        <f t="shared" si="4"/>
        <v>0</v>
      </c>
      <c r="V21" s="13"/>
    </row>
    <row r="22" spans="1:22" ht="12" customHeight="1" x14ac:dyDescent="0.2">
      <c r="A22" s="21" t="s">
        <v>37</v>
      </c>
      <c r="B22" s="22" t="s">
        <v>97</v>
      </c>
      <c r="C22" s="48" t="s">
        <v>109</v>
      </c>
      <c r="D22" s="111" t="s">
        <v>40</v>
      </c>
      <c r="E22" s="112"/>
      <c r="F22" s="13"/>
      <c r="G22" s="13"/>
      <c r="H22" s="111" t="s">
        <v>30</v>
      </c>
      <c r="I22" s="112"/>
      <c r="J22" s="13"/>
      <c r="K22" s="13"/>
      <c r="L22" s="14" t="s">
        <v>30</v>
      </c>
      <c r="M22" s="59">
        <v>4</v>
      </c>
      <c r="N22" s="57">
        <v>5500</v>
      </c>
      <c r="O22" s="58">
        <f t="shared" si="0"/>
        <v>22000</v>
      </c>
      <c r="P22" s="59">
        <v>3</v>
      </c>
      <c r="Q22" s="51">
        <f t="shared" si="1"/>
        <v>7333.333333333333</v>
      </c>
      <c r="R22" s="58">
        <v>22000</v>
      </c>
      <c r="S22" s="52">
        <f t="shared" si="2"/>
        <v>22000</v>
      </c>
      <c r="T22" s="52">
        <f t="shared" si="3"/>
        <v>22000</v>
      </c>
      <c r="U22" s="67">
        <f t="shared" si="4"/>
        <v>0</v>
      </c>
      <c r="V22" s="13"/>
    </row>
    <row r="23" spans="1:22" ht="12" customHeight="1" x14ac:dyDescent="0.2">
      <c r="A23" s="21" t="s">
        <v>37</v>
      </c>
      <c r="B23" s="22" t="s">
        <v>98</v>
      </c>
      <c r="C23" s="48" t="s">
        <v>110</v>
      </c>
      <c r="D23" s="111" t="s">
        <v>40</v>
      </c>
      <c r="E23" s="112"/>
      <c r="F23" s="13"/>
      <c r="G23" s="13"/>
      <c r="H23" s="111" t="s">
        <v>30</v>
      </c>
      <c r="I23" s="112"/>
      <c r="J23" s="13"/>
      <c r="K23" s="13"/>
      <c r="L23" s="14" t="s">
        <v>30</v>
      </c>
      <c r="M23" s="59">
        <v>4</v>
      </c>
      <c r="N23" s="57">
        <v>5500</v>
      </c>
      <c r="O23" s="62">
        <f t="shared" si="0"/>
        <v>22000</v>
      </c>
      <c r="P23" s="59">
        <v>3</v>
      </c>
      <c r="Q23" s="51">
        <f t="shared" si="1"/>
        <v>7333.333333333333</v>
      </c>
      <c r="R23" s="62">
        <v>22000</v>
      </c>
      <c r="S23" s="52">
        <f t="shared" si="2"/>
        <v>22000</v>
      </c>
      <c r="T23" s="52">
        <f t="shared" si="3"/>
        <v>22000</v>
      </c>
      <c r="U23" s="67">
        <f t="shared" si="4"/>
        <v>0</v>
      </c>
      <c r="V23" s="13"/>
    </row>
    <row r="24" spans="1:22" ht="12" customHeight="1" x14ac:dyDescent="0.2">
      <c r="A24" s="21" t="s">
        <v>37</v>
      </c>
      <c r="B24" s="22" t="s">
        <v>99</v>
      </c>
      <c r="C24" s="48" t="s">
        <v>111</v>
      </c>
      <c r="D24" s="111" t="s">
        <v>40</v>
      </c>
      <c r="E24" s="112"/>
      <c r="F24" s="13"/>
      <c r="G24" s="13"/>
      <c r="H24" s="111" t="s">
        <v>30</v>
      </c>
      <c r="I24" s="112"/>
      <c r="J24" s="13"/>
      <c r="K24" s="13"/>
      <c r="L24" s="14" t="s">
        <v>30</v>
      </c>
      <c r="M24" s="59">
        <v>4</v>
      </c>
      <c r="N24" s="57">
        <v>5000</v>
      </c>
      <c r="O24" s="58">
        <f t="shared" si="0"/>
        <v>20000</v>
      </c>
      <c r="P24" s="59">
        <v>3</v>
      </c>
      <c r="Q24" s="51">
        <f t="shared" si="1"/>
        <v>6666.666666666667</v>
      </c>
      <c r="R24" s="58">
        <v>20000</v>
      </c>
      <c r="S24" s="52">
        <f t="shared" si="2"/>
        <v>20000</v>
      </c>
      <c r="T24" s="52">
        <f t="shared" si="3"/>
        <v>20000</v>
      </c>
      <c r="U24" s="67">
        <f t="shared" si="4"/>
        <v>0</v>
      </c>
      <c r="V24" s="13"/>
    </row>
    <row r="25" spans="1:22" ht="12" customHeight="1" x14ac:dyDescent="0.2">
      <c r="A25" s="21" t="s">
        <v>37</v>
      </c>
      <c r="B25" s="22" t="s">
        <v>100</v>
      </c>
      <c r="C25" s="48" t="s">
        <v>112</v>
      </c>
      <c r="D25" s="111" t="s">
        <v>40</v>
      </c>
      <c r="E25" s="112"/>
      <c r="F25" s="13"/>
      <c r="G25" s="13"/>
      <c r="H25" s="111" t="s">
        <v>30</v>
      </c>
      <c r="I25" s="112"/>
      <c r="J25" s="13"/>
      <c r="K25" s="13"/>
      <c r="L25" s="14" t="s">
        <v>30</v>
      </c>
      <c r="M25" s="59">
        <v>4</v>
      </c>
      <c r="N25" s="57">
        <v>5500</v>
      </c>
      <c r="O25" s="58">
        <f t="shared" si="0"/>
        <v>22000</v>
      </c>
      <c r="P25" s="59">
        <v>3</v>
      </c>
      <c r="Q25" s="51">
        <f t="shared" si="1"/>
        <v>7333.333333333333</v>
      </c>
      <c r="R25" s="58">
        <v>22000</v>
      </c>
      <c r="S25" s="52">
        <f t="shared" si="2"/>
        <v>22000</v>
      </c>
      <c r="T25" s="52">
        <f t="shared" si="3"/>
        <v>22000</v>
      </c>
      <c r="U25" s="67">
        <f t="shared" si="4"/>
        <v>0</v>
      </c>
      <c r="V25" s="13"/>
    </row>
    <row r="26" spans="1:22" ht="12" customHeight="1" x14ac:dyDescent="0.2">
      <c r="A26" s="21" t="s">
        <v>37</v>
      </c>
      <c r="B26" s="22" t="s">
        <v>101</v>
      </c>
      <c r="C26" s="48" t="s">
        <v>113</v>
      </c>
      <c r="D26" s="111" t="s">
        <v>40</v>
      </c>
      <c r="E26" s="112"/>
      <c r="F26" s="13"/>
      <c r="G26" s="13"/>
      <c r="H26" s="111" t="s">
        <v>30</v>
      </c>
      <c r="I26" s="112"/>
      <c r="J26" s="13"/>
      <c r="K26" s="13"/>
      <c r="L26" s="14" t="s">
        <v>30</v>
      </c>
      <c r="M26" s="59">
        <v>4</v>
      </c>
      <c r="N26" s="57">
        <v>5500</v>
      </c>
      <c r="O26" s="58">
        <f t="shared" si="0"/>
        <v>22000</v>
      </c>
      <c r="P26" s="59">
        <v>3</v>
      </c>
      <c r="Q26" s="51">
        <f t="shared" si="1"/>
        <v>7333.333333333333</v>
      </c>
      <c r="R26" s="58">
        <v>22000</v>
      </c>
      <c r="S26" s="52">
        <f t="shared" si="2"/>
        <v>22000</v>
      </c>
      <c r="T26" s="52">
        <f t="shared" si="3"/>
        <v>22000</v>
      </c>
      <c r="U26" s="67">
        <f t="shared" si="4"/>
        <v>0</v>
      </c>
      <c r="V26" s="13"/>
    </row>
    <row r="27" spans="1:22" ht="12" customHeight="1" x14ac:dyDescent="0.2">
      <c r="A27" s="21" t="s">
        <v>37</v>
      </c>
      <c r="B27" s="22" t="s">
        <v>102</v>
      </c>
      <c r="C27" s="48" t="s">
        <v>114</v>
      </c>
      <c r="D27" s="111" t="s">
        <v>40</v>
      </c>
      <c r="E27" s="112"/>
      <c r="F27" s="13"/>
      <c r="G27" s="13"/>
      <c r="H27" s="111" t="s">
        <v>30</v>
      </c>
      <c r="I27" s="112"/>
      <c r="J27" s="13"/>
      <c r="K27" s="13"/>
      <c r="L27" s="14" t="s">
        <v>30</v>
      </c>
      <c r="M27" s="59">
        <v>4</v>
      </c>
      <c r="N27" s="57">
        <v>5000</v>
      </c>
      <c r="O27" s="58">
        <f t="shared" si="0"/>
        <v>20000</v>
      </c>
      <c r="P27" s="59">
        <v>3</v>
      </c>
      <c r="Q27" s="51">
        <f t="shared" si="1"/>
        <v>6666.666666666667</v>
      </c>
      <c r="R27" s="58">
        <v>20000</v>
      </c>
      <c r="S27" s="52">
        <f t="shared" si="2"/>
        <v>20000</v>
      </c>
      <c r="T27" s="52">
        <f t="shared" si="3"/>
        <v>20000</v>
      </c>
      <c r="U27" s="67">
        <f t="shared" si="4"/>
        <v>0</v>
      </c>
      <c r="V27" s="13"/>
    </row>
    <row r="28" spans="1:22" ht="12" customHeight="1" x14ac:dyDescent="0.2">
      <c r="A28" s="21" t="s">
        <v>37</v>
      </c>
      <c r="B28" s="22" t="s">
        <v>103</v>
      </c>
      <c r="C28" s="49" t="s">
        <v>115</v>
      </c>
      <c r="D28" s="111" t="s">
        <v>40</v>
      </c>
      <c r="E28" s="112"/>
      <c r="F28" s="13"/>
      <c r="G28" s="13"/>
      <c r="H28" s="111" t="s">
        <v>30</v>
      </c>
      <c r="I28" s="112"/>
      <c r="J28" s="13"/>
      <c r="K28" s="13"/>
      <c r="L28" s="14" t="s">
        <v>30</v>
      </c>
      <c r="M28" s="63">
        <v>3</v>
      </c>
      <c r="N28" s="64">
        <v>6000</v>
      </c>
      <c r="O28" s="65">
        <f t="shared" si="0"/>
        <v>18000</v>
      </c>
      <c r="P28" s="63">
        <v>3</v>
      </c>
      <c r="Q28" s="51">
        <f t="shared" si="1"/>
        <v>6000</v>
      </c>
      <c r="R28" s="65">
        <v>18000</v>
      </c>
      <c r="S28" s="52">
        <f t="shared" si="2"/>
        <v>18000</v>
      </c>
      <c r="T28" s="52">
        <f t="shared" si="3"/>
        <v>18000</v>
      </c>
      <c r="U28" s="67">
        <f t="shared" si="4"/>
        <v>0</v>
      </c>
      <c r="V28" s="13"/>
    </row>
    <row r="29" spans="1:22" ht="12.75" customHeight="1" x14ac:dyDescent="0.2">
      <c r="A29" s="16" t="s">
        <v>34</v>
      </c>
      <c r="B29" s="18">
        <v>1.2</v>
      </c>
      <c r="C29" s="161" t="s">
        <v>43</v>
      </c>
      <c r="D29" s="159"/>
      <c r="E29" s="159"/>
      <c r="F29" s="159"/>
      <c r="G29" s="160"/>
      <c r="H29" s="164"/>
      <c r="I29" s="165"/>
      <c r="J29" s="164"/>
      <c r="K29" s="165"/>
      <c r="L29" s="20"/>
      <c r="M29" s="164"/>
      <c r="N29" s="165"/>
      <c r="O29" s="19" t="s">
        <v>36</v>
      </c>
      <c r="P29" s="164"/>
      <c r="Q29" s="165"/>
      <c r="R29" s="19" t="s">
        <v>36</v>
      </c>
      <c r="S29" s="19" t="s">
        <v>36</v>
      </c>
      <c r="T29" s="19" t="s">
        <v>36</v>
      </c>
      <c r="U29" s="19" t="s">
        <v>36</v>
      </c>
      <c r="V29" s="20"/>
    </row>
    <row r="30" spans="1:22" ht="12" customHeight="1" x14ac:dyDescent="0.2">
      <c r="A30" s="21" t="s">
        <v>37</v>
      </c>
      <c r="B30" s="22" t="s">
        <v>44</v>
      </c>
      <c r="C30" s="12" t="s">
        <v>39</v>
      </c>
      <c r="D30" s="166"/>
      <c r="E30" s="167"/>
      <c r="F30" s="168" t="s">
        <v>45</v>
      </c>
      <c r="G30" s="169"/>
      <c r="H30" s="169"/>
      <c r="I30" s="170"/>
      <c r="J30" s="168" t="s">
        <v>45</v>
      </c>
      <c r="K30" s="169"/>
      <c r="L30" s="170"/>
      <c r="M30" s="13"/>
      <c r="N30" s="13"/>
      <c r="O30" s="14" t="s">
        <v>30</v>
      </c>
      <c r="P30" s="13"/>
      <c r="Q30" s="13"/>
      <c r="R30" s="14" t="s">
        <v>30</v>
      </c>
      <c r="S30" s="14" t="s">
        <v>30</v>
      </c>
      <c r="T30" s="14" t="s">
        <v>30</v>
      </c>
      <c r="U30" s="14" t="s">
        <v>30</v>
      </c>
      <c r="V30" s="13"/>
    </row>
    <row r="31" spans="1:22" ht="12" customHeight="1" x14ac:dyDescent="0.2">
      <c r="A31" s="21" t="s">
        <v>37</v>
      </c>
      <c r="B31" s="22" t="s">
        <v>46</v>
      </c>
      <c r="C31" s="12" t="s">
        <v>39</v>
      </c>
      <c r="D31" s="166"/>
      <c r="E31" s="167"/>
      <c r="F31" s="171"/>
      <c r="G31" s="172"/>
      <c r="H31" s="172"/>
      <c r="I31" s="173"/>
      <c r="J31" s="171"/>
      <c r="K31" s="172"/>
      <c r="L31" s="173"/>
      <c r="M31" s="13"/>
      <c r="N31" s="13"/>
      <c r="O31" s="14" t="s">
        <v>30</v>
      </c>
      <c r="P31" s="13"/>
      <c r="Q31" s="13"/>
      <c r="R31" s="14" t="s">
        <v>30</v>
      </c>
      <c r="S31" s="14" t="s">
        <v>30</v>
      </c>
      <c r="T31" s="14" t="s">
        <v>30</v>
      </c>
      <c r="U31" s="14" t="s">
        <v>30</v>
      </c>
      <c r="V31" s="13"/>
    </row>
    <row r="32" spans="1:22" ht="12" customHeight="1" x14ac:dyDescent="0.2">
      <c r="A32" s="21" t="s">
        <v>37</v>
      </c>
      <c r="B32" s="22" t="s">
        <v>47</v>
      </c>
      <c r="C32" s="12" t="s">
        <v>39</v>
      </c>
      <c r="D32" s="166"/>
      <c r="E32" s="167"/>
      <c r="F32" s="174"/>
      <c r="G32" s="175"/>
      <c r="H32" s="175"/>
      <c r="I32" s="176"/>
      <c r="J32" s="174"/>
      <c r="K32" s="175"/>
      <c r="L32" s="176"/>
      <c r="M32" s="13"/>
      <c r="N32" s="13"/>
      <c r="O32" s="14" t="s">
        <v>30</v>
      </c>
      <c r="P32" s="13"/>
      <c r="Q32" s="13"/>
      <c r="R32" s="14" t="s">
        <v>30</v>
      </c>
      <c r="S32" s="14" t="s">
        <v>30</v>
      </c>
      <c r="T32" s="14" t="s">
        <v>30</v>
      </c>
      <c r="U32" s="14" t="s">
        <v>30</v>
      </c>
      <c r="V32" s="13"/>
    </row>
    <row r="33" spans="1:22" ht="12.75" customHeight="1" x14ac:dyDescent="0.2">
      <c r="A33" s="16" t="s">
        <v>34</v>
      </c>
      <c r="B33" s="18">
        <v>1.3</v>
      </c>
      <c r="C33" s="161" t="s">
        <v>48</v>
      </c>
      <c r="D33" s="159"/>
      <c r="E33" s="159"/>
      <c r="F33" s="159"/>
      <c r="G33" s="160"/>
      <c r="H33" s="164"/>
      <c r="I33" s="165"/>
      <c r="J33" s="164"/>
      <c r="K33" s="165"/>
      <c r="L33" s="20"/>
      <c r="M33" s="164"/>
      <c r="N33" s="165"/>
      <c r="O33" s="19" t="s">
        <v>36</v>
      </c>
      <c r="P33" s="164"/>
      <c r="Q33" s="165"/>
      <c r="R33" s="19" t="s">
        <v>36</v>
      </c>
      <c r="S33" s="19" t="s">
        <v>36</v>
      </c>
      <c r="T33" s="19" t="s">
        <v>36</v>
      </c>
      <c r="U33" s="19" t="s">
        <v>36</v>
      </c>
      <c r="V33" s="20"/>
    </row>
    <row r="34" spans="1:22" ht="12" customHeight="1" x14ac:dyDescent="0.2">
      <c r="A34" s="21" t="s">
        <v>37</v>
      </c>
      <c r="B34" s="22" t="s">
        <v>49</v>
      </c>
      <c r="C34" s="12" t="s">
        <v>39</v>
      </c>
      <c r="D34" s="166"/>
      <c r="E34" s="167"/>
      <c r="F34" s="168" t="s">
        <v>45</v>
      </c>
      <c r="G34" s="169"/>
      <c r="H34" s="169"/>
      <c r="I34" s="170"/>
      <c r="J34" s="168" t="s">
        <v>45</v>
      </c>
      <c r="K34" s="169"/>
      <c r="L34" s="170"/>
      <c r="M34" s="13"/>
      <c r="N34" s="13"/>
      <c r="O34" s="14" t="s">
        <v>30</v>
      </c>
      <c r="P34" s="13"/>
      <c r="Q34" s="13"/>
      <c r="R34" s="14" t="s">
        <v>30</v>
      </c>
      <c r="S34" s="14" t="s">
        <v>30</v>
      </c>
      <c r="T34" s="14" t="s">
        <v>30</v>
      </c>
      <c r="U34" s="14" t="s">
        <v>30</v>
      </c>
      <c r="V34" s="13"/>
    </row>
    <row r="35" spans="1:22" ht="12" customHeight="1" x14ac:dyDescent="0.2">
      <c r="A35" s="21" t="s">
        <v>37</v>
      </c>
      <c r="B35" s="22" t="s">
        <v>50</v>
      </c>
      <c r="C35" s="12" t="s">
        <v>39</v>
      </c>
      <c r="D35" s="166"/>
      <c r="E35" s="167"/>
      <c r="F35" s="171"/>
      <c r="G35" s="172"/>
      <c r="H35" s="172"/>
      <c r="I35" s="173"/>
      <c r="J35" s="171"/>
      <c r="K35" s="172"/>
      <c r="L35" s="173"/>
      <c r="M35" s="13"/>
      <c r="N35" s="13"/>
      <c r="O35" s="14" t="s">
        <v>30</v>
      </c>
      <c r="P35" s="13"/>
      <c r="Q35" s="13"/>
      <c r="R35" s="14" t="s">
        <v>30</v>
      </c>
      <c r="S35" s="14" t="s">
        <v>30</v>
      </c>
      <c r="T35" s="14" t="s">
        <v>30</v>
      </c>
      <c r="U35" s="14" t="s">
        <v>30</v>
      </c>
      <c r="V35" s="13"/>
    </row>
    <row r="36" spans="1:22" ht="12" customHeight="1" x14ac:dyDescent="0.2">
      <c r="A36" s="21" t="s">
        <v>37</v>
      </c>
      <c r="B36" s="22" t="s">
        <v>51</v>
      </c>
      <c r="C36" s="12" t="s">
        <v>39</v>
      </c>
      <c r="D36" s="166"/>
      <c r="E36" s="167"/>
      <c r="F36" s="174"/>
      <c r="G36" s="175"/>
      <c r="H36" s="175"/>
      <c r="I36" s="176"/>
      <c r="J36" s="174"/>
      <c r="K36" s="175"/>
      <c r="L36" s="176"/>
      <c r="M36" s="13"/>
      <c r="N36" s="13"/>
      <c r="O36" s="14" t="s">
        <v>30</v>
      </c>
      <c r="P36" s="13"/>
      <c r="Q36" s="13"/>
      <c r="R36" s="14" t="s">
        <v>30</v>
      </c>
      <c r="S36" s="14" t="s">
        <v>30</v>
      </c>
      <c r="T36" s="14" t="s">
        <v>30</v>
      </c>
      <c r="U36" s="14" t="s">
        <v>30</v>
      </c>
      <c r="V36" s="13"/>
    </row>
    <row r="37" spans="1:22" ht="12" customHeight="1" x14ac:dyDescent="0.2">
      <c r="A37" s="177" t="s">
        <v>52</v>
      </c>
      <c r="B37" s="178"/>
      <c r="C37" s="179"/>
      <c r="D37" s="180"/>
      <c r="E37" s="181"/>
      <c r="F37" s="23"/>
      <c r="G37" s="23"/>
      <c r="H37" s="182" t="s">
        <v>30</v>
      </c>
      <c r="I37" s="183"/>
      <c r="J37" s="23"/>
      <c r="K37" s="23"/>
      <c r="L37" s="24" t="s">
        <v>30</v>
      </c>
      <c r="M37" s="23"/>
      <c r="N37" s="23"/>
      <c r="O37" s="24" t="s">
        <v>30</v>
      </c>
      <c r="P37" s="23"/>
      <c r="Q37" s="23"/>
      <c r="R37" s="24" t="s">
        <v>30</v>
      </c>
      <c r="S37" s="24" t="s">
        <v>30</v>
      </c>
      <c r="T37" s="24" t="s">
        <v>30</v>
      </c>
      <c r="U37" s="24" t="s">
        <v>30</v>
      </c>
      <c r="V37" s="23"/>
    </row>
    <row r="38" spans="1:22" ht="12" customHeight="1" x14ac:dyDescent="0.2">
      <c r="A38" s="16" t="s">
        <v>27</v>
      </c>
      <c r="B38" s="17">
        <v>2</v>
      </c>
      <c r="C38" s="161" t="s">
        <v>53</v>
      </c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60"/>
    </row>
    <row r="39" spans="1:22" ht="12" customHeight="1" x14ac:dyDescent="0.2">
      <c r="A39" s="21" t="s">
        <v>37</v>
      </c>
      <c r="B39" s="25">
        <v>2.1</v>
      </c>
      <c r="C39" s="46" t="s">
        <v>104</v>
      </c>
      <c r="D39" s="166"/>
      <c r="E39" s="167"/>
      <c r="F39" s="13"/>
      <c r="G39" s="26" t="s">
        <v>54</v>
      </c>
      <c r="H39" s="184" t="s">
        <v>30</v>
      </c>
      <c r="I39" s="185"/>
      <c r="J39" s="13"/>
      <c r="K39" s="26" t="s">
        <v>54</v>
      </c>
      <c r="L39" s="14" t="s">
        <v>30</v>
      </c>
      <c r="M39" s="50">
        <v>4</v>
      </c>
      <c r="N39" s="51">
        <f>N17*0.22</f>
        <v>1540</v>
      </c>
      <c r="O39" s="52">
        <f t="shared" ref="O39:O50" si="5">M39*N39</f>
        <v>6160</v>
      </c>
      <c r="P39" s="50">
        <v>3</v>
      </c>
      <c r="Q39" s="51">
        <f>Q17*0.22</f>
        <v>2053.3333333333335</v>
      </c>
      <c r="R39" s="52">
        <v>6160</v>
      </c>
      <c r="S39" s="52">
        <f>O39</f>
        <v>6160</v>
      </c>
      <c r="T39" s="67">
        <f>R39</f>
        <v>6160</v>
      </c>
      <c r="U39" s="67">
        <f>S39-T39</f>
        <v>0</v>
      </c>
      <c r="V39" s="13"/>
    </row>
    <row r="40" spans="1:22" ht="12" customHeight="1" x14ac:dyDescent="0.2">
      <c r="A40" s="21"/>
      <c r="B40" s="25">
        <v>2.1</v>
      </c>
      <c r="C40" s="47" t="s">
        <v>105</v>
      </c>
      <c r="D40" s="43"/>
      <c r="E40" s="44"/>
      <c r="F40" s="13"/>
      <c r="G40" s="26"/>
      <c r="H40" s="68"/>
      <c r="I40" s="69">
        <v>0</v>
      </c>
      <c r="J40" s="13"/>
      <c r="K40" s="26" t="s">
        <v>54</v>
      </c>
      <c r="L40" s="14"/>
      <c r="M40" s="50">
        <v>4</v>
      </c>
      <c r="N40" s="51">
        <f t="shared" ref="N40:N50" si="6">N18*0.22</f>
        <v>1210</v>
      </c>
      <c r="O40" s="52">
        <f t="shared" si="5"/>
        <v>4840</v>
      </c>
      <c r="P40" s="50">
        <v>3</v>
      </c>
      <c r="Q40" s="51">
        <f t="shared" ref="Q40:Q50" si="7">Q18*0.22</f>
        <v>1613.3333333333333</v>
      </c>
      <c r="R40" s="52">
        <v>4840</v>
      </c>
      <c r="S40" s="52">
        <f t="shared" ref="S40:S50" si="8">O40</f>
        <v>4840</v>
      </c>
      <c r="T40" s="67">
        <f t="shared" ref="T40:T51" si="9">R40</f>
        <v>4840</v>
      </c>
      <c r="U40" s="67">
        <f t="shared" ref="U40:U50" si="10">S40-T40</f>
        <v>0</v>
      </c>
      <c r="V40" s="13"/>
    </row>
    <row r="41" spans="1:22" ht="12" customHeight="1" x14ac:dyDescent="0.2">
      <c r="A41" s="21"/>
      <c r="B41" s="25">
        <v>2.1</v>
      </c>
      <c r="C41" s="48" t="s">
        <v>106</v>
      </c>
      <c r="D41" s="43"/>
      <c r="E41" s="44"/>
      <c r="F41" s="13"/>
      <c r="G41" s="26"/>
      <c r="H41" s="68"/>
      <c r="I41" s="69">
        <v>0</v>
      </c>
      <c r="J41" s="13"/>
      <c r="K41" s="26" t="s">
        <v>54</v>
      </c>
      <c r="L41" s="14"/>
      <c r="M41" s="71">
        <v>4</v>
      </c>
      <c r="N41" s="51">
        <f t="shared" si="6"/>
        <v>1210</v>
      </c>
      <c r="O41" s="52">
        <f t="shared" si="5"/>
        <v>4840</v>
      </c>
      <c r="P41" s="71">
        <v>3</v>
      </c>
      <c r="Q41" s="51">
        <f t="shared" si="7"/>
        <v>1613.3333333333333</v>
      </c>
      <c r="R41" s="52">
        <v>4840</v>
      </c>
      <c r="S41" s="52">
        <f t="shared" si="8"/>
        <v>4840</v>
      </c>
      <c r="T41" s="67">
        <f t="shared" si="9"/>
        <v>4840</v>
      </c>
      <c r="U41" s="67">
        <f t="shared" si="10"/>
        <v>0</v>
      </c>
      <c r="V41" s="13"/>
    </row>
    <row r="42" spans="1:22" ht="12" customHeight="1" x14ac:dyDescent="0.2">
      <c r="A42" s="21"/>
      <c r="B42" s="25">
        <v>2.1</v>
      </c>
      <c r="C42" s="48" t="s">
        <v>107</v>
      </c>
      <c r="D42" s="43"/>
      <c r="E42" s="44"/>
      <c r="F42" s="13"/>
      <c r="G42" s="26"/>
      <c r="H42" s="68"/>
      <c r="I42" s="69">
        <v>0</v>
      </c>
      <c r="J42" s="13"/>
      <c r="K42" s="26" t="s">
        <v>54</v>
      </c>
      <c r="L42" s="14"/>
      <c r="M42" s="71">
        <v>4</v>
      </c>
      <c r="N42" s="51">
        <f t="shared" si="6"/>
        <v>1320</v>
      </c>
      <c r="O42" s="52">
        <f t="shared" si="5"/>
        <v>5280</v>
      </c>
      <c r="P42" s="71">
        <v>3</v>
      </c>
      <c r="Q42" s="51">
        <f t="shared" si="7"/>
        <v>1760</v>
      </c>
      <c r="R42" s="52">
        <v>5280</v>
      </c>
      <c r="S42" s="52">
        <f t="shared" si="8"/>
        <v>5280</v>
      </c>
      <c r="T42" s="67">
        <f t="shared" si="9"/>
        <v>5280</v>
      </c>
      <c r="U42" s="67">
        <f t="shared" si="10"/>
        <v>0</v>
      </c>
      <c r="V42" s="13"/>
    </row>
    <row r="43" spans="1:22" ht="12" customHeight="1" x14ac:dyDescent="0.2">
      <c r="A43" s="21"/>
      <c r="B43" s="25">
        <v>2.1</v>
      </c>
      <c r="C43" s="47" t="s">
        <v>108</v>
      </c>
      <c r="D43" s="43"/>
      <c r="E43" s="44"/>
      <c r="F43" s="13"/>
      <c r="G43" s="26"/>
      <c r="H43" s="68"/>
      <c r="I43" s="69">
        <v>0</v>
      </c>
      <c r="J43" s="13"/>
      <c r="K43" s="26" t="s">
        <v>54</v>
      </c>
      <c r="L43" s="14"/>
      <c r="M43" s="71">
        <v>4</v>
      </c>
      <c r="N43" s="51">
        <f t="shared" si="6"/>
        <v>1210</v>
      </c>
      <c r="O43" s="52">
        <f t="shared" si="5"/>
        <v>4840</v>
      </c>
      <c r="P43" s="71">
        <v>3</v>
      </c>
      <c r="Q43" s="51">
        <f t="shared" si="7"/>
        <v>1613.3333333333333</v>
      </c>
      <c r="R43" s="52">
        <v>4840</v>
      </c>
      <c r="S43" s="52">
        <f t="shared" si="8"/>
        <v>4840</v>
      </c>
      <c r="T43" s="67">
        <f t="shared" si="9"/>
        <v>4840</v>
      </c>
      <c r="U43" s="67">
        <f t="shared" si="10"/>
        <v>0</v>
      </c>
      <c r="V43" s="13"/>
    </row>
    <row r="44" spans="1:22" ht="12" customHeight="1" x14ac:dyDescent="0.2">
      <c r="A44" s="21"/>
      <c r="B44" s="25">
        <v>2.1</v>
      </c>
      <c r="C44" s="48" t="s">
        <v>109</v>
      </c>
      <c r="D44" s="43"/>
      <c r="E44" s="44"/>
      <c r="F44" s="13"/>
      <c r="G44" s="26"/>
      <c r="H44" s="68"/>
      <c r="I44" s="69">
        <v>0</v>
      </c>
      <c r="J44" s="13"/>
      <c r="K44" s="26" t="s">
        <v>54</v>
      </c>
      <c r="L44" s="14"/>
      <c r="M44" s="71">
        <v>4</v>
      </c>
      <c r="N44" s="51">
        <f t="shared" si="6"/>
        <v>1210</v>
      </c>
      <c r="O44" s="52">
        <f t="shared" si="5"/>
        <v>4840</v>
      </c>
      <c r="P44" s="71">
        <v>3</v>
      </c>
      <c r="Q44" s="51">
        <f t="shared" si="7"/>
        <v>1613.3333333333333</v>
      </c>
      <c r="R44" s="52">
        <v>4840</v>
      </c>
      <c r="S44" s="52">
        <f t="shared" si="8"/>
        <v>4840</v>
      </c>
      <c r="T44" s="67">
        <f t="shared" si="9"/>
        <v>4840</v>
      </c>
      <c r="U44" s="67">
        <f t="shared" si="10"/>
        <v>0</v>
      </c>
      <c r="V44" s="13"/>
    </row>
    <row r="45" spans="1:22" ht="12" customHeight="1" x14ac:dyDescent="0.2">
      <c r="A45" s="21"/>
      <c r="B45" s="25">
        <v>2.1</v>
      </c>
      <c r="C45" s="48" t="s">
        <v>110</v>
      </c>
      <c r="D45" s="43"/>
      <c r="E45" s="44"/>
      <c r="F45" s="13"/>
      <c r="G45" s="26"/>
      <c r="H45" s="68"/>
      <c r="I45" s="69">
        <v>0</v>
      </c>
      <c r="J45" s="13"/>
      <c r="K45" s="26" t="s">
        <v>54</v>
      </c>
      <c r="L45" s="14"/>
      <c r="M45" s="71">
        <v>4</v>
      </c>
      <c r="N45" s="51">
        <f t="shared" si="6"/>
        <v>1210</v>
      </c>
      <c r="O45" s="52">
        <f t="shared" si="5"/>
        <v>4840</v>
      </c>
      <c r="P45" s="71">
        <v>3</v>
      </c>
      <c r="Q45" s="51">
        <f t="shared" si="7"/>
        <v>1613.3333333333333</v>
      </c>
      <c r="R45" s="52">
        <v>4840</v>
      </c>
      <c r="S45" s="52">
        <f t="shared" si="8"/>
        <v>4840</v>
      </c>
      <c r="T45" s="67">
        <f t="shared" si="9"/>
        <v>4840</v>
      </c>
      <c r="U45" s="67">
        <f t="shared" si="10"/>
        <v>0</v>
      </c>
      <c r="V45" s="13"/>
    </row>
    <row r="46" spans="1:22" ht="12" customHeight="1" x14ac:dyDescent="0.2">
      <c r="A46" s="21"/>
      <c r="B46" s="25">
        <v>2.1</v>
      </c>
      <c r="C46" s="48" t="s">
        <v>111</v>
      </c>
      <c r="D46" s="43"/>
      <c r="E46" s="44"/>
      <c r="F46" s="13"/>
      <c r="G46" s="26"/>
      <c r="H46" s="68"/>
      <c r="I46" s="69">
        <v>0</v>
      </c>
      <c r="J46" s="13"/>
      <c r="K46" s="26" t="s">
        <v>54</v>
      </c>
      <c r="L46" s="14"/>
      <c r="M46" s="71">
        <v>4</v>
      </c>
      <c r="N46" s="51">
        <f t="shared" si="6"/>
        <v>1100</v>
      </c>
      <c r="O46" s="52">
        <f t="shared" si="5"/>
        <v>4400</v>
      </c>
      <c r="P46" s="71">
        <v>3</v>
      </c>
      <c r="Q46" s="51">
        <f t="shared" si="7"/>
        <v>1466.6666666666667</v>
      </c>
      <c r="R46" s="52">
        <v>4400</v>
      </c>
      <c r="S46" s="52">
        <f t="shared" si="8"/>
        <v>4400</v>
      </c>
      <c r="T46" s="67">
        <f t="shared" si="9"/>
        <v>4400</v>
      </c>
      <c r="U46" s="67">
        <f t="shared" si="10"/>
        <v>0</v>
      </c>
      <c r="V46" s="13"/>
    </row>
    <row r="47" spans="1:22" ht="12" customHeight="1" x14ac:dyDescent="0.2">
      <c r="A47" s="21"/>
      <c r="B47" s="25">
        <v>2.1</v>
      </c>
      <c r="C47" s="48" t="s">
        <v>112</v>
      </c>
      <c r="D47" s="43"/>
      <c r="E47" s="44"/>
      <c r="F47" s="13"/>
      <c r="G47" s="26"/>
      <c r="H47" s="68"/>
      <c r="I47" s="69">
        <v>0</v>
      </c>
      <c r="J47" s="13"/>
      <c r="K47" s="70">
        <v>8.4099999999999994E-2</v>
      </c>
      <c r="L47" s="14"/>
      <c r="M47" s="71">
        <v>4</v>
      </c>
      <c r="N47" s="51">
        <f>N25*0.0841</f>
        <v>462.54999999999995</v>
      </c>
      <c r="O47" s="52">
        <f t="shared" si="5"/>
        <v>1850.1999999999998</v>
      </c>
      <c r="P47" s="71">
        <v>3</v>
      </c>
      <c r="Q47" s="51">
        <f>Q25*0.0841</f>
        <v>616.73333333333323</v>
      </c>
      <c r="R47" s="52">
        <v>1850.2</v>
      </c>
      <c r="S47" s="52">
        <f t="shared" si="8"/>
        <v>1850.1999999999998</v>
      </c>
      <c r="T47" s="67">
        <f t="shared" si="9"/>
        <v>1850.2</v>
      </c>
      <c r="U47" s="67">
        <f>S47-T47</f>
        <v>0</v>
      </c>
      <c r="V47" s="13"/>
    </row>
    <row r="48" spans="1:22" ht="12" customHeight="1" x14ac:dyDescent="0.2">
      <c r="A48" s="21"/>
      <c r="B48" s="25">
        <v>2.1</v>
      </c>
      <c r="C48" s="48" t="s">
        <v>113</v>
      </c>
      <c r="D48" s="43"/>
      <c r="E48" s="44"/>
      <c r="F48" s="13"/>
      <c r="G48" s="26"/>
      <c r="H48" s="68"/>
      <c r="I48" s="69">
        <v>0</v>
      </c>
      <c r="J48" s="13"/>
      <c r="K48" s="26" t="s">
        <v>54</v>
      </c>
      <c r="L48" s="14"/>
      <c r="M48" s="71">
        <v>4</v>
      </c>
      <c r="N48" s="51">
        <f t="shared" si="6"/>
        <v>1210</v>
      </c>
      <c r="O48" s="52">
        <f t="shared" si="5"/>
        <v>4840</v>
      </c>
      <c r="P48" s="71">
        <v>3</v>
      </c>
      <c r="Q48" s="51">
        <f t="shared" si="7"/>
        <v>1613.3333333333333</v>
      </c>
      <c r="R48" s="52">
        <v>4840</v>
      </c>
      <c r="S48" s="52">
        <f t="shared" si="8"/>
        <v>4840</v>
      </c>
      <c r="T48" s="67">
        <f t="shared" si="9"/>
        <v>4840</v>
      </c>
      <c r="U48" s="67">
        <f t="shared" si="10"/>
        <v>0</v>
      </c>
      <c r="V48" s="13"/>
    </row>
    <row r="49" spans="1:22" ht="12" customHeight="1" x14ac:dyDescent="0.2">
      <c r="A49" s="21"/>
      <c r="B49" s="25">
        <v>2.1</v>
      </c>
      <c r="C49" s="48" t="s">
        <v>114</v>
      </c>
      <c r="D49" s="43"/>
      <c r="E49" s="44"/>
      <c r="F49" s="13"/>
      <c r="G49" s="26"/>
      <c r="H49" s="68"/>
      <c r="I49" s="69">
        <v>0</v>
      </c>
      <c r="J49" s="13"/>
      <c r="K49" s="26" t="s">
        <v>54</v>
      </c>
      <c r="L49" s="14"/>
      <c r="M49" s="50">
        <v>4</v>
      </c>
      <c r="N49" s="51">
        <f t="shared" si="6"/>
        <v>1100</v>
      </c>
      <c r="O49" s="52">
        <f t="shared" si="5"/>
        <v>4400</v>
      </c>
      <c r="P49" s="50">
        <v>3</v>
      </c>
      <c r="Q49" s="51">
        <f t="shared" si="7"/>
        <v>1466.6666666666667</v>
      </c>
      <c r="R49" s="52">
        <v>4400</v>
      </c>
      <c r="S49" s="52">
        <f t="shared" si="8"/>
        <v>4400</v>
      </c>
      <c r="T49" s="67">
        <f t="shared" si="9"/>
        <v>4400</v>
      </c>
      <c r="U49" s="67">
        <f t="shared" si="10"/>
        <v>0</v>
      </c>
      <c r="V49" s="13"/>
    </row>
    <row r="50" spans="1:22" ht="12" customHeight="1" x14ac:dyDescent="0.2">
      <c r="A50" s="21"/>
      <c r="B50" s="25">
        <v>2.1</v>
      </c>
      <c r="C50" s="49" t="s">
        <v>115</v>
      </c>
      <c r="D50" s="43"/>
      <c r="E50" s="44"/>
      <c r="F50" s="13"/>
      <c r="G50" s="26"/>
      <c r="H50" s="68"/>
      <c r="I50" s="69">
        <v>0</v>
      </c>
      <c r="J50" s="13"/>
      <c r="K50" s="26" t="s">
        <v>54</v>
      </c>
      <c r="L50" s="14"/>
      <c r="M50" s="50">
        <v>3</v>
      </c>
      <c r="N50" s="51">
        <f t="shared" si="6"/>
        <v>1320</v>
      </c>
      <c r="O50" s="52">
        <f t="shared" si="5"/>
        <v>3960</v>
      </c>
      <c r="P50" s="50">
        <v>3</v>
      </c>
      <c r="Q50" s="51">
        <f t="shared" si="7"/>
        <v>1320</v>
      </c>
      <c r="R50" s="52">
        <f t="shared" ref="R50" si="11">P50*Q50</f>
        <v>3960</v>
      </c>
      <c r="S50" s="52">
        <f t="shared" si="8"/>
        <v>3960</v>
      </c>
      <c r="T50" s="67">
        <f t="shared" si="9"/>
        <v>3960</v>
      </c>
      <c r="U50" s="67">
        <f t="shared" si="10"/>
        <v>0</v>
      </c>
      <c r="V50" s="13"/>
    </row>
    <row r="51" spans="1:22" ht="12" customHeight="1" x14ac:dyDescent="0.2">
      <c r="A51" s="21" t="s">
        <v>37</v>
      </c>
      <c r="B51" s="25">
        <v>2.2000000000000002</v>
      </c>
      <c r="C51" s="12" t="s">
        <v>55</v>
      </c>
      <c r="D51" s="166"/>
      <c r="E51" s="167"/>
      <c r="F51" s="13"/>
      <c r="G51" s="26" t="s">
        <v>54</v>
      </c>
      <c r="H51" s="111" t="s">
        <v>30</v>
      </c>
      <c r="I51" s="112"/>
      <c r="J51" s="13"/>
      <c r="K51" s="26" t="s">
        <v>54</v>
      </c>
      <c r="L51" s="14" t="s">
        <v>30</v>
      </c>
      <c r="M51" s="13"/>
      <c r="N51" s="26" t="s">
        <v>54</v>
      </c>
      <c r="O51" s="14" t="s">
        <v>30</v>
      </c>
      <c r="P51" s="13"/>
      <c r="Q51" s="26" t="s">
        <v>54</v>
      </c>
      <c r="R51" s="14" t="s">
        <v>30</v>
      </c>
      <c r="S51" s="14" t="s">
        <v>30</v>
      </c>
      <c r="T51" s="67" t="str">
        <f t="shared" si="9"/>
        <v>0,00</v>
      </c>
      <c r="U51" s="14" t="s">
        <v>30</v>
      </c>
      <c r="V51" s="13"/>
    </row>
    <row r="52" spans="1:22" ht="12" customHeight="1" x14ac:dyDescent="0.2">
      <c r="A52" s="177" t="s">
        <v>56</v>
      </c>
      <c r="B52" s="178"/>
      <c r="C52" s="178"/>
      <c r="D52" s="178"/>
      <c r="E52" s="179"/>
      <c r="F52" s="23"/>
      <c r="G52" s="23"/>
      <c r="H52" s="182" t="s">
        <v>30</v>
      </c>
      <c r="I52" s="183"/>
      <c r="J52" s="23"/>
      <c r="K52" s="23"/>
      <c r="L52" s="24" t="s">
        <v>30</v>
      </c>
      <c r="M52" s="23"/>
      <c r="N52" s="23"/>
      <c r="O52" s="72">
        <f>SUM(O39:O51)</f>
        <v>55090.2</v>
      </c>
      <c r="P52" s="23"/>
      <c r="Q52" s="23"/>
      <c r="R52" s="72">
        <f>SUM(R39:R51)</f>
        <v>55090.2</v>
      </c>
      <c r="S52" s="72">
        <f>SUM(S39:S51)</f>
        <v>55090.2</v>
      </c>
      <c r="T52" s="72">
        <f>SUM(T39:T51)</f>
        <v>55090.2</v>
      </c>
      <c r="U52" s="24" t="s">
        <v>30</v>
      </c>
      <c r="V52" s="23"/>
    </row>
    <row r="53" spans="1:22" ht="12" customHeight="1" x14ac:dyDescent="0.2">
      <c r="A53" s="16" t="s">
        <v>27</v>
      </c>
      <c r="B53" s="17">
        <v>3</v>
      </c>
      <c r="C53" s="161" t="s">
        <v>57</v>
      </c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60"/>
    </row>
    <row r="54" spans="1:22" ht="12" customHeight="1" x14ac:dyDescent="0.2">
      <c r="A54" s="21" t="s">
        <v>37</v>
      </c>
      <c r="B54" s="25">
        <v>3.1</v>
      </c>
      <c r="C54" s="73" t="s">
        <v>117</v>
      </c>
      <c r="D54" s="111" t="s">
        <v>40</v>
      </c>
      <c r="E54" s="112"/>
      <c r="F54" s="13"/>
      <c r="G54" s="13"/>
      <c r="H54" s="111" t="s">
        <v>30</v>
      </c>
      <c r="I54" s="112"/>
      <c r="J54" s="13"/>
      <c r="K54" s="13"/>
      <c r="L54" s="14" t="s">
        <v>30</v>
      </c>
      <c r="M54" s="50">
        <v>5</v>
      </c>
      <c r="N54" s="51">
        <v>60000</v>
      </c>
      <c r="O54" s="52">
        <f t="shared" ref="O54" si="12">M54*N54</f>
        <v>300000</v>
      </c>
      <c r="P54" s="50">
        <v>5</v>
      </c>
      <c r="Q54" s="51">
        <v>60000</v>
      </c>
      <c r="R54" s="52">
        <f t="shared" ref="R54" si="13">P54*Q54</f>
        <v>300000</v>
      </c>
      <c r="S54" s="67">
        <f>O54</f>
        <v>300000</v>
      </c>
      <c r="T54" s="67">
        <f>R54</f>
        <v>300000</v>
      </c>
      <c r="U54" s="67">
        <f t="shared" ref="U54" si="14">S54-T54</f>
        <v>0</v>
      </c>
      <c r="V54" s="13"/>
    </row>
    <row r="55" spans="1:22" ht="12" customHeight="1" x14ac:dyDescent="0.2">
      <c r="A55" s="21" t="s">
        <v>37</v>
      </c>
      <c r="B55" s="25">
        <v>3.2</v>
      </c>
      <c r="C55" s="12" t="s">
        <v>58</v>
      </c>
      <c r="D55" s="111" t="s">
        <v>40</v>
      </c>
      <c r="E55" s="112"/>
      <c r="F55" s="13"/>
      <c r="G55" s="13"/>
      <c r="H55" s="111" t="s">
        <v>30</v>
      </c>
      <c r="I55" s="112"/>
      <c r="J55" s="13"/>
      <c r="K55" s="13"/>
      <c r="L55" s="14" t="s">
        <v>30</v>
      </c>
      <c r="M55" s="13"/>
      <c r="N55" s="13"/>
      <c r="O55" s="14" t="s">
        <v>30</v>
      </c>
      <c r="P55" s="13"/>
      <c r="Q55" s="14"/>
      <c r="R55" s="14" t="s">
        <v>30</v>
      </c>
      <c r="S55" s="14" t="s">
        <v>30</v>
      </c>
      <c r="T55" s="14" t="s">
        <v>30</v>
      </c>
      <c r="U55" s="14" t="s">
        <v>30</v>
      </c>
      <c r="V55" s="13"/>
    </row>
    <row r="56" spans="1:22" ht="13.5" customHeight="1" x14ac:dyDescent="0.2">
      <c r="A56" s="21" t="s">
        <v>37</v>
      </c>
      <c r="B56" s="25">
        <v>3.3</v>
      </c>
      <c r="C56" s="27" t="s">
        <v>59</v>
      </c>
      <c r="D56" s="111" t="s">
        <v>40</v>
      </c>
      <c r="E56" s="112"/>
      <c r="F56" s="13"/>
      <c r="G56" s="13"/>
      <c r="H56" s="111" t="s">
        <v>30</v>
      </c>
      <c r="I56" s="112"/>
      <c r="J56" s="13"/>
      <c r="K56" s="13"/>
      <c r="L56" s="14" t="s">
        <v>30</v>
      </c>
      <c r="M56" s="13"/>
      <c r="N56" s="13"/>
      <c r="O56" s="14" t="s">
        <v>30</v>
      </c>
      <c r="P56" s="13"/>
      <c r="Q56" s="14"/>
      <c r="R56" s="14" t="s">
        <v>30</v>
      </c>
      <c r="S56" s="14" t="s">
        <v>30</v>
      </c>
      <c r="T56" s="14" t="s">
        <v>30</v>
      </c>
      <c r="U56" s="14" t="s">
        <v>30</v>
      </c>
      <c r="V56" s="13"/>
    </row>
    <row r="57" spans="1:22" ht="12" customHeight="1" x14ac:dyDescent="0.2">
      <c r="A57" s="177" t="s">
        <v>60</v>
      </c>
      <c r="B57" s="178"/>
      <c r="C57" s="179"/>
      <c r="D57" s="180"/>
      <c r="E57" s="181"/>
      <c r="F57" s="23"/>
      <c r="G57" s="23"/>
      <c r="H57" s="182" t="s">
        <v>30</v>
      </c>
      <c r="I57" s="183"/>
      <c r="J57" s="23"/>
      <c r="K57" s="23"/>
      <c r="L57" s="24" t="s">
        <v>30</v>
      </c>
      <c r="M57" s="23"/>
      <c r="N57" s="23"/>
      <c r="O57" s="72">
        <f>SUM(O54:O56)</f>
        <v>300000</v>
      </c>
      <c r="P57" s="23"/>
      <c r="Q57" s="72"/>
      <c r="R57" s="72">
        <f>SUM(R54:R56)</f>
        <v>300000</v>
      </c>
      <c r="S57" s="72">
        <f>SUM(S54:S56)</f>
        <v>300000</v>
      </c>
      <c r="T57" s="72">
        <f>SUM(T54:T56)</f>
        <v>300000</v>
      </c>
      <c r="U57" s="72">
        <f>S57-T57</f>
        <v>0</v>
      </c>
      <c r="V57" s="23"/>
    </row>
    <row r="58" spans="1:22" ht="12" customHeight="1" x14ac:dyDescent="0.2">
      <c r="A58" s="16" t="s">
        <v>27</v>
      </c>
      <c r="B58" s="17">
        <v>4</v>
      </c>
      <c r="C58" s="161" t="s">
        <v>61</v>
      </c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60"/>
    </row>
    <row r="59" spans="1:22" ht="12" customHeight="1" x14ac:dyDescent="0.2">
      <c r="A59" s="21" t="s">
        <v>37</v>
      </c>
      <c r="B59" s="25">
        <v>4.0999999999999996</v>
      </c>
      <c r="C59" s="12" t="s">
        <v>62</v>
      </c>
      <c r="D59" s="111" t="s">
        <v>40</v>
      </c>
      <c r="E59" s="112"/>
      <c r="F59" s="13"/>
      <c r="G59" s="13"/>
      <c r="H59" s="111" t="s">
        <v>30</v>
      </c>
      <c r="I59" s="112"/>
      <c r="J59" s="13"/>
      <c r="K59" s="13"/>
      <c r="L59" s="14" t="s">
        <v>30</v>
      </c>
      <c r="M59" s="13"/>
      <c r="N59" s="13"/>
      <c r="O59" s="14" t="s">
        <v>30</v>
      </c>
      <c r="P59" s="13"/>
      <c r="Q59" s="13"/>
      <c r="R59" s="14" t="s">
        <v>30</v>
      </c>
      <c r="S59" s="95">
        <f>H59+O59</f>
        <v>0</v>
      </c>
      <c r="T59" s="14" t="s">
        <v>30</v>
      </c>
      <c r="U59" s="95">
        <f>S59-T59</f>
        <v>0</v>
      </c>
      <c r="V59" s="13"/>
    </row>
    <row r="60" spans="1:22" ht="12" customHeight="1" x14ac:dyDescent="0.2">
      <c r="A60" s="21" t="s">
        <v>37</v>
      </c>
      <c r="B60" s="25">
        <v>4.2</v>
      </c>
      <c r="C60" s="12" t="s">
        <v>63</v>
      </c>
      <c r="D60" s="111" t="s">
        <v>40</v>
      </c>
      <c r="E60" s="112"/>
      <c r="F60" s="106">
        <v>1</v>
      </c>
      <c r="G60" s="108">
        <v>4165.07</v>
      </c>
      <c r="H60" s="186">
        <f>F60*G60</f>
        <v>4165.07</v>
      </c>
      <c r="I60" s="187"/>
      <c r="J60" s="107">
        <v>1</v>
      </c>
      <c r="K60" s="107">
        <v>4165.07</v>
      </c>
      <c r="L60" s="105">
        <f>J60*K60</f>
        <v>4165.07</v>
      </c>
      <c r="M60" s="97">
        <v>5</v>
      </c>
      <c r="N60" s="98">
        <v>4500</v>
      </c>
      <c r="O60" s="96">
        <f>M60*N60</f>
        <v>22500</v>
      </c>
      <c r="P60" s="93">
        <v>5</v>
      </c>
      <c r="Q60" s="98">
        <f>R60/P60</f>
        <v>4582.7240000000002</v>
      </c>
      <c r="R60" s="14">
        <v>22913.62</v>
      </c>
      <c r="S60" s="95">
        <f t="shared" ref="S60:S62" si="15">H60+O60</f>
        <v>26665.07</v>
      </c>
      <c r="T60" s="14">
        <f>L60+R60</f>
        <v>27078.69</v>
      </c>
      <c r="U60" s="95">
        <f t="shared" ref="U60:U62" si="16">S60-T60</f>
        <v>-413.61999999999898</v>
      </c>
      <c r="V60" s="13"/>
    </row>
    <row r="61" spans="1:22" ht="12" customHeight="1" x14ac:dyDescent="0.2">
      <c r="A61" s="21" t="s">
        <v>37</v>
      </c>
      <c r="B61" s="25">
        <v>4.3</v>
      </c>
      <c r="C61" s="12" t="s">
        <v>64</v>
      </c>
      <c r="D61" s="111" t="s">
        <v>40</v>
      </c>
      <c r="E61" s="112"/>
      <c r="F61" s="13"/>
      <c r="G61" s="13"/>
      <c r="H61" s="111" t="s">
        <v>30</v>
      </c>
      <c r="I61" s="112"/>
      <c r="J61" s="13"/>
      <c r="K61" s="13"/>
      <c r="L61" s="14" t="s">
        <v>30</v>
      </c>
      <c r="M61" s="93">
        <v>2</v>
      </c>
      <c r="N61" s="98">
        <v>2049.4899999999998</v>
      </c>
      <c r="O61" s="96">
        <f>M61*N61</f>
        <v>4098.9799999999996</v>
      </c>
      <c r="P61" s="93">
        <v>2</v>
      </c>
      <c r="Q61" s="98">
        <f>R61/P61</f>
        <v>2466.895</v>
      </c>
      <c r="R61" s="14">
        <v>4933.79</v>
      </c>
      <c r="S61" s="95">
        <f t="shared" si="15"/>
        <v>4098.9799999999996</v>
      </c>
      <c r="T61" s="14">
        <f>L61+R61</f>
        <v>4933.79</v>
      </c>
      <c r="U61" s="95">
        <f t="shared" si="16"/>
        <v>-834.8100000000004</v>
      </c>
      <c r="V61" s="13"/>
    </row>
    <row r="62" spans="1:22" ht="18" customHeight="1" x14ac:dyDescent="0.2">
      <c r="A62" s="21" t="s">
        <v>37</v>
      </c>
      <c r="B62" s="25">
        <v>4.4000000000000004</v>
      </c>
      <c r="C62" s="12" t="s">
        <v>65</v>
      </c>
      <c r="D62" s="111" t="s">
        <v>40</v>
      </c>
      <c r="E62" s="112"/>
      <c r="F62" s="13"/>
      <c r="G62" s="13"/>
      <c r="H62" s="111" t="s">
        <v>30</v>
      </c>
      <c r="I62" s="112"/>
      <c r="J62" s="13"/>
      <c r="K62" s="13"/>
      <c r="L62" s="14" t="s">
        <v>30</v>
      </c>
      <c r="M62" s="13"/>
      <c r="N62" s="13"/>
      <c r="O62" s="14" t="s">
        <v>30</v>
      </c>
      <c r="P62" s="13"/>
      <c r="Q62" s="13"/>
      <c r="R62" s="14" t="s">
        <v>30</v>
      </c>
      <c r="S62" s="95">
        <f t="shared" si="15"/>
        <v>0</v>
      </c>
      <c r="T62" s="14" t="s">
        <v>30</v>
      </c>
      <c r="U62" s="95">
        <f t="shared" si="16"/>
        <v>0</v>
      </c>
      <c r="V62" s="13"/>
    </row>
    <row r="63" spans="1:22" ht="12" customHeight="1" x14ac:dyDescent="0.2">
      <c r="A63" s="177" t="s">
        <v>66</v>
      </c>
      <c r="B63" s="178"/>
      <c r="C63" s="178"/>
      <c r="D63" s="178"/>
      <c r="E63" s="178"/>
      <c r="F63" s="178"/>
      <c r="G63" s="179"/>
      <c r="H63" s="182">
        <f>SUM(H59:I62)</f>
        <v>4165.07</v>
      </c>
      <c r="I63" s="183"/>
      <c r="J63" s="23"/>
      <c r="K63" s="23"/>
      <c r="L63" s="24">
        <f>SUM(L59:L62)</f>
        <v>4165.07</v>
      </c>
      <c r="M63" s="23"/>
      <c r="N63" s="23"/>
      <c r="O63" s="24">
        <f>SUM(O59:O62)</f>
        <v>26598.98</v>
      </c>
      <c r="P63" s="23"/>
      <c r="Q63" s="23"/>
      <c r="R63" s="24">
        <f>SUM(R59:R62)</f>
        <v>27847.41</v>
      </c>
      <c r="S63" s="82">
        <f>SUM(S59:S62)</f>
        <v>30764.05</v>
      </c>
      <c r="T63" s="24">
        <f>SUM(T59:T62)</f>
        <v>32012.48</v>
      </c>
      <c r="U63" s="82">
        <f>S63-T63</f>
        <v>-1248.4300000000003</v>
      </c>
      <c r="V63" s="23"/>
    </row>
    <row r="64" spans="1:22" ht="12" customHeight="1" x14ac:dyDescent="0.2">
      <c r="A64" s="16" t="s">
        <v>27</v>
      </c>
      <c r="B64" s="17">
        <v>5</v>
      </c>
      <c r="C64" s="161" t="s">
        <v>67</v>
      </c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60"/>
    </row>
    <row r="65" spans="1:22" ht="12" customHeight="1" x14ac:dyDescent="0.2">
      <c r="A65" s="21" t="s">
        <v>37</v>
      </c>
      <c r="B65" s="25">
        <v>5.0999999999999996</v>
      </c>
      <c r="C65" s="12" t="s">
        <v>68</v>
      </c>
      <c r="D65" s="111" t="s">
        <v>40</v>
      </c>
      <c r="E65" s="112"/>
      <c r="F65" s="13"/>
      <c r="G65" s="13"/>
      <c r="H65" s="111" t="s">
        <v>30</v>
      </c>
      <c r="I65" s="112"/>
      <c r="J65" s="13"/>
      <c r="K65" s="13"/>
      <c r="L65" s="14" t="s">
        <v>30</v>
      </c>
      <c r="M65" s="13"/>
      <c r="N65" s="13"/>
      <c r="O65" s="14" t="s">
        <v>30</v>
      </c>
      <c r="P65" s="13"/>
      <c r="Q65" s="13"/>
      <c r="R65" s="14" t="s">
        <v>30</v>
      </c>
      <c r="S65" s="14" t="s">
        <v>30</v>
      </c>
      <c r="T65" s="14" t="s">
        <v>30</v>
      </c>
      <c r="U65" s="14" t="s">
        <v>30</v>
      </c>
      <c r="V65" s="13"/>
    </row>
    <row r="66" spans="1:22" ht="12" customHeight="1" x14ac:dyDescent="0.2">
      <c r="A66" s="21" t="s">
        <v>37</v>
      </c>
      <c r="B66" s="25">
        <v>5.2</v>
      </c>
      <c r="C66" s="12" t="s">
        <v>69</v>
      </c>
      <c r="D66" s="111" t="s">
        <v>40</v>
      </c>
      <c r="E66" s="112"/>
      <c r="F66" s="13"/>
      <c r="G66" s="13"/>
      <c r="H66" s="111" t="s">
        <v>30</v>
      </c>
      <c r="I66" s="112"/>
      <c r="J66" s="13"/>
      <c r="K66" s="13"/>
      <c r="L66" s="14" t="s">
        <v>30</v>
      </c>
      <c r="M66" s="13"/>
      <c r="N66" s="13"/>
      <c r="O66" s="14" t="s">
        <v>30</v>
      </c>
      <c r="P66" s="13"/>
      <c r="Q66" s="13"/>
      <c r="R66" s="14" t="s">
        <v>30</v>
      </c>
      <c r="S66" s="14" t="s">
        <v>30</v>
      </c>
      <c r="T66" s="14" t="s">
        <v>30</v>
      </c>
      <c r="U66" s="14" t="s">
        <v>30</v>
      </c>
      <c r="V66" s="13"/>
    </row>
    <row r="67" spans="1:22" ht="13.5" customHeight="1" x14ac:dyDescent="0.2">
      <c r="A67" s="28" t="s">
        <v>37</v>
      </c>
      <c r="B67" s="25">
        <v>5.3</v>
      </c>
      <c r="C67" s="27" t="s">
        <v>70</v>
      </c>
      <c r="D67" s="188" t="s">
        <v>40</v>
      </c>
      <c r="E67" s="189"/>
      <c r="F67" s="29"/>
      <c r="G67" s="29"/>
      <c r="H67" s="190" t="s">
        <v>30</v>
      </c>
      <c r="I67" s="191"/>
      <c r="J67" s="29"/>
      <c r="K67" s="29"/>
      <c r="L67" s="30" t="s">
        <v>30</v>
      </c>
      <c r="M67" s="29"/>
      <c r="N67" s="29"/>
      <c r="O67" s="30" t="s">
        <v>30</v>
      </c>
      <c r="P67" s="29"/>
      <c r="Q67" s="29"/>
      <c r="R67" s="30" t="s">
        <v>30</v>
      </c>
      <c r="S67" s="30" t="s">
        <v>30</v>
      </c>
      <c r="T67" s="30" t="s">
        <v>30</v>
      </c>
      <c r="U67" s="30" t="s">
        <v>30</v>
      </c>
      <c r="V67" s="29"/>
    </row>
    <row r="68" spans="1:22" ht="12" customHeight="1" x14ac:dyDescent="0.2">
      <c r="A68" s="177" t="s">
        <v>71</v>
      </c>
      <c r="B68" s="178"/>
      <c r="C68" s="178"/>
      <c r="D68" s="178"/>
      <c r="E68" s="179"/>
      <c r="F68" s="23"/>
      <c r="G68" s="23"/>
      <c r="H68" s="182" t="s">
        <v>30</v>
      </c>
      <c r="I68" s="183"/>
      <c r="J68" s="23"/>
      <c r="K68" s="23"/>
      <c r="L68" s="24" t="s">
        <v>30</v>
      </c>
      <c r="M68" s="23"/>
      <c r="N68" s="23"/>
      <c r="O68" s="24" t="s">
        <v>30</v>
      </c>
      <c r="P68" s="23"/>
      <c r="Q68" s="23"/>
      <c r="R68" s="24" t="s">
        <v>30</v>
      </c>
      <c r="S68" s="24" t="s">
        <v>30</v>
      </c>
      <c r="T68" s="24" t="s">
        <v>30</v>
      </c>
      <c r="U68" s="24" t="s">
        <v>30</v>
      </c>
      <c r="V68" s="23"/>
    </row>
    <row r="69" spans="1:22" ht="12" customHeight="1" x14ac:dyDescent="0.2">
      <c r="A69" s="31" t="s">
        <v>27</v>
      </c>
      <c r="B69" s="17">
        <v>6</v>
      </c>
      <c r="C69" s="161" t="s">
        <v>72</v>
      </c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60"/>
    </row>
    <row r="70" spans="1:22" ht="12" customHeight="1" x14ac:dyDescent="0.2">
      <c r="A70" s="28" t="s">
        <v>37</v>
      </c>
      <c r="B70" s="25">
        <v>6.1</v>
      </c>
      <c r="C70" s="74" t="s">
        <v>119</v>
      </c>
      <c r="D70" s="192" t="s">
        <v>73</v>
      </c>
      <c r="E70" s="193"/>
      <c r="F70" s="13"/>
      <c r="G70" s="13"/>
      <c r="H70" s="111" t="s">
        <v>30</v>
      </c>
      <c r="I70" s="112"/>
      <c r="J70" s="13"/>
      <c r="K70" s="13"/>
      <c r="L70" s="14" t="s">
        <v>30</v>
      </c>
      <c r="M70" s="50">
        <v>105</v>
      </c>
      <c r="N70" s="51">
        <f>O70/M70</f>
        <v>20</v>
      </c>
      <c r="O70" s="52">
        <v>2100</v>
      </c>
      <c r="P70" s="93">
        <v>52</v>
      </c>
      <c r="Q70" s="98">
        <f>R70/P70</f>
        <v>40.384615384615387</v>
      </c>
      <c r="R70" s="95">
        <v>2100</v>
      </c>
      <c r="S70" s="67">
        <f>O70</f>
        <v>2100</v>
      </c>
      <c r="T70" s="67">
        <f>R70</f>
        <v>2100</v>
      </c>
      <c r="U70" s="67">
        <f>S70-T70</f>
        <v>0</v>
      </c>
      <c r="V70" s="13"/>
    </row>
    <row r="71" spans="1:22" ht="12" customHeight="1" x14ac:dyDescent="0.2">
      <c r="A71" s="28" t="s">
        <v>37</v>
      </c>
      <c r="B71" s="25">
        <v>6.2</v>
      </c>
      <c r="C71" s="74" t="s">
        <v>120</v>
      </c>
      <c r="D71" s="192" t="s">
        <v>73</v>
      </c>
      <c r="E71" s="193"/>
      <c r="F71" s="13"/>
      <c r="G71" s="13"/>
      <c r="H71" s="111" t="s">
        <v>30</v>
      </c>
      <c r="I71" s="112"/>
      <c r="J71" s="13"/>
      <c r="K71" s="13"/>
      <c r="L71" s="14" t="s">
        <v>30</v>
      </c>
      <c r="M71" s="50">
        <v>100</v>
      </c>
      <c r="N71" s="51">
        <v>9</v>
      </c>
      <c r="O71" s="52">
        <f t="shared" ref="O71:O72" si="17">M71*N71</f>
        <v>900</v>
      </c>
      <c r="P71" s="93">
        <v>97</v>
      </c>
      <c r="Q71" s="98">
        <f>R71/P71</f>
        <v>9.2783505154639183</v>
      </c>
      <c r="R71" s="95">
        <v>900</v>
      </c>
      <c r="S71" s="67">
        <f t="shared" ref="S71:S72" si="18">O71</f>
        <v>900</v>
      </c>
      <c r="T71" s="67">
        <f t="shared" ref="T71:T72" si="19">R71</f>
        <v>900</v>
      </c>
      <c r="U71" s="67">
        <f t="shared" ref="U71:U72" si="20">S71-T71</f>
        <v>0</v>
      </c>
      <c r="V71" s="13"/>
    </row>
    <row r="72" spans="1:22" ht="12" customHeight="1" x14ac:dyDescent="0.2">
      <c r="A72" s="28" t="s">
        <v>37</v>
      </c>
      <c r="B72" s="25">
        <v>6.3</v>
      </c>
      <c r="C72" s="75" t="s">
        <v>121</v>
      </c>
      <c r="D72" s="192" t="s">
        <v>73</v>
      </c>
      <c r="E72" s="193"/>
      <c r="F72" s="13"/>
      <c r="G72" s="13"/>
      <c r="H72" s="111" t="s">
        <v>30</v>
      </c>
      <c r="I72" s="112"/>
      <c r="J72" s="13"/>
      <c r="K72" s="13"/>
      <c r="L72" s="14" t="s">
        <v>30</v>
      </c>
      <c r="M72" s="61">
        <v>1</v>
      </c>
      <c r="N72" s="54">
        <v>2200</v>
      </c>
      <c r="O72" s="55">
        <f t="shared" si="17"/>
        <v>2200</v>
      </c>
      <c r="P72" s="109">
        <v>0</v>
      </c>
      <c r="Q72" s="109">
        <v>0</v>
      </c>
      <c r="R72" s="14" t="s">
        <v>30</v>
      </c>
      <c r="S72" s="67">
        <f t="shared" si="18"/>
        <v>2200</v>
      </c>
      <c r="T72" s="67" t="str">
        <f t="shared" si="19"/>
        <v>0,00</v>
      </c>
      <c r="U72" s="67">
        <f t="shared" si="20"/>
        <v>2200</v>
      </c>
      <c r="V72" s="13"/>
    </row>
    <row r="73" spans="1:22" ht="12" customHeight="1" x14ac:dyDescent="0.2">
      <c r="A73" s="177" t="s">
        <v>74</v>
      </c>
      <c r="B73" s="178"/>
      <c r="C73" s="178"/>
      <c r="D73" s="178"/>
      <c r="E73" s="178"/>
      <c r="F73" s="179"/>
      <c r="G73" s="23"/>
      <c r="H73" s="182" t="s">
        <v>30</v>
      </c>
      <c r="I73" s="183"/>
      <c r="J73" s="23"/>
      <c r="K73" s="23"/>
      <c r="L73" s="24" t="s">
        <v>30</v>
      </c>
      <c r="M73" s="23"/>
      <c r="N73" s="23"/>
      <c r="O73" s="72">
        <f>SUM(O70:O72)</f>
        <v>5200</v>
      </c>
      <c r="P73" s="23"/>
      <c r="Q73" s="23"/>
      <c r="R73" s="72">
        <f>SUM(R70:R72)</f>
        <v>3000</v>
      </c>
      <c r="S73" s="72">
        <f>SUM(S70:S72)</f>
        <v>5200</v>
      </c>
      <c r="T73" s="72">
        <f>SUM(T70:T72)</f>
        <v>3000</v>
      </c>
      <c r="U73" s="24" t="s">
        <v>30</v>
      </c>
      <c r="V73" s="23"/>
    </row>
    <row r="74" spans="1:22" ht="16.7" customHeight="1" thickBot="1" x14ac:dyDescent="0.25">
      <c r="A74" s="32" t="s">
        <v>27</v>
      </c>
      <c r="B74" s="33">
        <v>7</v>
      </c>
      <c r="C74" s="161" t="s">
        <v>75</v>
      </c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60"/>
    </row>
    <row r="75" spans="1:22" ht="12" customHeight="1" x14ac:dyDescent="0.2">
      <c r="A75" s="88" t="s">
        <v>128</v>
      </c>
      <c r="B75" s="89">
        <v>7.1</v>
      </c>
      <c r="C75" s="86" t="s">
        <v>122</v>
      </c>
      <c r="D75" s="113" t="s">
        <v>129</v>
      </c>
      <c r="E75" s="114"/>
      <c r="F75" s="78"/>
      <c r="G75" s="78"/>
      <c r="H75" s="194" t="s">
        <v>130</v>
      </c>
      <c r="I75" s="195"/>
      <c r="J75" s="78"/>
      <c r="K75" s="78"/>
      <c r="L75" s="90" t="s">
        <v>130</v>
      </c>
      <c r="M75" s="100">
        <v>4</v>
      </c>
      <c r="N75" s="102">
        <v>1913.22</v>
      </c>
      <c r="O75" s="95">
        <f>M75*N75</f>
        <v>7652.88</v>
      </c>
      <c r="P75" s="93">
        <v>3</v>
      </c>
      <c r="Q75" s="98">
        <f t="shared" ref="Q75:Q80" si="21">R75/P75</f>
        <v>1290.1233333333332</v>
      </c>
      <c r="R75" s="14">
        <v>3870.37</v>
      </c>
      <c r="S75" s="95">
        <f>H75+O75</f>
        <v>7652.88</v>
      </c>
      <c r="T75" s="95">
        <v>3870.37</v>
      </c>
      <c r="U75" s="95">
        <f>S75-T75</f>
        <v>3782.51</v>
      </c>
      <c r="V75" s="13"/>
    </row>
    <row r="76" spans="1:22" ht="12" customHeight="1" x14ac:dyDescent="0.2">
      <c r="A76" s="88" t="s">
        <v>128</v>
      </c>
      <c r="B76" s="89">
        <v>7.2</v>
      </c>
      <c r="C76" s="86" t="s">
        <v>123</v>
      </c>
      <c r="D76" s="113" t="s">
        <v>129</v>
      </c>
      <c r="E76" s="114"/>
      <c r="F76" s="78"/>
      <c r="G76" s="78"/>
      <c r="H76" s="194" t="s">
        <v>130</v>
      </c>
      <c r="I76" s="195"/>
      <c r="J76" s="78"/>
      <c r="K76" s="78"/>
      <c r="L76" s="90" t="s">
        <v>130</v>
      </c>
      <c r="M76" s="56">
        <v>3</v>
      </c>
      <c r="N76" s="57">
        <v>2736</v>
      </c>
      <c r="O76" s="95">
        <f t="shared" ref="O76:O80" si="22">M76*N76</f>
        <v>8208</v>
      </c>
      <c r="P76" s="93">
        <v>3</v>
      </c>
      <c r="Q76" s="98">
        <f t="shared" si="21"/>
        <v>2144</v>
      </c>
      <c r="R76" s="14">
        <v>6432</v>
      </c>
      <c r="S76" s="95">
        <f t="shared" ref="S76:S80" si="23">H76+O76</f>
        <v>8208</v>
      </c>
      <c r="T76" s="95">
        <v>6432</v>
      </c>
      <c r="U76" s="95">
        <f t="shared" ref="U76:U80" si="24">S76-T76</f>
        <v>1776</v>
      </c>
      <c r="V76" s="13"/>
    </row>
    <row r="77" spans="1:22" ht="12" customHeight="1" x14ac:dyDescent="0.2">
      <c r="A77" s="88" t="s">
        <v>128</v>
      </c>
      <c r="B77" s="89">
        <v>7.3</v>
      </c>
      <c r="C77" s="87" t="s">
        <v>124</v>
      </c>
      <c r="D77" s="113" t="s">
        <v>129</v>
      </c>
      <c r="E77" s="114"/>
      <c r="F77" s="93">
        <v>1</v>
      </c>
      <c r="G77" s="54">
        <v>11112.34</v>
      </c>
      <c r="H77" s="84"/>
      <c r="I77" s="85">
        <f>F77*G77</f>
        <v>11112.34</v>
      </c>
      <c r="J77" s="93">
        <v>1</v>
      </c>
      <c r="K77" s="54">
        <v>11112.34</v>
      </c>
      <c r="L77" s="90">
        <f>J77*K77</f>
        <v>11112.34</v>
      </c>
      <c r="M77" s="56">
        <v>2</v>
      </c>
      <c r="N77" s="57">
        <v>18446.509999999998</v>
      </c>
      <c r="O77" s="95">
        <f t="shared" si="22"/>
        <v>36893.019999999997</v>
      </c>
      <c r="P77" s="93">
        <v>2</v>
      </c>
      <c r="Q77" s="98">
        <f t="shared" si="21"/>
        <v>19119.904999999999</v>
      </c>
      <c r="R77" s="14">
        <v>38239.81</v>
      </c>
      <c r="S77" s="95">
        <f>I77+O77</f>
        <v>48005.36</v>
      </c>
      <c r="T77" s="95">
        <f>L77+R77</f>
        <v>49352.149999999994</v>
      </c>
      <c r="U77" s="95">
        <f t="shared" si="24"/>
        <v>-1346.7899999999936</v>
      </c>
      <c r="V77" s="13"/>
    </row>
    <row r="78" spans="1:22" ht="12" customHeight="1" x14ac:dyDescent="0.2">
      <c r="A78" s="88" t="s">
        <v>128</v>
      </c>
      <c r="B78" s="89">
        <v>7.4</v>
      </c>
      <c r="C78" s="87" t="s">
        <v>125</v>
      </c>
      <c r="D78" s="113" t="s">
        <v>129</v>
      </c>
      <c r="E78" s="114"/>
      <c r="F78" s="94"/>
      <c r="G78" s="78"/>
      <c r="H78" s="84"/>
      <c r="I78" s="85"/>
      <c r="J78" s="78"/>
      <c r="K78" s="78"/>
      <c r="L78" s="90"/>
      <c r="M78" s="56">
        <v>5</v>
      </c>
      <c r="N78" s="57">
        <v>1239.5999999999999</v>
      </c>
      <c r="O78" s="95">
        <f t="shared" si="22"/>
        <v>6198</v>
      </c>
      <c r="P78" s="93">
        <v>5</v>
      </c>
      <c r="Q78" s="98">
        <f t="shared" si="21"/>
        <v>1239.5999999999999</v>
      </c>
      <c r="R78" s="14">
        <v>6198</v>
      </c>
      <c r="S78" s="95">
        <f t="shared" si="23"/>
        <v>6198</v>
      </c>
      <c r="T78" s="95">
        <f t="shared" ref="T78:T80" si="25">L78+R78</f>
        <v>6198</v>
      </c>
      <c r="U78" s="95">
        <f t="shared" si="24"/>
        <v>0</v>
      </c>
      <c r="V78" s="13"/>
    </row>
    <row r="79" spans="1:22" ht="12" customHeight="1" x14ac:dyDescent="0.2">
      <c r="A79" s="88" t="s">
        <v>128</v>
      </c>
      <c r="B79" s="89">
        <v>7.5</v>
      </c>
      <c r="C79" s="87" t="s">
        <v>126</v>
      </c>
      <c r="D79" s="113" t="s">
        <v>129</v>
      </c>
      <c r="E79" s="114"/>
      <c r="F79" s="93">
        <v>1</v>
      </c>
      <c r="G79" s="57">
        <v>13465</v>
      </c>
      <c r="H79" s="84"/>
      <c r="I79" s="110">
        <f>F79*G79</f>
        <v>13465</v>
      </c>
      <c r="J79" s="93">
        <v>1</v>
      </c>
      <c r="K79" s="57">
        <v>13465</v>
      </c>
      <c r="L79" s="96">
        <f>J79*K79</f>
        <v>13465</v>
      </c>
      <c r="M79" s="56">
        <v>5</v>
      </c>
      <c r="N79" s="57">
        <v>13465</v>
      </c>
      <c r="O79" s="95">
        <f t="shared" si="22"/>
        <v>67325</v>
      </c>
      <c r="P79" s="93">
        <v>5</v>
      </c>
      <c r="Q79" s="98">
        <f t="shared" si="21"/>
        <v>13465</v>
      </c>
      <c r="R79" s="14">
        <v>67325</v>
      </c>
      <c r="S79" s="95">
        <f>I79+O79</f>
        <v>80790</v>
      </c>
      <c r="T79" s="95">
        <f t="shared" si="25"/>
        <v>80790</v>
      </c>
      <c r="U79" s="95">
        <f t="shared" si="24"/>
        <v>0</v>
      </c>
      <c r="V79" s="13"/>
    </row>
    <row r="80" spans="1:22" ht="13.5" customHeight="1" thickBot="1" x14ac:dyDescent="0.25">
      <c r="A80" s="88" t="s">
        <v>128</v>
      </c>
      <c r="B80" s="89">
        <v>7.6</v>
      </c>
      <c r="C80" s="87" t="s">
        <v>127</v>
      </c>
      <c r="D80" s="113" t="s">
        <v>133</v>
      </c>
      <c r="E80" s="114"/>
      <c r="F80" s="78"/>
      <c r="G80" s="78"/>
      <c r="H80" s="194" t="s">
        <v>130</v>
      </c>
      <c r="I80" s="195"/>
      <c r="J80" s="78"/>
      <c r="K80" s="78"/>
      <c r="L80" s="90" t="s">
        <v>130</v>
      </c>
      <c r="M80" s="101">
        <v>1</v>
      </c>
      <c r="N80" s="103">
        <v>9336</v>
      </c>
      <c r="O80" s="95">
        <f t="shared" si="22"/>
        <v>9336</v>
      </c>
      <c r="P80" s="93">
        <v>1</v>
      </c>
      <c r="Q80" s="98">
        <f t="shared" si="21"/>
        <v>14500</v>
      </c>
      <c r="R80" s="14">
        <v>14500</v>
      </c>
      <c r="S80" s="95">
        <f t="shared" si="23"/>
        <v>9336</v>
      </c>
      <c r="T80" s="95">
        <f t="shared" si="25"/>
        <v>14500</v>
      </c>
      <c r="U80" s="95">
        <f t="shared" si="24"/>
        <v>-5164</v>
      </c>
      <c r="V80" s="13"/>
    </row>
    <row r="81" spans="1:22" ht="12" customHeight="1" x14ac:dyDescent="0.2">
      <c r="A81" s="196" t="s">
        <v>131</v>
      </c>
      <c r="B81" s="197"/>
      <c r="C81" s="197"/>
      <c r="D81" s="197"/>
      <c r="E81" s="197"/>
      <c r="F81" s="198"/>
      <c r="G81" s="91"/>
      <c r="H81" s="199">
        <f>SUM(H75:I80)</f>
        <v>24577.34</v>
      </c>
      <c r="I81" s="200"/>
      <c r="J81" s="91"/>
      <c r="K81" s="91"/>
      <c r="L81" s="92">
        <f>SUM(L75:L80)</f>
        <v>24577.34</v>
      </c>
      <c r="M81" s="23"/>
      <c r="N81" s="23"/>
      <c r="O81" s="82">
        <f>SUM(O75:O80)</f>
        <v>135612.9</v>
      </c>
      <c r="P81" s="83"/>
      <c r="Q81" s="83"/>
      <c r="R81" s="82">
        <f>SUM(R75:R80)</f>
        <v>136565.18</v>
      </c>
      <c r="S81" s="82">
        <f>SUM(S75:S80)</f>
        <v>160190.24</v>
      </c>
      <c r="T81" s="82">
        <f>SUM(T75:T80)</f>
        <v>161142.51999999999</v>
      </c>
      <c r="U81" s="82">
        <f>S81-T81</f>
        <v>-952.27999999999884</v>
      </c>
      <c r="V81" s="23"/>
    </row>
    <row r="82" spans="1:22" ht="12" customHeight="1" x14ac:dyDescent="0.2">
      <c r="A82" s="31" t="s">
        <v>27</v>
      </c>
      <c r="B82" s="17">
        <v>8</v>
      </c>
      <c r="C82" s="161" t="s">
        <v>76</v>
      </c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60"/>
    </row>
    <row r="83" spans="1:22" ht="12" customHeight="1" x14ac:dyDescent="0.2">
      <c r="A83" s="28" t="s">
        <v>37</v>
      </c>
      <c r="B83" s="25">
        <v>8.1</v>
      </c>
      <c r="C83" s="12" t="s">
        <v>77</v>
      </c>
      <c r="D83" s="166"/>
      <c r="E83" s="167"/>
      <c r="F83" s="13"/>
      <c r="G83" s="13"/>
      <c r="H83" s="111" t="s">
        <v>30</v>
      </c>
      <c r="I83" s="112"/>
      <c r="J83" s="13"/>
      <c r="K83" s="13"/>
      <c r="L83" s="14" t="s">
        <v>30</v>
      </c>
      <c r="M83" s="13"/>
      <c r="N83" s="13"/>
      <c r="O83" s="14" t="s">
        <v>30</v>
      </c>
      <c r="P83" s="13"/>
      <c r="Q83" s="13"/>
      <c r="R83" s="14" t="s">
        <v>30</v>
      </c>
      <c r="S83" s="14" t="s">
        <v>30</v>
      </c>
      <c r="T83" s="14" t="s">
        <v>30</v>
      </c>
      <c r="U83" s="14" t="s">
        <v>30</v>
      </c>
      <c r="V83" s="13"/>
    </row>
    <row r="84" spans="1:22" ht="12" customHeight="1" x14ac:dyDescent="0.2">
      <c r="A84" s="28" t="s">
        <v>37</v>
      </c>
      <c r="B84" s="25">
        <v>8.1999999999999993</v>
      </c>
      <c r="C84" s="12" t="s">
        <v>78</v>
      </c>
      <c r="D84" s="166"/>
      <c r="E84" s="167"/>
      <c r="F84" s="13"/>
      <c r="G84" s="13"/>
      <c r="H84" s="111" t="s">
        <v>30</v>
      </c>
      <c r="I84" s="112"/>
      <c r="J84" s="13"/>
      <c r="K84" s="13"/>
      <c r="L84" s="14" t="s">
        <v>30</v>
      </c>
      <c r="M84" s="50">
        <v>4</v>
      </c>
      <c r="N84" s="51">
        <v>133</v>
      </c>
      <c r="O84" s="52">
        <f t="shared" ref="O84" si="26">M84*N84</f>
        <v>532</v>
      </c>
      <c r="P84" s="79">
        <v>3</v>
      </c>
      <c r="Q84" s="80">
        <f>R84/P84</f>
        <v>177.09666666666666</v>
      </c>
      <c r="R84" s="77">
        <f>135.84+135.84+259.61</f>
        <v>531.29</v>
      </c>
      <c r="S84" s="67">
        <f>O84</f>
        <v>532</v>
      </c>
      <c r="T84" s="14">
        <f>R84</f>
        <v>531.29</v>
      </c>
      <c r="U84" s="67">
        <f t="shared" ref="U84" si="27">S84-T84</f>
        <v>0.71000000000003638</v>
      </c>
      <c r="V84" s="13"/>
    </row>
    <row r="85" spans="1:22" ht="12" customHeight="1" x14ac:dyDescent="0.2">
      <c r="A85" s="28" t="s">
        <v>37</v>
      </c>
      <c r="B85" s="25">
        <v>8.3000000000000007</v>
      </c>
      <c r="C85" s="12" t="s">
        <v>79</v>
      </c>
      <c r="D85" s="166"/>
      <c r="E85" s="167"/>
      <c r="F85" s="13"/>
      <c r="G85" s="13"/>
      <c r="H85" s="111" t="s">
        <v>30</v>
      </c>
      <c r="I85" s="112"/>
      <c r="J85" s="13"/>
      <c r="K85" s="13"/>
      <c r="L85" s="14" t="s">
        <v>30</v>
      </c>
      <c r="M85" s="13"/>
      <c r="N85" s="13"/>
      <c r="O85" s="14" t="s">
        <v>30</v>
      </c>
      <c r="P85" s="76"/>
      <c r="Q85" s="76"/>
      <c r="R85" s="14" t="s">
        <v>30</v>
      </c>
      <c r="S85" s="14" t="s">
        <v>30</v>
      </c>
      <c r="T85" s="14" t="s">
        <v>30</v>
      </c>
      <c r="U85" s="14" t="s">
        <v>30</v>
      </c>
      <c r="V85" s="13"/>
    </row>
    <row r="86" spans="1:22" ht="12" customHeight="1" x14ac:dyDescent="0.2">
      <c r="A86" s="177" t="s">
        <v>80</v>
      </c>
      <c r="B86" s="178"/>
      <c r="C86" s="179"/>
      <c r="D86" s="180"/>
      <c r="E86" s="181"/>
      <c r="F86" s="23"/>
      <c r="G86" s="23"/>
      <c r="H86" s="182" t="s">
        <v>30</v>
      </c>
      <c r="I86" s="183"/>
      <c r="J86" s="23"/>
      <c r="K86" s="23"/>
      <c r="L86" s="24" t="s">
        <v>30</v>
      </c>
      <c r="M86" s="23"/>
      <c r="N86" s="23"/>
      <c r="O86" s="82">
        <f>SUM(O83:O85)</f>
        <v>532</v>
      </c>
      <c r="P86" s="23"/>
      <c r="Q86" s="23"/>
      <c r="R86" s="82">
        <f>SUM(R83:R85)</f>
        <v>531.29</v>
      </c>
      <c r="S86" s="82">
        <f>SUM(S83:S85)</f>
        <v>532</v>
      </c>
      <c r="T86" s="24">
        <f>SUM(T83:T85)</f>
        <v>531.29</v>
      </c>
      <c r="U86" s="24" t="s">
        <v>30</v>
      </c>
      <c r="V86" s="23"/>
    </row>
    <row r="87" spans="1:22" ht="15" customHeight="1" x14ac:dyDescent="0.2">
      <c r="A87" s="31" t="s">
        <v>27</v>
      </c>
      <c r="B87" s="34">
        <v>9</v>
      </c>
      <c r="C87" s="35" t="s">
        <v>81</v>
      </c>
      <c r="D87" s="164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165"/>
    </row>
    <row r="88" spans="1:22" ht="13.5" customHeight="1" x14ac:dyDescent="0.2">
      <c r="A88" s="28" t="s">
        <v>37</v>
      </c>
      <c r="B88" s="36">
        <v>9.1</v>
      </c>
      <c r="C88" s="27" t="s">
        <v>82</v>
      </c>
      <c r="D88" s="166"/>
      <c r="E88" s="167"/>
      <c r="F88" s="168" t="s">
        <v>45</v>
      </c>
      <c r="G88" s="169"/>
      <c r="H88" s="169"/>
      <c r="I88" s="170"/>
      <c r="J88" s="168" t="s">
        <v>45</v>
      </c>
      <c r="K88" s="169"/>
      <c r="L88" s="170"/>
      <c r="M88" s="13"/>
      <c r="N88" s="13"/>
      <c r="O88" s="14" t="s">
        <v>30</v>
      </c>
      <c r="P88" s="13"/>
      <c r="Q88" s="13"/>
      <c r="R88" s="14" t="s">
        <v>30</v>
      </c>
      <c r="S88" s="14" t="s">
        <v>30</v>
      </c>
      <c r="T88" s="14" t="s">
        <v>30</v>
      </c>
      <c r="U88" s="14" t="s">
        <v>30</v>
      </c>
      <c r="V88" s="13"/>
    </row>
    <row r="89" spans="1:22" ht="13.5" customHeight="1" x14ac:dyDescent="0.2">
      <c r="A89" s="28" t="s">
        <v>37</v>
      </c>
      <c r="B89" s="36">
        <v>9.1999999999999993</v>
      </c>
      <c r="C89" s="27" t="s">
        <v>82</v>
      </c>
      <c r="D89" s="166"/>
      <c r="E89" s="167"/>
      <c r="F89" s="174"/>
      <c r="G89" s="175"/>
      <c r="H89" s="175"/>
      <c r="I89" s="176"/>
      <c r="J89" s="174"/>
      <c r="K89" s="175"/>
      <c r="L89" s="176"/>
      <c r="M89" s="13"/>
      <c r="N89" s="13"/>
      <c r="O89" s="14" t="s">
        <v>30</v>
      </c>
      <c r="P89" s="13"/>
      <c r="Q89" s="13"/>
      <c r="R89" s="14" t="s">
        <v>30</v>
      </c>
      <c r="S89" s="14" t="s">
        <v>30</v>
      </c>
      <c r="T89" s="14" t="s">
        <v>30</v>
      </c>
      <c r="U89" s="14" t="s">
        <v>30</v>
      </c>
      <c r="V89" s="13"/>
    </row>
    <row r="90" spans="1:22" ht="12" customHeight="1" x14ac:dyDescent="0.2">
      <c r="A90" s="177" t="s">
        <v>83</v>
      </c>
      <c r="B90" s="178"/>
      <c r="C90" s="178"/>
      <c r="D90" s="178"/>
      <c r="E90" s="178"/>
      <c r="F90" s="179"/>
      <c r="G90" s="23"/>
      <c r="H90" s="182" t="s">
        <v>30</v>
      </c>
      <c r="I90" s="183"/>
      <c r="J90" s="23"/>
      <c r="K90" s="23"/>
      <c r="L90" s="24" t="s">
        <v>30</v>
      </c>
      <c r="M90" s="23"/>
      <c r="N90" s="23"/>
      <c r="O90" s="82">
        <f>SUM(O88:O89)</f>
        <v>0</v>
      </c>
      <c r="P90" s="83"/>
      <c r="Q90" s="83"/>
      <c r="R90" s="82">
        <f>SUM(R88:R89)</f>
        <v>0</v>
      </c>
      <c r="S90" s="24" t="s">
        <v>30</v>
      </c>
      <c r="T90" s="24" t="s">
        <v>30</v>
      </c>
      <c r="U90" s="24" t="s">
        <v>30</v>
      </c>
      <c r="V90" s="23"/>
    </row>
    <row r="91" spans="1:22" ht="15" customHeight="1" x14ac:dyDescent="0.2">
      <c r="A91" s="31" t="s">
        <v>27</v>
      </c>
      <c r="B91" s="34">
        <v>10</v>
      </c>
      <c r="C91" s="37" t="s">
        <v>84</v>
      </c>
      <c r="D91" s="164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165"/>
    </row>
    <row r="92" spans="1:22" ht="16.350000000000001" customHeight="1" x14ac:dyDescent="0.2">
      <c r="A92" s="28" t="s">
        <v>37</v>
      </c>
      <c r="B92" s="36">
        <v>10.1</v>
      </c>
      <c r="C92" s="38" t="s">
        <v>85</v>
      </c>
      <c r="D92" s="166"/>
      <c r="E92" s="167"/>
      <c r="F92" s="202" t="s">
        <v>45</v>
      </c>
      <c r="G92" s="203"/>
      <c r="H92" s="203"/>
      <c r="I92" s="204"/>
      <c r="J92" s="202" t="s">
        <v>45</v>
      </c>
      <c r="K92" s="203"/>
      <c r="L92" s="204"/>
      <c r="M92" s="50">
        <v>1</v>
      </c>
      <c r="N92" s="51">
        <v>15000</v>
      </c>
      <c r="O92" s="52">
        <f>M92*N92</f>
        <v>15000</v>
      </c>
      <c r="P92" s="50">
        <v>1</v>
      </c>
      <c r="Q92" s="51">
        <v>15000</v>
      </c>
      <c r="R92" s="52">
        <f>P92*Q92</f>
        <v>15000</v>
      </c>
      <c r="S92" s="67">
        <f>O92</f>
        <v>15000</v>
      </c>
      <c r="T92" s="67">
        <f>R92</f>
        <v>15000</v>
      </c>
      <c r="U92" s="67">
        <f>S92-T92</f>
        <v>0</v>
      </c>
      <c r="V92" s="13"/>
    </row>
    <row r="93" spans="1:22" ht="12" customHeight="1" x14ac:dyDescent="0.2">
      <c r="A93" s="177" t="s">
        <v>86</v>
      </c>
      <c r="B93" s="178"/>
      <c r="C93" s="179"/>
      <c r="D93" s="180"/>
      <c r="E93" s="181"/>
      <c r="F93" s="23"/>
      <c r="G93" s="23"/>
      <c r="H93" s="182" t="s">
        <v>30</v>
      </c>
      <c r="I93" s="183"/>
      <c r="J93" s="23"/>
      <c r="K93" s="23"/>
      <c r="L93" s="24" t="s">
        <v>30</v>
      </c>
      <c r="M93" s="23"/>
      <c r="N93" s="23"/>
      <c r="O93" s="72">
        <f>SUM(O92)</f>
        <v>15000</v>
      </c>
      <c r="P93" s="23"/>
      <c r="Q93" s="23"/>
      <c r="R93" s="72">
        <f>SUM(R92)</f>
        <v>15000</v>
      </c>
      <c r="S93" s="72">
        <f>SUM(S92)</f>
        <v>15000</v>
      </c>
      <c r="T93" s="72">
        <f>SUM(T92)</f>
        <v>15000</v>
      </c>
      <c r="U93" s="24" t="s">
        <v>30</v>
      </c>
      <c r="V93" s="23"/>
    </row>
    <row r="94" spans="1:22" ht="8.25" customHeight="1" x14ac:dyDescent="0.2">
      <c r="A94" s="153" t="s">
        <v>87</v>
      </c>
      <c r="B94" s="154"/>
      <c r="C94" s="155"/>
      <c r="D94" s="147"/>
      <c r="E94" s="148"/>
      <c r="F94" s="9"/>
      <c r="G94" s="9"/>
      <c r="H94" s="156">
        <f>H16+H52+H57+H63+H68+H73+H81+H86+H90+H93</f>
        <v>28742.41</v>
      </c>
      <c r="I94" s="157"/>
      <c r="J94" s="9"/>
      <c r="K94" s="9"/>
      <c r="L94" s="15">
        <f>L16+L52+L57+L63+L68+L73+L81+L86+L93</f>
        <v>28742.41</v>
      </c>
      <c r="M94" s="9"/>
      <c r="N94" s="9"/>
      <c r="O94" s="81">
        <f>O16+O52+O57+O63+O68+O73+O81+O86+O90+O93</f>
        <v>802034.08</v>
      </c>
      <c r="P94" s="9"/>
      <c r="Q94" s="9"/>
      <c r="R94" s="81">
        <f>R16+R52+R57+R63+R68+R73+R81+R86+R90+R93</f>
        <v>802034.08000000007</v>
      </c>
      <c r="S94" s="81">
        <f>S16+S52+S57+S63+S68+S73+S81+S86+S90+S93</f>
        <v>830776.49</v>
      </c>
      <c r="T94" s="81">
        <f>T16+T52+T57+T63+T68+T73+T81+T86+T90+T93</f>
        <v>830776.49</v>
      </c>
      <c r="U94" s="81">
        <f>S94-T94</f>
        <v>0</v>
      </c>
      <c r="V94" s="9"/>
    </row>
    <row r="95" spans="1:22" ht="6.2" customHeight="1" x14ac:dyDescent="0.2">
      <c r="A95" s="205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7"/>
    </row>
    <row r="96" spans="1:22" ht="8.25" customHeight="1" x14ac:dyDescent="0.2">
      <c r="A96" s="208" t="s">
        <v>88</v>
      </c>
      <c r="B96" s="209"/>
      <c r="C96" s="210"/>
      <c r="D96" s="147"/>
      <c r="E96" s="148"/>
      <c r="F96" s="9"/>
      <c r="G96" s="9"/>
      <c r="H96" s="211">
        <f>H12-H94</f>
        <v>0</v>
      </c>
      <c r="I96" s="212"/>
      <c r="J96" s="9"/>
      <c r="K96" s="9"/>
      <c r="L96" s="104">
        <f>L12-L94</f>
        <v>0</v>
      </c>
      <c r="M96" s="9"/>
      <c r="N96" s="9"/>
      <c r="O96" s="99">
        <f>O12-O94</f>
        <v>0</v>
      </c>
      <c r="P96" s="9"/>
      <c r="Q96" s="9"/>
      <c r="R96" s="99">
        <f>R12-R94</f>
        <v>0</v>
      </c>
      <c r="S96" s="99">
        <f>S12-S94</f>
        <v>0</v>
      </c>
      <c r="T96" s="99">
        <f>T12-T94</f>
        <v>0</v>
      </c>
      <c r="U96" s="104">
        <f>U12-U94</f>
        <v>0</v>
      </c>
      <c r="V96" s="9"/>
    </row>
    <row r="98" spans="3:40" ht="15" x14ac:dyDescent="0.25">
      <c r="C98" s="218" t="s">
        <v>134</v>
      </c>
      <c r="D98" s="219"/>
      <c r="E98" s="220" t="s">
        <v>138</v>
      </c>
      <c r="F98" s="218"/>
      <c r="G98" s="221"/>
      <c r="H98" s="220"/>
      <c r="I98" s="218"/>
      <c r="J98" s="228" t="s">
        <v>139</v>
      </c>
      <c r="K98" s="228"/>
      <c r="L98" s="220"/>
      <c r="M98" s="221"/>
      <c r="N98" s="218"/>
      <c r="O98" s="218"/>
      <c r="P98" s="215"/>
      <c r="Q98" s="216"/>
      <c r="R98" s="216"/>
      <c r="S98" s="216"/>
      <c r="T98" s="216"/>
      <c r="U98" s="216"/>
      <c r="V98" s="216"/>
      <c r="W98" s="214"/>
      <c r="X98" s="214"/>
      <c r="Y98" s="214"/>
      <c r="Z98" s="214"/>
      <c r="AA98" s="214"/>
      <c r="AB98" s="214"/>
      <c r="AC98" s="214"/>
      <c r="AD98" s="214"/>
      <c r="AE98" s="214"/>
      <c r="AF98" s="214"/>
      <c r="AG98" s="214"/>
      <c r="AH98" s="214"/>
      <c r="AI98" s="214"/>
      <c r="AJ98" s="214"/>
      <c r="AK98" s="214"/>
      <c r="AL98" s="214"/>
      <c r="AM98" s="214"/>
      <c r="AN98" s="214"/>
    </row>
    <row r="99" spans="3:40" ht="15" x14ac:dyDescent="0.25">
      <c r="C99" s="222"/>
      <c r="D99" s="222"/>
      <c r="E99" s="223" t="s">
        <v>135</v>
      </c>
      <c r="F99" s="218"/>
      <c r="G99" s="224" t="s">
        <v>136</v>
      </c>
      <c r="H99" s="225"/>
      <c r="I99" s="218"/>
      <c r="J99" s="226"/>
      <c r="K99" s="227" t="s">
        <v>137</v>
      </c>
      <c r="L99" s="218"/>
      <c r="M99" s="226"/>
      <c r="N99" s="227"/>
      <c r="O99" s="218"/>
      <c r="P99" s="215"/>
      <c r="Q99" s="217"/>
      <c r="R99" s="216"/>
      <c r="S99" s="216"/>
      <c r="T99" s="216"/>
      <c r="U99" s="216"/>
      <c r="V99" s="216"/>
      <c r="W99" s="214"/>
      <c r="X99" s="214"/>
      <c r="Y99" s="214"/>
      <c r="Z99" s="214"/>
      <c r="AA99" s="214"/>
      <c r="AB99" s="214"/>
      <c r="AC99" s="214"/>
      <c r="AD99" s="214"/>
      <c r="AE99" s="214"/>
      <c r="AF99" s="214"/>
      <c r="AG99" s="214"/>
      <c r="AH99" s="214"/>
      <c r="AI99" s="214"/>
      <c r="AJ99" s="214"/>
      <c r="AK99" s="214"/>
      <c r="AL99" s="214"/>
      <c r="AM99" s="214"/>
      <c r="AN99" s="214"/>
    </row>
  </sheetData>
  <autoFilter ref="A9:W9">
    <filterColumn colId="3" showButton="0"/>
    <filterColumn colId="7" showButton="0"/>
  </autoFilter>
  <mergeCells count="172">
    <mergeCell ref="G99:H99"/>
    <mergeCell ref="J98:K98"/>
    <mergeCell ref="A93:C93"/>
    <mergeCell ref="D93:E93"/>
    <mergeCell ref="H93:I93"/>
    <mergeCell ref="A94:C94"/>
    <mergeCell ref="D94:E94"/>
    <mergeCell ref="H94:I94"/>
    <mergeCell ref="A95:V95"/>
    <mergeCell ref="A96:C96"/>
    <mergeCell ref="D96:E96"/>
    <mergeCell ref="H96:I96"/>
    <mergeCell ref="D87:V87"/>
    <mergeCell ref="D88:E88"/>
    <mergeCell ref="F88:I89"/>
    <mergeCell ref="J88:L89"/>
    <mergeCell ref="D89:E89"/>
    <mergeCell ref="A90:F90"/>
    <mergeCell ref="H90:I90"/>
    <mergeCell ref="D91:V91"/>
    <mergeCell ref="D92:E92"/>
    <mergeCell ref="F92:I92"/>
    <mergeCell ref="J92:L92"/>
    <mergeCell ref="D83:E83"/>
    <mergeCell ref="H83:I83"/>
    <mergeCell ref="D84:E84"/>
    <mergeCell ref="H84:I84"/>
    <mergeCell ref="D85:E85"/>
    <mergeCell ref="H85:I85"/>
    <mergeCell ref="A86:C86"/>
    <mergeCell ref="D86:E86"/>
    <mergeCell ref="H86:I86"/>
    <mergeCell ref="D75:E75"/>
    <mergeCell ref="H75:I75"/>
    <mergeCell ref="D76:E76"/>
    <mergeCell ref="H76:I76"/>
    <mergeCell ref="D80:E80"/>
    <mergeCell ref="H80:I80"/>
    <mergeCell ref="A81:F81"/>
    <mergeCell ref="H81:I81"/>
    <mergeCell ref="C82:V82"/>
    <mergeCell ref="D70:E70"/>
    <mergeCell ref="H70:I70"/>
    <mergeCell ref="D71:E71"/>
    <mergeCell ref="H71:I71"/>
    <mergeCell ref="D72:E72"/>
    <mergeCell ref="H72:I72"/>
    <mergeCell ref="A73:F73"/>
    <mergeCell ref="H73:I73"/>
    <mergeCell ref="C74:V74"/>
    <mergeCell ref="D65:E65"/>
    <mergeCell ref="H65:I65"/>
    <mergeCell ref="D66:E66"/>
    <mergeCell ref="H66:I66"/>
    <mergeCell ref="D67:E67"/>
    <mergeCell ref="H67:I67"/>
    <mergeCell ref="A68:E68"/>
    <mergeCell ref="H68:I68"/>
    <mergeCell ref="C69:V69"/>
    <mergeCell ref="D60:E60"/>
    <mergeCell ref="H60:I60"/>
    <mergeCell ref="D61:E61"/>
    <mergeCell ref="H61:I61"/>
    <mergeCell ref="D62:E62"/>
    <mergeCell ref="H62:I62"/>
    <mergeCell ref="A63:G63"/>
    <mergeCell ref="H63:I63"/>
    <mergeCell ref="C64:V64"/>
    <mergeCell ref="D55:E55"/>
    <mergeCell ref="H55:I55"/>
    <mergeCell ref="D56:E56"/>
    <mergeCell ref="H56:I56"/>
    <mergeCell ref="A57:C57"/>
    <mergeCell ref="D57:E57"/>
    <mergeCell ref="H57:I57"/>
    <mergeCell ref="C58:V58"/>
    <mergeCell ref="D59:E59"/>
    <mergeCell ref="H59:I59"/>
    <mergeCell ref="C38:V38"/>
    <mergeCell ref="D39:E39"/>
    <mergeCell ref="H39:I39"/>
    <mergeCell ref="D51:E51"/>
    <mergeCell ref="H51:I51"/>
    <mergeCell ref="A52:E52"/>
    <mergeCell ref="H52:I52"/>
    <mergeCell ref="C53:V53"/>
    <mergeCell ref="D54:E54"/>
    <mergeCell ref="H54:I54"/>
    <mergeCell ref="P33:Q33"/>
    <mergeCell ref="D34:E34"/>
    <mergeCell ref="F34:I36"/>
    <mergeCell ref="J34:L36"/>
    <mergeCell ref="D35:E35"/>
    <mergeCell ref="D36:E36"/>
    <mergeCell ref="A37:C37"/>
    <mergeCell ref="D37:E37"/>
    <mergeCell ref="H37:I37"/>
    <mergeCell ref="D30:E30"/>
    <mergeCell ref="F30:I32"/>
    <mergeCell ref="J30:L32"/>
    <mergeCell ref="D31:E31"/>
    <mergeCell ref="D32:E32"/>
    <mergeCell ref="C33:G33"/>
    <mergeCell ref="H33:I33"/>
    <mergeCell ref="J33:K33"/>
    <mergeCell ref="M33:N33"/>
    <mergeCell ref="D28:E28"/>
    <mergeCell ref="H28:I28"/>
    <mergeCell ref="C29:G29"/>
    <mergeCell ref="H29:I29"/>
    <mergeCell ref="J29:K29"/>
    <mergeCell ref="M29:N29"/>
    <mergeCell ref="P29:Q29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H19:I19"/>
    <mergeCell ref="H20:I20"/>
    <mergeCell ref="H21:I21"/>
    <mergeCell ref="H22:I22"/>
    <mergeCell ref="H23:I23"/>
    <mergeCell ref="H24:I24"/>
    <mergeCell ref="H25:I25"/>
    <mergeCell ref="H26:I26"/>
    <mergeCell ref="C16:G16"/>
    <mergeCell ref="H16:I16"/>
    <mergeCell ref="J16:K16"/>
    <mergeCell ref="M16:N16"/>
    <mergeCell ref="P16:Q16"/>
    <mergeCell ref="D17:E17"/>
    <mergeCell ref="H17:I17"/>
    <mergeCell ref="D18:E18"/>
    <mergeCell ref="H18:I18"/>
    <mergeCell ref="H10:I10"/>
    <mergeCell ref="D11:E11"/>
    <mergeCell ref="H11:I11"/>
    <mergeCell ref="A12:C12"/>
    <mergeCell ref="D12:E12"/>
    <mergeCell ref="H12:I12"/>
    <mergeCell ref="D14:E14"/>
    <mergeCell ref="H14:I14"/>
    <mergeCell ref="C15:V15"/>
    <mergeCell ref="H27:I27"/>
    <mergeCell ref="D77:E77"/>
    <mergeCell ref="D78:E78"/>
    <mergeCell ref="D79:E79"/>
    <mergeCell ref="A1:D1"/>
    <mergeCell ref="A2:D2"/>
    <mergeCell ref="A3:D3"/>
    <mergeCell ref="A4:H4"/>
    <mergeCell ref="A5:H5"/>
    <mergeCell ref="A6:W6"/>
    <mergeCell ref="A7:A8"/>
    <mergeCell ref="B7:B8"/>
    <mergeCell ref="C7:C8"/>
    <mergeCell ref="D7:E8"/>
    <mergeCell ref="F7:I7"/>
    <mergeCell ref="J7:L7"/>
    <mergeCell ref="M7:O7"/>
    <mergeCell ref="P7:R7"/>
    <mergeCell ref="S7:U7"/>
    <mergeCell ref="V7:V8"/>
    <mergeCell ref="H8:I8"/>
    <mergeCell ref="D9:E9"/>
    <mergeCell ref="H9:I9"/>
    <mergeCell ref="D10:E10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1" zoomScale="205" zoomScaleNormal="205" workbookViewId="0">
      <selection activeCell="D7" sqref="D7"/>
    </sheetView>
  </sheetViews>
  <sheetFormatPr defaultRowHeight="12.75" x14ac:dyDescent="0.2"/>
  <cols>
    <col min="1" max="1" width="11.5" customWidth="1"/>
    <col min="2" max="2" width="20.1640625" customWidth="1"/>
    <col min="3" max="3" width="30.6640625" customWidth="1"/>
    <col min="4" max="4" width="130" customWidth="1"/>
  </cols>
  <sheetData>
    <row r="1" spans="1:6" ht="15" customHeight="1" x14ac:dyDescent="0.2">
      <c r="A1" s="39" t="s">
        <v>89</v>
      </c>
      <c r="B1" s="40" t="s">
        <v>90</v>
      </c>
      <c r="C1" s="41" t="s">
        <v>91</v>
      </c>
      <c r="D1" s="42" t="s">
        <v>92</v>
      </c>
    </row>
    <row r="2" spans="1:6" ht="9" customHeight="1" x14ac:dyDescent="0.2">
      <c r="A2" s="213" t="s">
        <v>93</v>
      </c>
      <c r="B2" s="213"/>
      <c r="C2" s="213"/>
      <c r="D2" s="213"/>
    </row>
    <row r="3" spans="1:6" ht="0.95" customHeight="1" x14ac:dyDescent="0.2"/>
    <row r="4" spans="1:6" ht="0.95" customHeight="1" x14ac:dyDescent="0.2"/>
    <row r="7" spans="1:6" ht="40.5" x14ac:dyDescent="0.2">
      <c r="F7" s="45" t="s">
        <v>94</v>
      </c>
    </row>
  </sheetData>
  <mergeCells count="1">
    <mergeCell ref="A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 1</vt:lpstr>
      <vt:lpstr>Table 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Gl_Buh</cp:lastModifiedBy>
  <cp:lastPrinted>2021-01-12T11:44:37Z</cp:lastPrinted>
  <dcterms:created xsi:type="dcterms:W3CDTF">2020-12-29T11:02:47Z</dcterms:created>
  <dcterms:modified xsi:type="dcterms:W3CDTF">2021-01-12T17:06:26Z</dcterms:modified>
</cp:coreProperties>
</file>