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Table 1" sheetId="1" r:id="rId1"/>
    <sheet name="Table 2" sheetId="2" r:id="rId2"/>
  </sheets>
  <calcPr calcId="145621"/>
</workbook>
</file>

<file path=xl/calcChain.xml><?xml version="1.0" encoding="utf-8"?>
<calcChain xmlns="http://schemas.openxmlformats.org/spreadsheetml/2006/main">
  <c r="O41" i="1" l="1"/>
  <c r="H41" i="1"/>
  <c r="H44" i="1"/>
  <c r="H55" i="1"/>
  <c r="H60" i="1"/>
  <c r="H71" i="1"/>
  <c r="H20" i="1"/>
  <c r="H21" i="1"/>
  <c r="H22" i="1"/>
  <c r="H23" i="1"/>
  <c r="H24" i="1"/>
  <c r="H25" i="1"/>
  <c r="H26" i="1"/>
  <c r="H27" i="1"/>
  <c r="H28" i="1"/>
  <c r="H19" i="1"/>
  <c r="L20" i="1"/>
  <c r="L21" i="1"/>
  <c r="L22" i="1"/>
  <c r="L23" i="1"/>
  <c r="L24" i="1"/>
  <c r="L25" i="1"/>
  <c r="L26" i="1"/>
  <c r="L27" i="1"/>
  <c r="L28" i="1"/>
  <c r="L19" i="1"/>
  <c r="L14" i="1"/>
  <c r="S74" i="1"/>
  <c r="R43" i="1"/>
  <c r="S39" i="1"/>
  <c r="R60" i="1"/>
  <c r="R55" i="1"/>
  <c r="T44" i="1"/>
  <c r="R44" i="1"/>
  <c r="S33" i="1"/>
  <c r="T77" i="1"/>
  <c r="S77" i="1"/>
  <c r="T74" i="1"/>
  <c r="U74" i="1"/>
  <c r="T59" i="1"/>
  <c r="S59" i="1"/>
  <c r="U59" i="1" s="1"/>
  <c r="U58" i="1"/>
  <c r="T58" i="1"/>
  <c r="S58" i="1"/>
  <c r="T57" i="1"/>
  <c r="S57" i="1"/>
  <c r="S60" i="1" s="1"/>
  <c r="T54" i="1"/>
  <c r="S54" i="1"/>
  <c r="U54" i="1" s="1"/>
  <c r="T53" i="1"/>
  <c r="U53" i="1" s="1"/>
  <c r="S53" i="1"/>
  <c r="T52" i="1"/>
  <c r="S52" i="1"/>
  <c r="S55" i="1" s="1"/>
  <c r="T43" i="1"/>
  <c r="S40" i="1"/>
  <c r="T39" i="1"/>
  <c r="U39" i="1"/>
  <c r="T36" i="1"/>
  <c r="S36" i="1"/>
  <c r="U36" i="1" s="1"/>
  <c r="T35" i="1"/>
  <c r="U35" i="1" s="1"/>
  <c r="S35" i="1"/>
  <c r="T34" i="1"/>
  <c r="S34" i="1"/>
  <c r="T32" i="1"/>
  <c r="S32" i="1"/>
  <c r="T31" i="1"/>
  <c r="S31" i="1"/>
  <c r="U31" i="1" s="1"/>
  <c r="T30" i="1"/>
  <c r="T29" i="1" s="1"/>
  <c r="S30" i="1"/>
  <c r="H65" i="1"/>
  <c r="H63" i="1"/>
  <c r="H66" i="1" s="1"/>
  <c r="U57" i="1" l="1"/>
  <c r="U60" i="1" s="1"/>
  <c r="S29" i="1"/>
  <c r="T60" i="1"/>
  <c r="U34" i="1"/>
  <c r="U33" i="1" s="1"/>
  <c r="U52" i="1"/>
  <c r="U55" i="1" s="1"/>
  <c r="T33" i="1"/>
  <c r="U30" i="1"/>
  <c r="U32" i="1"/>
  <c r="U77" i="1"/>
  <c r="T55" i="1"/>
  <c r="H47" i="1"/>
  <c r="H48" i="1"/>
  <c r="H49" i="1"/>
  <c r="H46" i="1"/>
  <c r="T28" i="1"/>
  <c r="T27" i="1"/>
  <c r="T26" i="1"/>
  <c r="T25" i="1"/>
  <c r="T24" i="1"/>
  <c r="T23" i="1"/>
  <c r="T22" i="1"/>
  <c r="T21" i="1"/>
  <c r="T20" i="1"/>
  <c r="T19" i="1"/>
  <c r="Q37" i="1"/>
  <c r="L37" i="1"/>
  <c r="L15" i="1"/>
  <c r="S48" i="1" l="1"/>
  <c r="U29" i="1"/>
  <c r="U37" i="1" s="1"/>
  <c r="H50" i="1"/>
  <c r="H79" i="1" s="1"/>
  <c r="R73" i="1"/>
  <c r="R75" i="1" s="1"/>
  <c r="O73" i="1"/>
  <c r="R70" i="1"/>
  <c r="T70" i="1" s="1"/>
  <c r="R69" i="1"/>
  <c r="T69" i="1" s="1"/>
  <c r="U69" i="1" s="1"/>
  <c r="R68" i="1"/>
  <c r="T68" i="1" s="1"/>
  <c r="O69" i="1"/>
  <c r="S69" i="1" s="1"/>
  <c r="O70" i="1"/>
  <c r="S70" i="1" s="1"/>
  <c r="U70" i="1" s="1"/>
  <c r="O68" i="1"/>
  <c r="R65" i="1"/>
  <c r="T65" i="1" s="1"/>
  <c r="U65" i="1" s="1"/>
  <c r="O65" i="1"/>
  <c r="S65" i="1" s="1"/>
  <c r="L65" i="1"/>
  <c r="L63" i="1"/>
  <c r="L64" i="1"/>
  <c r="L62" i="1"/>
  <c r="R64" i="1"/>
  <c r="R62" i="1"/>
  <c r="O63" i="1"/>
  <c r="O64" i="1"/>
  <c r="S64" i="1" s="1"/>
  <c r="O62" i="1"/>
  <c r="R48" i="1"/>
  <c r="R47" i="1"/>
  <c r="O47" i="1"/>
  <c r="Q47" i="1" s="1"/>
  <c r="O48" i="1"/>
  <c r="Q48" i="1" s="1"/>
  <c r="O49" i="1"/>
  <c r="Q49" i="1" s="1"/>
  <c r="R49" i="1" s="1"/>
  <c r="O46" i="1"/>
  <c r="S46" i="1" s="1"/>
  <c r="L47" i="1"/>
  <c r="L48" i="1"/>
  <c r="L49" i="1"/>
  <c r="L46" i="1"/>
  <c r="S41" i="1"/>
  <c r="R40" i="1"/>
  <c r="O43" i="1"/>
  <c r="S50" i="1" l="1"/>
  <c r="R66" i="1"/>
  <c r="T63" i="1"/>
  <c r="T71" i="1"/>
  <c r="L50" i="1"/>
  <c r="S68" i="1"/>
  <c r="U68" i="1" s="1"/>
  <c r="U71" i="1" s="1"/>
  <c r="O71" i="1"/>
  <c r="T48" i="1"/>
  <c r="U48" i="1" s="1"/>
  <c r="Q63" i="1"/>
  <c r="R63" i="1" s="1"/>
  <c r="S63" i="1"/>
  <c r="T62" i="1"/>
  <c r="T40" i="1"/>
  <c r="R41" i="1"/>
  <c r="O50" i="1"/>
  <c r="Q46" i="1"/>
  <c r="R46" i="1" s="1"/>
  <c r="R50" i="1" s="1"/>
  <c r="O66" i="1"/>
  <c r="S62" i="1"/>
  <c r="T49" i="1"/>
  <c r="S43" i="1"/>
  <c r="O44" i="1"/>
  <c r="T47" i="1"/>
  <c r="O75" i="1"/>
  <c r="S73" i="1"/>
  <c r="S75" i="1" s="1"/>
  <c r="S47" i="1"/>
  <c r="U47" i="1" s="1"/>
  <c r="S49" i="1"/>
  <c r="U49" i="1" s="1"/>
  <c r="L66" i="1"/>
  <c r="T64" i="1"/>
  <c r="R71" i="1"/>
  <c r="T73" i="1"/>
  <c r="L79" i="1" l="1"/>
  <c r="U40" i="1"/>
  <c r="U41" i="1" s="1"/>
  <c r="T41" i="1"/>
  <c r="S44" i="1"/>
  <c r="U43" i="1"/>
  <c r="U44" i="1" s="1"/>
  <c r="U73" i="1"/>
  <c r="U75" i="1" s="1"/>
  <c r="T75" i="1"/>
  <c r="S71" i="1"/>
  <c r="U63" i="1"/>
  <c r="T46" i="1"/>
  <c r="U62" i="1"/>
  <c r="S66" i="1"/>
  <c r="T66" i="1"/>
  <c r="U64" i="1"/>
  <c r="U66" i="1" l="1"/>
  <c r="U79" i="1" s="1"/>
  <c r="T50" i="1"/>
  <c r="U46" i="1"/>
  <c r="U50" i="1" s="1"/>
  <c r="R18" i="1"/>
  <c r="R37" i="1" s="1"/>
  <c r="R79" i="1" s="1"/>
  <c r="O18" i="1"/>
  <c r="O37" i="1" s="1"/>
  <c r="O7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19" i="1"/>
  <c r="U19" i="1" s="1"/>
  <c r="S18" i="1" l="1"/>
  <c r="S37" i="1" s="1"/>
  <c r="S79" i="1" s="1"/>
  <c r="T18" i="1"/>
  <c r="T37" i="1" s="1"/>
  <c r="T79" i="1" s="1"/>
  <c r="H14" i="2"/>
  <c r="H14" i="1"/>
  <c r="S14" i="2"/>
  <c r="R14" i="2"/>
  <c r="R14" i="1"/>
  <c r="O14" i="2"/>
  <c r="O14" i="1"/>
  <c r="O15" i="1" s="1"/>
  <c r="L14" i="2"/>
  <c r="H15" i="1" l="1"/>
  <c r="S14" i="1"/>
  <c r="R15" i="1"/>
  <c r="T14" i="1"/>
  <c r="T15" i="1" s="1"/>
  <c r="U14" i="1" l="1"/>
  <c r="U15" i="1" s="1"/>
  <c r="S15" i="1"/>
</calcChain>
</file>

<file path=xl/sharedStrings.xml><?xml version="1.0" encoding="utf-8"?>
<sst xmlns="http://schemas.openxmlformats.org/spreadsheetml/2006/main" count="317" uniqueCount="132">
  <si>
    <r>
      <rPr>
        <sz val="4"/>
        <rFont val="Arial"/>
        <family val="2"/>
      </rPr>
      <t>Склав:</t>
    </r>
  </si>
  <si>
    <r>
      <rPr>
        <sz val="4"/>
        <rFont val="Arial"/>
        <family val="2"/>
      </rPr>
      <t>(посада)</t>
    </r>
  </si>
  <si>
    <r>
      <rPr>
        <sz val="4"/>
        <rFont val="Arial"/>
        <family val="2"/>
      </rPr>
      <t>(підпис та печатка)</t>
    </r>
  </si>
  <si>
    <r>
      <rPr>
        <sz val="4"/>
        <rFont val="Arial"/>
        <family val="2"/>
      </rPr>
      <t>(ПІБ)</t>
    </r>
  </si>
  <si>
    <r>
      <t xml:space="preserve">№ </t>
    </r>
    <r>
      <rPr>
        <u/>
        <sz val="4.5"/>
        <rFont val="Times New Roman"/>
        <family val="1"/>
        <charset val="204"/>
      </rPr>
      <t> 3INST91-22367 </t>
    </r>
    <r>
      <rPr>
        <sz val="4.5"/>
        <rFont val="Times New Roman"/>
        <family val="1"/>
        <charset val="204"/>
      </rPr>
      <t xml:space="preserve"> </t>
    </r>
    <r>
      <rPr>
        <sz val="4.5"/>
        <rFont val="Calibri"/>
        <family val="2"/>
        <charset val="204"/>
      </rPr>
      <t xml:space="preserve">від "05" листопада </t>
    </r>
    <r>
      <rPr>
        <u/>
        <sz val="4.5"/>
        <rFont val="Times New Roman"/>
        <family val="1"/>
        <charset val="204"/>
      </rPr>
      <t> </t>
    </r>
    <r>
      <rPr>
        <sz val="4.5"/>
        <rFont val="Calibri"/>
        <family val="2"/>
        <charset val="204"/>
      </rPr>
      <t>2020 року</t>
    </r>
  </si>
  <si>
    <t>до Договору про надання гранту інституційної підтримки</t>
  </si>
  <si>
    <t>Повна назва організації Заявника: ДОЧІРНЄ ПІДПРИЄМСТВО "ГОТЕЛЬНИЙ КОМПЛЕКС "ТУРИСТ" ПРИВАТНОГО АКЦІОНЕРНОГО ТОВАРИСТВА "УКРПРОФТУР"</t>
  </si>
  <si>
    <t>Стрільчук Марія Сергіївна, головний юрисконсульт</t>
  </si>
  <si>
    <t>Ребікова Людмила Григорівна, начальник відділу продажу та маркетингу</t>
  </si>
  <si>
    <t>Шиденко Лариса Василівна, старша покоївка</t>
  </si>
  <si>
    <t>Примак Віктор Антонович, старший майстер з ремонту</t>
  </si>
  <si>
    <t>Грімст Наталія Володимирівна, старша покоївка</t>
  </si>
  <si>
    <t>Логвін Борис Михайлович, старший електромонтер</t>
  </si>
  <si>
    <t>Коваль Наталія Володимирівна, старший інспектор з кадрів</t>
  </si>
  <si>
    <t xml:space="preserve">Борисенко Марина Валентинівна, головний бухгалтер  </t>
  </si>
  <si>
    <t>Масол Ольга Михайлівна, комірник</t>
  </si>
  <si>
    <t>Шкурко Ірина Миколаївна, бухгалтер</t>
  </si>
  <si>
    <t>Адреса земельної діляники, із зазначенням метражу (м. Київ, вул. Р. Окіпної, 2, всього 11 522 кв.м)</t>
  </si>
  <si>
    <t>7.1</t>
  </si>
  <si>
    <t>7.2</t>
  </si>
  <si>
    <t>7.3</t>
  </si>
  <si>
    <t>7.4</t>
  </si>
  <si>
    <t>Обслуговування сайтів та програмного забезпечення (Отримання послуг з доступу та користування програмним забезпеченням Travelline: ChannelManager, онлайн бронювання)</t>
  </si>
  <si>
    <t>Обслуговування програмного забезпечення системи Fidelio V8 PMS</t>
  </si>
  <si>
    <t>Інші витрати пов'язані з основною діяльністю організації: Прання білизни</t>
  </si>
  <si>
    <t>Відповідно до Договору №3INST91-22367 про надання гранту інституційної підтримки з Українським Культурним Фондом Грантоотримувач в межах загальної запитуваної суми витратив кошти на прання білизни ТОВ "Супер Лаундрі" Договір №01/01-05 від 01.01.2020 на закриття заборгованості в період листопад- грудень 2020 року: платіжне доручення №1 від 30.12.2020 року на суму 22130,79 грн.</t>
  </si>
  <si>
    <t>Додаток № 4</t>
  </si>
  <si>
    <r>
      <t xml:space="preserve">№ </t>
    </r>
    <r>
      <rPr>
        <u/>
        <sz val="7"/>
        <rFont val="Arial"/>
        <family val="2"/>
        <charset val="204"/>
      </rPr>
      <t> 3INST91-22367 </t>
    </r>
    <r>
      <rPr>
        <sz val="7"/>
        <rFont val="Arial"/>
        <family val="2"/>
        <charset val="204"/>
      </rPr>
      <t xml:space="preserve"> від "05" листопада </t>
    </r>
    <r>
      <rPr>
        <u/>
        <sz val="7"/>
        <rFont val="Arial"/>
        <family val="2"/>
        <charset val="204"/>
      </rPr>
      <t> </t>
    </r>
    <r>
      <rPr>
        <sz val="7"/>
        <rFont val="Arial"/>
        <family val="2"/>
        <charset val="204"/>
      </rPr>
      <t>2020 року</t>
    </r>
  </si>
  <si>
    <t>ЗВІТ</t>
  </si>
  <si>
    <t>про надходження та використання коштів для реалізації Проєкту інституційної підтримки</t>
  </si>
  <si>
    <r>
      <rPr>
        <sz val="7"/>
        <rFont val="Arial"/>
        <family val="2"/>
        <charset val="204"/>
      </rPr>
      <t xml:space="preserve">Повна назва організації Заявника:  </t>
    </r>
    <r>
      <rPr>
        <b/>
        <sz val="7"/>
        <rFont val="Arial"/>
        <family val="2"/>
        <charset val="204"/>
      </rPr>
      <t xml:space="preserve">                                                                     ДОЧІРНЄ ПІДПРИЄМСТВО "ГОТЕЛЬНИЙ КОМПЛЕКС "ТУРИСТ" ПРИВАТНОГО АКЦІОНЕРНОГО ТОВАРИСТВА "УКРПРОФТУР"</t>
    </r>
  </si>
  <si>
    <t>Розділ: Стаття: Пункт:</t>
  </si>
  <si>
    <t>№</t>
  </si>
  <si>
    <t>Найменування витрат</t>
  </si>
  <si>
    <t>Одиниця виміру</t>
  </si>
  <si>
    <r>
      <rPr>
        <sz val="6"/>
        <rFont val="Arial"/>
        <family val="2"/>
        <charset val="204"/>
      </rPr>
      <t>Планові витрати гранту інституційної підтримки УКФ
(кредиторська заборгованість) з 12.03.2020 року</t>
    </r>
  </si>
  <si>
    <r>
      <rPr>
        <sz val="6"/>
        <rFont val="Arial"/>
        <family val="2"/>
        <charset val="204"/>
      </rPr>
      <t>Фактичні витрати гранту інституційної підтримки УКФ
(кредиторська заборгованість) з 12.03.2020 року</t>
    </r>
  </si>
  <si>
    <r>
      <rPr>
        <sz val="6"/>
        <rFont val="Arial"/>
        <family val="2"/>
        <charset val="204"/>
      </rPr>
      <t>Планові витрати за рахунок інституційної підтримки УКФ
(заплановані витрати)  до 31.12.2020 року включно</t>
    </r>
  </si>
  <si>
    <r>
      <rPr>
        <sz val="6"/>
        <rFont val="Arial"/>
        <family val="2"/>
        <charset val="204"/>
      </rPr>
      <t>Фактичні витрати за рахунок інституційної підтримки УКФ (заплановані витрати)
до 31.12.2020 року включно</t>
    </r>
  </si>
  <si>
    <t>Загальна сума витрат гранту інституційної підтримки УКФ</t>
  </si>
  <si>
    <t>ПРИМІТКИ</t>
  </si>
  <si>
    <t>Кількість/ Період</t>
  </si>
  <si>
    <t>Вартість за одиницю, грн</t>
  </si>
  <si>
    <t>Загальна сума, грн (=4*5)</t>
  </si>
  <si>
    <t>Загальна сума, грн (=5*6)</t>
  </si>
  <si>
    <t>Загальна сума, грн (=8*9)</t>
  </si>
  <si>
    <t>Загальна сума, грн (=11*12)</t>
  </si>
  <si>
    <t>планова сума, грн (=6+10)</t>
  </si>
  <si>
    <t>фактична сума, грн (=7+13)</t>
  </si>
  <si>
    <t>різниця, грн (=14-15)</t>
  </si>
  <si>
    <t>Стовпці:</t>
  </si>
  <si>
    <t>Розділ:</t>
  </si>
  <si>
    <t>І</t>
  </si>
  <si>
    <t>Надходження:</t>
  </si>
  <si>
    <t>Стаття: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</si>
  <si>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</si>
  <si>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</si>
  <si>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</si>
  <si>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</si>
  <si>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</si>
  <si>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Оплата праці</t>
  </si>
  <si>
    <t>Підстаття</t>
  </si>
  <si>
    <t>Штатних працівників</t>
  </si>
  <si>
    <t>0,00</t>
  </si>
  <si>
    <t>Пункт</t>
  </si>
  <si>
    <t>1.1.1</t>
  </si>
  <si>
    <t>місяців</t>
  </si>
  <si>
    <t>1.1.2</t>
  </si>
  <si>
    <t>1.1.3</t>
  </si>
  <si>
    <r>
      <t>1.1.4</t>
    </r>
    <r>
      <rPr>
        <sz val="11"/>
        <color theme="1"/>
        <rFont val="Calibri"/>
        <family val="2"/>
        <charset val="204"/>
        <scheme val="minor"/>
      </rPr>
      <t/>
    </r>
  </si>
  <si>
    <r>
      <t>1.1.5</t>
    </r>
    <r>
      <rPr>
        <sz val="11"/>
        <color theme="1"/>
        <rFont val="Calibri"/>
        <family val="2"/>
        <charset val="204"/>
        <scheme val="minor"/>
      </rPr>
      <t/>
    </r>
  </si>
  <si>
    <r>
      <t>1.1.6</t>
    </r>
    <r>
      <rPr>
        <sz val="11"/>
        <color theme="1"/>
        <rFont val="Calibri"/>
        <family val="2"/>
        <charset val="204"/>
        <scheme val="minor"/>
      </rPr>
      <t/>
    </r>
  </si>
  <si>
    <r>
      <t>1.1.7</t>
    </r>
    <r>
      <rPr>
        <sz val="11"/>
        <color theme="1"/>
        <rFont val="Calibri"/>
        <family val="2"/>
        <charset val="204"/>
        <scheme val="minor"/>
      </rPr>
      <t/>
    </r>
  </si>
  <si>
    <r>
      <t>1.1.8</t>
    </r>
    <r>
      <rPr>
        <sz val="11"/>
        <color theme="1"/>
        <rFont val="Calibri"/>
        <family val="2"/>
        <charset val="204"/>
        <scheme val="minor"/>
      </rPr>
      <t/>
    </r>
  </si>
  <si>
    <r>
      <t>1.1.9</t>
    </r>
    <r>
      <rPr>
        <sz val="11"/>
        <color theme="1"/>
        <rFont val="Calibri"/>
        <family val="2"/>
        <charset val="204"/>
        <scheme val="minor"/>
      </rPr>
      <t/>
    </r>
  </si>
  <si>
    <r>
      <t>1.1.10</t>
    </r>
    <r>
      <rPr>
        <sz val="11"/>
        <color theme="1"/>
        <rFont val="Calibri"/>
        <family val="2"/>
        <charset val="204"/>
        <scheme val="minor"/>
      </rPr>
      <t/>
    </r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</si>
  <si>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</si>
  <si>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</si>
  <si>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</si>
  <si>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</si>
  <si>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</si>
  <si>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</si>
  <si>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За договорами з ФОП</t>
  </si>
  <si>
    <t>1.3.1</t>
  </si>
  <si>
    <t>1.3.2</t>
  </si>
  <si>
    <t>1.3.3</t>
  </si>
  <si>
    <t>Всього по статті 1 "Оплата праці "</t>
  </si>
  <si>
    <t>Соціальні внески з оплати праці (нарахування ЄСВ)</t>
  </si>
  <si>
    <t>Штатні працівники</t>
  </si>
  <si>
    <r>
      <rPr>
        <sz val="6"/>
        <color rgb="FFFF0000"/>
        <rFont val="Arial"/>
        <family val="2"/>
        <charset val="204"/>
      </rPr>
      <t>0,22</t>
    </r>
  </si>
  <si>
    <t>Всього по статті 2 "Соціальні внески з оплати праці (нарахування ЄСВ)"</t>
  </si>
  <si>
    <t>Оренда приміщень та земельних ділянок</t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</si>
  <si>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</si>
  <si>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</si>
  <si>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Водопостачання</t>
  </si>
  <si>
    <t>Електроенергія</t>
  </si>
  <si>
    <t>Опалення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</si>
  <si>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</si>
  <si>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</si>
  <si>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</si>
  <si>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t>Найменування техніки (з деталізацією технічних характеристик)</t>
  </si>
  <si>
    <t>Найменування обладнання (з деталізацією технічних характеристик)</t>
  </si>
  <si>
    <r>
      <rPr>
        <sz val="6"/>
        <rFont val="Arial"/>
        <family val="2"/>
        <charset val="204"/>
      </rPr>
      <t>Найменування інструменту (з деталізацією
технічних характеристик)</t>
    </r>
  </si>
  <si>
    <t>Всього по статті 5 "Оренда техніки, обладнання та інструменту"</t>
  </si>
  <si>
    <t>Матеріальні витрати (за винятком капітальних видатків)</t>
  </si>
  <si>
    <t>Найменування</t>
  </si>
  <si>
    <t>шт</t>
  </si>
  <si>
    <t>Всього по статті 6 "Матеріальні витрати (за винятком капітальних видатків)"</t>
  </si>
  <si>
    <t>Витрати на послуги зв'язку, інтернет, обслуговування сайтів та програмного забезпечення;</t>
  </si>
  <si>
    <t>Послуги зв'язку</t>
  </si>
  <si>
    <t>Послуги Internet</t>
  </si>
  <si>
    <t>Всього по статті 7 "Витрати на послуги зв'язку, інтернет, обслуговування програм"</t>
  </si>
  <si>
    <t>Банківські витрати</t>
  </si>
  <si>
    <t>Банківська комісія за переказ</t>
  </si>
  <si>
    <t>Розрахунково-касове обслуговування</t>
  </si>
  <si>
    <t>Інші банківські витрати</t>
  </si>
  <si>
    <t>Всього по статті 8 "Банківські витрати"</t>
  </si>
  <si>
    <r>
      <rPr>
        <b/>
        <sz val="6"/>
        <rFont val="Arial"/>
        <family val="2"/>
        <charset val="204"/>
      </rPr>
      <t>Інші витрати пов'язані з основною
діяльністю організації</t>
    </r>
  </si>
  <si>
    <r>
      <rPr>
        <sz val="6"/>
        <rFont val="Arial"/>
        <family val="2"/>
        <charset val="204"/>
      </rPr>
      <t>Інші витрати пов'язані з основною
діяльністю організації</t>
    </r>
  </si>
  <si>
    <t>Всього по статті 9 "Інші витрати пов'язані з основною діяльністю організації"</t>
  </si>
  <si>
    <t>Аудиторські послуги</t>
  </si>
  <si>
    <t>Всього по статті 9 "Аудиторські послуги"</t>
  </si>
  <si>
    <t>Всього по розділу ІІ "Витрати":</t>
  </si>
  <si>
    <t>РЕЗУЛЬТАТ ІНСТИТУЦІЙНОЇ ПІДТРИМКИ</t>
  </si>
  <si>
    <t>До планових витрат гранту інституційної підтримки при складанні кошторису бралися розрахунки згідно Договору №359/460291 від 21.09.2018 року з АТ "Укрсиббанк". Проте, згідно з вимогами УКФ, новий рахунок для отримання інституційної підтримки був укладений з АТ "Укрексимбанк" відповідно до Додаткової угоди № 1 від 23.10.2020 р.до Договору банківського рахунку від 07.09.2020.р. №26004000045503, з метою заощадження коштів.</t>
  </si>
  <si>
    <t xml:space="preserve">Станом на 18.12.2020 року (на момент надходження коштів інституційної підтримки) ДП "Готельний комплекс "Турист" був змушений оплатити заборгованість перед ТОВ "ТЛ Україна" власними обіговими коштами відповідно до Договору № 7237 від 01.07.2019 р. з метою безперебійного функціонування сайту. </t>
  </si>
  <si>
    <t>(посада)</t>
  </si>
  <si>
    <t>(підпис та печатка)</t>
  </si>
  <si>
    <t>(ПІБ)</t>
  </si>
  <si>
    <t>Склав</t>
  </si>
  <si>
    <t>ФОНД</t>
  </si>
  <si>
    <t>ГРАНТООТРИМУВАЧ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</si>
</sst>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₴_-;\-* #,##0.00_₴_-;_-* &quot;-&quot;??_₴_-;_-@_-"/>
    <numFmt numFmtId="165" formatCode="0.0"/>
    <numFmt numFmtId="166" formatCode="_-* #,##0.00_-;\-* #,##0.00_-;_-* &quot;-&quot;??_-;_-@"/>
    <numFmt numFmtId="167" formatCode="_-* #,##0.0_₴_-;\-* #,##0.0_₴_-;_-* &quot;-&quot;??_₴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4.5"/>
      <name val="Calibri"/>
      <family val="2"/>
      <charset val="204"/>
    </font>
    <font>
      <sz val="4"/>
      <name val="Arial"/>
      <family val="2"/>
      <charset val="204"/>
    </font>
    <font>
      <b/>
      <sz val="6.5"/>
      <name val="Times New Roman"/>
      <family val="1"/>
      <charset val="204"/>
    </font>
    <font>
      <sz val="4"/>
      <name val="Arial"/>
      <family val="2"/>
    </font>
    <font>
      <sz val="10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u/>
      <sz val="4.5"/>
      <name val="Times New Roman"/>
      <family val="1"/>
      <charset val="204"/>
    </font>
    <font>
      <sz val="4"/>
      <color rgb="FF000000"/>
      <name val="Times New Roman"/>
      <family val="1"/>
      <charset val="204"/>
    </font>
    <font>
      <sz val="4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i/>
      <sz val="6"/>
      <name val="Arial"/>
      <family val="2"/>
      <charset val="204"/>
    </font>
    <font>
      <sz val="6"/>
      <color theme="1"/>
      <name val="Arial"/>
      <family val="2"/>
      <charset val="204"/>
    </font>
    <font>
      <u/>
      <sz val="7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6"/>
      <color rgb="FFFF0000"/>
      <name val="Arial"/>
      <family val="2"/>
      <charset val="204"/>
    </font>
    <font>
      <sz val="5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8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5"/>
    </xf>
    <xf numFmtId="0" fontId="3" fillId="0" borderId="0" xfId="0" applyFont="1" applyFill="1" applyBorder="1" applyAlignment="1">
      <alignment horizontal="left" vertical="center" wrapText="1" indent="7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0" fillId="0" borderId="0" xfId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164" fontId="16" fillId="0" borderId="1" xfId="1" applyFont="1" applyFill="1" applyBorder="1" applyAlignment="1">
      <alignment horizontal="right" vertical="top" wrapText="1"/>
    </xf>
    <xf numFmtId="164" fontId="15" fillId="0" borderId="1" xfId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right" vertical="center" wrapText="1"/>
    </xf>
    <xf numFmtId="164" fontId="14" fillId="5" borderId="1" xfId="1" applyFont="1" applyFill="1" applyBorder="1" applyAlignment="1">
      <alignment horizontal="right" vertical="center" wrapText="1"/>
    </xf>
    <xf numFmtId="164" fontId="15" fillId="0" borderId="1" xfId="1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left" vertical="top" wrapText="1"/>
    </xf>
    <xf numFmtId="167" fontId="14" fillId="5" borderId="1" xfId="1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top" wrapText="1"/>
    </xf>
    <xf numFmtId="164" fontId="14" fillId="5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166" fontId="18" fillId="0" borderId="8" xfId="0" applyNumberFormat="1" applyFont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top"/>
    </xf>
    <xf numFmtId="1" fontId="20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64" fontId="16" fillId="0" borderId="1" xfId="1" applyNumberFormat="1" applyFont="1" applyFill="1" applyBorder="1" applyAlignment="1">
      <alignment horizontal="right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164" fontId="16" fillId="4" borderId="1" xfId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right" vertical="center" wrapText="1"/>
    </xf>
    <xf numFmtId="164" fontId="14" fillId="4" borderId="1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16" fillId="0" borderId="1" xfId="1" applyFont="1" applyFill="1" applyBorder="1" applyAlignment="1">
      <alignment horizontal="right" vertical="center" wrapText="1"/>
    </xf>
    <xf numFmtId="164" fontId="15" fillId="0" borderId="1" xfId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right" vertical="center" wrapText="1"/>
    </xf>
    <xf numFmtId="164" fontId="14" fillId="6" borderId="1" xfId="1" applyFont="1" applyFill="1" applyBorder="1" applyAlignment="1">
      <alignment horizontal="right" vertical="center" wrapText="1"/>
    </xf>
    <xf numFmtId="164" fontId="14" fillId="6" borderId="1" xfId="1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164" fontId="14" fillId="6" borderId="1" xfId="0" applyNumberFormat="1" applyFont="1" applyFill="1" applyBorder="1" applyAlignment="1">
      <alignment horizontal="right"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164" fontId="20" fillId="6" borderId="1" xfId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4" fontId="15" fillId="6" borderId="1" xfId="0" applyNumberFormat="1" applyFont="1" applyFill="1" applyBorder="1" applyAlignment="1">
      <alignment horizontal="right" vertical="center" wrapText="1"/>
    </xf>
    <xf numFmtId="164" fontId="16" fillId="0" borderId="1" xfId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20" fillId="6" borderId="1" xfId="0" applyFont="1" applyFill="1" applyBorder="1" applyAlignment="1">
      <alignment horizontal="center" vertical="center" wrapText="1"/>
    </xf>
    <xf numFmtId="164" fontId="20" fillId="6" borderId="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1" fontId="20" fillId="5" borderId="1" xfId="0" applyNumberFormat="1" applyFont="1" applyFill="1" applyBorder="1" applyAlignment="1">
      <alignment horizontal="center" vertical="center" shrinkToFit="1"/>
    </xf>
    <xf numFmtId="165" fontId="20" fillId="5" borderId="1" xfId="0" applyNumberFormat="1" applyFont="1" applyFill="1" applyBorder="1" applyAlignment="1">
      <alignment horizontal="center" vertical="center" shrinkToFit="1"/>
    </xf>
    <xf numFmtId="165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horizontal="center" vertical="center" shrinkToFit="1"/>
    </xf>
    <xf numFmtId="4" fontId="16" fillId="0" borderId="1" xfId="0" applyNumberFormat="1" applyFont="1" applyFill="1" applyBorder="1" applyAlignment="1">
      <alignment horizontal="right" vertical="center" wrapText="1"/>
    </xf>
    <xf numFmtId="4" fontId="16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49" fontId="16" fillId="0" borderId="1" xfId="0" applyNumberFormat="1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center" vertical="top" shrinkToFit="1"/>
    </xf>
    <xf numFmtId="4" fontId="16" fillId="0" borderId="1" xfId="0" applyNumberFormat="1" applyFont="1" applyFill="1" applyBorder="1" applyAlignment="1">
      <alignment horizontal="right" vertical="top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" fontId="16" fillId="3" borderId="8" xfId="0" applyNumberFormat="1" applyFont="1" applyFill="1" applyBorder="1" applyAlignment="1">
      <alignment horizontal="center" vertical="center" shrinkToFit="1"/>
    </xf>
    <xf numFmtId="1" fontId="16" fillId="3" borderId="10" xfId="0" applyNumberFormat="1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164" fontId="15" fillId="0" borderId="8" xfId="1" applyFont="1" applyFill="1" applyBorder="1" applyAlignment="1">
      <alignment horizontal="right" vertical="center" wrapText="1"/>
    </xf>
    <xf numFmtId="164" fontId="15" fillId="0" borderId="10" xfId="1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/>
    </xf>
    <xf numFmtId="164" fontId="14" fillId="4" borderId="8" xfId="1" applyFont="1" applyFill="1" applyBorder="1" applyAlignment="1">
      <alignment horizontal="right" vertical="center" wrapText="1"/>
    </xf>
    <xf numFmtId="164" fontId="14" fillId="4" borderId="10" xfId="1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righ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right" vertical="top" wrapText="1"/>
    </xf>
    <xf numFmtId="164" fontId="15" fillId="0" borderId="8" xfId="1" applyFont="1" applyFill="1" applyBorder="1" applyAlignment="1">
      <alignment horizontal="center" vertical="top" wrapText="1"/>
    </xf>
    <xf numFmtId="164" fontId="15" fillId="0" borderId="10" xfId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right" vertical="center" wrapText="1"/>
    </xf>
    <xf numFmtId="0" fontId="15" fillId="6" borderId="10" xfId="0" applyFont="1" applyFill="1" applyBorder="1" applyAlignment="1">
      <alignment horizontal="right" vertical="center" wrapText="1"/>
    </xf>
    <xf numFmtId="4" fontId="15" fillId="0" borderId="8" xfId="1" applyNumberFormat="1" applyFont="1" applyFill="1" applyBorder="1" applyAlignment="1">
      <alignment horizontal="right" vertical="center" wrapText="1"/>
    </xf>
    <xf numFmtId="4" fontId="15" fillId="0" borderId="10" xfId="1" applyNumberFormat="1" applyFont="1" applyFill="1" applyBorder="1" applyAlignment="1">
      <alignment horizontal="right" vertical="center" wrapText="1"/>
    </xf>
    <xf numFmtId="164" fontId="15" fillId="0" borderId="8" xfId="1" applyFont="1" applyFill="1" applyBorder="1" applyAlignment="1">
      <alignment horizontal="right" vertical="top" wrapText="1"/>
    </xf>
    <xf numFmtId="164" fontId="15" fillId="0" borderId="10" xfId="1" applyFont="1" applyFill="1" applyBorder="1" applyAlignment="1">
      <alignment horizontal="right" vertical="top" wrapText="1"/>
    </xf>
    <xf numFmtId="164" fontId="15" fillId="6" borderId="8" xfId="1" applyFont="1" applyFill="1" applyBorder="1" applyAlignment="1">
      <alignment horizontal="right" vertical="center" wrapText="1"/>
    </xf>
    <xf numFmtId="164" fontId="15" fillId="6" borderId="10" xfId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64" fontId="15" fillId="6" borderId="8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 indent="5"/>
    </xf>
    <xf numFmtId="0" fontId="0" fillId="0" borderId="0" xfId="0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94810</xdr:colOff>
      <xdr:row>0</xdr:row>
      <xdr:rowOff>97529</xdr:rowOff>
    </xdr:from>
    <xdr:ext cx="593868" cy="46198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868" cy="4619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475487</xdr:colOff>
      <xdr:row>1</xdr:row>
      <xdr:rowOff>94287</xdr:rowOff>
    </xdr:from>
    <xdr:ext cx="1097280" cy="0"/>
    <xdr:sp macro="" textlink="">
      <xdr:nvSpPr>
        <xdr:cNvPr id="3" name="Shape 3"/>
        <xdr:cNvSpPr/>
      </xdr:nvSpPr>
      <xdr:spPr>
        <a:xfrm>
          <a:off x="0" y="0"/>
          <a:ext cx="109728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</xdr:col>
      <xdr:colOff>3525519</xdr:colOff>
      <xdr:row>1</xdr:row>
      <xdr:rowOff>107348</xdr:rowOff>
    </xdr:from>
    <xdr:ext cx="993140" cy="0"/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oneCellAnchor>
  <xdr:oneCellAnchor>
    <xdr:from>
      <xdr:col>0</xdr:col>
      <xdr:colOff>518122</xdr:colOff>
      <xdr:row>0</xdr:row>
      <xdr:rowOff>68243</xdr:rowOff>
    </xdr:from>
    <xdr:ext cx="1233170" cy="5080"/>
    <xdr:sp macro="" textlink="">
      <xdr:nvSpPr>
        <xdr:cNvPr id="5" name="Shape 5"/>
        <xdr:cNvSpPr/>
      </xdr:nvSpPr>
      <xdr:spPr>
        <a:xfrm>
          <a:off x="0" y="0"/>
          <a:ext cx="1233170" cy="5080"/>
        </a:xfrm>
        <a:custGeom>
          <a:avLst/>
          <a:gdLst/>
          <a:ahLst/>
          <a:cxnLst/>
          <a:rect l="0" t="0" r="0" b="0"/>
          <a:pathLst>
            <a:path w="1233170" h="5080">
              <a:moveTo>
                <a:pt x="1232903" y="0"/>
              </a:moveTo>
              <a:lnTo>
                <a:pt x="0" y="0"/>
              </a:lnTo>
              <a:lnTo>
                <a:pt x="0" y="4572"/>
              </a:lnTo>
              <a:lnTo>
                <a:pt x="1232903" y="4572"/>
              </a:lnTo>
              <a:lnTo>
                <a:pt x="12329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299188</xdr:colOff>
      <xdr:row>0</xdr:row>
      <xdr:rowOff>68243</xdr:rowOff>
    </xdr:from>
    <xdr:ext cx="858519" cy="5080"/>
    <xdr:sp macro="" textlink="">
      <xdr:nvSpPr>
        <xdr:cNvPr id="6" name="Shape 6"/>
        <xdr:cNvSpPr/>
      </xdr:nvSpPr>
      <xdr:spPr>
        <a:xfrm>
          <a:off x="0" y="0"/>
          <a:ext cx="858519" cy="5080"/>
        </a:xfrm>
        <a:custGeom>
          <a:avLst/>
          <a:gdLst/>
          <a:ahLst/>
          <a:cxnLst/>
          <a:rect l="0" t="0" r="0" b="0"/>
          <a:pathLst>
            <a:path w="858519" h="5080">
              <a:moveTo>
                <a:pt x="857999" y="0"/>
              </a:moveTo>
              <a:lnTo>
                <a:pt x="0" y="0"/>
              </a:lnTo>
              <a:lnTo>
                <a:pt x="0" y="4572"/>
              </a:lnTo>
              <a:lnTo>
                <a:pt x="857999" y="4572"/>
              </a:lnTo>
              <a:lnTo>
                <a:pt x="85799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1662055</xdr:colOff>
      <xdr:row>0</xdr:row>
      <xdr:rowOff>68243</xdr:rowOff>
    </xdr:from>
    <xdr:ext cx="1714500" cy="5080"/>
    <xdr:sp macro="" textlink="">
      <xdr:nvSpPr>
        <xdr:cNvPr id="7" name="Shape 7"/>
        <xdr:cNvSpPr/>
      </xdr:nvSpPr>
      <xdr:spPr>
        <a:xfrm>
          <a:off x="0" y="0"/>
          <a:ext cx="1714500" cy="5080"/>
        </a:xfrm>
        <a:custGeom>
          <a:avLst/>
          <a:gdLst/>
          <a:ahLst/>
          <a:cxnLst/>
          <a:rect l="0" t="0" r="0" b="0"/>
          <a:pathLst>
            <a:path w="1714500" h="5080">
              <a:moveTo>
                <a:pt x="1714500" y="0"/>
              </a:moveTo>
              <a:lnTo>
                <a:pt x="0" y="0"/>
              </a:lnTo>
              <a:lnTo>
                <a:pt x="0" y="4572"/>
              </a:lnTo>
              <a:lnTo>
                <a:pt x="1714500" y="4572"/>
              </a:lnTo>
              <a:lnTo>
                <a:pt x="17145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topLeftCell="A4" zoomScale="145" zoomScaleNormal="145" workbookViewId="0">
      <pane xSplit="5" ySplit="10" topLeftCell="F47" activePane="bottomRight" state="frozen"/>
      <selection activeCell="A7" sqref="A7"/>
      <selection pane="topRight" activeCell="F7" sqref="F7"/>
      <selection pane="bottomLeft" activeCell="A14" sqref="A14"/>
      <selection pane="bottomRight" activeCell="R85" sqref="R85"/>
    </sheetView>
  </sheetViews>
  <sheetFormatPr defaultRowHeight="15" customHeight="1" x14ac:dyDescent="0.2"/>
  <cols>
    <col min="1" max="1" width="7.33203125" style="75" customWidth="1"/>
    <col min="2" max="2" width="4.6640625" style="56" customWidth="1"/>
    <col min="3" max="3" width="22.5" style="55" customWidth="1"/>
    <col min="4" max="4" width="0.6640625" style="55" customWidth="1"/>
    <col min="5" max="5" width="5.5" style="75" customWidth="1"/>
    <col min="6" max="6" width="6.6640625" style="56" customWidth="1"/>
    <col min="7" max="7" width="9.33203125" style="55" customWidth="1"/>
    <col min="8" max="8" width="1.5" style="55" customWidth="1"/>
    <col min="9" max="9" width="10" style="55" customWidth="1"/>
    <col min="10" max="10" width="6.6640625" style="56" customWidth="1"/>
    <col min="11" max="11" width="9.5" style="55" customWidth="1"/>
    <col min="12" max="12" width="10" style="55" customWidth="1"/>
    <col min="13" max="13" width="8.33203125" style="56" customWidth="1"/>
    <col min="14" max="14" width="9.33203125" style="55" customWidth="1"/>
    <col min="15" max="15" width="10" style="55" customWidth="1"/>
    <col min="16" max="16" width="8.33203125" style="56" customWidth="1"/>
    <col min="17" max="17" width="9.33203125" style="55" customWidth="1"/>
    <col min="18" max="18" width="10.5" style="55" customWidth="1"/>
    <col min="19" max="20" width="10.6640625" style="55" customWidth="1"/>
    <col min="21" max="21" width="9.6640625" style="55" customWidth="1"/>
    <col min="22" max="22" width="16.83203125" style="55" customWidth="1"/>
    <col min="23" max="23" width="2.6640625" style="29" customWidth="1"/>
    <col min="24" max="16384" width="9.33203125" style="29"/>
  </cols>
  <sheetData>
    <row r="1" spans="1:23" ht="15" customHeight="1" x14ac:dyDescent="0.2">
      <c r="R1" s="97" t="s">
        <v>26</v>
      </c>
      <c r="S1" s="97"/>
      <c r="T1" s="97"/>
      <c r="U1" s="97"/>
    </row>
    <row r="2" spans="1:23" ht="15" customHeight="1" x14ac:dyDescent="0.2">
      <c r="R2" s="97" t="s">
        <v>5</v>
      </c>
      <c r="S2" s="97"/>
      <c r="T2" s="97"/>
      <c r="U2" s="97"/>
    </row>
    <row r="3" spans="1:23" ht="15" customHeight="1" x14ac:dyDescent="0.2">
      <c r="R3" s="97" t="s">
        <v>27</v>
      </c>
      <c r="S3" s="98"/>
      <c r="T3" s="98"/>
      <c r="U3" s="98"/>
    </row>
    <row r="7" spans="1:23" ht="15" customHeight="1" x14ac:dyDescent="0.2">
      <c r="A7" s="113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3" ht="15" customHeight="1" x14ac:dyDescent="0.2">
      <c r="A8" s="113" t="s">
        <v>29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3" ht="39" customHeight="1" x14ac:dyDescent="0.2">
      <c r="A9" s="114" t="s">
        <v>30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2"/>
    </row>
    <row r="10" spans="1:23" s="30" customFormat="1" ht="39" customHeight="1" x14ac:dyDescent="0.2">
      <c r="A10" s="99" t="s">
        <v>31</v>
      </c>
      <c r="B10" s="101" t="s">
        <v>32</v>
      </c>
      <c r="C10" s="101" t="s">
        <v>33</v>
      </c>
      <c r="D10" s="103" t="s">
        <v>34</v>
      </c>
      <c r="E10" s="104"/>
      <c r="F10" s="107" t="s">
        <v>35</v>
      </c>
      <c r="G10" s="108"/>
      <c r="H10" s="108"/>
      <c r="I10" s="109"/>
      <c r="J10" s="107" t="s">
        <v>36</v>
      </c>
      <c r="K10" s="108"/>
      <c r="L10" s="109"/>
      <c r="M10" s="107" t="s">
        <v>37</v>
      </c>
      <c r="N10" s="108"/>
      <c r="O10" s="109"/>
      <c r="P10" s="107" t="s">
        <v>38</v>
      </c>
      <c r="Q10" s="108"/>
      <c r="R10" s="109"/>
      <c r="S10" s="110" t="s">
        <v>39</v>
      </c>
      <c r="T10" s="111"/>
      <c r="U10" s="112"/>
      <c r="V10" s="101" t="s">
        <v>40</v>
      </c>
    </row>
    <row r="11" spans="1:23" s="30" customFormat="1" ht="27.75" customHeight="1" x14ac:dyDescent="0.2">
      <c r="A11" s="100"/>
      <c r="B11" s="102"/>
      <c r="C11" s="102"/>
      <c r="D11" s="105"/>
      <c r="E11" s="106"/>
      <c r="F11" s="28" t="s">
        <v>41</v>
      </c>
      <c r="G11" s="28" t="s">
        <v>42</v>
      </c>
      <c r="H11" s="110" t="s">
        <v>43</v>
      </c>
      <c r="I11" s="112"/>
      <c r="J11" s="28" t="s">
        <v>41</v>
      </c>
      <c r="K11" s="28" t="s">
        <v>42</v>
      </c>
      <c r="L11" s="28" t="s">
        <v>44</v>
      </c>
      <c r="M11" s="28" t="s">
        <v>41</v>
      </c>
      <c r="N11" s="28" t="s">
        <v>42</v>
      </c>
      <c r="O11" s="28" t="s">
        <v>45</v>
      </c>
      <c r="P11" s="28" t="s">
        <v>41</v>
      </c>
      <c r="Q11" s="28" t="s">
        <v>42</v>
      </c>
      <c r="R11" s="28" t="s">
        <v>46</v>
      </c>
      <c r="S11" s="28" t="s">
        <v>47</v>
      </c>
      <c r="T11" s="28" t="s">
        <v>48</v>
      </c>
      <c r="U11" s="28" t="s">
        <v>49</v>
      </c>
      <c r="V11" s="102"/>
    </row>
    <row r="12" spans="1:23" s="30" customFormat="1" ht="11.1" customHeight="1" x14ac:dyDescent="0.2">
      <c r="A12" s="76" t="s">
        <v>50</v>
      </c>
      <c r="B12" s="31">
        <v>1</v>
      </c>
      <c r="C12" s="31">
        <v>2</v>
      </c>
      <c r="D12" s="115">
        <v>3</v>
      </c>
      <c r="E12" s="116"/>
      <c r="F12" s="31">
        <v>4</v>
      </c>
      <c r="G12" s="31">
        <v>5</v>
      </c>
      <c r="H12" s="115">
        <v>6</v>
      </c>
      <c r="I12" s="116"/>
      <c r="J12" s="31">
        <v>5</v>
      </c>
      <c r="K12" s="31">
        <v>6</v>
      </c>
      <c r="L12" s="31">
        <v>7</v>
      </c>
      <c r="M12" s="31">
        <v>8</v>
      </c>
      <c r="N12" s="31">
        <v>9</v>
      </c>
      <c r="O12" s="31">
        <v>10</v>
      </c>
      <c r="P12" s="31">
        <v>11</v>
      </c>
      <c r="Q12" s="31">
        <v>12</v>
      </c>
      <c r="R12" s="31">
        <v>13</v>
      </c>
      <c r="S12" s="31">
        <v>14</v>
      </c>
      <c r="T12" s="31">
        <v>15</v>
      </c>
      <c r="U12" s="31">
        <v>16</v>
      </c>
      <c r="V12" s="31">
        <v>11</v>
      </c>
    </row>
    <row r="13" spans="1:23" s="45" customFormat="1" ht="11.1" customHeight="1" x14ac:dyDescent="0.2">
      <c r="A13" s="77" t="s">
        <v>51</v>
      </c>
      <c r="B13" s="42" t="s">
        <v>52</v>
      </c>
      <c r="C13" s="43" t="s">
        <v>53</v>
      </c>
      <c r="D13" s="117"/>
      <c r="E13" s="118"/>
      <c r="F13" s="49"/>
      <c r="G13" s="44"/>
      <c r="H13" s="117"/>
      <c r="I13" s="118"/>
      <c r="J13" s="49"/>
      <c r="K13" s="44"/>
      <c r="L13" s="44"/>
      <c r="M13" s="49"/>
      <c r="N13" s="44"/>
      <c r="O13" s="44"/>
      <c r="P13" s="49"/>
      <c r="Q13" s="44"/>
      <c r="R13" s="44"/>
      <c r="S13" s="44"/>
      <c r="T13" s="44"/>
      <c r="U13" s="44"/>
      <c r="V13" s="44"/>
    </row>
    <row r="14" spans="1:23" s="32" customFormat="1" ht="15" customHeight="1" x14ac:dyDescent="0.2">
      <c r="A14" s="78" t="s">
        <v>54</v>
      </c>
      <c r="B14" s="33">
        <v>1</v>
      </c>
      <c r="C14" s="57" t="s">
        <v>55</v>
      </c>
      <c r="D14" s="119" t="s">
        <v>56</v>
      </c>
      <c r="E14" s="120"/>
      <c r="F14" s="52">
        <v>1</v>
      </c>
      <c r="G14" s="58">
        <v>396193.59</v>
      </c>
      <c r="H14" s="121">
        <f>F14*G14</f>
        <v>396193.59</v>
      </c>
      <c r="I14" s="122"/>
      <c r="J14" s="52">
        <v>1</v>
      </c>
      <c r="K14" s="58">
        <v>396193.59</v>
      </c>
      <c r="L14" s="59">
        <f>J14*K14</f>
        <v>396193.59</v>
      </c>
      <c r="M14" s="52">
        <v>1</v>
      </c>
      <c r="N14" s="58">
        <v>603806.41</v>
      </c>
      <c r="O14" s="59">
        <f>M14*N14</f>
        <v>603806.41</v>
      </c>
      <c r="P14" s="52">
        <v>1</v>
      </c>
      <c r="Q14" s="58">
        <v>603806.41</v>
      </c>
      <c r="R14" s="59">
        <f>P14*Q14</f>
        <v>603806.41</v>
      </c>
      <c r="S14" s="59">
        <f t="shared" ref="S14" si="0">H14+O14</f>
        <v>1000000</v>
      </c>
      <c r="T14" s="59">
        <f t="shared" ref="T14" si="1">L14+R14</f>
        <v>1000000</v>
      </c>
      <c r="U14" s="59">
        <f t="shared" ref="U14" si="2">S14-T14</f>
        <v>0</v>
      </c>
      <c r="V14" s="35"/>
    </row>
    <row r="15" spans="1:23" s="45" customFormat="1" ht="11.1" customHeight="1" x14ac:dyDescent="0.2">
      <c r="A15" s="123" t="s">
        <v>57</v>
      </c>
      <c r="B15" s="124"/>
      <c r="C15" s="125"/>
      <c r="D15" s="117"/>
      <c r="E15" s="118"/>
      <c r="F15" s="49"/>
      <c r="G15" s="46"/>
      <c r="H15" s="126">
        <f>SUM(H14)</f>
        <v>396193.59</v>
      </c>
      <c r="I15" s="127"/>
      <c r="J15" s="49"/>
      <c r="K15" s="44"/>
      <c r="L15" s="48">
        <f>L14</f>
        <v>396193.59</v>
      </c>
      <c r="M15" s="49"/>
      <c r="N15" s="44"/>
      <c r="O15" s="48">
        <f>O14</f>
        <v>603806.41</v>
      </c>
      <c r="P15" s="49"/>
      <c r="Q15" s="44"/>
      <c r="R15" s="48">
        <f>R14</f>
        <v>603806.41</v>
      </c>
      <c r="S15" s="48">
        <f t="shared" ref="S15:T15" si="3">SUM(S14)</f>
        <v>1000000</v>
      </c>
      <c r="T15" s="48">
        <f t="shared" si="3"/>
        <v>1000000</v>
      </c>
      <c r="U15" s="48">
        <f>SUM(U14)</f>
        <v>0</v>
      </c>
      <c r="V15" s="44"/>
    </row>
    <row r="16" spans="1:23" s="45" customFormat="1" ht="11.1" customHeight="1" x14ac:dyDescent="0.2">
      <c r="A16" s="77" t="s">
        <v>51</v>
      </c>
      <c r="B16" s="42" t="s">
        <v>58</v>
      </c>
      <c r="C16" s="43" t="s">
        <v>59</v>
      </c>
      <c r="D16" s="117"/>
      <c r="E16" s="118"/>
      <c r="F16" s="49"/>
      <c r="G16" s="44"/>
      <c r="H16" s="117"/>
      <c r="I16" s="118"/>
      <c r="J16" s="49"/>
      <c r="K16" s="44"/>
      <c r="L16" s="44"/>
      <c r="M16" s="49"/>
      <c r="N16" s="44"/>
      <c r="O16" s="44"/>
      <c r="P16" s="49"/>
      <c r="Q16" s="44"/>
      <c r="R16" s="44"/>
      <c r="S16" s="44"/>
      <c r="T16" s="44"/>
      <c r="U16" s="44"/>
      <c r="V16" s="44"/>
    </row>
    <row r="17" spans="1:22" s="32" customFormat="1" ht="15" customHeight="1" x14ac:dyDescent="0.2">
      <c r="A17" s="79" t="s">
        <v>54</v>
      </c>
      <c r="B17" s="80">
        <v>1</v>
      </c>
      <c r="C17" s="128" t="s">
        <v>60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2" s="32" customFormat="1" ht="15" customHeight="1" x14ac:dyDescent="0.2">
      <c r="A18" s="79" t="s">
        <v>61</v>
      </c>
      <c r="B18" s="81">
        <v>1.1000000000000001</v>
      </c>
      <c r="C18" s="128" t="s">
        <v>62</v>
      </c>
      <c r="D18" s="129"/>
      <c r="E18" s="129"/>
      <c r="F18" s="129"/>
      <c r="G18" s="130"/>
      <c r="H18" s="131" t="s">
        <v>63</v>
      </c>
      <c r="I18" s="132"/>
      <c r="J18" s="133"/>
      <c r="K18" s="134"/>
      <c r="L18" s="17" t="s">
        <v>63</v>
      </c>
      <c r="M18" s="133"/>
      <c r="N18" s="134"/>
      <c r="O18" s="18">
        <f>SUM(O19:O28)</f>
        <v>95750</v>
      </c>
      <c r="P18" s="133"/>
      <c r="Q18" s="134"/>
      <c r="R18" s="18">
        <f>SUM(R19:R28)</f>
        <v>95750</v>
      </c>
      <c r="S18" s="18">
        <f>SUM(S19:S28)</f>
        <v>95750</v>
      </c>
      <c r="T18" s="18">
        <f>SUM(T19:T28)</f>
        <v>95750</v>
      </c>
      <c r="U18" s="17" t="s">
        <v>63</v>
      </c>
      <c r="V18" s="36"/>
    </row>
    <row r="19" spans="1:22" s="32" customFormat="1" ht="18.75" customHeight="1" x14ac:dyDescent="0.2">
      <c r="A19" s="86" t="s">
        <v>64</v>
      </c>
      <c r="B19" s="25" t="s">
        <v>65</v>
      </c>
      <c r="C19" s="14" t="s">
        <v>7</v>
      </c>
      <c r="D19" s="135" t="s">
        <v>66</v>
      </c>
      <c r="E19" s="136"/>
      <c r="F19" s="50"/>
      <c r="G19" s="15"/>
      <c r="H19" s="137">
        <f t="shared" ref="H19" si="4">F19*G19</f>
        <v>0</v>
      </c>
      <c r="I19" s="138"/>
      <c r="J19" s="50"/>
      <c r="K19" s="15"/>
      <c r="L19" s="16">
        <f>J19*K19</f>
        <v>0</v>
      </c>
      <c r="M19" s="50">
        <v>1</v>
      </c>
      <c r="N19" s="37">
        <v>9125</v>
      </c>
      <c r="O19" s="19">
        <v>9125</v>
      </c>
      <c r="P19" s="50">
        <v>1</v>
      </c>
      <c r="Q19" s="37">
        <v>9125</v>
      </c>
      <c r="R19" s="19">
        <v>9125</v>
      </c>
      <c r="S19" s="16">
        <f>H19+O19</f>
        <v>9125</v>
      </c>
      <c r="T19" s="16">
        <f t="shared" ref="T19:T28" si="5">L19+R19</f>
        <v>9125</v>
      </c>
      <c r="U19" s="16">
        <f>S19-T19</f>
        <v>0</v>
      </c>
      <c r="V19" s="39"/>
    </row>
    <row r="20" spans="1:22" s="32" customFormat="1" ht="26.25" customHeight="1" x14ac:dyDescent="0.2">
      <c r="A20" s="86" t="s">
        <v>64</v>
      </c>
      <c r="B20" s="25" t="s">
        <v>67</v>
      </c>
      <c r="C20" s="14" t="s">
        <v>8</v>
      </c>
      <c r="D20" s="135" t="s">
        <v>66</v>
      </c>
      <c r="E20" s="136"/>
      <c r="F20" s="50"/>
      <c r="G20" s="15"/>
      <c r="H20" s="137">
        <f t="shared" ref="H20:H28" si="6">F20*G20</f>
        <v>0</v>
      </c>
      <c r="I20" s="138"/>
      <c r="J20" s="50"/>
      <c r="K20" s="15"/>
      <c r="L20" s="16">
        <f t="shared" ref="L20:L28" si="7">J20*K20</f>
        <v>0</v>
      </c>
      <c r="M20" s="50">
        <v>1</v>
      </c>
      <c r="N20" s="37">
        <v>11875</v>
      </c>
      <c r="O20" s="19">
        <v>11875</v>
      </c>
      <c r="P20" s="50">
        <v>1</v>
      </c>
      <c r="Q20" s="37">
        <v>11875</v>
      </c>
      <c r="R20" s="19">
        <v>11875</v>
      </c>
      <c r="S20" s="16">
        <f t="shared" ref="S20:S28" si="8">H20+O20</f>
        <v>11875</v>
      </c>
      <c r="T20" s="16">
        <f t="shared" si="5"/>
        <v>11875</v>
      </c>
      <c r="U20" s="16">
        <f t="shared" ref="U20:U28" si="9">S20-T20</f>
        <v>0</v>
      </c>
      <c r="V20" s="39"/>
    </row>
    <row r="21" spans="1:22" s="32" customFormat="1" ht="18" customHeight="1" x14ac:dyDescent="0.2">
      <c r="A21" s="86" t="s">
        <v>64</v>
      </c>
      <c r="B21" s="25" t="s">
        <v>68</v>
      </c>
      <c r="C21" s="14" t="s">
        <v>9</v>
      </c>
      <c r="D21" s="135" t="s">
        <v>66</v>
      </c>
      <c r="E21" s="136"/>
      <c r="F21" s="50"/>
      <c r="G21" s="15"/>
      <c r="H21" s="137">
        <f t="shared" si="6"/>
        <v>0</v>
      </c>
      <c r="I21" s="138"/>
      <c r="J21" s="50"/>
      <c r="K21" s="15"/>
      <c r="L21" s="16">
        <f t="shared" si="7"/>
        <v>0</v>
      </c>
      <c r="M21" s="50">
        <v>1</v>
      </c>
      <c r="N21" s="37">
        <v>8375</v>
      </c>
      <c r="O21" s="19">
        <v>8375</v>
      </c>
      <c r="P21" s="50">
        <v>1</v>
      </c>
      <c r="Q21" s="37">
        <v>8375</v>
      </c>
      <c r="R21" s="19">
        <v>8375</v>
      </c>
      <c r="S21" s="16">
        <f t="shared" si="8"/>
        <v>8375</v>
      </c>
      <c r="T21" s="16">
        <f t="shared" si="5"/>
        <v>8375</v>
      </c>
      <c r="U21" s="16">
        <f t="shared" si="9"/>
        <v>0</v>
      </c>
      <c r="V21" s="39"/>
    </row>
    <row r="22" spans="1:22" s="32" customFormat="1" ht="18" customHeight="1" x14ac:dyDescent="0.2">
      <c r="A22" s="86" t="s">
        <v>64</v>
      </c>
      <c r="B22" s="25" t="s">
        <v>69</v>
      </c>
      <c r="C22" s="20" t="s">
        <v>10</v>
      </c>
      <c r="D22" s="135" t="s">
        <v>66</v>
      </c>
      <c r="E22" s="136"/>
      <c r="F22" s="50"/>
      <c r="G22" s="15"/>
      <c r="H22" s="137">
        <f t="shared" si="6"/>
        <v>0</v>
      </c>
      <c r="I22" s="138"/>
      <c r="J22" s="50"/>
      <c r="K22" s="15"/>
      <c r="L22" s="16">
        <f t="shared" si="7"/>
        <v>0</v>
      </c>
      <c r="M22" s="50">
        <v>1</v>
      </c>
      <c r="N22" s="37">
        <v>8375</v>
      </c>
      <c r="O22" s="19">
        <v>8375</v>
      </c>
      <c r="P22" s="50">
        <v>1</v>
      </c>
      <c r="Q22" s="37">
        <v>8375</v>
      </c>
      <c r="R22" s="19">
        <v>8375</v>
      </c>
      <c r="S22" s="16">
        <f t="shared" si="8"/>
        <v>8375</v>
      </c>
      <c r="T22" s="16">
        <f t="shared" si="5"/>
        <v>8375</v>
      </c>
      <c r="U22" s="16">
        <f t="shared" si="9"/>
        <v>0</v>
      </c>
      <c r="V22" s="39"/>
    </row>
    <row r="23" spans="1:22" s="32" customFormat="1" ht="18" customHeight="1" x14ac:dyDescent="0.2">
      <c r="A23" s="86" t="s">
        <v>64</v>
      </c>
      <c r="B23" s="25" t="s">
        <v>70</v>
      </c>
      <c r="C23" s="20" t="s">
        <v>11</v>
      </c>
      <c r="D23" s="135" t="s">
        <v>66</v>
      </c>
      <c r="E23" s="136"/>
      <c r="F23" s="50"/>
      <c r="G23" s="15"/>
      <c r="H23" s="137">
        <f t="shared" si="6"/>
        <v>0</v>
      </c>
      <c r="I23" s="138"/>
      <c r="J23" s="50"/>
      <c r="K23" s="15"/>
      <c r="L23" s="16">
        <f t="shared" si="7"/>
        <v>0</v>
      </c>
      <c r="M23" s="50">
        <v>1</v>
      </c>
      <c r="N23" s="37">
        <v>8375</v>
      </c>
      <c r="O23" s="19">
        <v>8375</v>
      </c>
      <c r="P23" s="50">
        <v>1</v>
      </c>
      <c r="Q23" s="37">
        <v>8375</v>
      </c>
      <c r="R23" s="19">
        <v>8375</v>
      </c>
      <c r="S23" s="16">
        <f t="shared" si="8"/>
        <v>8375</v>
      </c>
      <c r="T23" s="16">
        <f t="shared" si="5"/>
        <v>8375</v>
      </c>
      <c r="U23" s="16">
        <f t="shared" si="9"/>
        <v>0</v>
      </c>
      <c r="V23" s="39"/>
    </row>
    <row r="24" spans="1:22" s="32" customFormat="1" ht="18" customHeight="1" x14ac:dyDescent="0.2">
      <c r="A24" s="86" t="s">
        <v>64</v>
      </c>
      <c r="B24" s="25" t="s">
        <v>71</v>
      </c>
      <c r="C24" s="20" t="s">
        <v>12</v>
      </c>
      <c r="D24" s="135" t="s">
        <v>66</v>
      </c>
      <c r="E24" s="136"/>
      <c r="F24" s="50"/>
      <c r="G24" s="15"/>
      <c r="H24" s="137">
        <f t="shared" si="6"/>
        <v>0</v>
      </c>
      <c r="I24" s="138"/>
      <c r="J24" s="50"/>
      <c r="K24" s="15"/>
      <c r="L24" s="16">
        <f t="shared" si="7"/>
        <v>0</v>
      </c>
      <c r="M24" s="50">
        <v>1</v>
      </c>
      <c r="N24" s="37">
        <v>8375</v>
      </c>
      <c r="O24" s="19">
        <v>8375</v>
      </c>
      <c r="P24" s="50">
        <v>1</v>
      </c>
      <c r="Q24" s="37">
        <v>8375</v>
      </c>
      <c r="R24" s="19">
        <v>8375</v>
      </c>
      <c r="S24" s="16">
        <f t="shared" si="8"/>
        <v>8375</v>
      </c>
      <c r="T24" s="16">
        <f t="shared" si="5"/>
        <v>8375</v>
      </c>
      <c r="U24" s="16">
        <f t="shared" si="9"/>
        <v>0</v>
      </c>
      <c r="V24" s="39"/>
    </row>
    <row r="25" spans="1:22" s="32" customFormat="1" ht="18" customHeight="1" x14ac:dyDescent="0.2">
      <c r="A25" s="86" t="s">
        <v>64</v>
      </c>
      <c r="B25" s="25" t="s">
        <v>72</v>
      </c>
      <c r="C25" s="20" t="s">
        <v>13</v>
      </c>
      <c r="D25" s="135" t="s">
        <v>66</v>
      </c>
      <c r="E25" s="136"/>
      <c r="F25" s="50"/>
      <c r="G25" s="15"/>
      <c r="H25" s="137">
        <f t="shared" si="6"/>
        <v>0</v>
      </c>
      <c r="I25" s="138"/>
      <c r="J25" s="50"/>
      <c r="K25" s="15"/>
      <c r="L25" s="16">
        <f t="shared" si="7"/>
        <v>0</v>
      </c>
      <c r="M25" s="50">
        <v>1</v>
      </c>
      <c r="N25" s="37">
        <v>9625</v>
      </c>
      <c r="O25" s="19">
        <v>9625</v>
      </c>
      <c r="P25" s="50">
        <v>1</v>
      </c>
      <c r="Q25" s="37">
        <v>9625</v>
      </c>
      <c r="R25" s="19">
        <v>9625</v>
      </c>
      <c r="S25" s="16">
        <f t="shared" si="8"/>
        <v>9625</v>
      </c>
      <c r="T25" s="16">
        <f t="shared" si="5"/>
        <v>9625</v>
      </c>
      <c r="U25" s="16">
        <f t="shared" si="9"/>
        <v>0</v>
      </c>
      <c r="V25" s="39"/>
    </row>
    <row r="26" spans="1:22" s="32" customFormat="1" ht="18" customHeight="1" x14ac:dyDescent="0.2">
      <c r="A26" s="86" t="s">
        <v>64</v>
      </c>
      <c r="B26" s="25" t="s">
        <v>73</v>
      </c>
      <c r="C26" s="20" t="s">
        <v>14</v>
      </c>
      <c r="D26" s="135" t="s">
        <v>66</v>
      </c>
      <c r="E26" s="136"/>
      <c r="F26" s="50"/>
      <c r="G26" s="15"/>
      <c r="H26" s="137">
        <f t="shared" si="6"/>
        <v>0</v>
      </c>
      <c r="I26" s="138"/>
      <c r="J26" s="50"/>
      <c r="K26" s="15"/>
      <c r="L26" s="16">
        <f t="shared" si="7"/>
        <v>0</v>
      </c>
      <c r="M26" s="50">
        <v>1</v>
      </c>
      <c r="N26" s="37">
        <v>13750</v>
      </c>
      <c r="O26" s="19">
        <v>13750</v>
      </c>
      <c r="P26" s="50">
        <v>1</v>
      </c>
      <c r="Q26" s="37">
        <v>13750</v>
      </c>
      <c r="R26" s="19">
        <v>13750</v>
      </c>
      <c r="S26" s="16">
        <f t="shared" si="8"/>
        <v>13750</v>
      </c>
      <c r="T26" s="16">
        <f t="shared" si="5"/>
        <v>13750</v>
      </c>
      <c r="U26" s="16">
        <f t="shared" si="9"/>
        <v>0</v>
      </c>
      <c r="V26" s="39"/>
    </row>
    <row r="27" spans="1:22" s="32" customFormat="1" ht="18" customHeight="1" x14ac:dyDescent="0.2">
      <c r="A27" s="86" t="s">
        <v>64</v>
      </c>
      <c r="B27" s="25" t="s">
        <v>74</v>
      </c>
      <c r="C27" s="20" t="s">
        <v>15</v>
      </c>
      <c r="D27" s="135" t="s">
        <v>66</v>
      </c>
      <c r="E27" s="136"/>
      <c r="F27" s="50"/>
      <c r="G27" s="15"/>
      <c r="H27" s="137">
        <f t="shared" si="6"/>
        <v>0</v>
      </c>
      <c r="I27" s="138"/>
      <c r="J27" s="50"/>
      <c r="K27" s="15"/>
      <c r="L27" s="16">
        <f t="shared" si="7"/>
        <v>0</v>
      </c>
      <c r="M27" s="50">
        <v>1</v>
      </c>
      <c r="N27" s="37">
        <v>8125</v>
      </c>
      <c r="O27" s="19">
        <v>8125</v>
      </c>
      <c r="P27" s="50">
        <v>1</v>
      </c>
      <c r="Q27" s="37">
        <v>8125</v>
      </c>
      <c r="R27" s="19">
        <v>8125</v>
      </c>
      <c r="S27" s="16">
        <f t="shared" si="8"/>
        <v>8125</v>
      </c>
      <c r="T27" s="16">
        <f t="shared" si="5"/>
        <v>8125</v>
      </c>
      <c r="U27" s="16">
        <f t="shared" si="9"/>
        <v>0</v>
      </c>
      <c r="V27" s="39"/>
    </row>
    <row r="28" spans="1:22" s="32" customFormat="1" ht="18" customHeight="1" x14ac:dyDescent="0.2">
      <c r="A28" s="86" t="s">
        <v>64</v>
      </c>
      <c r="B28" s="25" t="s">
        <v>75</v>
      </c>
      <c r="C28" s="20" t="s">
        <v>16</v>
      </c>
      <c r="D28" s="135" t="s">
        <v>66</v>
      </c>
      <c r="E28" s="136"/>
      <c r="F28" s="50"/>
      <c r="G28" s="15"/>
      <c r="H28" s="137">
        <f t="shared" si="6"/>
        <v>0</v>
      </c>
      <c r="I28" s="138"/>
      <c r="J28" s="50"/>
      <c r="K28" s="15"/>
      <c r="L28" s="16">
        <f t="shared" si="7"/>
        <v>0</v>
      </c>
      <c r="M28" s="50">
        <v>1</v>
      </c>
      <c r="N28" s="37">
        <v>9750</v>
      </c>
      <c r="O28" s="19">
        <v>9750</v>
      </c>
      <c r="P28" s="50">
        <v>1</v>
      </c>
      <c r="Q28" s="37">
        <v>9750</v>
      </c>
      <c r="R28" s="19">
        <v>9750</v>
      </c>
      <c r="S28" s="16">
        <f t="shared" si="8"/>
        <v>9750</v>
      </c>
      <c r="T28" s="16">
        <f t="shared" si="5"/>
        <v>9750</v>
      </c>
      <c r="U28" s="16">
        <f t="shared" si="9"/>
        <v>0</v>
      </c>
      <c r="V28" s="39"/>
    </row>
    <row r="29" spans="1:22" s="32" customFormat="1" ht="15" customHeight="1" x14ac:dyDescent="0.2">
      <c r="A29" s="79" t="s">
        <v>61</v>
      </c>
      <c r="B29" s="81">
        <v>1.2</v>
      </c>
      <c r="C29" s="128" t="s">
        <v>76</v>
      </c>
      <c r="D29" s="129"/>
      <c r="E29" s="129"/>
      <c r="F29" s="129"/>
      <c r="G29" s="130"/>
      <c r="H29" s="133"/>
      <c r="I29" s="134"/>
      <c r="J29" s="133"/>
      <c r="K29" s="134"/>
      <c r="L29" s="36"/>
      <c r="M29" s="133"/>
      <c r="N29" s="134"/>
      <c r="O29" s="21" t="s">
        <v>63</v>
      </c>
      <c r="P29" s="133"/>
      <c r="Q29" s="134"/>
      <c r="R29" s="21" t="s">
        <v>63</v>
      </c>
      <c r="S29" s="21">
        <f>SUM(S30:S32)</f>
        <v>0</v>
      </c>
      <c r="T29" s="21">
        <f t="shared" ref="T29:U29" si="10">SUM(T30:T32)</f>
        <v>0</v>
      </c>
      <c r="U29" s="21">
        <f t="shared" si="10"/>
        <v>0</v>
      </c>
      <c r="V29" s="36"/>
    </row>
    <row r="30" spans="1:22" s="32" customFormat="1" ht="15" customHeight="1" x14ac:dyDescent="0.2">
      <c r="A30" s="78" t="s">
        <v>64</v>
      </c>
      <c r="B30" s="13" t="s">
        <v>77</v>
      </c>
      <c r="C30" s="57" t="s">
        <v>78</v>
      </c>
      <c r="D30" s="139"/>
      <c r="E30" s="140"/>
      <c r="F30" s="141" t="s">
        <v>79</v>
      </c>
      <c r="G30" s="142"/>
      <c r="H30" s="142"/>
      <c r="I30" s="143"/>
      <c r="J30" s="141" t="s">
        <v>79</v>
      </c>
      <c r="K30" s="142"/>
      <c r="L30" s="143"/>
      <c r="M30" s="52"/>
      <c r="N30" s="35"/>
      <c r="O30" s="60" t="s">
        <v>63</v>
      </c>
      <c r="P30" s="52"/>
      <c r="Q30" s="35"/>
      <c r="R30" s="60" t="s">
        <v>63</v>
      </c>
      <c r="S30" s="59">
        <f t="shared" ref="S30:S32" si="11">H30+O30</f>
        <v>0</v>
      </c>
      <c r="T30" s="59">
        <f t="shared" ref="T30:T32" si="12">L30+R30</f>
        <v>0</v>
      </c>
      <c r="U30" s="59">
        <f t="shared" ref="U30:U32" si="13">S30-T30</f>
        <v>0</v>
      </c>
      <c r="V30" s="35"/>
    </row>
    <row r="31" spans="1:22" s="32" customFormat="1" ht="15" customHeight="1" x14ac:dyDescent="0.2">
      <c r="A31" s="78" t="s">
        <v>64</v>
      </c>
      <c r="B31" s="13" t="s">
        <v>80</v>
      </c>
      <c r="C31" s="57" t="s">
        <v>78</v>
      </c>
      <c r="D31" s="139"/>
      <c r="E31" s="140"/>
      <c r="F31" s="144"/>
      <c r="G31" s="145"/>
      <c r="H31" s="145"/>
      <c r="I31" s="146"/>
      <c r="J31" s="144"/>
      <c r="K31" s="145"/>
      <c r="L31" s="146"/>
      <c r="M31" s="52"/>
      <c r="N31" s="35"/>
      <c r="O31" s="60" t="s">
        <v>63</v>
      </c>
      <c r="P31" s="52"/>
      <c r="Q31" s="35"/>
      <c r="R31" s="60" t="s">
        <v>63</v>
      </c>
      <c r="S31" s="59">
        <f t="shared" si="11"/>
        <v>0</v>
      </c>
      <c r="T31" s="59">
        <f t="shared" si="12"/>
        <v>0</v>
      </c>
      <c r="U31" s="59">
        <f t="shared" si="13"/>
        <v>0</v>
      </c>
      <c r="V31" s="35"/>
    </row>
    <row r="32" spans="1:22" s="32" customFormat="1" ht="15" customHeight="1" x14ac:dyDescent="0.2">
      <c r="A32" s="78" t="s">
        <v>64</v>
      </c>
      <c r="B32" s="13" t="s">
        <v>81</v>
      </c>
      <c r="C32" s="57" t="s">
        <v>78</v>
      </c>
      <c r="D32" s="139"/>
      <c r="E32" s="140"/>
      <c r="F32" s="147"/>
      <c r="G32" s="148"/>
      <c r="H32" s="148"/>
      <c r="I32" s="149"/>
      <c r="J32" s="147"/>
      <c r="K32" s="148"/>
      <c r="L32" s="149"/>
      <c r="M32" s="52"/>
      <c r="N32" s="35"/>
      <c r="O32" s="60" t="s">
        <v>63</v>
      </c>
      <c r="P32" s="52"/>
      <c r="Q32" s="35"/>
      <c r="R32" s="60" t="s">
        <v>63</v>
      </c>
      <c r="S32" s="59">
        <f t="shared" si="11"/>
        <v>0</v>
      </c>
      <c r="T32" s="59">
        <f t="shared" si="12"/>
        <v>0</v>
      </c>
      <c r="U32" s="59">
        <f t="shared" si="13"/>
        <v>0</v>
      </c>
      <c r="V32" s="35"/>
    </row>
    <row r="33" spans="1:22" s="32" customFormat="1" ht="15" customHeight="1" x14ac:dyDescent="0.2">
      <c r="A33" s="79" t="s">
        <v>61</v>
      </c>
      <c r="B33" s="81">
        <v>1.3</v>
      </c>
      <c r="C33" s="128" t="s">
        <v>82</v>
      </c>
      <c r="D33" s="129"/>
      <c r="E33" s="129"/>
      <c r="F33" s="129"/>
      <c r="G33" s="130"/>
      <c r="H33" s="133"/>
      <c r="I33" s="134"/>
      <c r="J33" s="133"/>
      <c r="K33" s="134"/>
      <c r="L33" s="36"/>
      <c r="M33" s="133"/>
      <c r="N33" s="134"/>
      <c r="O33" s="17" t="s">
        <v>63</v>
      </c>
      <c r="P33" s="133"/>
      <c r="Q33" s="134"/>
      <c r="R33" s="17" t="s">
        <v>63</v>
      </c>
      <c r="S33" s="23">
        <f>SUM(S34:S36)</f>
        <v>0</v>
      </c>
      <c r="T33" s="23">
        <f t="shared" ref="T33:U33" si="14">SUM(T34:T36)</f>
        <v>0</v>
      </c>
      <c r="U33" s="23">
        <f t="shared" si="14"/>
        <v>0</v>
      </c>
      <c r="V33" s="36"/>
    </row>
    <row r="34" spans="1:22" s="32" customFormat="1" ht="15" customHeight="1" x14ac:dyDescent="0.2">
      <c r="A34" s="78" t="s">
        <v>64</v>
      </c>
      <c r="B34" s="13" t="s">
        <v>83</v>
      </c>
      <c r="C34" s="57" t="s">
        <v>78</v>
      </c>
      <c r="D34" s="139"/>
      <c r="E34" s="140"/>
      <c r="F34" s="141" t="s">
        <v>79</v>
      </c>
      <c r="G34" s="142"/>
      <c r="H34" s="142"/>
      <c r="I34" s="143"/>
      <c r="J34" s="141" t="s">
        <v>79</v>
      </c>
      <c r="K34" s="142"/>
      <c r="L34" s="143"/>
      <c r="M34" s="52"/>
      <c r="N34" s="35"/>
      <c r="O34" s="60" t="s">
        <v>63</v>
      </c>
      <c r="P34" s="52"/>
      <c r="Q34" s="35"/>
      <c r="R34" s="60" t="s">
        <v>63</v>
      </c>
      <c r="S34" s="59">
        <f t="shared" ref="S34:S36" si="15">H34+O34</f>
        <v>0</v>
      </c>
      <c r="T34" s="59">
        <f t="shared" ref="T34:T36" si="16">L34+R34</f>
        <v>0</v>
      </c>
      <c r="U34" s="59">
        <f t="shared" ref="U34:U36" si="17">S34-T34</f>
        <v>0</v>
      </c>
      <c r="V34" s="35"/>
    </row>
    <row r="35" spans="1:22" s="32" customFormat="1" ht="15" customHeight="1" x14ac:dyDescent="0.2">
      <c r="A35" s="78" t="s">
        <v>64</v>
      </c>
      <c r="B35" s="13" t="s">
        <v>84</v>
      </c>
      <c r="C35" s="57" t="s">
        <v>78</v>
      </c>
      <c r="D35" s="139"/>
      <c r="E35" s="140"/>
      <c r="F35" s="144"/>
      <c r="G35" s="145"/>
      <c r="H35" s="145"/>
      <c r="I35" s="146"/>
      <c r="J35" s="144"/>
      <c r="K35" s="145"/>
      <c r="L35" s="146"/>
      <c r="M35" s="52"/>
      <c r="N35" s="35"/>
      <c r="O35" s="60" t="s">
        <v>63</v>
      </c>
      <c r="P35" s="52"/>
      <c r="Q35" s="35"/>
      <c r="R35" s="60" t="s">
        <v>63</v>
      </c>
      <c r="S35" s="59">
        <f t="shared" si="15"/>
        <v>0</v>
      </c>
      <c r="T35" s="59">
        <f t="shared" si="16"/>
        <v>0</v>
      </c>
      <c r="U35" s="59">
        <f t="shared" si="17"/>
        <v>0</v>
      </c>
      <c r="V35" s="35"/>
    </row>
    <row r="36" spans="1:22" s="32" customFormat="1" ht="15" customHeight="1" x14ac:dyDescent="0.2">
      <c r="A36" s="78" t="s">
        <v>64</v>
      </c>
      <c r="B36" s="13" t="s">
        <v>85</v>
      </c>
      <c r="C36" s="57" t="s">
        <v>78</v>
      </c>
      <c r="D36" s="139"/>
      <c r="E36" s="140"/>
      <c r="F36" s="147"/>
      <c r="G36" s="148"/>
      <c r="H36" s="148"/>
      <c r="I36" s="149"/>
      <c r="J36" s="147"/>
      <c r="K36" s="148"/>
      <c r="L36" s="149"/>
      <c r="M36" s="52"/>
      <c r="N36" s="35"/>
      <c r="O36" s="60" t="s">
        <v>63</v>
      </c>
      <c r="P36" s="52"/>
      <c r="Q36" s="35"/>
      <c r="R36" s="60" t="s">
        <v>63</v>
      </c>
      <c r="S36" s="59">
        <f t="shared" si="15"/>
        <v>0</v>
      </c>
      <c r="T36" s="59">
        <f t="shared" si="16"/>
        <v>0</v>
      </c>
      <c r="U36" s="59">
        <f t="shared" si="17"/>
        <v>0</v>
      </c>
      <c r="V36" s="35"/>
    </row>
    <row r="37" spans="1:22" s="32" customFormat="1" ht="15" customHeight="1" x14ac:dyDescent="0.2">
      <c r="A37" s="91" t="s">
        <v>86</v>
      </c>
      <c r="B37" s="92"/>
      <c r="C37" s="93"/>
      <c r="D37" s="150"/>
      <c r="E37" s="151"/>
      <c r="F37" s="51"/>
      <c r="G37" s="38"/>
      <c r="H37" s="152" t="s">
        <v>63</v>
      </c>
      <c r="I37" s="153"/>
      <c r="J37" s="51"/>
      <c r="K37" s="38"/>
      <c r="L37" s="61">
        <f>L33+L29+L18</f>
        <v>0</v>
      </c>
      <c r="M37" s="51"/>
      <c r="N37" s="38"/>
      <c r="O37" s="62">
        <f>O33+O29+O18</f>
        <v>95750</v>
      </c>
      <c r="P37" s="51"/>
      <c r="Q37" s="61">
        <f>Q33+Q29+Q18</f>
        <v>0</v>
      </c>
      <c r="R37" s="63">
        <f>R33+R29+R18</f>
        <v>95750</v>
      </c>
      <c r="S37" s="63">
        <f>S33+S29+S18</f>
        <v>95750</v>
      </c>
      <c r="T37" s="63">
        <f t="shared" ref="T37:U37" si="18">T33+T29+T18</f>
        <v>95750</v>
      </c>
      <c r="U37" s="63">
        <f t="shared" si="18"/>
        <v>0</v>
      </c>
      <c r="V37" s="38"/>
    </row>
    <row r="38" spans="1:22" s="32" customFormat="1" ht="15" customHeight="1" x14ac:dyDescent="0.2">
      <c r="A38" s="79" t="s">
        <v>54</v>
      </c>
      <c r="B38" s="80">
        <v>2</v>
      </c>
      <c r="C38" s="128" t="s">
        <v>87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</row>
    <row r="39" spans="1:22" s="32" customFormat="1" ht="15" customHeight="1" x14ac:dyDescent="0.2">
      <c r="A39" s="78" t="s">
        <v>64</v>
      </c>
      <c r="B39" s="82">
        <v>2.1</v>
      </c>
      <c r="C39" s="57" t="s">
        <v>88</v>
      </c>
      <c r="D39" s="139"/>
      <c r="E39" s="140"/>
      <c r="F39" s="52"/>
      <c r="G39" s="64" t="s">
        <v>89</v>
      </c>
      <c r="H39" s="119" t="s">
        <v>63</v>
      </c>
      <c r="I39" s="120"/>
      <c r="J39" s="52"/>
      <c r="K39" s="64" t="s">
        <v>89</v>
      </c>
      <c r="L39" s="60" t="s">
        <v>63</v>
      </c>
      <c r="M39" s="71">
        <v>95750</v>
      </c>
      <c r="N39" s="64" t="s">
        <v>89</v>
      </c>
      <c r="O39" s="59">
        <v>21065</v>
      </c>
      <c r="P39" s="71">
        <v>95750</v>
      </c>
      <c r="Q39" s="64" t="s">
        <v>89</v>
      </c>
      <c r="R39" s="65">
        <v>21065</v>
      </c>
      <c r="S39" s="59">
        <f>H39+O39</f>
        <v>21065</v>
      </c>
      <c r="T39" s="59">
        <f t="shared" ref="T39:T40" si="19">L39+R39</f>
        <v>21065</v>
      </c>
      <c r="U39" s="59">
        <f t="shared" ref="U39:U40" si="20">S39-T39</f>
        <v>0</v>
      </c>
      <c r="V39" s="35"/>
    </row>
    <row r="40" spans="1:22" s="32" customFormat="1" ht="15" customHeight="1" x14ac:dyDescent="0.2">
      <c r="A40" s="78" t="s">
        <v>64</v>
      </c>
      <c r="B40" s="82">
        <v>2.2000000000000002</v>
      </c>
      <c r="C40" s="57" t="s">
        <v>76</v>
      </c>
      <c r="D40" s="139"/>
      <c r="E40" s="140"/>
      <c r="F40" s="52"/>
      <c r="G40" s="64" t="s">
        <v>89</v>
      </c>
      <c r="H40" s="119" t="s">
        <v>63</v>
      </c>
      <c r="I40" s="120"/>
      <c r="J40" s="52"/>
      <c r="K40" s="64" t="s">
        <v>89</v>
      </c>
      <c r="L40" s="60" t="s">
        <v>63</v>
      </c>
      <c r="M40" s="52"/>
      <c r="N40" s="64" t="s">
        <v>89</v>
      </c>
      <c r="O40" s="59" t="s">
        <v>63</v>
      </c>
      <c r="P40" s="52"/>
      <c r="Q40" s="64" t="s">
        <v>89</v>
      </c>
      <c r="R40" s="65">
        <f>P40*Q40</f>
        <v>0</v>
      </c>
      <c r="S40" s="59">
        <f t="shared" ref="S40" si="21">H40+O40</f>
        <v>0</v>
      </c>
      <c r="T40" s="59">
        <f t="shared" si="19"/>
        <v>0</v>
      </c>
      <c r="U40" s="59">
        <f t="shared" si="20"/>
        <v>0</v>
      </c>
      <c r="V40" s="35"/>
    </row>
    <row r="41" spans="1:22" s="32" customFormat="1" ht="15" customHeight="1" x14ac:dyDescent="0.2">
      <c r="A41" s="91" t="s">
        <v>90</v>
      </c>
      <c r="B41" s="92"/>
      <c r="C41" s="92"/>
      <c r="D41" s="92"/>
      <c r="E41" s="92"/>
      <c r="F41" s="92"/>
      <c r="G41" s="93"/>
      <c r="H41" s="152">
        <f>SUM(H39:I40)</f>
        <v>0</v>
      </c>
      <c r="I41" s="153"/>
      <c r="J41" s="51"/>
      <c r="K41" s="38"/>
      <c r="L41" s="61" t="s">
        <v>63</v>
      </c>
      <c r="M41" s="51"/>
      <c r="N41" s="38"/>
      <c r="O41" s="66">
        <f>SUM(O39:O40)</f>
        <v>21065</v>
      </c>
      <c r="P41" s="51"/>
      <c r="Q41" s="38"/>
      <c r="R41" s="67">
        <f>SUM(R39:R40)</f>
        <v>21065</v>
      </c>
      <c r="S41" s="67">
        <f t="shared" ref="S41:T41" si="22">SUM(S39:S40)</f>
        <v>21065</v>
      </c>
      <c r="T41" s="67">
        <f t="shared" si="22"/>
        <v>21065</v>
      </c>
      <c r="U41" s="67">
        <f>SUM(U39:U40)</f>
        <v>0</v>
      </c>
      <c r="V41" s="38"/>
    </row>
    <row r="42" spans="1:22" s="32" customFormat="1" ht="15" customHeight="1" x14ac:dyDescent="0.2">
      <c r="A42" s="79" t="s">
        <v>54</v>
      </c>
      <c r="B42" s="80">
        <v>3</v>
      </c>
      <c r="C42" s="128" t="s">
        <v>91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0"/>
    </row>
    <row r="43" spans="1:22" s="32" customFormat="1" ht="31.5" customHeight="1" x14ac:dyDescent="0.2">
      <c r="A43" s="86" t="s">
        <v>64</v>
      </c>
      <c r="B43" s="89">
        <v>3.1</v>
      </c>
      <c r="C43" s="14" t="s">
        <v>17</v>
      </c>
      <c r="D43" s="135" t="s">
        <v>66</v>
      </c>
      <c r="E43" s="136"/>
      <c r="F43" s="50"/>
      <c r="G43" s="39"/>
      <c r="H43" s="135" t="s">
        <v>63</v>
      </c>
      <c r="I43" s="136"/>
      <c r="J43" s="50"/>
      <c r="K43" s="39"/>
      <c r="L43" s="22" t="s">
        <v>63</v>
      </c>
      <c r="M43" s="50">
        <v>1</v>
      </c>
      <c r="N43" s="90">
        <v>236427.87</v>
      </c>
      <c r="O43" s="24">
        <f>M43*N43</f>
        <v>236427.87</v>
      </c>
      <c r="P43" s="50">
        <v>1</v>
      </c>
      <c r="Q43" s="90">
        <v>236427.87</v>
      </c>
      <c r="R43" s="24">
        <f>P43*Q43</f>
        <v>236427.87</v>
      </c>
      <c r="S43" s="16">
        <f>H43+O43</f>
        <v>236427.87</v>
      </c>
      <c r="T43" s="16">
        <f t="shared" ref="T43" si="23">L43+R43</f>
        <v>236427.87</v>
      </c>
      <c r="U43" s="16">
        <f>S43-T43</f>
        <v>0</v>
      </c>
      <c r="V43" s="39"/>
    </row>
    <row r="44" spans="1:22" s="32" customFormat="1" ht="15" customHeight="1" x14ac:dyDescent="0.2">
      <c r="A44" s="91" t="s">
        <v>92</v>
      </c>
      <c r="B44" s="92"/>
      <c r="C44" s="92"/>
      <c r="D44" s="92"/>
      <c r="E44" s="92"/>
      <c r="F44" s="93"/>
      <c r="G44" s="38"/>
      <c r="H44" s="152">
        <f>SUM(H43)</f>
        <v>0</v>
      </c>
      <c r="I44" s="153"/>
      <c r="J44" s="51"/>
      <c r="K44" s="38"/>
      <c r="L44" s="61" t="s">
        <v>63</v>
      </c>
      <c r="M44" s="51"/>
      <c r="N44" s="38"/>
      <c r="O44" s="62">
        <f>O43</f>
        <v>236427.87</v>
      </c>
      <c r="P44" s="51"/>
      <c r="Q44" s="38"/>
      <c r="R44" s="67">
        <f>SUM(R43)</f>
        <v>236427.87</v>
      </c>
      <c r="S44" s="67">
        <f>SUM(S43)</f>
        <v>236427.87</v>
      </c>
      <c r="T44" s="67">
        <f t="shared" ref="T44:U44" si="24">SUM(T43)</f>
        <v>236427.87</v>
      </c>
      <c r="U44" s="67">
        <f t="shared" si="24"/>
        <v>0</v>
      </c>
      <c r="V44" s="38"/>
    </row>
    <row r="45" spans="1:22" s="32" customFormat="1" ht="15" customHeight="1" x14ac:dyDescent="0.2">
      <c r="A45" s="79" t="s">
        <v>54</v>
      </c>
      <c r="B45" s="80">
        <v>4</v>
      </c>
      <c r="C45" s="128" t="s">
        <v>93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0"/>
    </row>
    <row r="46" spans="1:22" s="32" customFormat="1" ht="15" customHeight="1" x14ac:dyDescent="0.2">
      <c r="A46" s="78" t="s">
        <v>64</v>
      </c>
      <c r="B46" s="82">
        <v>4.0999999999999996</v>
      </c>
      <c r="C46" s="57" t="s">
        <v>94</v>
      </c>
      <c r="D46" s="119" t="s">
        <v>66</v>
      </c>
      <c r="E46" s="120"/>
      <c r="F46" s="52">
        <v>1</v>
      </c>
      <c r="G46" s="58">
        <v>73535.34</v>
      </c>
      <c r="H46" s="121">
        <f>F46*G46</f>
        <v>73535.34</v>
      </c>
      <c r="I46" s="122"/>
      <c r="J46" s="52">
        <v>1</v>
      </c>
      <c r="K46" s="84">
        <v>73535.34</v>
      </c>
      <c r="L46" s="65">
        <f>J46*K46</f>
        <v>73535.34</v>
      </c>
      <c r="M46" s="52">
        <v>1</v>
      </c>
      <c r="N46" s="84">
        <v>13958.43</v>
      </c>
      <c r="O46" s="65">
        <f>M46*N46</f>
        <v>13958.43</v>
      </c>
      <c r="P46" s="52">
        <v>1</v>
      </c>
      <c r="Q46" s="65">
        <f>O46*P46</f>
        <v>13958.43</v>
      </c>
      <c r="R46" s="65">
        <f>P46*Q46</f>
        <v>13958.43</v>
      </c>
      <c r="S46" s="59">
        <f>H46+O46</f>
        <v>87493.76999999999</v>
      </c>
      <c r="T46" s="59">
        <f t="shared" ref="T46:T49" si="25">L46+R46</f>
        <v>87493.76999999999</v>
      </c>
      <c r="U46" s="59">
        <f t="shared" ref="U46:U49" si="26">S46-T46</f>
        <v>0</v>
      </c>
      <c r="V46" s="35"/>
    </row>
    <row r="47" spans="1:22" s="32" customFormat="1" ht="15" customHeight="1" x14ac:dyDescent="0.2">
      <c r="A47" s="78" t="s">
        <v>64</v>
      </c>
      <c r="B47" s="82">
        <v>4.2</v>
      </c>
      <c r="C47" s="57" t="s">
        <v>95</v>
      </c>
      <c r="D47" s="119" t="s">
        <v>66</v>
      </c>
      <c r="E47" s="120"/>
      <c r="F47" s="52">
        <v>1</v>
      </c>
      <c r="G47" s="58">
        <v>229436.78</v>
      </c>
      <c r="H47" s="121">
        <f t="shared" ref="H47:H49" si="27">F47*G47</f>
        <v>229436.78</v>
      </c>
      <c r="I47" s="122"/>
      <c r="J47" s="52">
        <v>1</v>
      </c>
      <c r="K47" s="84">
        <v>229436.78</v>
      </c>
      <c r="L47" s="65">
        <f t="shared" ref="L47:L49" si="28">J47*K47</f>
        <v>229436.78</v>
      </c>
      <c r="M47" s="52">
        <v>1</v>
      </c>
      <c r="N47" s="58">
        <v>50000</v>
      </c>
      <c r="O47" s="59">
        <f t="shared" ref="O47:Q49" si="29">M47*N47</f>
        <v>50000</v>
      </c>
      <c r="P47" s="52">
        <v>1</v>
      </c>
      <c r="Q47" s="59">
        <f t="shared" si="29"/>
        <v>50000</v>
      </c>
      <c r="R47" s="59">
        <f>P47*Q47</f>
        <v>50000</v>
      </c>
      <c r="S47" s="59">
        <f>H47+O47</f>
        <v>279436.78000000003</v>
      </c>
      <c r="T47" s="59">
        <f t="shared" si="25"/>
        <v>279436.78000000003</v>
      </c>
      <c r="U47" s="59">
        <f t="shared" si="26"/>
        <v>0</v>
      </c>
      <c r="V47" s="35"/>
    </row>
    <row r="48" spans="1:22" s="32" customFormat="1" ht="15" customHeight="1" x14ac:dyDescent="0.2">
      <c r="A48" s="78" t="s">
        <v>64</v>
      </c>
      <c r="B48" s="82">
        <v>4.3</v>
      </c>
      <c r="C48" s="57" t="s">
        <v>96</v>
      </c>
      <c r="D48" s="119" t="s">
        <v>66</v>
      </c>
      <c r="E48" s="120"/>
      <c r="F48" s="52">
        <v>1</v>
      </c>
      <c r="G48" s="85">
        <v>56163.07</v>
      </c>
      <c r="H48" s="154">
        <f t="shared" si="27"/>
        <v>56163.07</v>
      </c>
      <c r="I48" s="155"/>
      <c r="J48" s="52">
        <v>1</v>
      </c>
      <c r="K48" s="84">
        <v>56163.07</v>
      </c>
      <c r="L48" s="65">
        <f t="shared" si="28"/>
        <v>56163.07</v>
      </c>
      <c r="M48" s="52">
        <v>1</v>
      </c>
      <c r="N48" s="58">
        <v>70000</v>
      </c>
      <c r="O48" s="59">
        <f t="shared" si="29"/>
        <v>70000</v>
      </c>
      <c r="P48" s="52">
        <v>1</v>
      </c>
      <c r="Q48" s="59">
        <f t="shared" si="29"/>
        <v>70000</v>
      </c>
      <c r="R48" s="59">
        <f t="shared" ref="R48:R49" si="30">P48*Q48</f>
        <v>70000</v>
      </c>
      <c r="S48" s="59">
        <f>H48+O48</f>
        <v>126163.07</v>
      </c>
      <c r="T48" s="59">
        <f t="shared" si="25"/>
        <v>126163.07</v>
      </c>
      <c r="U48" s="59">
        <f t="shared" si="26"/>
        <v>0</v>
      </c>
      <c r="V48" s="35"/>
    </row>
    <row r="49" spans="1:22" s="32" customFormat="1" ht="39" customHeight="1" x14ac:dyDescent="0.2">
      <c r="A49" s="86" t="s">
        <v>64</v>
      </c>
      <c r="B49" s="89">
        <v>4.4000000000000004</v>
      </c>
      <c r="C49" s="14" t="s">
        <v>97</v>
      </c>
      <c r="D49" s="135" t="s">
        <v>66</v>
      </c>
      <c r="E49" s="136"/>
      <c r="F49" s="50"/>
      <c r="G49" s="15"/>
      <c r="H49" s="156">
        <f t="shared" si="27"/>
        <v>0</v>
      </c>
      <c r="I49" s="157"/>
      <c r="J49" s="50"/>
      <c r="K49" s="34"/>
      <c r="L49" s="22">
        <f t="shared" si="28"/>
        <v>0</v>
      </c>
      <c r="M49" s="50">
        <v>1</v>
      </c>
      <c r="N49" s="15">
        <v>17050</v>
      </c>
      <c r="O49" s="16">
        <f t="shared" si="29"/>
        <v>17050</v>
      </c>
      <c r="P49" s="50">
        <v>1</v>
      </c>
      <c r="Q49" s="16">
        <f t="shared" si="29"/>
        <v>17050</v>
      </c>
      <c r="R49" s="16">
        <f t="shared" si="30"/>
        <v>17050</v>
      </c>
      <c r="S49" s="16">
        <f>H49+O49</f>
        <v>17050</v>
      </c>
      <c r="T49" s="16">
        <f t="shared" si="25"/>
        <v>17050</v>
      </c>
      <c r="U49" s="16">
        <f t="shared" si="26"/>
        <v>0</v>
      </c>
      <c r="V49" s="39"/>
    </row>
    <row r="50" spans="1:22" s="32" customFormat="1" ht="15" customHeight="1" x14ac:dyDescent="0.2">
      <c r="A50" s="91" t="s">
        <v>98</v>
      </c>
      <c r="B50" s="92"/>
      <c r="C50" s="92"/>
      <c r="D50" s="92"/>
      <c r="E50" s="92"/>
      <c r="F50" s="92"/>
      <c r="G50" s="93"/>
      <c r="H50" s="158">
        <f>SUM(H46:I49)</f>
        <v>359135.19</v>
      </c>
      <c r="I50" s="159"/>
      <c r="J50" s="51"/>
      <c r="K50" s="38"/>
      <c r="L50" s="62">
        <f>SUM(L46:L49)</f>
        <v>359135.19</v>
      </c>
      <c r="M50" s="74"/>
      <c r="N50" s="68"/>
      <c r="O50" s="62">
        <f>SUM(O46:O49)</f>
        <v>151008.43</v>
      </c>
      <c r="P50" s="51"/>
      <c r="Q50" s="38"/>
      <c r="R50" s="67">
        <f>SUM(R46:R49)</f>
        <v>151008.43</v>
      </c>
      <c r="S50" s="67">
        <f>SUM(S46:S49)</f>
        <v>510143.62000000005</v>
      </c>
      <c r="T50" s="67">
        <f t="shared" ref="T50:U50" si="31">SUM(T46:T49)</f>
        <v>510143.62000000005</v>
      </c>
      <c r="U50" s="67">
        <f t="shared" si="31"/>
        <v>0</v>
      </c>
      <c r="V50" s="38"/>
    </row>
    <row r="51" spans="1:22" s="32" customFormat="1" ht="15" customHeight="1" x14ac:dyDescent="0.2">
      <c r="A51" s="79" t="s">
        <v>54</v>
      </c>
      <c r="B51" s="80">
        <v>5</v>
      </c>
      <c r="C51" s="128" t="s">
        <v>99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0"/>
    </row>
    <row r="52" spans="1:22" s="32" customFormat="1" ht="26.25" customHeight="1" x14ac:dyDescent="0.2">
      <c r="A52" s="78" t="s">
        <v>64</v>
      </c>
      <c r="B52" s="82">
        <v>5.0999999999999996</v>
      </c>
      <c r="C52" s="57" t="s">
        <v>100</v>
      </c>
      <c r="D52" s="119" t="s">
        <v>66</v>
      </c>
      <c r="E52" s="120"/>
      <c r="F52" s="52"/>
      <c r="G52" s="35"/>
      <c r="H52" s="119" t="s">
        <v>63</v>
      </c>
      <c r="I52" s="120"/>
      <c r="J52" s="52"/>
      <c r="K52" s="35"/>
      <c r="L52" s="60" t="s">
        <v>63</v>
      </c>
      <c r="M52" s="52"/>
      <c r="N52" s="35"/>
      <c r="O52" s="60" t="s">
        <v>63</v>
      </c>
      <c r="P52" s="52"/>
      <c r="Q52" s="35"/>
      <c r="R52" s="60" t="s">
        <v>63</v>
      </c>
      <c r="S52" s="59">
        <f t="shared" ref="S52:S54" si="32">H52+O52</f>
        <v>0</v>
      </c>
      <c r="T52" s="59">
        <f t="shared" ref="T52:T54" si="33">L52+R52</f>
        <v>0</v>
      </c>
      <c r="U52" s="59">
        <f t="shared" ref="U52:U54" si="34">S52-T52</f>
        <v>0</v>
      </c>
      <c r="V52" s="35"/>
    </row>
    <row r="53" spans="1:22" s="32" customFormat="1" ht="26.25" customHeight="1" x14ac:dyDescent="0.2">
      <c r="A53" s="78" t="s">
        <v>64</v>
      </c>
      <c r="B53" s="82">
        <v>5.2</v>
      </c>
      <c r="C53" s="57" t="s">
        <v>101</v>
      </c>
      <c r="D53" s="119" t="s">
        <v>66</v>
      </c>
      <c r="E53" s="120"/>
      <c r="F53" s="52"/>
      <c r="G53" s="35"/>
      <c r="H53" s="119" t="s">
        <v>63</v>
      </c>
      <c r="I53" s="120"/>
      <c r="J53" s="52"/>
      <c r="K53" s="35"/>
      <c r="L53" s="60" t="s">
        <v>63</v>
      </c>
      <c r="M53" s="52"/>
      <c r="N53" s="35"/>
      <c r="O53" s="60" t="s">
        <v>63</v>
      </c>
      <c r="P53" s="52"/>
      <c r="Q53" s="35"/>
      <c r="R53" s="60" t="s">
        <v>63</v>
      </c>
      <c r="S53" s="59">
        <f t="shared" si="32"/>
        <v>0</v>
      </c>
      <c r="T53" s="59">
        <f t="shared" si="33"/>
        <v>0</v>
      </c>
      <c r="U53" s="59">
        <f t="shared" si="34"/>
        <v>0</v>
      </c>
      <c r="V53" s="35"/>
    </row>
    <row r="54" spans="1:22" s="32" customFormat="1" ht="26.25" customHeight="1" x14ac:dyDescent="0.2">
      <c r="A54" s="78" t="s">
        <v>64</v>
      </c>
      <c r="B54" s="82">
        <v>5.3</v>
      </c>
      <c r="C54" s="35" t="s">
        <v>102</v>
      </c>
      <c r="D54" s="147" t="s">
        <v>66</v>
      </c>
      <c r="E54" s="149"/>
      <c r="F54" s="53"/>
      <c r="G54" s="40"/>
      <c r="H54" s="160" t="s">
        <v>63</v>
      </c>
      <c r="I54" s="161"/>
      <c r="J54" s="53"/>
      <c r="K54" s="40"/>
      <c r="L54" s="69" t="s">
        <v>63</v>
      </c>
      <c r="M54" s="53"/>
      <c r="N54" s="40"/>
      <c r="O54" s="69" t="s">
        <v>63</v>
      </c>
      <c r="P54" s="53"/>
      <c r="Q54" s="40"/>
      <c r="R54" s="69" t="s">
        <v>63</v>
      </c>
      <c r="S54" s="59">
        <f t="shared" si="32"/>
        <v>0</v>
      </c>
      <c r="T54" s="59">
        <f t="shared" si="33"/>
        <v>0</v>
      </c>
      <c r="U54" s="59">
        <f t="shared" si="34"/>
        <v>0</v>
      </c>
      <c r="V54" s="40"/>
    </row>
    <row r="55" spans="1:22" s="32" customFormat="1" ht="15" customHeight="1" x14ac:dyDescent="0.2">
      <c r="A55" s="91" t="s">
        <v>103</v>
      </c>
      <c r="B55" s="92"/>
      <c r="C55" s="92"/>
      <c r="D55" s="92"/>
      <c r="E55" s="92"/>
      <c r="F55" s="92"/>
      <c r="G55" s="93"/>
      <c r="H55" s="152">
        <f>SUM(H52:I54)</f>
        <v>0</v>
      </c>
      <c r="I55" s="153"/>
      <c r="J55" s="51"/>
      <c r="K55" s="38"/>
      <c r="L55" s="61" t="s">
        <v>63</v>
      </c>
      <c r="M55" s="51"/>
      <c r="N55" s="38"/>
      <c r="O55" s="61" t="s">
        <v>63</v>
      </c>
      <c r="P55" s="51"/>
      <c r="Q55" s="38"/>
      <c r="R55" s="70">
        <f>SUM(R52:R54)</f>
        <v>0</v>
      </c>
      <c r="S55" s="70">
        <f>SUM(S52:S54)</f>
        <v>0</v>
      </c>
      <c r="T55" s="70">
        <f t="shared" ref="T55:U55" si="35">SUM(T52:T54)</f>
        <v>0</v>
      </c>
      <c r="U55" s="70">
        <f t="shared" si="35"/>
        <v>0</v>
      </c>
      <c r="V55" s="38"/>
    </row>
    <row r="56" spans="1:22" s="32" customFormat="1" ht="15" customHeight="1" x14ac:dyDescent="0.2">
      <c r="A56" s="79" t="s">
        <v>54</v>
      </c>
      <c r="B56" s="80">
        <v>6</v>
      </c>
      <c r="C56" s="128" t="s">
        <v>104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30"/>
    </row>
    <row r="57" spans="1:22" s="32" customFormat="1" ht="15" customHeight="1" x14ac:dyDescent="0.2">
      <c r="A57" s="78" t="s">
        <v>64</v>
      </c>
      <c r="B57" s="82">
        <v>6.1</v>
      </c>
      <c r="C57" s="57" t="s">
        <v>105</v>
      </c>
      <c r="D57" s="162" t="s">
        <v>106</v>
      </c>
      <c r="E57" s="163"/>
      <c r="F57" s="52"/>
      <c r="G57" s="35"/>
      <c r="H57" s="119" t="s">
        <v>63</v>
      </c>
      <c r="I57" s="120"/>
      <c r="J57" s="52"/>
      <c r="K57" s="35"/>
      <c r="L57" s="60" t="s">
        <v>63</v>
      </c>
      <c r="M57" s="52"/>
      <c r="N57" s="35"/>
      <c r="O57" s="60" t="s">
        <v>63</v>
      </c>
      <c r="P57" s="52"/>
      <c r="Q57" s="35"/>
      <c r="R57" s="60" t="s">
        <v>63</v>
      </c>
      <c r="S57" s="59">
        <f t="shared" ref="S57:S59" si="36">H57+O57</f>
        <v>0</v>
      </c>
      <c r="T57" s="59">
        <f t="shared" ref="T57:T59" si="37">L57+R57</f>
        <v>0</v>
      </c>
      <c r="U57" s="59">
        <f t="shared" ref="U57:U59" si="38">S57-T57</f>
        <v>0</v>
      </c>
      <c r="V57" s="35"/>
    </row>
    <row r="58" spans="1:22" s="32" customFormat="1" ht="15" customHeight="1" x14ac:dyDescent="0.2">
      <c r="A58" s="78" t="s">
        <v>64</v>
      </c>
      <c r="B58" s="82">
        <v>6.2</v>
      </c>
      <c r="C58" s="57" t="s">
        <v>105</v>
      </c>
      <c r="D58" s="162" t="s">
        <v>106</v>
      </c>
      <c r="E58" s="163"/>
      <c r="F58" s="52"/>
      <c r="G58" s="35"/>
      <c r="H58" s="119" t="s">
        <v>63</v>
      </c>
      <c r="I58" s="120"/>
      <c r="J58" s="52"/>
      <c r="K58" s="35"/>
      <c r="L58" s="60" t="s">
        <v>63</v>
      </c>
      <c r="M58" s="52"/>
      <c r="N58" s="35"/>
      <c r="O58" s="60" t="s">
        <v>63</v>
      </c>
      <c r="P58" s="52"/>
      <c r="Q58" s="35"/>
      <c r="R58" s="60" t="s">
        <v>63</v>
      </c>
      <c r="S58" s="59">
        <f t="shared" si="36"/>
        <v>0</v>
      </c>
      <c r="T58" s="59">
        <f t="shared" si="37"/>
        <v>0</v>
      </c>
      <c r="U58" s="59">
        <f t="shared" si="38"/>
        <v>0</v>
      </c>
      <c r="V58" s="35"/>
    </row>
    <row r="59" spans="1:22" s="32" customFormat="1" ht="15" customHeight="1" x14ac:dyDescent="0.2">
      <c r="A59" s="78" t="s">
        <v>64</v>
      </c>
      <c r="B59" s="82">
        <v>6.3</v>
      </c>
      <c r="C59" s="57" t="s">
        <v>105</v>
      </c>
      <c r="D59" s="162" t="s">
        <v>106</v>
      </c>
      <c r="E59" s="163"/>
      <c r="F59" s="52"/>
      <c r="G59" s="35"/>
      <c r="H59" s="119" t="s">
        <v>63</v>
      </c>
      <c r="I59" s="120"/>
      <c r="J59" s="52"/>
      <c r="K59" s="35"/>
      <c r="L59" s="60" t="s">
        <v>63</v>
      </c>
      <c r="M59" s="52"/>
      <c r="N59" s="35"/>
      <c r="O59" s="60" t="s">
        <v>63</v>
      </c>
      <c r="P59" s="52"/>
      <c r="Q59" s="35"/>
      <c r="R59" s="60" t="s">
        <v>63</v>
      </c>
      <c r="S59" s="59">
        <f t="shared" si="36"/>
        <v>0</v>
      </c>
      <c r="T59" s="59">
        <f t="shared" si="37"/>
        <v>0</v>
      </c>
      <c r="U59" s="59">
        <f t="shared" si="38"/>
        <v>0</v>
      </c>
      <c r="V59" s="35"/>
    </row>
    <row r="60" spans="1:22" s="32" customFormat="1" ht="15" customHeight="1" x14ac:dyDescent="0.2">
      <c r="A60" s="91" t="s">
        <v>107</v>
      </c>
      <c r="B60" s="92"/>
      <c r="C60" s="92"/>
      <c r="D60" s="92"/>
      <c r="E60" s="92"/>
      <c r="F60" s="92"/>
      <c r="G60" s="93"/>
      <c r="H60" s="152">
        <f>SUM(H57:I59)</f>
        <v>0</v>
      </c>
      <c r="I60" s="153"/>
      <c r="J60" s="51"/>
      <c r="K60" s="38"/>
      <c r="L60" s="61" t="s">
        <v>63</v>
      </c>
      <c r="M60" s="51"/>
      <c r="N60" s="38"/>
      <c r="O60" s="61" t="s">
        <v>63</v>
      </c>
      <c r="P60" s="51"/>
      <c r="Q60" s="38"/>
      <c r="R60" s="70">
        <f>SUM(R57:R59)</f>
        <v>0</v>
      </c>
      <c r="S60" s="70">
        <f>SUM(S57:S59)</f>
        <v>0</v>
      </c>
      <c r="T60" s="70">
        <f>SUM(T57:T59)</f>
        <v>0</v>
      </c>
      <c r="U60" s="70">
        <f>SUM(U57:U59)</f>
        <v>0</v>
      </c>
      <c r="V60" s="38"/>
    </row>
    <row r="61" spans="1:22" s="32" customFormat="1" ht="15" customHeight="1" x14ac:dyDescent="0.2">
      <c r="A61" s="79" t="s">
        <v>54</v>
      </c>
      <c r="B61" s="80">
        <v>7</v>
      </c>
      <c r="C61" s="128" t="s">
        <v>108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30"/>
    </row>
    <row r="62" spans="1:22" s="32" customFormat="1" ht="15" customHeight="1" x14ac:dyDescent="0.2">
      <c r="A62" s="78" t="s">
        <v>64</v>
      </c>
      <c r="B62" s="83" t="s">
        <v>18</v>
      </c>
      <c r="C62" s="57" t="s">
        <v>109</v>
      </c>
      <c r="D62" s="162" t="s">
        <v>66</v>
      </c>
      <c r="E62" s="163"/>
      <c r="F62" s="52"/>
      <c r="G62" s="35"/>
      <c r="H62" s="119" t="s">
        <v>63</v>
      </c>
      <c r="I62" s="120"/>
      <c r="J62" s="71"/>
      <c r="K62" s="58"/>
      <c r="L62" s="59">
        <f>J62*K62</f>
        <v>0</v>
      </c>
      <c r="M62" s="71">
        <v>1</v>
      </c>
      <c r="N62" s="58">
        <v>21000</v>
      </c>
      <c r="O62" s="59">
        <f>M62*N62</f>
        <v>21000</v>
      </c>
      <c r="P62" s="71">
        <v>1</v>
      </c>
      <c r="Q62" s="58">
        <v>21000</v>
      </c>
      <c r="R62" s="59">
        <f>P62*Q62</f>
        <v>21000</v>
      </c>
      <c r="S62" s="59">
        <f>H62+O62</f>
        <v>21000</v>
      </c>
      <c r="T62" s="59">
        <f t="shared" ref="T62:T65" si="39">L62+R62</f>
        <v>21000</v>
      </c>
      <c r="U62" s="59">
        <f t="shared" ref="U62:U65" si="40">S62-T62</f>
        <v>0</v>
      </c>
      <c r="V62" s="35"/>
    </row>
    <row r="63" spans="1:22" s="32" customFormat="1" ht="15" customHeight="1" x14ac:dyDescent="0.2">
      <c r="A63" s="78" t="s">
        <v>64</v>
      </c>
      <c r="B63" s="83" t="s">
        <v>19</v>
      </c>
      <c r="C63" s="57" t="s">
        <v>110</v>
      </c>
      <c r="D63" s="162" t="s">
        <v>66</v>
      </c>
      <c r="E63" s="163"/>
      <c r="F63" s="71">
        <v>1</v>
      </c>
      <c r="G63" s="58">
        <v>8269</v>
      </c>
      <c r="H63" s="121">
        <f>F63*G63</f>
        <v>8269</v>
      </c>
      <c r="I63" s="122"/>
      <c r="J63" s="71">
        <v>1</v>
      </c>
      <c r="K63" s="58">
        <v>8269</v>
      </c>
      <c r="L63" s="59">
        <f t="shared" ref="L63:L65" si="41">J63*K63</f>
        <v>8269</v>
      </c>
      <c r="M63" s="71">
        <v>1</v>
      </c>
      <c r="N63" s="58">
        <v>13420</v>
      </c>
      <c r="O63" s="59">
        <f t="shared" ref="O63:O65" si="42">M63*N63</f>
        <v>13420</v>
      </c>
      <c r="P63" s="71">
        <v>1</v>
      </c>
      <c r="Q63" s="58">
        <f>O63</f>
        <v>13420</v>
      </c>
      <c r="R63" s="59">
        <f t="shared" ref="R63:R65" si="43">P63*Q63</f>
        <v>13420</v>
      </c>
      <c r="S63" s="59">
        <f>H63+O63</f>
        <v>21689</v>
      </c>
      <c r="T63" s="59">
        <f t="shared" si="39"/>
        <v>21689</v>
      </c>
      <c r="U63" s="59">
        <f t="shared" si="40"/>
        <v>0</v>
      </c>
      <c r="V63" s="35"/>
    </row>
    <row r="64" spans="1:22" s="32" customFormat="1" ht="128.25" customHeight="1" x14ac:dyDescent="0.2">
      <c r="A64" s="86" t="s">
        <v>64</v>
      </c>
      <c r="B64" s="87" t="s">
        <v>20</v>
      </c>
      <c r="C64" s="26" t="s">
        <v>22</v>
      </c>
      <c r="D64" s="164" t="s">
        <v>66</v>
      </c>
      <c r="E64" s="165"/>
      <c r="F64" s="54">
        <v>4</v>
      </c>
      <c r="G64" s="15">
        <v>4216.7</v>
      </c>
      <c r="H64" s="156">
        <v>16866.79</v>
      </c>
      <c r="I64" s="157"/>
      <c r="J64" s="54"/>
      <c r="K64" s="15">
        <v>0</v>
      </c>
      <c r="L64" s="16">
        <f t="shared" si="41"/>
        <v>0</v>
      </c>
      <c r="M64" s="54">
        <v>1</v>
      </c>
      <c r="N64" s="15">
        <v>5000</v>
      </c>
      <c r="O64" s="16">
        <f t="shared" si="42"/>
        <v>5000</v>
      </c>
      <c r="P64" s="54"/>
      <c r="Q64" s="15">
        <v>0</v>
      </c>
      <c r="R64" s="16">
        <f t="shared" si="43"/>
        <v>0</v>
      </c>
      <c r="S64" s="16">
        <f t="shared" ref="S64" si="44">H64+O64</f>
        <v>21866.79</v>
      </c>
      <c r="T64" s="16">
        <f t="shared" si="39"/>
        <v>0</v>
      </c>
      <c r="U64" s="16">
        <f t="shared" si="40"/>
        <v>21866.79</v>
      </c>
      <c r="V64" s="88" t="s">
        <v>125</v>
      </c>
    </row>
    <row r="65" spans="1:22" s="32" customFormat="1" ht="27" customHeight="1" x14ac:dyDescent="0.2">
      <c r="A65" s="86" t="s">
        <v>64</v>
      </c>
      <c r="B65" s="87" t="s">
        <v>21</v>
      </c>
      <c r="C65" s="26" t="s">
        <v>23</v>
      </c>
      <c r="D65" s="164" t="s">
        <v>66</v>
      </c>
      <c r="E65" s="165"/>
      <c r="F65" s="54">
        <v>1</v>
      </c>
      <c r="G65" s="15">
        <v>11922.61</v>
      </c>
      <c r="H65" s="156">
        <f>F65*G65</f>
        <v>11922.61</v>
      </c>
      <c r="I65" s="157"/>
      <c r="J65" s="54">
        <v>1</v>
      </c>
      <c r="K65" s="15">
        <v>11922.61</v>
      </c>
      <c r="L65" s="16">
        <f t="shared" si="41"/>
        <v>11922.61</v>
      </c>
      <c r="M65" s="54">
        <v>1</v>
      </c>
      <c r="N65" s="15">
        <v>11922.61</v>
      </c>
      <c r="O65" s="16">
        <f t="shared" si="42"/>
        <v>11922.61</v>
      </c>
      <c r="P65" s="54">
        <v>1</v>
      </c>
      <c r="Q65" s="15">
        <v>11922.61</v>
      </c>
      <c r="R65" s="16">
        <f t="shared" si="43"/>
        <v>11922.61</v>
      </c>
      <c r="S65" s="16">
        <f>H65+O65</f>
        <v>23845.22</v>
      </c>
      <c r="T65" s="16">
        <f t="shared" si="39"/>
        <v>23845.22</v>
      </c>
      <c r="U65" s="16">
        <f t="shared" si="40"/>
        <v>0</v>
      </c>
      <c r="V65" s="39"/>
    </row>
    <row r="66" spans="1:22" s="32" customFormat="1" ht="17.25" customHeight="1" x14ac:dyDescent="0.2">
      <c r="A66" s="91" t="s">
        <v>111</v>
      </c>
      <c r="B66" s="92"/>
      <c r="C66" s="92"/>
      <c r="D66" s="92"/>
      <c r="E66" s="92"/>
      <c r="F66" s="92"/>
      <c r="G66" s="93"/>
      <c r="H66" s="166">
        <f>SUM(H63:I65)</f>
        <v>37058.400000000001</v>
      </c>
      <c r="I66" s="153"/>
      <c r="J66" s="73"/>
      <c r="K66" s="41"/>
      <c r="L66" s="66">
        <f>SUM(L62:L65)</f>
        <v>20191.61</v>
      </c>
      <c r="M66" s="73"/>
      <c r="N66" s="41"/>
      <c r="O66" s="66">
        <f>SUM(O62:O65)</f>
        <v>51342.61</v>
      </c>
      <c r="P66" s="73"/>
      <c r="Q66" s="41"/>
      <c r="R66" s="67">
        <f>SUM(R62:R65)</f>
        <v>46342.61</v>
      </c>
      <c r="S66" s="67">
        <f>SUM(S62:S65)</f>
        <v>88401.010000000009</v>
      </c>
      <c r="T66" s="67">
        <f t="shared" ref="T66:U66" si="45">SUM(T62:T65)</f>
        <v>66534.22</v>
      </c>
      <c r="U66" s="67">
        <f t="shared" si="45"/>
        <v>21866.79</v>
      </c>
      <c r="V66" s="38"/>
    </row>
    <row r="67" spans="1:22" s="32" customFormat="1" ht="15" customHeight="1" x14ac:dyDescent="0.2">
      <c r="A67" s="79" t="s">
        <v>54</v>
      </c>
      <c r="B67" s="80">
        <v>8</v>
      </c>
      <c r="C67" s="128" t="s">
        <v>112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30"/>
    </row>
    <row r="68" spans="1:22" s="32" customFormat="1" ht="15" customHeight="1" x14ac:dyDescent="0.2">
      <c r="A68" s="78" t="s">
        <v>64</v>
      </c>
      <c r="B68" s="82">
        <v>8.1</v>
      </c>
      <c r="C68" s="57" t="s">
        <v>113</v>
      </c>
      <c r="D68" s="139"/>
      <c r="E68" s="140"/>
      <c r="F68" s="52"/>
      <c r="G68" s="35"/>
      <c r="H68" s="119"/>
      <c r="I68" s="120"/>
      <c r="J68" s="52"/>
      <c r="K68" s="35"/>
      <c r="L68" s="60" t="s">
        <v>63</v>
      </c>
      <c r="M68" s="71"/>
      <c r="N68" s="58"/>
      <c r="O68" s="59">
        <f t="shared" ref="O68:O70" si="46">M68*N68</f>
        <v>0</v>
      </c>
      <c r="P68" s="71"/>
      <c r="Q68" s="58"/>
      <c r="R68" s="59">
        <f t="shared" ref="R68:R70" si="47">P68*Q68</f>
        <v>0</v>
      </c>
      <c r="S68" s="59">
        <f t="shared" ref="S68:S70" si="48">H68+O68</f>
        <v>0</v>
      </c>
      <c r="T68" s="59">
        <f t="shared" ref="T68:T70" si="49">L68+R68</f>
        <v>0</v>
      </c>
      <c r="U68" s="59">
        <f t="shared" ref="U68:U70" si="50">S68-T68</f>
        <v>0</v>
      </c>
      <c r="V68" s="35"/>
    </row>
    <row r="69" spans="1:22" s="32" customFormat="1" ht="195.75" customHeight="1" x14ac:dyDescent="0.2">
      <c r="A69" s="86" t="s">
        <v>64</v>
      </c>
      <c r="B69" s="89">
        <v>8.1999999999999993</v>
      </c>
      <c r="C69" s="14" t="s">
        <v>114</v>
      </c>
      <c r="D69" s="167"/>
      <c r="E69" s="168"/>
      <c r="F69" s="50"/>
      <c r="G69" s="39"/>
      <c r="H69" s="135"/>
      <c r="I69" s="136"/>
      <c r="J69" s="50"/>
      <c r="K69" s="39"/>
      <c r="L69" s="22" t="s">
        <v>63</v>
      </c>
      <c r="M69" s="54">
        <v>1</v>
      </c>
      <c r="N69" s="15">
        <v>500</v>
      </c>
      <c r="O69" s="16">
        <f t="shared" si="46"/>
        <v>500</v>
      </c>
      <c r="P69" s="54">
        <v>1</v>
      </c>
      <c r="Q69" s="15">
        <v>236</v>
      </c>
      <c r="R69" s="16">
        <f t="shared" si="47"/>
        <v>236</v>
      </c>
      <c r="S69" s="16">
        <f t="shared" si="48"/>
        <v>500</v>
      </c>
      <c r="T69" s="16">
        <f t="shared" si="49"/>
        <v>236</v>
      </c>
      <c r="U69" s="16">
        <f t="shared" si="50"/>
        <v>264</v>
      </c>
      <c r="V69" s="39" t="s">
        <v>124</v>
      </c>
    </row>
    <row r="70" spans="1:22" s="32" customFormat="1" ht="15" customHeight="1" x14ac:dyDescent="0.2">
      <c r="A70" s="78" t="s">
        <v>64</v>
      </c>
      <c r="B70" s="82">
        <v>8.3000000000000007</v>
      </c>
      <c r="C70" s="57" t="s">
        <v>115</v>
      </c>
      <c r="D70" s="139"/>
      <c r="E70" s="140"/>
      <c r="F70" s="52"/>
      <c r="G70" s="35"/>
      <c r="H70" s="119"/>
      <c r="I70" s="120"/>
      <c r="J70" s="52"/>
      <c r="K70" s="35"/>
      <c r="L70" s="60" t="s">
        <v>63</v>
      </c>
      <c r="M70" s="52"/>
      <c r="N70" s="35"/>
      <c r="O70" s="59">
        <f t="shared" si="46"/>
        <v>0</v>
      </c>
      <c r="P70" s="52"/>
      <c r="Q70" s="35"/>
      <c r="R70" s="59">
        <f t="shared" si="47"/>
        <v>0</v>
      </c>
      <c r="S70" s="59">
        <f t="shared" si="48"/>
        <v>0</v>
      </c>
      <c r="T70" s="59">
        <f t="shared" si="49"/>
        <v>0</v>
      </c>
      <c r="U70" s="59">
        <f t="shared" si="50"/>
        <v>0</v>
      </c>
      <c r="V70" s="35"/>
    </row>
    <row r="71" spans="1:22" s="32" customFormat="1" ht="15" customHeight="1" x14ac:dyDescent="0.2">
      <c r="A71" s="91" t="s">
        <v>116</v>
      </c>
      <c r="B71" s="92"/>
      <c r="C71" s="93"/>
      <c r="D71" s="150"/>
      <c r="E71" s="151"/>
      <c r="F71" s="51"/>
      <c r="G71" s="38"/>
      <c r="H71" s="152">
        <f>SUM(H68:I70)</f>
        <v>0</v>
      </c>
      <c r="I71" s="153"/>
      <c r="J71" s="51"/>
      <c r="K71" s="38"/>
      <c r="L71" s="61" t="s">
        <v>63</v>
      </c>
      <c r="M71" s="51"/>
      <c r="N71" s="38"/>
      <c r="O71" s="66">
        <f>SUM(O68:O70)</f>
        <v>500</v>
      </c>
      <c r="P71" s="51"/>
      <c r="Q71" s="38"/>
      <c r="R71" s="70">
        <f>SUM(R68:R70)</f>
        <v>236</v>
      </c>
      <c r="S71" s="70">
        <f>SUM(S68:S70)</f>
        <v>500</v>
      </c>
      <c r="T71" s="70">
        <f t="shared" ref="T71:U71" si="51">SUM(T68:T70)</f>
        <v>236</v>
      </c>
      <c r="U71" s="70">
        <f t="shared" si="51"/>
        <v>264</v>
      </c>
      <c r="V71" s="38"/>
    </row>
    <row r="72" spans="1:22" s="32" customFormat="1" ht="15.75" customHeight="1" x14ac:dyDescent="0.2">
      <c r="A72" s="79" t="s">
        <v>54</v>
      </c>
      <c r="B72" s="80">
        <v>9</v>
      </c>
      <c r="C72" s="94" t="s">
        <v>117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s="32" customFormat="1" ht="171" customHeight="1" x14ac:dyDescent="0.2">
      <c r="A73" s="86" t="s">
        <v>64</v>
      </c>
      <c r="B73" s="89">
        <v>9.1</v>
      </c>
      <c r="C73" s="14" t="s">
        <v>24</v>
      </c>
      <c r="D73" s="167"/>
      <c r="E73" s="168"/>
      <c r="F73" s="141" t="s">
        <v>79</v>
      </c>
      <c r="G73" s="142"/>
      <c r="H73" s="142"/>
      <c r="I73" s="143"/>
      <c r="J73" s="141" t="s">
        <v>79</v>
      </c>
      <c r="K73" s="142"/>
      <c r="L73" s="143"/>
      <c r="M73" s="54">
        <v>1</v>
      </c>
      <c r="N73" s="15">
        <v>47712.5</v>
      </c>
      <c r="O73" s="16">
        <f t="shared" ref="O73" si="52">M73*N73</f>
        <v>47712.5</v>
      </c>
      <c r="P73" s="54">
        <v>1</v>
      </c>
      <c r="Q73" s="15">
        <v>69843.290000000008</v>
      </c>
      <c r="R73" s="16">
        <f t="shared" ref="R73" si="53">P73*Q73</f>
        <v>69843.290000000008</v>
      </c>
      <c r="S73" s="16">
        <f>O73</f>
        <v>47712.5</v>
      </c>
      <c r="T73" s="16">
        <f t="shared" ref="T73:T74" si="54">L73+R73</f>
        <v>69843.290000000008</v>
      </c>
      <c r="U73" s="16">
        <f t="shared" ref="U73:U74" si="55">S73-T73</f>
        <v>-22130.790000000008</v>
      </c>
      <c r="V73" s="39" t="s">
        <v>25</v>
      </c>
    </row>
    <row r="74" spans="1:22" s="32" customFormat="1" ht="27" customHeight="1" x14ac:dyDescent="0.2">
      <c r="A74" s="78" t="s">
        <v>64</v>
      </c>
      <c r="B74" s="82">
        <v>9.1999999999999993</v>
      </c>
      <c r="C74" s="35" t="s">
        <v>118</v>
      </c>
      <c r="D74" s="139"/>
      <c r="E74" s="140"/>
      <c r="F74" s="147"/>
      <c r="G74" s="148"/>
      <c r="H74" s="148"/>
      <c r="I74" s="149"/>
      <c r="J74" s="147"/>
      <c r="K74" s="148"/>
      <c r="L74" s="149"/>
      <c r="M74" s="52"/>
      <c r="N74" s="35"/>
      <c r="O74" s="60" t="s">
        <v>63</v>
      </c>
      <c r="P74" s="52"/>
      <c r="Q74" s="35"/>
      <c r="R74" s="60" t="s">
        <v>63</v>
      </c>
      <c r="S74" s="59">
        <f>H74+O74</f>
        <v>0</v>
      </c>
      <c r="T74" s="59">
        <f t="shared" si="54"/>
        <v>0</v>
      </c>
      <c r="U74" s="59">
        <f t="shared" si="55"/>
        <v>0</v>
      </c>
      <c r="V74" s="35"/>
    </row>
    <row r="75" spans="1:22" s="32" customFormat="1" ht="15" customHeight="1" x14ac:dyDescent="0.2">
      <c r="A75" s="91" t="s">
        <v>119</v>
      </c>
      <c r="B75" s="92"/>
      <c r="C75" s="92"/>
      <c r="D75" s="92"/>
      <c r="E75" s="92"/>
      <c r="F75" s="92"/>
      <c r="G75" s="93"/>
      <c r="H75" s="152" t="s">
        <v>63</v>
      </c>
      <c r="I75" s="153"/>
      <c r="J75" s="51"/>
      <c r="K75" s="38"/>
      <c r="L75" s="61" t="s">
        <v>63</v>
      </c>
      <c r="M75" s="51"/>
      <c r="N75" s="38"/>
      <c r="O75" s="66">
        <f>SUM(O73:O74)</f>
        <v>47712.5</v>
      </c>
      <c r="P75" s="51"/>
      <c r="Q75" s="38"/>
      <c r="R75" s="67">
        <f>SUM(R73:R74)</f>
        <v>69843.290000000008</v>
      </c>
      <c r="S75" s="67">
        <f>SUM(S73:S74)</f>
        <v>47712.5</v>
      </c>
      <c r="T75" s="67">
        <f t="shared" ref="T75:U75" si="56">SUM(T73:T74)</f>
        <v>69843.290000000008</v>
      </c>
      <c r="U75" s="67">
        <f t="shared" si="56"/>
        <v>-22130.790000000008</v>
      </c>
      <c r="V75" s="38"/>
    </row>
    <row r="76" spans="1:22" s="32" customFormat="1" ht="15" customHeight="1" x14ac:dyDescent="0.2">
      <c r="A76" s="79" t="s">
        <v>54</v>
      </c>
      <c r="B76" s="80">
        <v>10</v>
      </c>
      <c r="C76" s="27" t="s">
        <v>120</v>
      </c>
      <c r="D76" s="133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34"/>
    </row>
    <row r="77" spans="1:22" s="32" customFormat="1" ht="15" customHeight="1" x14ac:dyDescent="0.2">
      <c r="A77" s="78" t="s">
        <v>64</v>
      </c>
      <c r="B77" s="82">
        <v>10.1</v>
      </c>
      <c r="C77" s="57" t="s">
        <v>120</v>
      </c>
      <c r="D77" s="139"/>
      <c r="E77" s="140"/>
      <c r="F77" s="162" t="s">
        <v>79</v>
      </c>
      <c r="G77" s="170"/>
      <c r="H77" s="170"/>
      <c r="I77" s="163"/>
      <c r="J77" s="162" t="s">
        <v>79</v>
      </c>
      <c r="K77" s="170"/>
      <c r="L77" s="163"/>
      <c r="M77" s="52"/>
      <c r="N77" s="35"/>
      <c r="O77" s="60" t="s">
        <v>63</v>
      </c>
      <c r="P77" s="52"/>
      <c r="Q77" s="35"/>
      <c r="R77" s="60" t="s">
        <v>63</v>
      </c>
      <c r="S77" s="59">
        <f t="shared" ref="S77" si="57">H77+O77</f>
        <v>0</v>
      </c>
      <c r="T77" s="59">
        <f t="shared" ref="T77" si="58">L77+R77</f>
        <v>0</v>
      </c>
      <c r="U77" s="59">
        <f t="shared" ref="U77" si="59">S77-T77</f>
        <v>0</v>
      </c>
      <c r="V77" s="35"/>
    </row>
    <row r="78" spans="1:22" s="32" customFormat="1" ht="15" customHeight="1" x14ac:dyDescent="0.2">
      <c r="A78" s="91" t="s">
        <v>121</v>
      </c>
      <c r="B78" s="92"/>
      <c r="C78" s="93"/>
      <c r="D78" s="150"/>
      <c r="E78" s="151"/>
      <c r="F78" s="51"/>
      <c r="G78" s="38"/>
      <c r="H78" s="152" t="s">
        <v>63</v>
      </c>
      <c r="I78" s="153"/>
      <c r="J78" s="51"/>
      <c r="K78" s="38"/>
      <c r="L78" s="61" t="s">
        <v>63</v>
      </c>
      <c r="M78" s="51"/>
      <c r="N78" s="38"/>
      <c r="O78" s="61" t="s">
        <v>63</v>
      </c>
      <c r="P78" s="51"/>
      <c r="Q78" s="38"/>
      <c r="R78" s="61" t="s">
        <v>63</v>
      </c>
      <c r="S78" s="61" t="s">
        <v>63</v>
      </c>
      <c r="T78" s="61" t="s">
        <v>63</v>
      </c>
      <c r="U78" s="61" t="s">
        <v>63</v>
      </c>
      <c r="V78" s="38"/>
    </row>
    <row r="79" spans="1:22" s="32" customFormat="1" ht="11.1" customHeight="1" x14ac:dyDescent="0.2">
      <c r="A79" s="123" t="s">
        <v>122</v>
      </c>
      <c r="B79" s="124"/>
      <c r="C79" s="125"/>
      <c r="D79" s="117"/>
      <c r="E79" s="118"/>
      <c r="F79" s="49"/>
      <c r="G79" s="44"/>
      <c r="H79" s="126">
        <f>H75+H71+H66+H60+H55+H50+H44+H41+H37</f>
        <v>396193.59</v>
      </c>
      <c r="I79" s="127"/>
      <c r="J79" s="49"/>
      <c r="K79" s="44"/>
      <c r="L79" s="48">
        <f>L78+L75+L71+L66+L60+L55+L50+L44+L41+L37</f>
        <v>379326.8</v>
      </c>
      <c r="M79" s="49"/>
      <c r="N79" s="44"/>
      <c r="O79" s="48">
        <f>O78+O75+O71+O66+O60+O55+O50+O44+O41+O37</f>
        <v>603806.40999999992</v>
      </c>
      <c r="P79" s="49"/>
      <c r="Q79" s="44"/>
      <c r="R79" s="72">
        <f>R75+R71+R66+R60+R55+R50+R44+R41+R37</f>
        <v>620673.19999999995</v>
      </c>
      <c r="S79" s="72">
        <f>S75+S71+S66+S60+S55+S50+S44+S41+S37</f>
        <v>1000000.0000000001</v>
      </c>
      <c r="T79" s="72">
        <f t="shared" ref="T79:U79" si="60">T75+T71+T66+T60+T55+T50+T44+T41+T37</f>
        <v>1000000.0000000001</v>
      </c>
      <c r="U79" s="72">
        <f t="shared" si="60"/>
        <v>-7.2759576141834259E-12</v>
      </c>
      <c r="V79" s="44"/>
    </row>
    <row r="80" spans="1:22" s="32" customFormat="1" ht="15" customHeight="1" x14ac:dyDescent="0.2">
      <c r="A80" s="139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40"/>
    </row>
    <row r="81" spans="1:22" s="32" customFormat="1" ht="15" customHeight="1" x14ac:dyDescent="0.2">
      <c r="A81" s="172" t="s">
        <v>123</v>
      </c>
      <c r="B81" s="173"/>
      <c r="C81" s="174"/>
      <c r="D81" s="117"/>
      <c r="E81" s="118"/>
      <c r="F81" s="49"/>
      <c r="G81" s="44"/>
      <c r="H81" s="175" t="s">
        <v>63</v>
      </c>
      <c r="I81" s="176"/>
      <c r="J81" s="49"/>
      <c r="K81" s="44"/>
      <c r="L81" s="47" t="s">
        <v>63</v>
      </c>
      <c r="M81" s="49"/>
      <c r="N81" s="44"/>
      <c r="O81" s="47" t="s">
        <v>63</v>
      </c>
      <c r="P81" s="49"/>
      <c r="Q81" s="44"/>
      <c r="R81" s="47" t="s">
        <v>63</v>
      </c>
      <c r="S81" s="47" t="s">
        <v>63</v>
      </c>
      <c r="T81" s="47" t="s">
        <v>63</v>
      </c>
      <c r="U81" s="47" t="s">
        <v>63</v>
      </c>
      <c r="V81" s="44"/>
    </row>
    <row r="84" spans="1:22" ht="15" customHeight="1" x14ac:dyDescent="0.2">
      <c r="A84" s="183" t="s">
        <v>129</v>
      </c>
      <c r="C84" s="179"/>
      <c r="F84" s="181"/>
      <c r="G84" s="179"/>
      <c r="H84" s="179"/>
      <c r="I84" s="179"/>
      <c r="K84" s="179"/>
      <c r="L84" s="179"/>
      <c r="M84" s="181"/>
    </row>
    <row r="85" spans="1:22" ht="15" customHeight="1" x14ac:dyDescent="0.2">
      <c r="C85" s="180" t="s">
        <v>126</v>
      </c>
      <c r="F85" s="182" t="s">
        <v>127</v>
      </c>
      <c r="G85" s="182"/>
      <c r="H85" s="182"/>
      <c r="I85" s="182"/>
      <c r="K85" s="182" t="s">
        <v>128</v>
      </c>
      <c r="L85" s="182"/>
      <c r="M85" s="182"/>
    </row>
    <row r="87" spans="1:22" ht="15" customHeight="1" x14ac:dyDescent="0.2">
      <c r="C87" s="184" t="s">
        <v>130</v>
      </c>
      <c r="S87" s="184" t="s">
        <v>131</v>
      </c>
    </row>
    <row r="89" spans="1:22" ht="15" customHeight="1" x14ac:dyDescent="0.2">
      <c r="C89" s="179"/>
      <c r="S89" s="179"/>
      <c r="T89" s="179"/>
    </row>
  </sheetData>
  <mergeCells count="162">
    <mergeCell ref="A80:V80"/>
    <mergeCell ref="A81:C81"/>
    <mergeCell ref="D81:E81"/>
    <mergeCell ref="H81:I81"/>
    <mergeCell ref="F85:I85"/>
    <mergeCell ref="K85:M85"/>
    <mergeCell ref="H75:I75"/>
    <mergeCell ref="D76:V76"/>
    <mergeCell ref="D77:E77"/>
    <mergeCell ref="F77:I77"/>
    <mergeCell ref="J77:L77"/>
    <mergeCell ref="A78:C78"/>
    <mergeCell ref="D78:E78"/>
    <mergeCell ref="H78:I78"/>
    <mergeCell ref="A79:C79"/>
    <mergeCell ref="D79:E79"/>
    <mergeCell ref="H79:I79"/>
    <mergeCell ref="D70:E70"/>
    <mergeCell ref="H70:I70"/>
    <mergeCell ref="A71:C71"/>
    <mergeCell ref="D71:E71"/>
    <mergeCell ref="H71:I71"/>
    <mergeCell ref="D73:E73"/>
    <mergeCell ref="F73:I74"/>
    <mergeCell ref="J73:L74"/>
    <mergeCell ref="D74:E74"/>
    <mergeCell ref="D64:E64"/>
    <mergeCell ref="H64:I64"/>
    <mergeCell ref="H66:I66"/>
    <mergeCell ref="C67:V67"/>
    <mergeCell ref="D65:E65"/>
    <mergeCell ref="H65:I65"/>
    <mergeCell ref="D68:E68"/>
    <mergeCell ref="H68:I68"/>
    <mergeCell ref="D69:E69"/>
    <mergeCell ref="H69:I69"/>
    <mergeCell ref="D58:E58"/>
    <mergeCell ref="H58:I58"/>
    <mergeCell ref="D59:E59"/>
    <mergeCell ref="H59:I59"/>
    <mergeCell ref="H60:I60"/>
    <mergeCell ref="C61:V61"/>
    <mergeCell ref="D62:E62"/>
    <mergeCell ref="H62:I62"/>
    <mergeCell ref="D63:E63"/>
    <mergeCell ref="H63:I63"/>
    <mergeCell ref="D52:E52"/>
    <mergeCell ref="H52:I52"/>
    <mergeCell ref="D53:E53"/>
    <mergeCell ref="H53:I53"/>
    <mergeCell ref="D54:E54"/>
    <mergeCell ref="H54:I54"/>
    <mergeCell ref="H55:I55"/>
    <mergeCell ref="C56:V56"/>
    <mergeCell ref="D57:E57"/>
    <mergeCell ref="H57:I57"/>
    <mergeCell ref="D47:E47"/>
    <mergeCell ref="H47:I47"/>
    <mergeCell ref="D48:E48"/>
    <mergeCell ref="H48:I48"/>
    <mergeCell ref="D49:E49"/>
    <mergeCell ref="H49:I49"/>
    <mergeCell ref="A50:G50"/>
    <mergeCell ref="H50:I50"/>
    <mergeCell ref="C51:V51"/>
    <mergeCell ref="H44:I44"/>
    <mergeCell ref="C45:V45"/>
    <mergeCell ref="D46:E46"/>
    <mergeCell ref="H46:I46"/>
    <mergeCell ref="C38:V38"/>
    <mergeCell ref="D39:E39"/>
    <mergeCell ref="H39:I39"/>
    <mergeCell ref="D40:E40"/>
    <mergeCell ref="H40:I40"/>
    <mergeCell ref="H41:I41"/>
    <mergeCell ref="C42:V42"/>
    <mergeCell ref="D43:E43"/>
    <mergeCell ref="H43:I43"/>
    <mergeCell ref="P33:Q33"/>
    <mergeCell ref="D34:E34"/>
    <mergeCell ref="F34:I36"/>
    <mergeCell ref="J34:L36"/>
    <mergeCell ref="D35:E35"/>
    <mergeCell ref="D36:E36"/>
    <mergeCell ref="A37:C37"/>
    <mergeCell ref="D37:E37"/>
    <mergeCell ref="H37:I37"/>
    <mergeCell ref="D30:E30"/>
    <mergeCell ref="F30:I32"/>
    <mergeCell ref="J30:L32"/>
    <mergeCell ref="D31:E31"/>
    <mergeCell ref="D32:E32"/>
    <mergeCell ref="C33:G33"/>
    <mergeCell ref="H33:I33"/>
    <mergeCell ref="J33:K33"/>
    <mergeCell ref="M33:N33"/>
    <mergeCell ref="D20:E20"/>
    <mergeCell ref="H20:I20"/>
    <mergeCell ref="D21:E21"/>
    <mergeCell ref="H21:I21"/>
    <mergeCell ref="C29:G29"/>
    <mergeCell ref="H29:I29"/>
    <mergeCell ref="J29:K29"/>
    <mergeCell ref="M29:N29"/>
    <mergeCell ref="P29:Q29"/>
    <mergeCell ref="D22:E22"/>
    <mergeCell ref="D23:E23"/>
    <mergeCell ref="D24:E24"/>
    <mergeCell ref="D25:E25"/>
    <mergeCell ref="D26:E26"/>
    <mergeCell ref="D27:E27"/>
    <mergeCell ref="D28:E28"/>
    <mergeCell ref="H22:I22"/>
    <mergeCell ref="H23:I23"/>
    <mergeCell ref="H24:I24"/>
    <mergeCell ref="H25:I25"/>
    <mergeCell ref="H26:I26"/>
    <mergeCell ref="H27:I27"/>
    <mergeCell ref="H28:I28"/>
    <mergeCell ref="D16:E16"/>
    <mergeCell ref="H16:I16"/>
    <mergeCell ref="C17:V17"/>
    <mergeCell ref="C18:G18"/>
    <mergeCell ref="H18:I18"/>
    <mergeCell ref="J18:K18"/>
    <mergeCell ref="M18:N18"/>
    <mergeCell ref="P18:Q18"/>
    <mergeCell ref="D19:E19"/>
    <mergeCell ref="H19:I19"/>
    <mergeCell ref="D12:E12"/>
    <mergeCell ref="H12:I12"/>
    <mergeCell ref="D13:E13"/>
    <mergeCell ref="H13:I13"/>
    <mergeCell ref="D14:E14"/>
    <mergeCell ref="H14:I14"/>
    <mergeCell ref="A15:C15"/>
    <mergeCell ref="D15:E15"/>
    <mergeCell ref="H15:I15"/>
    <mergeCell ref="A41:G41"/>
    <mergeCell ref="A44:F44"/>
    <mergeCell ref="A55:G55"/>
    <mergeCell ref="A60:G60"/>
    <mergeCell ref="A66:G66"/>
    <mergeCell ref="C72:V72"/>
    <mergeCell ref="A75:G75"/>
    <mergeCell ref="R1:U1"/>
    <mergeCell ref="R2:U2"/>
    <mergeCell ref="R3:U3"/>
    <mergeCell ref="A10:A11"/>
    <mergeCell ref="B10:B11"/>
    <mergeCell ref="C10:C11"/>
    <mergeCell ref="D10:E11"/>
    <mergeCell ref="F10:I10"/>
    <mergeCell ref="J10:L10"/>
    <mergeCell ref="M10:O10"/>
    <mergeCell ref="P10:R10"/>
    <mergeCell ref="S10:U10"/>
    <mergeCell ref="V10:V11"/>
    <mergeCell ref="H11:I11"/>
    <mergeCell ref="A7:V7"/>
    <mergeCell ref="A8:V8"/>
    <mergeCell ref="A9:V9"/>
  </mergeCells>
  <pageMargins left="0.39370078740157483" right="0.39370078740157483" top="0.39370078740157483" bottom="0.39370078740157483" header="0.31496062992125984" footer="0.31496062992125984"/>
  <pageSetup paperSize="9" scale="78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A19" zoomScale="200" zoomScaleNormal="200" workbookViewId="0">
      <selection activeCell="P10" sqref="P10:R10"/>
    </sheetView>
  </sheetViews>
  <sheetFormatPr defaultRowHeight="12.75" x14ac:dyDescent="0.2"/>
  <cols>
    <col min="1" max="1" width="11.5" customWidth="1"/>
    <col min="2" max="2" width="20.1640625" customWidth="1"/>
    <col min="3" max="3" width="30.6640625" customWidth="1"/>
    <col min="4" max="4" width="130" customWidth="1"/>
    <col min="17" max="17" width="9.5" bestFit="1" customWidth="1"/>
    <col min="18" max="20" width="16.1640625" bestFit="1" customWidth="1"/>
  </cols>
  <sheetData>
    <row r="1" spans="1:21" ht="33.75" x14ac:dyDescent="0.2">
      <c r="R1" s="1" t="s">
        <v>0</v>
      </c>
      <c r="S1" s="2" t="s">
        <v>1</v>
      </c>
      <c r="T1" s="3" t="s">
        <v>2</v>
      </c>
      <c r="U1" s="4" t="s">
        <v>3</v>
      </c>
    </row>
    <row r="2" spans="1:21" ht="15" customHeight="1" x14ac:dyDescent="0.2">
      <c r="R2" s="177" t="s">
        <v>5</v>
      </c>
      <c r="S2" s="177"/>
      <c r="T2" s="177"/>
      <c r="U2" s="177"/>
    </row>
    <row r="3" spans="1:21" ht="15" customHeight="1" x14ac:dyDescent="0.2">
      <c r="R3" s="5" t="s">
        <v>4</v>
      </c>
    </row>
    <row r="4" spans="1:21" ht="9" hidden="1" customHeight="1" x14ac:dyDescent="0.2"/>
    <row r="5" spans="1:21" ht="0.95" hidden="1" customHeight="1" x14ac:dyDescent="0.2"/>
    <row r="6" spans="1:21" hidden="1" x14ac:dyDescent="0.2"/>
    <row r="7" spans="1:21" ht="0.95" customHeight="1" x14ac:dyDescent="0.2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21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21" x14ac:dyDescent="0.2">
      <c r="A9" t="s">
        <v>6</v>
      </c>
    </row>
    <row r="14" spans="1:21" x14ac:dyDescent="0.2">
      <c r="F14" s="9">
        <v>1</v>
      </c>
      <c r="G14" s="9">
        <v>396193.59</v>
      </c>
      <c r="H14">
        <f>F14*G14</f>
        <v>396193.59</v>
      </c>
      <c r="J14" s="6">
        <v>1</v>
      </c>
      <c r="K14" s="7">
        <v>396193.59</v>
      </c>
      <c r="L14" s="8">
        <f>J14*K14</f>
        <v>396193.59</v>
      </c>
      <c r="M14" s="9">
        <v>1</v>
      </c>
      <c r="N14" s="9">
        <v>603806.41</v>
      </c>
      <c r="O14">
        <f>M14*N14</f>
        <v>603806.41</v>
      </c>
      <c r="P14" s="9">
        <v>1</v>
      </c>
      <c r="Q14" s="10">
        <v>1000000</v>
      </c>
      <c r="R14" s="11">
        <f>P14*Q14</f>
        <v>1000000</v>
      </c>
      <c r="S14" s="11">
        <f>K14+O14</f>
        <v>1000000</v>
      </c>
      <c r="T14" s="11">
        <v>1000000</v>
      </c>
      <c r="U14" s="11"/>
    </row>
  </sheetData>
  <mergeCells count="3">
    <mergeCell ref="R2:U2"/>
    <mergeCell ref="A7:Q7"/>
    <mergeCell ref="A8:Q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Пользователь Windows</cp:lastModifiedBy>
  <cp:lastPrinted>2021-01-13T11:31:59Z</cp:lastPrinted>
  <dcterms:created xsi:type="dcterms:W3CDTF">2021-01-11T08:48:54Z</dcterms:created>
  <dcterms:modified xsi:type="dcterms:W3CDTF">2021-01-13T11:32:01Z</dcterms:modified>
</cp:coreProperties>
</file>