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tnikova\Desktop\Работа\ГРАНТ\ЗВІТНІСТЬ\Пояснення до зауважень_1\"/>
    </mc:Choice>
  </mc:AlternateContent>
  <bookViews>
    <workbookView xWindow="0" yWindow="0" windowWidth="21600" windowHeight="9435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62913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P58" i="1" l="1"/>
  <c r="M58" i="1"/>
  <c r="J58" i="1"/>
  <c r="R58" i="1" s="1"/>
  <c r="G58" i="1"/>
  <c r="Q58" i="1" s="1"/>
  <c r="S58" i="1" s="1"/>
  <c r="M46" i="1" l="1"/>
  <c r="M87" i="1"/>
  <c r="M88" i="1"/>
  <c r="M82" i="1"/>
  <c r="M83" i="1"/>
  <c r="M84" i="1"/>
  <c r="M73" i="1"/>
  <c r="M74" i="1"/>
  <c r="M75" i="1"/>
  <c r="M76" i="1"/>
  <c r="M77" i="1"/>
  <c r="M78" i="1"/>
  <c r="M79" i="1"/>
  <c r="M62" i="1"/>
  <c r="M63" i="1"/>
  <c r="M64" i="1"/>
  <c r="M65" i="1"/>
  <c r="M57" i="1"/>
  <c r="M59" i="1"/>
  <c r="J53" i="1"/>
  <c r="P46" i="1" l="1"/>
  <c r="R46" i="1" s="1"/>
  <c r="Q4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P78" i="1"/>
  <c r="J78" i="1"/>
  <c r="G78" i="1"/>
  <c r="P77" i="1"/>
  <c r="J77" i="1"/>
  <c r="G77" i="1"/>
  <c r="P76" i="1"/>
  <c r="J76" i="1"/>
  <c r="G76" i="1"/>
  <c r="P75" i="1"/>
  <c r="J75" i="1"/>
  <c r="G75" i="1"/>
  <c r="J79" i="1"/>
  <c r="J74" i="1"/>
  <c r="J73" i="1"/>
  <c r="R76" i="1" l="1"/>
  <c r="S46" i="1"/>
  <c r="Q77" i="1"/>
  <c r="R78" i="1"/>
  <c r="Q78" i="1"/>
  <c r="R75" i="1"/>
  <c r="R77" i="1"/>
  <c r="S77" i="1" s="1"/>
  <c r="Q76" i="1"/>
  <c r="S76" i="1" s="1"/>
  <c r="Q75" i="1"/>
  <c r="S78" i="1" l="1"/>
  <c r="S75" i="1"/>
  <c r="P41" i="1"/>
  <c r="J41" i="1"/>
  <c r="G41" i="1"/>
  <c r="P40" i="1"/>
  <c r="J40" i="1"/>
  <c r="G40" i="1"/>
  <c r="P39" i="1"/>
  <c r="J39" i="1"/>
  <c r="G39" i="1"/>
  <c r="Q39" i="1" s="1"/>
  <c r="P38" i="1"/>
  <c r="J38" i="1"/>
  <c r="G38" i="1"/>
  <c r="P37" i="1"/>
  <c r="J37" i="1"/>
  <c r="G37" i="1"/>
  <c r="Q37" i="1" s="1"/>
  <c r="P36" i="1"/>
  <c r="J36" i="1"/>
  <c r="G36" i="1"/>
  <c r="P35" i="1"/>
  <c r="J35" i="1"/>
  <c r="G35" i="1"/>
  <c r="R41" i="1" l="1"/>
  <c r="R37" i="1"/>
  <c r="S37" i="1" s="1"/>
  <c r="Q35" i="1"/>
  <c r="Q38" i="1"/>
  <c r="Q36" i="1"/>
  <c r="R40" i="1"/>
  <c r="R36" i="1"/>
  <c r="Q41" i="1"/>
  <c r="S41" i="1" s="1"/>
  <c r="Q40" i="1"/>
  <c r="R35" i="1"/>
  <c r="S35" i="1" s="1"/>
  <c r="R38" i="1"/>
  <c r="R39" i="1"/>
  <c r="S39" i="1" s="1"/>
  <c r="P34" i="1"/>
  <c r="J34" i="1"/>
  <c r="G34" i="1"/>
  <c r="P33" i="1"/>
  <c r="J33" i="1"/>
  <c r="G33" i="1"/>
  <c r="P32" i="1"/>
  <c r="J32" i="1"/>
  <c r="G32" i="1"/>
  <c r="P31" i="1"/>
  <c r="J31" i="1"/>
  <c r="G31" i="1"/>
  <c r="P30" i="1"/>
  <c r="J30" i="1"/>
  <c r="G30" i="1"/>
  <c r="P29" i="1"/>
  <c r="J29" i="1"/>
  <c r="G29" i="1"/>
  <c r="S36" i="1" l="1"/>
  <c r="S38" i="1"/>
  <c r="S40" i="1"/>
  <c r="Q31" i="1"/>
  <c r="Q34" i="1"/>
  <c r="R34" i="1"/>
  <c r="R32" i="1"/>
  <c r="R33" i="1"/>
  <c r="Q32" i="1"/>
  <c r="R31" i="1"/>
  <c r="Q33" i="1"/>
  <c r="Q29" i="1"/>
  <c r="Q30" i="1"/>
  <c r="R29" i="1"/>
  <c r="R30" i="1"/>
  <c r="I29" i="2"/>
  <c r="F29" i="2"/>
  <c r="D29" i="2"/>
  <c r="I18" i="2"/>
  <c r="F18" i="2"/>
  <c r="D18" i="2"/>
  <c r="G97" i="1"/>
  <c r="P96" i="1"/>
  <c r="P97" i="1" s="1"/>
  <c r="M96" i="1"/>
  <c r="Q96" i="1" s="1"/>
  <c r="Q97" i="1" s="1"/>
  <c r="J94" i="1"/>
  <c r="G94" i="1"/>
  <c r="P93" i="1"/>
  <c r="R93" i="1" s="1"/>
  <c r="M93" i="1"/>
  <c r="Q93" i="1" s="1"/>
  <c r="P92" i="1"/>
  <c r="R92" i="1" s="1"/>
  <c r="M92" i="1"/>
  <c r="Q92" i="1" s="1"/>
  <c r="P89" i="1"/>
  <c r="M89" i="1"/>
  <c r="J89" i="1"/>
  <c r="G89" i="1"/>
  <c r="P88" i="1"/>
  <c r="J88" i="1"/>
  <c r="G88" i="1"/>
  <c r="P87" i="1"/>
  <c r="J87" i="1"/>
  <c r="G87" i="1"/>
  <c r="P84" i="1"/>
  <c r="J84" i="1"/>
  <c r="G84" i="1"/>
  <c r="P83" i="1"/>
  <c r="J83" i="1"/>
  <c r="G83" i="1"/>
  <c r="P82" i="1"/>
  <c r="J82" i="1"/>
  <c r="G82" i="1"/>
  <c r="P79" i="1"/>
  <c r="G79" i="1"/>
  <c r="P74" i="1"/>
  <c r="G74" i="1"/>
  <c r="P73" i="1"/>
  <c r="G73" i="1"/>
  <c r="P70" i="1"/>
  <c r="M70" i="1"/>
  <c r="J70" i="1"/>
  <c r="G70" i="1"/>
  <c r="P69" i="1"/>
  <c r="M69" i="1"/>
  <c r="J69" i="1"/>
  <c r="G69" i="1"/>
  <c r="P68" i="1"/>
  <c r="M68" i="1"/>
  <c r="J68" i="1"/>
  <c r="G68" i="1"/>
  <c r="P65" i="1"/>
  <c r="J65" i="1"/>
  <c r="G65" i="1"/>
  <c r="P64" i="1"/>
  <c r="J64" i="1"/>
  <c r="G64" i="1"/>
  <c r="P63" i="1"/>
  <c r="J63" i="1"/>
  <c r="G63" i="1"/>
  <c r="P62" i="1"/>
  <c r="J62" i="1"/>
  <c r="G62" i="1"/>
  <c r="P59" i="1"/>
  <c r="J59" i="1"/>
  <c r="G59" i="1"/>
  <c r="P57" i="1"/>
  <c r="J57" i="1"/>
  <c r="G57" i="1"/>
  <c r="P54" i="1"/>
  <c r="M54" i="1"/>
  <c r="J54" i="1"/>
  <c r="G54" i="1"/>
  <c r="G53" i="1"/>
  <c r="P50" i="1"/>
  <c r="R50" i="1" s="1"/>
  <c r="M50" i="1"/>
  <c r="Q50" i="1" s="1"/>
  <c r="P49" i="1"/>
  <c r="R49" i="1" s="1"/>
  <c r="M49" i="1"/>
  <c r="Q49" i="1" s="1"/>
  <c r="P48" i="1"/>
  <c r="M48" i="1"/>
  <c r="Q48" i="1" s="1"/>
  <c r="P45" i="1"/>
  <c r="R45" i="1" s="1"/>
  <c r="M45" i="1"/>
  <c r="Q45" i="1" s="1"/>
  <c r="P44" i="1"/>
  <c r="R44" i="1" s="1"/>
  <c r="M44" i="1"/>
  <c r="Q44" i="1" s="1"/>
  <c r="P42" i="1"/>
  <c r="J42" i="1"/>
  <c r="G42" i="1"/>
  <c r="P28" i="1"/>
  <c r="J28" i="1"/>
  <c r="G28" i="1"/>
  <c r="P27" i="1"/>
  <c r="J27" i="1"/>
  <c r="G27" i="1"/>
  <c r="P22" i="1"/>
  <c r="M22" i="1"/>
  <c r="J22" i="1"/>
  <c r="G22" i="1"/>
  <c r="R21" i="1"/>
  <c r="R22" i="1" s="1"/>
  <c r="Q21" i="1"/>
  <c r="Q22" i="1" s="1"/>
  <c r="P90" i="1" l="1"/>
  <c r="S31" i="1"/>
  <c r="Q82" i="1"/>
  <c r="Q87" i="1"/>
  <c r="S34" i="1"/>
  <c r="R54" i="1"/>
  <c r="R65" i="1"/>
  <c r="R70" i="1"/>
  <c r="S32" i="1"/>
  <c r="P55" i="1"/>
  <c r="R42" i="1"/>
  <c r="Q54" i="1"/>
  <c r="G66" i="1"/>
  <c r="Q65" i="1"/>
  <c r="M71" i="1"/>
  <c r="Q70" i="1"/>
  <c r="R63" i="1"/>
  <c r="J71" i="1"/>
  <c r="P80" i="1"/>
  <c r="G60" i="1"/>
  <c r="Q79" i="1"/>
  <c r="J80" i="1"/>
  <c r="S45" i="1"/>
  <c r="M60" i="1"/>
  <c r="G80" i="1"/>
  <c r="R83" i="1"/>
  <c r="P85" i="1"/>
  <c r="R88" i="1"/>
  <c r="R27" i="1"/>
  <c r="P71" i="1"/>
  <c r="R43" i="1"/>
  <c r="Q88" i="1"/>
  <c r="S93" i="1"/>
  <c r="S33" i="1"/>
  <c r="J60" i="1"/>
  <c r="P26" i="1"/>
  <c r="N53" i="1" s="1"/>
  <c r="M97" i="1"/>
  <c r="P47" i="1"/>
  <c r="G26" i="1"/>
  <c r="G51" i="1" s="1"/>
  <c r="R59" i="1"/>
  <c r="Q63" i="1"/>
  <c r="G71" i="1"/>
  <c r="R74" i="1"/>
  <c r="Q83" i="1"/>
  <c r="S83" i="1" s="1"/>
  <c r="R89" i="1"/>
  <c r="R94" i="1"/>
  <c r="M80" i="1"/>
  <c r="J85" i="1"/>
  <c r="P60" i="1"/>
  <c r="M66" i="1"/>
  <c r="Q64" i="1"/>
  <c r="Q69" i="1"/>
  <c r="R79" i="1"/>
  <c r="M85" i="1"/>
  <c r="Q84" i="1"/>
  <c r="J90" i="1"/>
  <c r="R96" i="1"/>
  <c r="R97" i="1" s="1"/>
  <c r="S30" i="1"/>
  <c r="S50" i="1"/>
  <c r="J66" i="1"/>
  <c r="R28" i="1"/>
  <c r="S49" i="1"/>
  <c r="J55" i="1"/>
  <c r="Q59" i="1"/>
  <c r="P66" i="1"/>
  <c r="R64" i="1"/>
  <c r="R69" i="1"/>
  <c r="Q74" i="1"/>
  <c r="R84" i="1"/>
  <c r="M90" i="1"/>
  <c r="Q89" i="1"/>
  <c r="P94" i="1"/>
  <c r="Q42" i="1"/>
  <c r="S29" i="1"/>
  <c r="Q28" i="1"/>
  <c r="M26" i="1"/>
  <c r="K53" i="1" s="1"/>
  <c r="M53" i="1" s="1"/>
  <c r="M55" i="1" s="1"/>
  <c r="Q43" i="1"/>
  <c r="Q47" i="1"/>
  <c r="Q94" i="1"/>
  <c r="S92" i="1"/>
  <c r="Q27" i="1"/>
  <c r="Q68" i="1"/>
  <c r="Q73" i="1"/>
  <c r="M94" i="1"/>
  <c r="S21" i="1"/>
  <c r="S22" i="1" s="1"/>
  <c r="M43" i="1"/>
  <c r="M47" i="1"/>
  <c r="R48" i="1"/>
  <c r="R47" i="1" s="1"/>
  <c r="R53" i="1"/>
  <c r="Q57" i="1"/>
  <c r="Q62" i="1"/>
  <c r="R68" i="1"/>
  <c r="R73" i="1"/>
  <c r="R82" i="1"/>
  <c r="G85" i="1"/>
  <c r="R87" i="1"/>
  <c r="G90" i="1"/>
  <c r="J26" i="1"/>
  <c r="J51" i="1" s="1"/>
  <c r="P43" i="1"/>
  <c r="S44" i="1"/>
  <c r="G55" i="1"/>
  <c r="R57" i="1"/>
  <c r="R62" i="1"/>
  <c r="Q53" i="1" l="1"/>
  <c r="S65" i="1"/>
  <c r="S54" i="1"/>
  <c r="S42" i="1"/>
  <c r="S64" i="1"/>
  <c r="S69" i="1"/>
  <c r="R85" i="1"/>
  <c r="R26" i="1"/>
  <c r="R51" i="1" s="1"/>
  <c r="S84" i="1"/>
  <c r="Q55" i="1"/>
  <c r="S70" i="1"/>
  <c r="R55" i="1"/>
  <c r="S88" i="1"/>
  <c r="S43" i="1"/>
  <c r="S79" i="1"/>
  <c r="S63" i="1"/>
  <c r="P51" i="1"/>
  <c r="P98" i="1" s="1"/>
  <c r="P100" i="1" s="1"/>
  <c r="R80" i="1"/>
  <c r="S74" i="1"/>
  <c r="G98" i="1"/>
  <c r="G100" i="1" s="1"/>
  <c r="Q85" i="1"/>
  <c r="S96" i="1"/>
  <c r="S97" i="1" s="1"/>
  <c r="R71" i="1"/>
  <c r="S94" i="1"/>
  <c r="S59" i="1"/>
  <c r="J98" i="1"/>
  <c r="J100" i="1" s="1"/>
  <c r="R66" i="1"/>
  <c r="S89" i="1"/>
  <c r="S53" i="1"/>
  <c r="S55" i="1" s="1"/>
  <c r="M51" i="1"/>
  <c r="M98" i="1" s="1"/>
  <c r="M100" i="1" s="1"/>
  <c r="Q90" i="1"/>
  <c r="S28" i="1"/>
  <c r="R60" i="1"/>
  <c r="R90" i="1"/>
  <c r="S27" i="1"/>
  <c r="Q26" i="1"/>
  <c r="Q51" i="1" s="1"/>
  <c r="S62" i="1"/>
  <c r="Q66" i="1"/>
  <c r="S73" i="1"/>
  <c r="Q80" i="1"/>
  <c r="S87" i="1"/>
  <c r="S48" i="1"/>
  <c r="S47" i="1" s="1"/>
  <c r="S57" i="1"/>
  <c r="Q60" i="1"/>
  <c r="S68" i="1"/>
  <c r="Q71" i="1"/>
  <c r="S82" i="1"/>
  <c r="S66" i="1" l="1"/>
  <c r="S71" i="1"/>
  <c r="S85" i="1"/>
  <c r="S90" i="1"/>
  <c r="S51" i="1"/>
  <c r="S80" i="1"/>
  <c r="S60" i="1"/>
  <c r="Q98" i="1"/>
  <c r="Q100" i="1" s="1"/>
  <c r="R98" i="1"/>
  <c r="R100" i="1" s="1"/>
  <c r="S98" i="1" l="1"/>
  <c r="S100" i="1" s="1"/>
</calcChain>
</file>

<file path=xl/sharedStrings.xml><?xml version="1.0" encoding="utf-8"?>
<sst xmlns="http://schemas.openxmlformats.org/spreadsheetml/2006/main" count="337" uniqueCount="193">
  <si>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</si>
  <si>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</si>
  <si>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</si>
  <si>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</si>
  <si>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</si>
  <si>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</si>
  <si>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</si>
  <si>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</si>
  <si>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</si>
  <si>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</si>
  <si>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</si>
  <si>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</si>
  <si>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</si>
  <si>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</si>
  <si>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</si>
  <si>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</si>
  <si>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</si>
  <si>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</si>
  <si>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</si>
  <si>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</si>
  <si>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</si>
  <si>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</si>
  <si>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</si>
  <si>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</si>
  <si>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</si>
  <si>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</si>
  <si>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</si>
  <si>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</si>
  <si>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</si>
  <si>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</si>
  <si>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</si>
  <si>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</si>
  <si>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</si>
  <si>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</si>
  <si>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</si>
  <si>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</si>
  <si>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</si>
  <si>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</si>
  <si>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</si>
  <si>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</si>
  <si>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</si>
  <si>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</si>
  <si>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</si>
  <si>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</si>
  <si>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</si>
  <si>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</si>
  <si>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</si>
  <si>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</si>
  <si>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</si>
  <si>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</si>
  <si>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</si>
  <si>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</si>
  <si>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</si>
  <si>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</si>
  <si>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</si>
  <si>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</si>
  <si>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</si>
  <si>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</si>
  <si>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</si>
  <si>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</si>
  <si>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</si>
  <si>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</si>
  <si>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</si>
  <si>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</si>
  <si>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</si>
  <si>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</si>
  <si>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</si>
  <si>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3.2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</si>
  <si>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</si>
  <si>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</si>
  <si>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</si>
  <si>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</si>
  <si>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</si>
  <si>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</si>
  <si>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</si>
  <si>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</si>
  <si>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</si>
  <si>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</si>
  <si>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</si>
  <si>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</si>
  <si>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</si>
  <si>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</si>
  <si>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</si>
  <si>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</si>
  <si>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</si>
  <si>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</si>
  <si>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</si>
  <si>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</si>
  <si>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</si>
  <si>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</si>
  <si>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</si>
  <si>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</si>
  <si>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</si>
  <si>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</si>
  <si>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</si>
  <si>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</si>
  <si>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</si>
  <si>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</si>
  <si>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</si>
  <si>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</si>
  <si>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</si>
  <si>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</si>
  <si>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</si>
  <si>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</si>
  <si>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</si>
  <si>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</si>
  <si>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</si>
  <si>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</si>
  <si>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</si>
  <si>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</si>
  <si>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</si>
  <si>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</si>
  <si>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</si>
  <si>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</si>
  <si>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</si>
  <si>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</si>
  <si>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</si>
  <si>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</si>
  <si>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</si>
  <si>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</si>
  <si>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</si>
  <si>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</si>
  <si>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</si>
  <si>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</si>
  <si>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</si>
  <si>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</si>
  <si>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</si>
  <si>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</si>
  <si>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</si>
  <si>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</si>
  <si>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</si>
  <si>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</si>
  <si>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</si>
  <si>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</si>
  <si>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</si>
  <si>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</si>
  <si>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</si>
  <si>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</si>
  <si>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</si>
  <si>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</si>
  <si>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</si>
  <si>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</si>
  <si>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</si>
  <si>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</si>
  <si>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</si>
  <si>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</si>
  <si>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</si>
  <si>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</si>
  <si>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</si>
  <si>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Леончук І.С., директор</t>
  </si>
  <si>
    <t>Санченко М.В., головний бухгалтер</t>
  </si>
  <si>
    <t>1.1.4</t>
  </si>
  <si>
    <t>Форостовець Н.В., агент з організації туризму</t>
  </si>
  <si>
    <t>Ака О.Л., начальник відділу з продажу авіаперевезень</t>
  </si>
  <si>
    <t>1.1.5</t>
  </si>
  <si>
    <t>1.1.6</t>
  </si>
  <si>
    <t>1.1.7</t>
  </si>
  <si>
    <t>1.1.8</t>
  </si>
  <si>
    <t>Баранчук Т.В., начальник відділу розвитку</t>
  </si>
  <si>
    <t>Теплюк М.С., менеджер з туризму</t>
  </si>
  <si>
    <t>Рехліцька О.О., менеджер з туризму</t>
  </si>
  <si>
    <t>1.1.9</t>
  </si>
  <si>
    <t>1.1.10</t>
  </si>
  <si>
    <t>1.1.11</t>
  </si>
  <si>
    <t>1.1.12</t>
  </si>
  <si>
    <t>1.1.13</t>
  </si>
  <si>
    <t>1.1.14</t>
  </si>
  <si>
    <t>1.1.15</t>
  </si>
  <si>
    <t>Супрун Н.Л., менеджер з туризму</t>
  </si>
  <si>
    <t>Соломаха К.М., менеджер з туризму</t>
  </si>
  <si>
    <t>Прожейко К.А., менеджер по роботі з клієнтами</t>
  </si>
  <si>
    <t>Рудь З.Л., заступник начальника відділу розвитку</t>
  </si>
  <si>
    <t>Теплов Д.І., менеджер</t>
  </si>
  <si>
    <t>Трофімова Н.А.</t>
  </si>
  <si>
    <t>Долинний О.П., начальник відділу продажу</t>
  </si>
  <si>
    <t>1.1.16</t>
  </si>
  <si>
    <t>Гуляєва, О.Г., менеджер з туризму</t>
  </si>
  <si>
    <t>Нежитлове приміщення, розташоване за адресою м. Київ, вул. Ігоревська, 1/8, літера Г. Загальна площа арендованих приміщень - 80,05 кв.м.</t>
  </si>
  <si>
    <t>Нежитлове приміщення, розташоване за адресою м. Київ, вул. Ігоревська, 1/8, літера Г. Загальна площа арендованих приміщень - 180 кв.м.</t>
  </si>
  <si>
    <t xml:space="preserve">Наушники JBL Endurance PEAK </t>
  </si>
  <si>
    <t>Кріплення на голову для телефону WAZZA WZ3824</t>
  </si>
  <si>
    <t>6.4</t>
  </si>
  <si>
    <t>Мікрофон Rode SmartLav+</t>
  </si>
  <si>
    <t>Фон хромакей 3 х 3м + тримач фона</t>
  </si>
  <si>
    <t>6.5</t>
  </si>
  <si>
    <t>6.6</t>
  </si>
  <si>
    <t>6.7</t>
  </si>
  <si>
    <t>Офісна бумага, ящик</t>
  </si>
  <si>
    <t>Картриджі Xerox WorkCentre</t>
  </si>
  <si>
    <t>Сігрегатор (папки бухгалтерські)</t>
  </si>
  <si>
    <t>Обслуговування сайтів та програмного забезпечення (пакет послуг по інформаційно-технічному супроводу))</t>
  </si>
  <si>
    <t>3.3</t>
  </si>
  <si>
    <r>
      <t>Нежитлове приміщення, розташоване за адресою</t>
    </r>
    <r>
      <rPr>
        <sz val="10"/>
        <rFont val="Arial"/>
        <family val="2"/>
        <charset val="204"/>
      </rPr>
      <t xml:space="preserve"> м. Київ, вул. Сім`ї Прахових, 58/10. Загальна площа арендованих приміщень - 200 кв.м.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</si>
</sst>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#,##0.0"/>
  </numFmts>
  <fonts count="2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0" fillId="0" borderId="0" xfId="0" applyFont="1" applyAlignment="1"/>
    <xf numFmtId="168" fontId="5" fillId="0" borderId="44" xfId="0" applyNumberFormat="1" applyFont="1" applyBorder="1" applyAlignment="1">
      <alignment horizontal="center" vertical="top" wrapText="1"/>
    </xf>
    <xf numFmtId="4" fontId="5" fillId="0" borderId="44" xfId="0" applyNumberFormat="1" applyFont="1" applyBorder="1" applyAlignment="1">
      <alignment horizontal="center" vertical="top" wrapText="1"/>
    </xf>
    <xf numFmtId="49" fontId="4" fillId="0" borderId="81" xfId="0" applyNumberFormat="1" applyFont="1" applyBorder="1" applyAlignment="1">
      <alignment horizontal="center" vertical="top" wrapText="1"/>
    </xf>
    <xf numFmtId="0" fontId="0" fillId="0" borderId="0" xfId="0" applyFont="1" applyAlignment="1"/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167" fontId="5" fillId="0" borderId="62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17"/>
  <sheetViews>
    <sheetView tabSelected="1" topLeftCell="A56" workbookViewId="0">
      <selection activeCell="C59" sqref="C59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10" t="s">
        <v>3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10" t="s">
        <v>4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11" t="s">
        <v>5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12" t="s">
        <v>6</v>
      </c>
      <c r="B17" s="214" t="s">
        <v>7</v>
      </c>
      <c r="C17" s="214" t="s">
        <v>8</v>
      </c>
      <c r="D17" s="216" t="s">
        <v>9</v>
      </c>
      <c r="E17" s="188" t="s">
        <v>10</v>
      </c>
      <c r="F17" s="189"/>
      <c r="G17" s="190"/>
      <c r="H17" s="188" t="s">
        <v>11</v>
      </c>
      <c r="I17" s="189"/>
      <c r="J17" s="190"/>
      <c r="K17" s="188" t="s">
        <v>12</v>
      </c>
      <c r="L17" s="189"/>
      <c r="M17" s="190"/>
      <c r="N17" s="188" t="s">
        <v>13</v>
      </c>
      <c r="O17" s="189"/>
      <c r="P17" s="190"/>
      <c r="Q17" s="207" t="s">
        <v>14</v>
      </c>
      <c r="R17" s="189"/>
      <c r="S17" s="190"/>
      <c r="T17" s="208" t="s">
        <v>15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13"/>
      <c r="B18" s="215"/>
      <c r="C18" s="215"/>
      <c r="D18" s="217"/>
      <c r="E18" s="16" t="s">
        <v>16</v>
      </c>
      <c r="F18" s="17" t="s">
        <v>17</v>
      </c>
      <c r="G18" s="18" t="s">
        <v>18</v>
      </c>
      <c r="H18" s="16" t="s">
        <v>16</v>
      </c>
      <c r="I18" s="17" t="s">
        <v>17</v>
      </c>
      <c r="J18" s="18" t="s">
        <v>19</v>
      </c>
      <c r="K18" s="16" t="s">
        <v>16</v>
      </c>
      <c r="L18" s="17" t="s">
        <v>17</v>
      </c>
      <c r="M18" s="18" t="s">
        <v>20</v>
      </c>
      <c r="N18" s="16" t="s">
        <v>16</v>
      </c>
      <c r="O18" s="17" t="s">
        <v>17</v>
      </c>
      <c r="P18" s="18" t="s">
        <v>21</v>
      </c>
      <c r="Q18" s="18" t="s">
        <v>22</v>
      </c>
      <c r="R18" s="18" t="s">
        <v>23</v>
      </c>
      <c r="S18" s="18" t="s">
        <v>24</v>
      </c>
      <c r="T18" s="209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25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26</v>
      </c>
      <c r="B20" s="26" t="s">
        <v>27</v>
      </c>
      <c r="C20" s="27" t="s">
        <v>28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29</v>
      </c>
      <c r="B21" s="35" t="s">
        <v>30</v>
      </c>
      <c r="C21" s="36" t="s">
        <v>31</v>
      </c>
      <c r="D21" s="37" t="s">
        <v>32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998891.11</v>
      </c>
      <c r="N21" s="38"/>
      <c r="O21" s="39"/>
      <c r="P21" s="40">
        <v>998891.11</v>
      </c>
      <c r="Q21" s="40">
        <f>G21+M21</f>
        <v>998891.11</v>
      </c>
      <c r="R21" s="40">
        <f>J21+P21</f>
        <v>998891.11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33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998891.11</v>
      </c>
      <c r="N22" s="46"/>
      <c r="O22" s="47"/>
      <c r="P22" s="48">
        <f t="shared" ref="P22:S22" si="0">SUM(P21)</f>
        <v>998891.11</v>
      </c>
      <c r="Q22" s="48">
        <f t="shared" si="0"/>
        <v>998891.11</v>
      </c>
      <c r="R22" s="48">
        <f t="shared" si="0"/>
        <v>998891.11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191"/>
      <c r="B23" s="192"/>
      <c r="C23" s="192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26</v>
      </c>
      <c r="B24" s="56" t="s">
        <v>34</v>
      </c>
      <c r="C24" s="57" t="s">
        <v>35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29</v>
      </c>
      <c r="B25" s="64" t="s">
        <v>30</v>
      </c>
      <c r="C25" s="63" t="s">
        <v>36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thickBot="1" x14ac:dyDescent="0.25">
      <c r="A26" s="71" t="s">
        <v>37</v>
      </c>
      <c r="B26" s="72" t="s">
        <v>38</v>
      </c>
      <c r="C26" s="71" t="s">
        <v>39</v>
      </c>
      <c r="D26" s="73"/>
      <c r="E26" s="74"/>
      <c r="F26" s="75"/>
      <c r="G26" s="76">
        <f>SUM(G27:G42)</f>
        <v>0</v>
      </c>
      <c r="H26" s="74"/>
      <c r="I26" s="75"/>
      <c r="J26" s="76">
        <f>SUM(J27:J42)</f>
        <v>0</v>
      </c>
      <c r="K26" s="74"/>
      <c r="L26" s="75"/>
      <c r="M26" s="76">
        <f>SUM(M27:M42)</f>
        <v>444968.64999999997</v>
      </c>
      <c r="N26" s="74"/>
      <c r="O26" s="75"/>
      <c r="P26" s="76">
        <f>SUM(P27:P42)</f>
        <v>413279.33559977997</v>
      </c>
      <c r="Q26" s="76">
        <f>SUM(Q27:Q42)</f>
        <v>444968.64999999997</v>
      </c>
      <c r="R26" s="76">
        <f>SUM(R27:R42)</f>
        <v>413279.33559977997</v>
      </c>
      <c r="S26" s="76">
        <v>31689.31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40</v>
      </c>
      <c r="B27" s="79" t="s">
        <v>41</v>
      </c>
      <c r="C27" s="80" t="s">
        <v>149</v>
      </c>
      <c r="D27" s="81" t="s">
        <v>43</v>
      </c>
      <c r="E27" s="82"/>
      <c r="F27" s="83"/>
      <c r="G27" s="84">
        <f t="shared" ref="G27:G42" si="1">E27*F27</f>
        <v>0</v>
      </c>
      <c r="H27" s="82"/>
      <c r="I27" s="83"/>
      <c r="J27" s="84">
        <f t="shared" ref="J27:J42" si="2">H27*I27</f>
        <v>0</v>
      </c>
      <c r="K27" s="82">
        <v>5</v>
      </c>
      <c r="L27" s="83">
        <v>12422.5</v>
      </c>
      <c r="M27" s="84">
        <f t="shared" ref="M27:M42" si="3">K27*L27</f>
        <v>62112.5</v>
      </c>
      <c r="N27" s="82">
        <v>3</v>
      </c>
      <c r="O27" s="83">
        <v>11032.3266666</v>
      </c>
      <c r="P27" s="84">
        <f t="shared" ref="P27:P42" si="4">N27*O27</f>
        <v>33096.979999800002</v>
      </c>
      <c r="Q27" s="84">
        <f t="shared" ref="Q27:Q42" si="5">G27+M27</f>
        <v>62112.5</v>
      </c>
      <c r="R27" s="84">
        <f t="shared" ref="R27:R42" si="6">J27+P27</f>
        <v>33096.979999800002</v>
      </c>
      <c r="S27" s="84">
        <f t="shared" ref="S27:S42" si="7">Q27-R27</f>
        <v>29015.520000199998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6" t="s">
        <v>40</v>
      </c>
      <c r="B28" s="87" t="s">
        <v>44</v>
      </c>
      <c r="C28" s="80" t="s">
        <v>150</v>
      </c>
      <c r="D28" s="81" t="s">
        <v>43</v>
      </c>
      <c r="E28" s="82"/>
      <c r="F28" s="83"/>
      <c r="G28" s="84">
        <f t="shared" si="1"/>
        <v>0</v>
      </c>
      <c r="H28" s="82"/>
      <c r="I28" s="83"/>
      <c r="J28" s="84">
        <f t="shared" si="2"/>
        <v>0</v>
      </c>
      <c r="K28" s="82">
        <v>5</v>
      </c>
      <c r="L28" s="83">
        <v>5714.5</v>
      </c>
      <c r="M28" s="84">
        <f t="shared" si="3"/>
        <v>28572.5</v>
      </c>
      <c r="N28" s="82">
        <v>3</v>
      </c>
      <c r="O28" s="83">
        <v>4807.43</v>
      </c>
      <c r="P28" s="84">
        <f t="shared" si="4"/>
        <v>14422.29</v>
      </c>
      <c r="Q28" s="84">
        <f t="shared" si="5"/>
        <v>28572.5</v>
      </c>
      <c r="R28" s="84">
        <f t="shared" si="6"/>
        <v>14422.29</v>
      </c>
      <c r="S28" s="84">
        <f t="shared" si="7"/>
        <v>14150.21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78" t="s">
        <v>40</v>
      </c>
      <c r="B29" s="87" t="s">
        <v>45</v>
      </c>
      <c r="C29" s="80" t="s">
        <v>152</v>
      </c>
      <c r="D29" s="81" t="s">
        <v>43</v>
      </c>
      <c r="E29" s="82"/>
      <c r="F29" s="83"/>
      <c r="G29" s="84">
        <f t="shared" ref="G29:G32" si="8">E29*F29</f>
        <v>0</v>
      </c>
      <c r="H29" s="82"/>
      <c r="I29" s="83"/>
      <c r="J29" s="84">
        <f t="shared" ref="J29:J32" si="9">H29*I29</f>
        <v>0</v>
      </c>
      <c r="K29" s="82">
        <v>2</v>
      </c>
      <c r="L29" s="83">
        <v>6211.5</v>
      </c>
      <c r="M29" s="84">
        <f t="shared" si="3"/>
        <v>12423</v>
      </c>
      <c r="N29" s="82"/>
      <c r="O29" s="83"/>
      <c r="P29" s="84">
        <f t="shared" ref="P29:P32" si="10">N29*O29</f>
        <v>0</v>
      </c>
      <c r="Q29" s="84">
        <f t="shared" si="5"/>
        <v>12423</v>
      </c>
      <c r="R29" s="84">
        <f t="shared" si="6"/>
        <v>0</v>
      </c>
      <c r="S29" s="84">
        <f t="shared" ref="S29:S32" si="11">Q29-R29</f>
        <v>12423</v>
      </c>
      <c r="T29" s="8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">
      <c r="A30" s="86" t="s">
        <v>40</v>
      </c>
      <c r="B30" s="87" t="s">
        <v>151</v>
      </c>
      <c r="C30" s="80" t="s">
        <v>153</v>
      </c>
      <c r="D30" s="81" t="s">
        <v>43</v>
      </c>
      <c r="E30" s="82"/>
      <c r="F30" s="83"/>
      <c r="G30" s="84">
        <f t="shared" si="8"/>
        <v>0</v>
      </c>
      <c r="H30" s="82"/>
      <c r="I30" s="83"/>
      <c r="J30" s="84">
        <f t="shared" si="9"/>
        <v>0</v>
      </c>
      <c r="K30" s="82">
        <v>5</v>
      </c>
      <c r="L30" s="83">
        <v>5590.5</v>
      </c>
      <c r="M30" s="84">
        <f t="shared" si="3"/>
        <v>27952.5</v>
      </c>
      <c r="N30" s="82">
        <v>3</v>
      </c>
      <c r="O30" s="83">
        <v>5460.9466666600001</v>
      </c>
      <c r="P30" s="84">
        <f t="shared" si="10"/>
        <v>16382.83999998</v>
      </c>
      <c r="Q30" s="84">
        <f t="shared" si="5"/>
        <v>27952.5</v>
      </c>
      <c r="R30" s="84">
        <f t="shared" si="6"/>
        <v>16382.83999998</v>
      </c>
      <c r="S30" s="84">
        <f t="shared" si="11"/>
        <v>11569.66000002</v>
      </c>
      <c r="T30" s="85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30" customHeight="1" x14ac:dyDescent="0.2">
      <c r="A31" s="78" t="s">
        <v>40</v>
      </c>
      <c r="B31" s="87" t="s">
        <v>154</v>
      </c>
      <c r="C31" s="80" t="s">
        <v>152</v>
      </c>
      <c r="D31" s="81" t="s">
        <v>43</v>
      </c>
      <c r="E31" s="82"/>
      <c r="F31" s="83"/>
      <c r="G31" s="84">
        <f t="shared" si="8"/>
        <v>0</v>
      </c>
      <c r="H31" s="82"/>
      <c r="I31" s="83"/>
      <c r="J31" s="84">
        <f t="shared" si="9"/>
        <v>0</v>
      </c>
      <c r="K31" s="82">
        <v>3</v>
      </c>
      <c r="L31" s="83">
        <v>11181</v>
      </c>
      <c r="M31" s="84">
        <f t="shared" si="3"/>
        <v>33543</v>
      </c>
      <c r="N31" s="82">
        <v>3</v>
      </c>
      <c r="O31" s="83">
        <v>10389.596600000001</v>
      </c>
      <c r="P31" s="84">
        <f t="shared" si="10"/>
        <v>31168.789800000002</v>
      </c>
      <c r="Q31" s="84">
        <f t="shared" si="5"/>
        <v>33543</v>
      </c>
      <c r="R31" s="84">
        <f t="shared" si="6"/>
        <v>31168.789800000002</v>
      </c>
      <c r="S31" s="84">
        <f t="shared" si="11"/>
        <v>2374.2101999999977</v>
      </c>
      <c r="T31" s="85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30" customHeight="1" x14ac:dyDescent="0.2">
      <c r="A32" s="86" t="s">
        <v>40</v>
      </c>
      <c r="B32" s="87" t="s">
        <v>155</v>
      </c>
      <c r="C32" s="80" t="s">
        <v>158</v>
      </c>
      <c r="D32" s="81" t="s">
        <v>43</v>
      </c>
      <c r="E32" s="82"/>
      <c r="F32" s="83"/>
      <c r="G32" s="84">
        <f t="shared" si="8"/>
        <v>0</v>
      </c>
      <c r="H32" s="82"/>
      <c r="I32" s="83"/>
      <c r="J32" s="84">
        <f t="shared" si="9"/>
        <v>0</v>
      </c>
      <c r="K32" s="82">
        <v>3</v>
      </c>
      <c r="L32" s="83">
        <v>10062.9</v>
      </c>
      <c r="M32" s="84">
        <f t="shared" si="3"/>
        <v>30188.699999999997</v>
      </c>
      <c r="N32" s="82">
        <v>3</v>
      </c>
      <c r="O32" s="83">
        <v>11429.566000000001</v>
      </c>
      <c r="P32" s="84">
        <f t="shared" si="10"/>
        <v>34288.698000000004</v>
      </c>
      <c r="Q32" s="84">
        <f t="shared" si="5"/>
        <v>30188.699999999997</v>
      </c>
      <c r="R32" s="84">
        <f t="shared" si="6"/>
        <v>34288.698000000004</v>
      </c>
      <c r="S32" s="84">
        <f t="shared" si="11"/>
        <v>-4099.9980000000069</v>
      </c>
      <c r="T32" s="85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30" customHeight="1" x14ac:dyDescent="0.2">
      <c r="A33" s="78" t="s">
        <v>40</v>
      </c>
      <c r="B33" s="87" t="s">
        <v>156</v>
      </c>
      <c r="C33" s="80" t="s">
        <v>159</v>
      </c>
      <c r="D33" s="81" t="s">
        <v>43</v>
      </c>
      <c r="E33" s="82"/>
      <c r="F33" s="83"/>
      <c r="G33" s="84">
        <f t="shared" ref="G33:G39" si="12">E33*F33</f>
        <v>0</v>
      </c>
      <c r="H33" s="82"/>
      <c r="I33" s="83"/>
      <c r="J33" s="84">
        <f t="shared" ref="J33:J39" si="13">H33*I33</f>
        <v>0</v>
      </c>
      <c r="K33" s="82">
        <v>3</v>
      </c>
      <c r="L33" s="83">
        <v>9503.85</v>
      </c>
      <c r="M33" s="84">
        <f t="shared" si="3"/>
        <v>28511.550000000003</v>
      </c>
      <c r="N33" s="82">
        <v>3</v>
      </c>
      <c r="O33" s="83">
        <v>10337.183300000001</v>
      </c>
      <c r="P33" s="84">
        <f t="shared" ref="P33:P39" si="14">N33*O33</f>
        <v>31011.549900000002</v>
      </c>
      <c r="Q33" s="84">
        <f t="shared" si="5"/>
        <v>28511.550000000003</v>
      </c>
      <c r="R33" s="84">
        <f t="shared" si="6"/>
        <v>31011.549900000002</v>
      </c>
      <c r="S33" s="84">
        <f t="shared" ref="S33:S39" si="15">Q33-R33</f>
        <v>-2499.9998999999989</v>
      </c>
      <c r="T33" s="85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ht="30" customHeight="1" x14ac:dyDescent="0.2">
      <c r="A34" s="86" t="s">
        <v>40</v>
      </c>
      <c r="B34" s="87" t="s">
        <v>157</v>
      </c>
      <c r="C34" s="80" t="s">
        <v>160</v>
      </c>
      <c r="D34" s="81" t="s">
        <v>43</v>
      </c>
      <c r="E34" s="82"/>
      <c r="F34" s="83"/>
      <c r="G34" s="84">
        <f t="shared" si="12"/>
        <v>0</v>
      </c>
      <c r="H34" s="82"/>
      <c r="I34" s="83"/>
      <c r="J34" s="84">
        <f t="shared" si="13"/>
        <v>0</v>
      </c>
      <c r="K34" s="82">
        <v>3</v>
      </c>
      <c r="L34" s="83">
        <v>5590.5</v>
      </c>
      <c r="M34" s="84">
        <f t="shared" si="3"/>
        <v>16771.5</v>
      </c>
      <c r="N34" s="82">
        <v>3</v>
      </c>
      <c r="O34" s="83">
        <v>8448.8333000000002</v>
      </c>
      <c r="P34" s="84">
        <f t="shared" si="14"/>
        <v>25346.499900000003</v>
      </c>
      <c r="Q34" s="84">
        <f t="shared" si="5"/>
        <v>16771.5</v>
      </c>
      <c r="R34" s="84">
        <f t="shared" si="6"/>
        <v>25346.499900000003</v>
      </c>
      <c r="S34" s="84">
        <f t="shared" si="15"/>
        <v>-8574.9999000000025</v>
      </c>
      <c r="T34" s="85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178" customFormat="1" ht="30" customHeight="1" x14ac:dyDescent="0.2">
      <c r="A35" s="86" t="s">
        <v>40</v>
      </c>
      <c r="B35" s="87" t="s">
        <v>161</v>
      </c>
      <c r="C35" s="80" t="s">
        <v>168</v>
      </c>
      <c r="D35" s="81" t="s">
        <v>43</v>
      </c>
      <c r="E35" s="82"/>
      <c r="F35" s="83"/>
      <c r="G35" s="84">
        <f t="shared" si="12"/>
        <v>0</v>
      </c>
      <c r="H35" s="82"/>
      <c r="I35" s="83"/>
      <c r="J35" s="84">
        <f t="shared" si="13"/>
        <v>0</v>
      </c>
      <c r="K35" s="82">
        <v>3</v>
      </c>
      <c r="L35" s="83">
        <v>9503.85</v>
      </c>
      <c r="M35" s="84">
        <f t="shared" si="3"/>
        <v>28511.550000000003</v>
      </c>
      <c r="N35" s="82">
        <v>3</v>
      </c>
      <c r="O35" s="83">
        <v>11053.85</v>
      </c>
      <c r="P35" s="84">
        <f t="shared" si="14"/>
        <v>33161.550000000003</v>
      </c>
      <c r="Q35" s="84">
        <f t="shared" si="5"/>
        <v>28511.550000000003</v>
      </c>
      <c r="R35" s="84">
        <f t="shared" si="6"/>
        <v>33161.550000000003</v>
      </c>
      <c r="S35" s="84">
        <f t="shared" si="15"/>
        <v>-4650</v>
      </c>
      <c r="T35" s="85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s="178" customFormat="1" ht="30" customHeight="1" x14ac:dyDescent="0.2">
      <c r="A36" s="78" t="s">
        <v>40</v>
      </c>
      <c r="B36" s="87" t="s">
        <v>162</v>
      </c>
      <c r="C36" s="80" t="s">
        <v>169</v>
      </c>
      <c r="D36" s="81" t="s">
        <v>43</v>
      </c>
      <c r="E36" s="82"/>
      <c r="F36" s="83"/>
      <c r="G36" s="84">
        <f t="shared" si="12"/>
        <v>0</v>
      </c>
      <c r="H36" s="82"/>
      <c r="I36" s="83"/>
      <c r="J36" s="84">
        <f t="shared" si="13"/>
        <v>0</v>
      </c>
      <c r="K36" s="82">
        <v>3</v>
      </c>
      <c r="L36" s="83">
        <v>9503.85</v>
      </c>
      <c r="M36" s="84">
        <f t="shared" si="3"/>
        <v>28511.550000000003</v>
      </c>
      <c r="N36" s="82">
        <v>3</v>
      </c>
      <c r="O36" s="83">
        <v>11053.85</v>
      </c>
      <c r="P36" s="84">
        <f t="shared" si="14"/>
        <v>33161.550000000003</v>
      </c>
      <c r="Q36" s="84">
        <f t="shared" si="5"/>
        <v>28511.550000000003</v>
      </c>
      <c r="R36" s="84">
        <f t="shared" si="6"/>
        <v>33161.550000000003</v>
      </c>
      <c r="S36" s="84">
        <f t="shared" si="15"/>
        <v>-4650</v>
      </c>
      <c r="T36" s="85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s="178" customFormat="1" ht="30" customHeight="1" x14ac:dyDescent="0.2">
      <c r="A37" s="86" t="s">
        <v>40</v>
      </c>
      <c r="B37" s="87" t="s">
        <v>163</v>
      </c>
      <c r="C37" s="80" t="s">
        <v>170</v>
      </c>
      <c r="D37" s="81" t="s">
        <v>43</v>
      </c>
      <c r="E37" s="82"/>
      <c r="F37" s="83"/>
      <c r="G37" s="84">
        <f t="shared" si="12"/>
        <v>0</v>
      </c>
      <c r="H37" s="82"/>
      <c r="I37" s="83"/>
      <c r="J37" s="84">
        <f t="shared" si="13"/>
        <v>0</v>
      </c>
      <c r="K37" s="82">
        <v>3</v>
      </c>
      <c r="L37" s="83">
        <v>5001</v>
      </c>
      <c r="M37" s="84">
        <f t="shared" si="3"/>
        <v>15003</v>
      </c>
      <c r="N37" s="82">
        <v>3</v>
      </c>
      <c r="O37" s="83">
        <v>5001</v>
      </c>
      <c r="P37" s="84">
        <f t="shared" si="14"/>
        <v>15003</v>
      </c>
      <c r="Q37" s="84">
        <f t="shared" si="5"/>
        <v>15003</v>
      </c>
      <c r="R37" s="84">
        <f t="shared" si="6"/>
        <v>15003</v>
      </c>
      <c r="S37" s="84">
        <f t="shared" si="15"/>
        <v>0</v>
      </c>
      <c r="T37" s="85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s="178" customFormat="1" ht="30" customHeight="1" x14ac:dyDescent="0.2">
      <c r="A38" s="78" t="s">
        <v>40</v>
      </c>
      <c r="B38" s="87" t="s">
        <v>164</v>
      </c>
      <c r="C38" s="80" t="s">
        <v>171</v>
      </c>
      <c r="D38" s="81" t="s">
        <v>43</v>
      </c>
      <c r="E38" s="82"/>
      <c r="F38" s="83"/>
      <c r="G38" s="84">
        <f t="shared" si="12"/>
        <v>0</v>
      </c>
      <c r="H38" s="82"/>
      <c r="I38" s="83"/>
      <c r="J38" s="84">
        <f t="shared" si="13"/>
        <v>0</v>
      </c>
      <c r="K38" s="82">
        <v>3</v>
      </c>
      <c r="L38" s="83">
        <v>11181</v>
      </c>
      <c r="M38" s="84">
        <f t="shared" si="3"/>
        <v>33543</v>
      </c>
      <c r="N38" s="82">
        <v>3</v>
      </c>
      <c r="O38" s="83">
        <v>12160.43</v>
      </c>
      <c r="P38" s="84">
        <f t="shared" si="14"/>
        <v>36481.29</v>
      </c>
      <c r="Q38" s="84">
        <f t="shared" si="5"/>
        <v>33543</v>
      </c>
      <c r="R38" s="84">
        <f t="shared" si="6"/>
        <v>36481.29</v>
      </c>
      <c r="S38" s="84">
        <f t="shared" si="15"/>
        <v>-2938.2900000000009</v>
      </c>
      <c r="T38" s="85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s="178" customFormat="1" ht="30" customHeight="1" x14ac:dyDescent="0.2">
      <c r="A39" s="86" t="s">
        <v>40</v>
      </c>
      <c r="B39" s="87" t="s">
        <v>165</v>
      </c>
      <c r="C39" s="80" t="s">
        <v>172</v>
      </c>
      <c r="D39" s="81" t="s">
        <v>43</v>
      </c>
      <c r="E39" s="82"/>
      <c r="F39" s="83"/>
      <c r="G39" s="84">
        <f t="shared" si="12"/>
        <v>0</v>
      </c>
      <c r="H39" s="82"/>
      <c r="I39" s="83"/>
      <c r="J39" s="84">
        <f t="shared" si="13"/>
        <v>0</v>
      </c>
      <c r="K39" s="82">
        <v>3</v>
      </c>
      <c r="L39" s="83">
        <v>1242.25</v>
      </c>
      <c r="M39" s="84">
        <f t="shared" si="3"/>
        <v>3726.75</v>
      </c>
      <c r="N39" s="82">
        <v>3</v>
      </c>
      <c r="O39" s="83">
        <v>1242.25</v>
      </c>
      <c r="P39" s="84">
        <f t="shared" si="14"/>
        <v>3726.75</v>
      </c>
      <c r="Q39" s="84">
        <f t="shared" si="5"/>
        <v>3726.75</v>
      </c>
      <c r="R39" s="84">
        <f t="shared" si="6"/>
        <v>3726.75</v>
      </c>
      <c r="S39" s="84">
        <f t="shared" si="15"/>
        <v>0</v>
      </c>
      <c r="T39" s="85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s="178" customFormat="1" ht="30" customHeight="1" x14ac:dyDescent="0.2">
      <c r="A40" s="78" t="s">
        <v>40</v>
      </c>
      <c r="B40" s="87" t="s">
        <v>166</v>
      </c>
      <c r="C40" s="80" t="s">
        <v>173</v>
      </c>
      <c r="D40" s="81" t="s">
        <v>43</v>
      </c>
      <c r="E40" s="82"/>
      <c r="F40" s="83"/>
      <c r="G40" s="84">
        <f t="shared" ref="G40:G41" si="16">E40*F40</f>
        <v>0</v>
      </c>
      <c r="H40" s="82"/>
      <c r="I40" s="83"/>
      <c r="J40" s="84">
        <f t="shared" ref="J40:J41" si="17">H40*I40</f>
        <v>0</v>
      </c>
      <c r="K40" s="82">
        <v>3</v>
      </c>
      <c r="L40" s="83">
        <v>11181</v>
      </c>
      <c r="M40" s="84">
        <f t="shared" si="3"/>
        <v>33543</v>
      </c>
      <c r="N40" s="82">
        <v>3</v>
      </c>
      <c r="O40" s="83">
        <v>12174.333000000001</v>
      </c>
      <c r="P40" s="84">
        <f t="shared" ref="P40:P41" si="18">N40*O40</f>
        <v>36522.999000000003</v>
      </c>
      <c r="Q40" s="84">
        <f t="shared" si="5"/>
        <v>33543</v>
      </c>
      <c r="R40" s="84">
        <f t="shared" si="6"/>
        <v>36522.999000000003</v>
      </c>
      <c r="S40" s="84">
        <f t="shared" ref="S40:S41" si="19">Q40-R40</f>
        <v>-2979.9990000000034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s="178" customFormat="1" ht="30" customHeight="1" x14ac:dyDescent="0.2">
      <c r="A41" s="86" t="s">
        <v>40</v>
      </c>
      <c r="B41" s="87" t="s">
        <v>167</v>
      </c>
      <c r="C41" s="80" t="s">
        <v>174</v>
      </c>
      <c r="D41" s="81" t="s">
        <v>43</v>
      </c>
      <c r="E41" s="82"/>
      <c r="F41" s="83"/>
      <c r="G41" s="84">
        <f t="shared" si="16"/>
        <v>0</v>
      </c>
      <c r="H41" s="82"/>
      <c r="I41" s="83"/>
      <c r="J41" s="84">
        <f t="shared" si="17"/>
        <v>0</v>
      </c>
      <c r="K41" s="82">
        <v>3</v>
      </c>
      <c r="L41" s="83">
        <v>11181</v>
      </c>
      <c r="M41" s="84">
        <f t="shared" si="3"/>
        <v>33543</v>
      </c>
      <c r="N41" s="82">
        <v>3</v>
      </c>
      <c r="O41" s="83">
        <v>12164.333000000001</v>
      </c>
      <c r="P41" s="84">
        <f t="shared" si="18"/>
        <v>36492.999000000003</v>
      </c>
      <c r="Q41" s="84">
        <f t="shared" si="5"/>
        <v>33543</v>
      </c>
      <c r="R41" s="84">
        <f t="shared" si="6"/>
        <v>36492.999000000003</v>
      </c>
      <c r="S41" s="84">
        <f t="shared" si="19"/>
        <v>-2949.9990000000034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thickBot="1" x14ac:dyDescent="0.25">
      <c r="A42" s="88" t="s">
        <v>40</v>
      </c>
      <c r="B42" s="87" t="s">
        <v>175</v>
      </c>
      <c r="C42" s="90" t="s">
        <v>176</v>
      </c>
      <c r="D42" s="91" t="s">
        <v>43</v>
      </c>
      <c r="E42" s="92"/>
      <c r="F42" s="93"/>
      <c r="G42" s="94">
        <f t="shared" si="1"/>
        <v>0</v>
      </c>
      <c r="H42" s="92"/>
      <c r="I42" s="93"/>
      <c r="J42" s="94">
        <f t="shared" si="2"/>
        <v>0</v>
      </c>
      <c r="K42" s="92">
        <v>3</v>
      </c>
      <c r="L42" s="93">
        <v>9503.85</v>
      </c>
      <c r="M42" s="94">
        <f t="shared" si="3"/>
        <v>28511.550000000003</v>
      </c>
      <c r="N42" s="92">
        <v>3</v>
      </c>
      <c r="O42" s="93">
        <v>11003.85</v>
      </c>
      <c r="P42" s="94">
        <f t="shared" si="4"/>
        <v>33011.550000000003</v>
      </c>
      <c r="Q42" s="94">
        <f t="shared" si="5"/>
        <v>28511.550000000003</v>
      </c>
      <c r="R42" s="94">
        <f t="shared" si="6"/>
        <v>33011.550000000003</v>
      </c>
      <c r="S42" s="94">
        <f t="shared" si="7"/>
        <v>-4500</v>
      </c>
      <c r="T42" s="9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thickBot="1" x14ac:dyDescent="0.25">
      <c r="A43" s="71" t="s">
        <v>37</v>
      </c>
      <c r="B43" s="72" t="s">
        <v>46</v>
      </c>
      <c r="C43" s="71" t="s">
        <v>47</v>
      </c>
      <c r="D43" s="73"/>
      <c r="E43" s="74"/>
      <c r="F43" s="75"/>
      <c r="G43" s="76"/>
      <c r="H43" s="74"/>
      <c r="I43" s="75"/>
      <c r="J43" s="76"/>
      <c r="K43" s="74"/>
      <c r="L43" s="75"/>
      <c r="M43" s="76">
        <f>SUM(M44:M46)</f>
        <v>0</v>
      </c>
      <c r="N43" s="74"/>
      <c r="O43" s="75"/>
      <c r="P43" s="76">
        <f>SUM(P44:P46)</f>
        <v>0</v>
      </c>
      <c r="Q43" s="76">
        <f>SUM(Q44:Q46)</f>
        <v>0</v>
      </c>
      <c r="R43" s="76">
        <f>SUM(R44:R46)</f>
        <v>0</v>
      </c>
      <c r="S43" s="76">
        <f>SUM(S44:S46)</f>
        <v>0</v>
      </c>
      <c r="T43" s="7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 x14ac:dyDescent="0.2">
      <c r="A44" s="78" t="s">
        <v>40</v>
      </c>
      <c r="B44" s="79" t="s">
        <v>48</v>
      </c>
      <c r="C44" s="80" t="s">
        <v>42</v>
      </c>
      <c r="D44" s="81"/>
      <c r="E44" s="193" t="s">
        <v>49</v>
      </c>
      <c r="F44" s="192"/>
      <c r="G44" s="194"/>
      <c r="H44" s="193" t="s">
        <v>49</v>
      </c>
      <c r="I44" s="192"/>
      <c r="J44" s="194"/>
      <c r="K44" s="82"/>
      <c r="L44" s="83"/>
      <c r="M44" s="84">
        <f t="shared" ref="M44:M45" si="20">K44*L44</f>
        <v>0</v>
      </c>
      <c r="N44" s="82"/>
      <c r="O44" s="83"/>
      <c r="P44" s="84">
        <f t="shared" ref="P44:P45" si="21">N44*O44</f>
        <v>0</v>
      </c>
      <c r="Q44" s="84">
        <f t="shared" ref="Q44:Q45" si="22">G44+M44</f>
        <v>0</v>
      </c>
      <c r="R44" s="84">
        <f t="shared" ref="R44:R45" si="23">J44+P44</f>
        <v>0</v>
      </c>
      <c r="S44" s="84">
        <f t="shared" ref="S44:S45" si="24">Q44-R44</f>
        <v>0</v>
      </c>
      <c r="T44" s="85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30" customHeight="1" x14ac:dyDescent="0.2">
      <c r="A45" s="86" t="s">
        <v>40</v>
      </c>
      <c r="B45" s="79" t="s">
        <v>50</v>
      </c>
      <c r="C45" s="80" t="s">
        <v>42</v>
      </c>
      <c r="D45" s="81"/>
      <c r="E45" s="195"/>
      <c r="F45" s="192"/>
      <c r="G45" s="194"/>
      <c r="H45" s="195"/>
      <c r="I45" s="192"/>
      <c r="J45" s="194"/>
      <c r="K45" s="82"/>
      <c r="L45" s="83"/>
      <c r="M45" s="84">
        <f t="shared" si="20"/>
        <v>0</v>
      </c>
      <c r="N45" s="82"/>
      <c r="O45" s="83"/>
      <c r="P45" s="84">
        <f t="shared" si="21"/>
        <v>0</v>
      </c>
      <c r="Q45" s="84">
        <f t="shared" si="22"/>
        <v>0</v>
      </c>
      <c r="R45" s="84">
        <f t="shared" si="23"/>
        <v>0</v>
      </c>
      <c r="S45" s="84">
        <f t="shared" si="24"/>
        <v>0</v>
      </c>
      <c r="T45" s="85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s="178" customFormat="1" ht="30" customHeight="1" thickBot="1" x14ac:dyDescent="0.25">
      <c r="A46" s="78" t="s">
        <v>40</v>
      </c>
      <c r="B46" s="79" t="s">
        <v>51</v>
      </c>
      <c r="C46" s="80" t="s">
        <v>42</v>
      </c>
      <c r="D46" s="81"/>
      <c r="E46" s="195"/>
      <c r="F46" s="192"/>
      <c r="G46" s="194"/>
      <c r="H46" s="195"/>
      <c r="I46" s="192"/>
      <c r="J46" s="194"/>
      <c r="K46" s="82"/>
      <c r="L46" s="83"/>
      <c r="M46" s="84">
        <f>K46*L46</f>
        <v>0</v>
      </c>
      <c r="N46" s="82"/>
      <c r="O46" s="83"/>
      <c r="P46" s="84">
        <f t="shared" ref="P46" si="25">N46*O46</f>
        <v>0</v>
      </c>
      <c r="Q46" s="84">
        <f t="shared" ref="Q46" si="26">G46+M46</f>
        <v>0</v>
      </c>
      <c r="R46" s="84">
        <f t="shared" ref="R46" si="27">J46+P46</f>
        <v>0</v>
      </c>
      <c r="S46" s="84">
        <f t="shared" ref="S46" si="28">Q46-R46</f>
        <v>0</v>
      </c>
      <c r="T46" s="85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30" customHeight="1" thickBot="1" x14ac:dyDescent="0.25">
      <c r="A47" s="71" t="s">
        <v>37</v>
      </c>
      <c r="B47" s="72" t="s">
        <v>52</v>
      </c>
      <c r="C47" s="71" t="s">
        <v>53</v>
      </c>
      <c r="D47" s="73"/>
      <c r="E47" s="74"/>
      <c r="F47" s="75"/>
      <c r="G47" s="76"/>
      <c r="H47" s="74"/>
      <c r="I47" s="75"/>
      <c r="J47" s="76"/>
      <c r="K47" s="74"/>
      <c r="L47" s="75"/>
      <c r="M47" s="76">
        <f>SUM(M48:M50)</f>
        <v>0</v>
      </c>
      <c r="N47" s="74"/>
      <c r="O47" s="75"/>
      <c r="P47" s="76">
        <f t="shared" ref="P47:S47" si="29">SUM(P48:P50)</f>
        <v>0</v>
      </c>
      <c r="Q47" s="76">
        <f t="shared" si="29"/>
        <v>0</v>
      </c>
      <c r="R47" s="76">
        <f t="shared" si="29"/>
        <v>0</v>
      </c>
      <c r="S47" s="76">
        <f t="shared" si="29"/>
        <v>0</v>
      </c>
      <c r="T47" s="7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x14ac:dyDescent="0.2">
      <c r="A48" s="78" t="s">
        <v>40</v>
      </c>
      <c r="B48" s="79" t="s">
        <v>54</v>
      </c>
      <c r="C48" s="80" t="s">
        <v>42</v>
      </c>
      <c r="D48" s="81"/>
      <c r="E48" s="193" t="s">
        <v>49</v>
      </c>
      <c r="F48" s="192"/>
      <c r="G48" s="194"/>
      <c r="H48" s="193" t="s">
        <v>49</v>
      </c>
      <c r="I48" s="192"/>
      <c r="J48" s="194"/>
      <c r="K48" s="82"/>
      <c r="L48" s="83"/>
      <c r="M48" s="84">
        <f t="shared" ref="M48:M50" si="30">K48*L48</f>
        <v>0</v>
      </c>
      <c r="N48" s="82"/>
      <c r="O48" s="83"/>
      <c r="P48" s="84">
        <f t="shared" ref="P48:P50" si="31">N48*O48</f>
        <v>0</v>
      </c>
      <c r="Q48" s="84">
        <f t="shared" ref="Q48:Q50" si="32">G48+M48</f>
        <v>0</v>
      </c>
      <c r="R48" s="84">
        <f t="shared" ref="R48:R50" si="33">J48+P48</f>
        <v>0</v>
      </c>
      <c r="S48" s="84">
        <f t="shared" ref="S48:S50" si="34">Q48-R48</f>
        <v>0</v>
      </c>
      <c r="T48" s="85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30" customHeight="1" x14ac:dyDescent="0.2">
      <c r="A49" s="86" t="s">
        <v>40</v>
      </c>
      <c r="B49" s="87" t="s">
        <v>55</v>
      </c>
      <c r="C49" s="80" t="s">
        <v>42</v>
      </c>
      <c r="D49" s="81"/>
      <c r="E49" s="195"/>
      <c r="F49" s="192"/>
      <c r="G49" s="194"/>
      <c r="H49" s="195"/>
      <c r="I49" s="192"/>
      <c r="J49" s="194"/>
      <c r="K49" s="82"/>
      <c r="L49" s="83"/>
      <c r="M49" s="84">
        <f t="shared" si="30"/>
        <v>0</v>
      </c>
      <c r="N49" s="82"/>
      <c r="O49" s="83"/>
      <c r="P49" s="84">
        <f t="shared" si="31"/>
        <v>0</v>
      </c>
      <c r="Q49" s="84">
        <f t="shared" si="32"/>
        <v>0</v>
      </c>
      <c r="R49" s="84">
        <f t="shared" si="33"/>
        <v>0</v>
      </c>
      <c r="S49" s="84">
        <f t="shared" si="34"/>
        <v>0</v>
      </c>
      <c r="T49" s="85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30" customHeight="1" x14ac:dyDescent="0.2">
      <c r="A50" s="88" t="s">
        <v>40</v>
      </c>
      <c r="B50" s="89" t="s">
        <v>56</v>
      </c>
      <c r="C50" s="90" t="s">
        <v>42</v>
      </c>
      <c r="D50" s="91"/>
      <c r="E50" s="196"/>
      <c r="F50" s="197"/>
      <c r="G50" s="198"/>
      <c r="H50" s="196"/>
      <c r="I50" s="197"/>
      <c r="J50" s="198"/>
      <c r="K50" s="92"/>
      <c r="L50" s="93"/>
      <c r="M50" s="94">
        <f t="shared" si="30"/>
        <v>0</v>
      </c>
      <c r="N50" s="92"/>
      <c r="O50" s="93"/>
      <c r="P50" s="94">
        <f t="shared" si="31"/>
        <v>0</v>
      </c>
      <c r="Q50" s="84">
        <f t="shared" si="32"/>
        <v>0</v>
      </c>
      <c r="R50" s="84">
        <f t="shared" si="33"/>
        <v>0</v>
      </c>
      <c r="S50" s="84">
        <f t="shared" si="34"/>
        <v>0</v>
      </c>
      <c r="T50" s="95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30" customHeight="1" x14ac:dyDescent="0.2">
      <c r="A51" s="96" t="s">
        <v>57</v>
      </c>
      <c r="B51" s="97"/>
      <c r="C51" s="98"/>
      <c r="D51" s="99"/>
      <c r="E51" s="100"/>
      <c r="F51" s="101"/>
      <c r="G51" s="102">
        <f>G26+G43+G47</f>
        <v>0</v>
      </c>
      <c r="H51" s="100"/>
      <c r="I51" s="101"/>
      <c r="J51" s="102">
        <f>J26+J43+J47</f>
        <v>0</v>
      </c>
      <c r="K51" s="100"/>
      <c r="L51" s="101"/>
      <c r="M51" s="102">
        <f>M26+M43+M47</f>
        <v>444968.64999999997</v>
      </c>
      <c r="N51" s="100"/>
      <c r="O51" s="101"/>
      <c r="P51" s="102">
        <f>P26+P43+P47</f>
        <v>413279.33559977997</v>
      </c>
      <c r="Q51" s="102">
        <f>Q26+Q43+Q47</f>
        <v>444968.64999999997</v>
      </c>
      <c r="R51" s="102">
        <f>R26+R43+R47</f>
        <v>413279.33559977997</v>
      </c>
      <c r="S51" s="102">
        <f>S26+S43+S47</f>
        <v>31689.31</v>
      </c>
      <c r="T51" s="103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30" customHeight="1" x14ac:dyDescent="0.2">
      <c r="A52" s="71" t="s">
        <v>29</v>
      </c>
      <c r="B52" s="72" t="s">
        <v>58</v>
      </c>
      <c r="C52" s="71" t="s">
        <v>59</v>
      </c>
      <c r="D52" s="73"/>
      <c r="E52" s="74"/>
      <c r="F52" s="75"/>
      <c r="G52" s="104"/>
      <c r="H52" s="74"/>
      <c r="I52" s="75"/>
      <c r="J52" s="104"/>
      <c r="K52" s="74"/>
      <c r="L52" s="75"/>
      <c r="M52" s="104"/>
      <c r="N52" s="74"/>
      <c r="O52" s="75"/>
      <c r="P52" s="104"/>
      <c r="Q52" s="104"/>
      <c r="R52" s="104"/>
      <c r="S52" s="104"/>
      <c r="T52" s="77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</row>
    <row r="53" spans="1:38" ht="30" customHeight="1" x14ac:dyDescent="0.2">
      <c r="A53" s="78" t="s">
        <v>40</v>
      </c>
      <c r="B53" s="105" t="s">
        <v>60</v>
      </c>
      <c r="C53" s="80" t="s">
        <v>61</v>
      </c>
      <c r="D53" s="81"/>
      <c r="E53" s="82"/>
      <c r="F53" s="106">
        <v>0.22</v>
      </c>
      <c r="G53" s="84">
        <f t="shared" ref="G53:G54" si="35">E53*F53</f>
        <v>0</v>
      </c>
      <c r="H53" s="180"/>
      <c r="I53" s="106">
        <v>0.22</v>
      </c>
      <c r="J53" s="84">
        <f>H53*I53</f>
        <v>0</v>
      </c>
      <c r="K53" s="180">
        <f>M26</f>
        <v>444968.64999999997</v>
      </c>
      <c r="L53" s="106">
        <v>0.22</v>
      </c>
      <c r="M53" s="84">
        <f>K53*L53+0.03</f>
        <v>97893.132999999987</v>
      </c>
      <c r="N53" s="180">
        <f>P26</f>
        <v>413279.33559977997</v>
      </c>
      <c r="O53" s="106">
        <v>0.22</v>
      </c>
      <c r="P53" s="84">
        <v>90535.99</v>
      </c>
      <c r="Q53" s="84">
        <f t="shared" ref="Q53:Q54" si="36">G53+M53</f>
        <v>97893.132999999987</v>
      </c>
      <c r="R53" s="84">
        <f t="shared" ref="R53:R54" si="37">J53+P53</f>
        <v>90535.99</v>
      </c>
      <c r="S53" s="84">
        <f t="shared" ref="S53:S54" si="38">Q53-R53</f>
        <v>7357.1429999999818</v>
      </c>
      <c r="T53" s="8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x14ac:dyDescent="0.2">
      <c r="A54" s="86" t="s">
        <v>40</v>
      </c>
      <c r="B54" s="87" t="s">
        <v>62</v>
      </c>
      <c r="C54" s="80" t="s">
        <v>47</v>
      </c>
      <c r="D54" s="81"/>
      <c r="E54" s="82"/>
      <c r="F54" s="106">
        <v>0.22</v>
      </c>
      <c r="G54" s="84">
        <f t="shared" si="35"/>
        <v>0</v>
      </c>
      <c r="H54" s="82"/>
      <c r="I54" s="106">
        <v>0.22</v>
      </c>
      <c r="J54" s="84">
        <f t="shared" ref="J54" si="39">H54*I54</f>
        <v>0</v>
      </c>
      <c r="K54" s="82"/>
      <c r="L54" s="106">
        <v>0.22</v>
      </c>
      <c r="M54" s="84">
        <f t="shared" ref="M54" si="40">K54*L54</f>
        <v>0</v>
      </c>
      <c r="N54" s="82"/>
      <c r="O54" s="106">
        <v>0.22</v>
      </c>
      <c r="P54" s="84">
        <f t="shared" ref="P54" si="41">N54*O54</f>
        <v>0</v>
      </c>
      <c r="Q54" s="84">
        <f t="shared" si="36"/>
        <v>0</v>
      </c>
      <c r="R54" s="84">
        <f t="shared" si="37"/>
        <v>0</v>
      </c>
      <c r="S54" s="84">
        <f t="shared" si="38"/>
        <v>0</v>
      </c>
      <c r="T54" s="8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 x14ac:dyDescent="0.2">
      <c r="A55" s="96" t="s">
        <v>63</v>
      </c>
      <c r="B55" s="97"/>
      <c r="C55" s="98"/>
      <c r="D55" s="99"/>
      <c r="E55" s="100"/>
      <c r="F55" s="101"/>
      <c r="G55" s="102">
        <f>SUM(G53:G54)</f>
        <v>0</v>
      </c>
      <c r="H55" s="100"/>
      <c r="I55" s="101"/>
      <c r="J55" s="102">
        <f>SUM(J53:J54)</f>
        <v>0</v>
      </c>
      <c r="K55" s="100"/>
      <c r="L55" s="101"/>
      <c r="M55" s="102">
        <f>SUM(M53:M54)</f>
        <v>97893.132999999987</v>
      </c>
      <c r="N55" s="100"/>
      <c r="O55" s="101"/>
      <c r="P55" s="102">
        <f t="shared" ref="P55:S55" si="42">SUM(P53:P54)</f>
        <v>90535.99</v>
      </c>
      <c r="Q55" s="102">
        <f t="shared" si="42"/>
        <v>97893.132999999987</v>
      </c>
      <c r="R55" s="102">
        <f t="shared" si="42"/>
        <v>90535.99</v>
      </c>
      <c r="S55" s="102">
        <f t="shared" si="42"/>
        <v>7357.1429999999818</v>
      </c>
      <c r="T55" s="103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30" customHeight="1" x14ac:dyDescent="0.2">
      <c r="A56" s="71" t="s">
        <v>29</v>
      </c>
      <c r="B56" s="72" t="s">
        <v>64</v>
      </c>
      <c r="C56" s="71" t="s">
        <v>65</v>
      </c>
      <c r="D56" s="73"/>
      <c r="E56" s="74"/>
      <c r="F56" s="75"/>
      <c r="G56" s="104"/>
      <c r="H56" s="74"/>
      <c r="I56" s="75"/>
      <c r="J56" s="104"/>
      <c r="K56" s="74"/>
      <c r="L56" s="75"/>
      <c r="M56" s="104"/>
      <c r="N56" s="74"/>
      <c r="O56" s="75"/>
      <c r="P56" s="104"/>
      <c r="Q56" s="104"/>
      <c r="R56" s="104"/>
      <c r="S56" s="104"/>
      <c r="T56" s="77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</row>
    <row r="57" spans="1:38" ht="63.75" x14ac:dyDescent="0.2">
      <c r="A57" s="78" t="s">
        <v>40</v>
      </c>
      <c r="B57" s="105" t="s">
        <v>66</v>
      </c>
      <c r="C57" s="107" t="s">
        <v>177</v>
      </c>
      <c r="D57" s="81" t="s">
        <v>43</v>
      </c>
      <c r="E57" s="82"/>
      <c r="F57" s="83"/>
      <c r="G57" s="84">
        <f t="shared" ref="G57:G59" si="43">E57*F57</f>
        <v>0</v>
      </c>
      <c r="H57" s="82"/>
      <c r="I57" s="83"/>
      <c r="J57" s="84">
        <f t="shared" ref="J57:J59" si="44">H57*I57</f>
        <v>0</v>
      </c>
      <c r="K57" s="82">
        <v>1</v>
      </c>
      <c r="L57" s="83">
        <v>24014.52</v>
      </c>
      <c r="M57" s="84">
        <f t="shared" ref="M57:M59" si="45">K57*L57</f>
        <v>24014.52</v>
      </c>
      <c r="N57" s="82">
        <v>1</v>
      </c>
      <c r="O57" s="83">
        <v>22550.28</v>
      </c>
      <c r="P57" s="84">
        <f t="shared" ref="P57:P59" si="46">N57*O57</f>
        <v>22550.28</v>
      </c>
      <c r="Q57" s="84">
        <f t="shared" ref="Q57:Q59" si="47">G57+M57</f>
        <v>24014.52</v>
      </c>
      <c r="R57" s="84">
        <f t="shared" ref="R57:R59" si="48">J57+P57</f>
        <v>22550.28</v>
      </c>
      <c r="S57" s="84">
        <f t="shared" ref="S57:S59" si="49">Q57-R57</f>
        <v>1464.2400000000016</v>
      </c>
      <c r="T57" s="8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s="182" customFormat="1" ht="63.75" x14ac:dyDescent="0.2">
      <c r="A58" s="86" t="s">
        <v>40</v>
      </c>
      <c r="B58" s="87" t="s">
        <v>67</v>
      </c>
      <c r="C58" s="107" t="s">
        <v>178</v>
      </c>
      <c r="D58" s="81" t="s">
        <v>43</v>
      </c>
      <c r="E58" s="82"/>
      <c r="F58" s="83"/>
      <c r="G58" s="84">
        <f t="shared" ref="G58" si="50">E58*F58</f>
        <v>0</v>
      </c>
      <c r="H58" s="82"/>
      <c r="I58" s="83"/>
      <c r="J58" s="84">
        <f t="shared" ref="J58" si="51">H58*I58</f>
        <v>0</v>
      </c>
      <c r="K58" s="82">
        <v>4</v>
      </c>
      <c r="L58" s="83">
        <v>75600</v>
      </c>
      <c r="M58" s="84">
        <f t="shared" ref="M58" si="52">K58*L58</f>
        <v>302400</v>
      </c>
      <c r="N58" s="82">
        <v>4</v>
      </c>
      <c r="O58" s="83">
        <v>75600</v>
      </c>
      <c r="P58" s="84">
        <f t="shared" ref="P58" si="53">N58*O58</f>
        <v>302400</v>
      </c>
      <c r="Q58" s="84">
        <f t="shared" ref="Q58" si="54">G58+M58</f>
        <v>302400</v>
      </c>
      <c r="R58" s="84">
        <f t="shared" ref="R58" si="55">J58+P58</f>
        <v>302400</v>
      </c>
      <c r="S58" s="84">
        <f t="shared" ref="S58" si="56">Q58-R58</f>
        <v>0</v>
      </c>
      <c r="T58" s="8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64.5" thickBot="1" x14ac:dyDescent="0.25">
      <c r="A59" s="86" t="s">
        <v>40</v>
      </c>
      <c r="B59" s="87" t="s">
        <v>191</v>
      </c>
      <c r="C59" s="226" t="s">
        <v>192</v>
      </c>
      <c r="D59" s="81" t="s">
        <v>43</v>
      </c>
      <c r="E59" s="82"/>
      <c r="F59" s="83"/>
      <c r="G59" s="84">
        <f t="shared" si="43"/>
        <v>0</v>
      </c>
      <c r="H59" s="82"/>
      <c r="I59" s="83"/>
      <c r="J59" s="84">
        <f t="shared" si="44"/>
        <v>0</v>
      </c>
      <c r="K59" s="82"/>
      <c r="L59" s="83"/>
      <c r="M59" s="84">
        <f t="shared" si="45"/>
        <v>0</v>
      </c>
      <c r="N59" s="82">
        <v>1</v>
      </c>
      <c r="O59" s="83">
        <v>50000</v>
      </c>
      <c r="P59" s="84">
        <f t="shared" si="46"/>
        <v>50000</v>
      </c>
      <c r="Q59" s="84">
        <f t="shared" si="47"/>
        <v>0</v>
      </c>
      <c r="R59" s="84">
        <f t="shared" si="48"/>
        <v>50000</v>
      </c>
      <c r="S59" s="84">
        <f t="shared" si="49"/>
        <v>-50000</v>
      </c>
      <c r="T59" s="8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x14ac:dyDescent="0.2">
      <c r="A60" s="96" t="s">
        <v>68</v>
      </c>
      <c r="B60" s="97"/>
      <c r="C60" s="98"/>
      <c r="D60" s="99"/>
      <c r="E60" s="100"/>
      <c r="F60" s="101"/>
      <c r="G60" s="102">
        <f>SUM(G57:G59)</f>
        <v>0</v>
      </c>
      <c r="H60" s="100"/>
      <c r="I60" s="101"/>
      <c r="J60" s="102">
        <f>SUM(J57:J59)</f>
        <v>0</v>
      </c>
      <c r="K60" s="100"/>
      <c r="L60" s="101"/>
      <c r="M60" s="102">
        <f>SUM(M57:M59)</f>
        <v>326414.52</v>
      </c>
      <c r="N60" s="100"/>
      <c r="O60" s="101"/>
      <c r="P60" s="102">
        <f>SUM(P57:P59)</f>
        <v>374950.28</v>
      </c>
      <c r="Q60" s="102">
        <f>SUM(Q57:Q59)</f>
        <v>326414.52</v>
      </c>
      <c r="R60" s="102">
        <f>SUM(R57:R59)</f>
        <v>374950.28</v>
      </c>
      <c r="S60" s="102">
        <f>SUM(S57:S59)</f>
        <v>-48535.759999999995</v>
      </c>
      <c r="T60" s="103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38.25" x14ac:dyDescent="0.2">
      <c r="A61" s="71" t="s">
        <v>29</v>
      </c>
      <c r="B61" s="72" t="s">
        <v>69</v>
      </c>
      <c r="C61" s="108" t="s">
        <v>70</v>
      </c>
      <c r="D61" s="73"/>
      <c r="E61" s="74"/>
      <c r="F61" s="75"/>
      <c r="G61" s="104"/>
      <c r="H61" s="74"/>
      <c r="I61" s="75"/>
      <c r="J61" s="104"/>
      <c r="K61" s="74"/>
      <c r="L61" s="75"/>
      <c r="M61" s="104"/>
      <c r="N61" s="74"/>
      <c r="O61" s="75"/>
      <c r="P61" s="104"/>
      <c r="Q61" s="104"/>
      <c r="R61" s="104"/>
      <c r="S61" s="104"/>
      <c r="T61" s="77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</row>
    <row r="62" spans="1:38" ht="30" customHeight="1" x14ac:dyDescent="0.2">
      <c r="A62" s="78" t="s">
        <v>40</v>
      </c>
      <c r="B62" s="105" t="s">
        <v>71</v>
      </c>
      <c r="C62" s="107" t="s">
        <v>72</v>
      </c>
      <c r="D62" s="81" t="s">
        <v>43</v>
      </c>
      <c r="E62" s="82"/>
      <c r="F62" s="83"/>
      <c r="G62" s="84">
        <f t="shared" ref="G62:G65" si="57">E62*F62</f>
        <v>0</v>
      </c>
      <c r="H62" s="82"/>
      <c r="I62" s="83"/>
      <c r="J62" s="84">
        <f t="shared" ref="J62:J65" si="58">H62*I62</f>
        <v>0</v>
      </c>
      <c r="K62" s="82">
        <v>3</v>
      </c>
      <c r="L62" s="83">
        <v>500</v>
      </c>
      <c r="M62" s="84">
        <f t="shared" ref="M62:M65" si="59">K62*L62</f>
        <v>1500</v>
      </c>
      <c r="N62" s="82">
        <v>3</v>
      </c>
      <c r="O62" s="83">
        <v>512.88</v>
      </c>
      <c r="P62" s="84">
        <f t="shared" ref="P62:P65" si="60">N62*O62</f>
        <v>1538.6399999999999</v>
      </c>
      <c r="Q62" s="84">
        <f t="shared" ref="Q62:Q65" si="61">G62+M62</f>
        <v>1500</v>
      </c>
      <c r="R62" s="84">
        <f t="shared" ref="R62:R65" si="62">J62+P62</f>
        <v>1538.6399999999999</v>
      </c>
      <c r="S62" s="84">
        <f t="shared" ref="S62:S65" si="63">Q62-R62</f>
        <v>-38.639999999999873</v>
      </c>
      <c r="T62" s="8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">
      <c r="A63" s="86" t="s">
        <v>40</v>
      </c>
      <c r="B63" s="89" t="s">
        <v>73</v>
      </c>
      <c r="C63" s="107" t="s">
        <v>74</v>
      </c>
      <c r="D63" s="81" t="s">
        <v>43</v>
      </c>
      <c r="E63" s="82"/>
      <c r="F63" s="83"/>
      <c r="G63" s="84">
        <f t="shared" si="57"/>
        <v>0</v>
      </c>
      <c r="H63" s="82"/>
      <c r="I63" s="83"/>
      <c r="J63" s="84">
        <f t="shared" si="58"/>
        <v>0</v>
      </c>
      <c r="K63" s="82">
        <v>3</v>
      </c>
      <c r="L63" s="83">
        <v>4500</v>
      </c>
      <c r="M63" s="84">
        <f t="shared" si="59"/>
        <v>13500</v>
      </c>
      <c r="N63" s="82">
        <v>3</v>
      </c>
      <c r="O63" s="83">
        <v>2435.3065999999999</v>
      </c>
      <c r="P63" s="84">
        <f t="shared" si="60"/>
        <v>7305.9197999999997</v>
      </c>
      <c r="Q63" s="84">
        <f t="shared" si="61"/>
        <v>13500</v>
      </c>
      <c r="R63" s="84">
        <f t="shared" si="62"/>
        <v>7305.9197999999997</v>
      </c>
      <c r="S63" s="84">
        <f t="shared" si="63"/>
        <v>6194.0802000000003</v>
      </c>
      <c r="T63" s="8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">
      <c r="A64" s="86" t="s">
        <v>40</v>
      </c>
      <c r="B64" s="87" t="s">
        <v>75</v>
      </c>
      <c r="C64" s="109" t="s">
        <v>76</v>
      </c>
      <c r="D64" s="81" t="s">
        <v>43</v>
      </c>
      <c r="E64" s="82"/>
      <c r="F64" s="83"/>
      <c r="G64" s="84">
        <f t="shared" si="57"/>
        <v>0</v>
      </c>
      <c r="H64" s="179"/>
      <c r="I64" s="83"/>
      <c r="J64" s="84">
        <f t="shared" si="58"/>
        <v>0</v>
      </c>
      <c r="K64" s="179">
        <v>2.5</v>
      </c>
      <c r="L64" s="83">
        <v>6500</v>
      </c>
      <c r="M64" s="84">
        <f t="shared" si="59"/>
        <v>16250</v>
      </c>
      <c r="N64" s="179">
        <v>2.5</v>
      </c>
      <c r="O64" s="83">
        <v>3193.88</v>
      </c>
      <c r="P64" s="84">
        <f t="shared" si="60"/>
        <v>7984.7000000000007</v>
      </c>
      <c r="Q64" s="84">
        <f t="shared" si="61"/>
        <v>16250</v>
      </c>
      <c r="R64" s="84">
        <f t="shared" si="62"/>
        <v>7984.7000000000007</v>
      </c>
      <c r="S64" s="84">
        <f t="shared" si="63"/>
        <v>8265.2999999999993</v>
      </c>
      <c r="T64" s="8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51" x14ac:dyDescent="0.2">
      <c r="A65" s="88" t="s">
        <v>40</v>
      </c>
      <c r="B65" s="87" t="s">
        <v>77</v>
      </c>
      <c r="C65" s="110" t="s">
        <v>78</v>
      </c>
      <c r="D65" s="91" t="s">
        <v>43</v>
      </c>
      <c r="E65" s="92"/>
      <c r="F65" s="93"/>
      <c r="G65" s="94">
        <f t="shared" si="57"/>
        <v>0</v>
      </c>
      <c r="H65" s="92"/>
      <c r="I65" s="93"/>
      <c r="J65" s="94">
        <f t="shared" si="58"/>
        <v>0</v>
      </c>
      <c r="K65" s="92">
        <v>3</v>
      </c>
      <c r="L65" s="93">
        <v>1200</v>
      </c>
      <c r="M65" s="94">
        <f t="shared" si="59"/>
        <v>3600</v>
      </c>
      <c r="N65" s="92">
        <v>3</v>
      </c>
      <c r="O65" s="93">
        <v>1200</v>
      </c>
      <c r="P65" s="94">
        <f t="shared" si="60"/>
        <v>3600</v>
      </c>
      <c r="Q65" s="84">
        <f t="shared" si="61"/>
        <v>3600</v>
      </c>
      <c r="R65" s="84">
        <f t="shared" si="62"/>
        <v>3600</v>
      </c>
      <c r="S65" s="84">
        <f t="shared" si="63"/>
        <v>0</v>
      </c>
      <c r="T65" s="9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">
      <c r="A66" s="111" t="s">
        <v>79</v>
      </c>
      <c r="B66" s="97"/>
      <c r="C66" s="98"/>
      <c r="D66" s="99"/>
      <c r="E66" s="100"/>
      <c r="F66" s="101"/>
      <c r="G66" s="102">
        <f>SUM(G62:G65)</f>
        <v>0</v>
      </c>
      <c r="H66" s="100"/>
      <c r="I66" s="101"/>
      <c r="J66" s="102">
        <f>SUM(J62:J65)</f>
        <v>0</v>
      </c>
      <c r="K66" s="100"/>
      <c r="L66" s="101"/>
      <c r="M66" s="102">
        <f>SUM(M62:M65)</f>
        <v>34850</v>
      </c>
      <c r="N66" s="100"/>
      <c r="O66" s="101"/>
      <c r="P66" s="102">
        <f t="shared" ref="P66:S66" si="64">SUM(P62:P65)</f>
        <v>20429.2598</v>
      </c>
      <c r="Q66" s="102">
        <f t="shared" si="64"/>
        <v>34850</v>
      </c>
      <c r="R66" s="102">
        <f t="shared" si="64"/>
        <v>20429.2598</v>
      </c>
      <c r="S66" s="102">
        <f t="shared" si="64"/>
        <v>14420.7402</v>
      </c>
      <c r="T66" s="103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30" customHeight="1" x14ac:dyDescent="0.2">
      <c r="A67" s="71" t="s">
        <v>29</v>
      </c>
      <c r="B67" s="72" t="s">
        <v>80</v>
      </c>
      <c r="C67" s="71" t="s">
        <v>81</v>
      </c>
      <c r="D67" s="73"/>
      <c r="E67" s="74"/>
      <c r="F67" s="75"/>
      <c r="G67" s="104"/>
      <c r="H67" s="74"/>
      <c r="I67" s="75"/>
      <c r="J67" s="104"/>
      <c r="K67" s="74"/>
      <c r="L67" s="75"/>
      <c r="M67" s="104"/>
      <c r="N67" s="74"/>
      <c r="O67" s="75"/>
      <c r="P67" s="104"/>
      <c r="Q67" s="104"/>
      <c r="R67" s="104"/>
      <c r="S67" s="104"/>
      <c r="T67" s="77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</row>
    <row r="68" spans="1:38" ht="30" customHeight="1" x14ac:dyDescent="0.2">
      <c r="A68" s="78" t="s">
        <v>40</v>
      </c>
      <c r="B68" s="105" t="s">
        <v>82</v>
      </c>
      <c r="C68" s="112" t="s">
        <v>83</v>
      </c>
      <c r="D68" s="81" t="s">
        <v>43</v>
      </c>
      <c r="E68" s="82"/>
      <c r="F68" s="83"/>
      <c r="G68" s="84">
        <f t="shared" ref="G68:G70" si="65">E68*F68</f>
        <v>0</v>
      </c>
      <c r="H68" s="82"/>
      <c r="I68" s="83"/>
      <c r="J68" s="84">
        <f t="shared" ref="J68:J70" si="66">H68*I68</f>
        <v>0</v>
      </c>
      <c r="K68" s="82"/>
      <c r="L68" s="83"/>
      <c r="M68" s="84">
        <f t="shared" ref="M68:M70" si="67">K68*L68</f>
        <v>0</v>
      </c>
      <c r="N68" s="82"/>
      <c r="O68" s="83"/>
      <c r="P68" s="84">
        <f t="shared" ref="P68:P70" si="68">N68*O68</f>
        <v>0</v>
      </c>
      <c r="Q68" s="84">
        <f t="shared" ref="Q68:Q70" si="69">G68+M68</f>
        <v>0</v>
      </c>
      <c r="R68" s="84">
        <f t="shared" ref="R68:R70" si="70">J68+P68</f>
        <v>0</v>
      </c>
      <c r="S68" s="84">
        <f t="shared" ref="S68:S70" si="71">Q68-R68</f>
        <v>0</v>
      </c>
      <c r="T68" s="8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">
      <c r="A69" s="86" t="s">
        <v>40</v>
      </c>
      <c r="B69" s="87" t="s">
        <v>84</v>
      </c>
      <c r="C69" s="112" t="s">
        <v>85</v>
      </c>
      <c r="D69" s="81" t="s">
        <v>43</v>
      </c>
      <c r="E69" s="82"/>
      <c r="F69" s="83"/>
      <c r="G69" s="84">
        <f t="shared" si="65"/>
        <v>0</v>
      </c>
      <c r="H69" s="82"/>
      <c r="I69" s="83"/>
      <c r="J69" s="84">
        <f t="shared" si="66"/>
        <v>0</v>
      </c>
      <c r="K69" s="82"/>
      <c r="L69" s="83"/>
      <c r="M69" s="84">
        <f t="shared" si="67"/>
        <v>0</v>
      </c>
      <c r="N69" s="82"/>
      <c r="O69" s="83"/>
      <c r="P69" s="84">
        <f t="shared" si="68"/>
        <v>0</v>
      </c>
      <c r="Q69" s="84">
        <f t="shared" si="69"/>
        <v>0</v>
      </c>
      <c r="R69" s="84">
        <f t="shared" si="70"/>
        <v>0</v>
      </c>
      <c r="S69" s="84">
        <f t="shared" si="71"/>
        <v>0</v>
      </c>
      <c r="T69" s="8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2">
      <c r="A70" s="88" t="s">
        <v>40</v>
      </c>
      <c r="B70" s="89" t="s">
        <v>86</v>
      </c>
      <c r="C70" s="113" t="s">
        <v>87</v>
      </c>
      <c r="D70" s="91" t="s">
        <v>43</v>
      </c>
      <c r="E70" s="92"/>
      <c r="F70" s="93"/>
      <c r="G70" s="94">
        <f t="shared" si="65"/>
        <v>0</v>
      </c>
      <c r="H70" s="92"/>
      <c r="I70" s="93"/>
      <c r="J70" s="94">
        <f t="shared" si="66"/>
        <v>0</v>
      </c>
      <c r="K70" s="92"/>
      <c r="L70" s="93"/>
      <c r="M70" s="94">
        <f t="shared" si="67"/>
        <v>0</v>
      </c>
      <c r="N70" s="92"/>
      <c r="O70" s="93"/>
      <c r="P70" s="94">
        <f t="shared" si="68"/>
        <v>0</v>
      </c>
      <c r="Q70" s="84">
        <f t="shared" si="69"/>
        <v>0</v>
      </c>
      <c r="R70" s="84">
        <f t="shared" si="70"/>
        <v>0</v>
      </c>
      <c r="S70" s="84">
        <f t="shared" si="71"/>
        <v>0</v>
      </c>
      <c r="T70" s="9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">
      <c r="A71" s="96" t="s">
        <v>88</v>
      </c>
      <c r="B71" s="97"/>
      <c r="C71" s="98"/>
      <c r="D71" s="99"/>
      <c r="E71" s="100"/>
      <c r="F71" s="101"/>
      <c r="G71" s="102">
        <f>SUM(G68:G70)</f>
        <v>0</v>
      </c>
      <c r="H71" s="100"/>
      <c r="I71" s="101"/>
      <c r="J71" s="102">
        <f>SUM(J68:J70)</f>
        <v>0</v>
      </c>
      <c r="K71" s="100"/>
      <c r="L71" s="101"/>
      <c r="M71" s="102">
        <f>SUM(M68:M70)</f>
        <v>0</v>
      </c>
      <c r="N71" s="100"/>
      <c r="O71" s="101"/>
      <c r="P71" s="102">
        <f t="shared" ref="P71:S71" si="72">SUM(P68:P70)</f>
        <v>0</v>
      </c>
      <c r="Q71" s="102">
        <f t="shared" si="72"/>
        <v>0</v>
      </c>
      <c r="R71" s="102">
        <f t="shared" si="72"/>
        <v>0</v>
      </c>
      <c r="S71" s="102">
        <f t="shared" si="72"/>
        <v>0</v>
      </c>
      <c r="T71" s="103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30" customHeight="1" x14ac:dyDescent="0.2">
      <c r="A72" s="71" t="s">
        <v>29</v>
      </c>
      <c r="B72" s="72" t="s">
        <v>89</v>
      </c>
      <c r="C72" s="71" t="s">
        <v>90</v>
      </c>
      <c r="D72" s="73"/>
      <c r="E72" s="74"/>
      <c r="F72" s="75"/>
      <c r="G72" s="104"/>
      <c r="H72" s="74"/>
      <c r="I72" s="75"/>
      <c r="J72" s="104"/>
      <c r="K72" s="74"/>
      <c r="L72" s="75"/>
      <c r="M72" s="104"/>
      <c r="N72" s="74"/>
      <c r="O72" s="75"/>
      <c r="P72" s="104"/>
      <c r="Q72" s="104"/>
      <c r="R72" s="104"/>
      <c r="S72" s="104"/>
      <c r="T72" s="77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</row>
    <row r="73" spans="1:38" ht="30" customHeight="1" x14ac:dyDescent="0.2">
      <c r="A73" s="78" t="s">
        <v>40</v>
      </c>
      <c r="B73" s="105" t="s">
        <v>91</v>
      </c>
      <c r="C73" s="112" t="s">
        <v>179</v>
      </c>
      <c r="D73" s="81" t="s">
        <v>92</v>
      </c>
      <c r="E73" s="82"/>
      <c r="F73" s="83"/>
      <c r="G73" s="84">
        <f t="shared" ref="G73:G79" si="73">E73*F73</f>
        <v>0</v>
      </c>
      <c r="H73" s="82"/>
      <c r="I73" s="83"/>
      <c r="J73" s="84">
        <f t="shared" ref="J73:J79" si="74">H73*I73</f>
        <v>0</v>
      </c>
      <c r="K73" s="82">
        <v>6</v>
      </c>
      <c r="L73" s="83">
        <v>2500</v>
      </c>
      <c r="M73" s="84">
        <f t="shared" ref="M73:M79" si="75">K73*L73</f>
        <v>15000</v>
      </c>
      <c r="N73" s="82">
        <v>10</v>
      </c>
      <c r="O73" s="83">
        <v>2400</v>
      </c>
      <c r="P73" s="84">
        <f t="shared" ref="P73:P79" si="76">N73*O73</f>
        <v>24000</v>
      </c>
      <c r="Q73" s="84">
        <f t="shared" ref="Q73:Q79" si="77">G73+M73</f>
        <v>15000</v>
      </c>
      <c r="R73" s="84">
        <f t="shared" ref="R73:R79" si="78">J73+P73</f>
        <v>24000</v>
      </c>
      <c r="S73" s="84">
        <f t="shared" ref="S73:S79" si="79">Q73-R73</f>
        <v>-9000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">
      <c r="A74" s="86" t="s">
        <v>40</v>
      </c>
      <c r="B74" s="181" t="s">
        <v>93</v>
      </c>
      <c r="C74" s="112" t="s">
        <v>180</v>
      </c>
      <c r="D74" s="81" t="s">
        <v>92</v>
      </c>
      <c r="E74" s="82"/>
      <c r="F74" s="83"/>
      <c r="G74" s="84">
        <f t="shared" si="73"/>
        <v>0</v>
      </c>
      <c r="H74" s="82"/>
      <c r="I74" s="83"/>
      <c r="J74" s="84">
        <f t="shared" si="74"/>
        <v>0</v>
      </c>
      <c r="K74" s="82">
        <v>6</v>
      </c>
      <c r="L74" s="83">
        <v>400</v>
      </c>
      <c r="M74" s="84">
        <f t="shared" si="75"/>
        <v>2400</v>
      </c>
      <c r="N74" s="82">
        <v>6</v>
      </c>
      <c r="O74" s="83">
        <v>350</v>
      </c>
      <c r="P74" s="84">
        <f t="shared" si="76"/>
        <v>2100</v>
      </c>
      <c r="Q74" s="84">
        <f t="shared" si="77"/>
        <v>2400</v>
      </c>
      <c r="R74" s="84">
        <f t="shared" si="78"/>
        <v>2100</v>
      </c>
      <c r="S74" s="84">
        <f t="shared" si="79"/>
        <v>300</v>
      </c>
      <c r="T74" s="8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s="178" customFormat="1" ht="30" customHeight="1" x14ac:dyDescent="0.2">
      <c r="A75" s="78" t="s">
        <v>40</v>
      </c>
      <c r="B75" s="181" t="s">
        <v>94</v>
      </c>
      <c r="C75" s="112" t="s">
        <v>182</v>
      </c>
      <c r="D75" s="81" t="s">
        <v>92</v>
      </c>
      <c r="E75" s="82"/>
      <c r="F75" s="83"/>
      <c r="G75" s="84">
        <f t="shared" ref="G75:G76" si="80">E75*F75</f>
        <v>0</v>
      </c>
      <c r="H75" s="82"/>
      <c r="I75" s="83"/>
      <c r="J75" s="84">
        <f t="shared" si="74"/>
        <v>0</v>
      </c>
      <c r="K75" s="82">
        <v>6</v>
      </c>
      <c r="L75" s="83">
        <v>2300</v>
      </c>
      <c r="M75" s="84">
        <f t="shared" si="75"/>
        <v>13800</v>
      </c>
      <c r="N75" s="82">
        <v>10</v>
      </c>
      <c r="O75" s="83">
        <v>2200</v>
      </c>
      <c r="P75" s="84">
        <f t="shared" ref="P75:P76" si="81">N75*O75</f>
        <v>22000</v>
      </c>
      <c r="Q75" s="84">
        <f t="shared" ref="Q75:Q76" si="82">G75+M75</f>
        <v>13800</v>
      </c>
      <c r="R75" s="84">
        <f t="shared" ref="R75:R76" si="83">J75+P75</f>
        <v>22000</v>
      </c>
      <c r="S75" s="84">
        <f t="shared" ref="S75:S76" si="84">Q75-R75</f>
        <v>-8200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s="178" customFormat="1" ht="30" customHeight="1" x14ac:dyDescent="0.2">
      <c r="A76" s="86" t="s">
        <v>40</v>
      </c>
      <c r="B76" s="181" t="s">
        <v>181</v>
      </c>
      <c r="C76" s="112" t="s">
        <v>183</v>
      </c>
      <c r="D76" s="81" t="s">
        <v>92</v>
      </c>
      <c r="E76" s="82"/>
      <c r="F76" s="83"/>
      <c r="G76" s="84">
        <f t="shared" si="80"/>
        <v>0</v>
      </c>
      <c r="H76" s="82"/>
      <c r="I76" s="83"/>
      <c r="J76" s="84">
        <f t="shared" si="74"/>
        <v>0</v>
      </c>
      <c r="K76" s="82">
        <v>1</v>
      </c>
      <c r="L76" s="83">
        <v>3669.81</v>
      </c>
      <c r="M76" s="84">
        <f t="shared" si="75"/>
        <v>3669.81</v>
      </c>
      <c r="N76" s="82">
        <v>1</v>
      </c>
      <c r="O76" s="83">
        <v>3500</v>
      </c>
      <c r="P76" s="84">
        <f t="shared" si="81"/>
        <v>3500</v>
      </c>
      <c r="Q76" s="84">
        <f t="shared" si="82"/>
        <v>3669.81</v>
      </c>
      <c r="R76" s="84">
        <f t="shared" si="83"/>
        <v>3500</v>
      </c>
      <c r="S76" s="84">
        <f t="shared" si="84"/>
        <v>169.80999999999995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s="178" customFormat="1" ht="30" customHeight="1" x14ac:dyDescent="0.2">
      <c r="A77" s="78" t="s">
        <v>40</v>
      </c>
      <c r="B77" s="181" t="s">
        <v>184</v>
      </c>
      <c r="C77" s="112" t="s">
        <v>187</v>
      </c>
      <c r="D77" s="81" t="s">
        <v>92</v>
      </c>
      <c r="E77" s="82"/>
      <c r="F77" s="83"/>
      <c r="G77" s="84">
        <f t="shared" ref="G77:G78" si="85">E77*F77</f>
        <v>0</v>
      </c>
      <c r="H77" s="82"/>
      <c r="I77" s="83"/>
      <c r="J77" s="84">
        <f t="shared" si="74"/>
        <v>0</v>
      </c>
      <c r="K77" s="82">
        <v>12</v>
      </c>
      <c r="L77" s="83">
        <v>555</v>
      </c>
      <c r="M77" s="84">
        <f t="shared" si="75"/>
        <v>6660</v>
      </c>
      <c r="N77" s="82">
        <v>12</v>
      </c>
      <c r="O77" s="83">
        <v>555</v>
      </c>
      <c r="P77" s="84">
        <f t="shared" ref="P77:P78" si="86">N77*O77</f>
        <v>6660</v>
      </c>
      <c r="Q77" s="84">
        <f t="shared" ref="Q77:Q78" si="87">G77+M77</f>
        <v>6660</v>
      </c>
      <c r="R77" s="84">
        <f t="shared" ref="R77:R78" si="88">J77+P77</f>
        <v>6660</v>
      </c>
      <c r="S77" s="84">
        <f t="shared" ref="S77:S78" si="89">Q77-R77</f>
        <v>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s="178" customFormat="1" ht="30" customHeight="1" x14ac:dyDescent="0.2">
      <c r="A78" s="86" t="s">
        <v>40</v>
      </c>
      <c r="B78" s="181" t="s">
        <v>185</v>
      </c>
      <c r="C78" s="112" t="s">
        <v>188</v>
      </c>
      <c r="D78" s="81" t="s">
        <v>92</v>
      </c>
      <c r="E78" s="82"/>
      <c r="F78" s="83"/>
      <c r="G78" s="84">
        <f t="shared" si="85"/>
        <v>0</v>
      </c>
      <c r="H78" s="82"/>
      <c r="I78" s="83"/>
      <c r="J78" s="84">
        <f t="shared" si="74"/>
        <v>0</v>
      </c>
      <c r="K78" s="82">
        <v>5</v>
      </c>
      <c r="L78" s="83">
        <v>2807</v>
      </c>
      <c r="M78" s="84">
        <f t="shared" si="75"/>
        <v>14035</v>
      </c>
      <c r="N78" s="82">
        <v>4</v>
      </c>
      <c r="O78" s="83">
        <v>3508.75</v>
      </c>
      <c r="P78" s="84">
        <f t="shared" si="86"/>
        <v>14035</v>
      </c>
      <c r="Q78" s="84">
        <f t="shared" si="87"/>
        <v>14035</v>
      </c>
      <c r="R78" s="84">
        <f t="shared" si="88"/>
        <v>14035</v>
      </c>
      <c r="S78" s="84">
        <f t="shared" si="89"/>
        <v>0</v>
      </c>
      <c r="T78" s="8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thickBot="1" x14ac:dyDescent="0.25">
      <c r="A79" s="88" t="s">
        <v>40</v>
      </c>
      <c r="B79" s="181" t="s">
        <v>186</v>
      </c>
      <c r="C79" s="113" t="s">
        <v>189</v>
      </c>
      <c r="D79" s="91" t="s">
        <v>92</v>
      </c>
      <c r="E79" s="92"/>
      <c r="F79" s="93"/>
      <c r="G79" s="94">
        <f t="shared" si="73"/>
        <v>0</v>
      </c>
      <c r="H79" s="92"/>
      <c r="I79" s="93"/>
      <c r="J79" s="84">
        <f t="shared" si="74"/>
        <v>0</v>
      </c>
      <c r="K79" s="92">
        <v>10</v>
      </c>
      <c r="L79" s="93">
        <v>50</v>
      </c>
      <c r="M79" s="84">
        <f t="shared" si="75"/>
        <v>500</v>
      </c>
      <c r="N79" s="92">
        <v>13</v>
      </c>
      <c r="O79" s="93">
        <v>38.46</v>
      </c>
      <c r="P79" s="94">
        <f t="shared" si="76"/>
        <v>499.98</v>
      </c>
      <c r="Q79" s="84">
        <f t="shared" si="77"/>
        <v>500</v>
      </c>
      <c r="R79" s="84">
        <f t="shared" si="78"/>
        <v>499.98</v>
      </c>
      <c r="S79" s="84">
        <f t="shared" si="79"/>
        <v>1.999999999998181E-2</v>
      </c>
      <c r="T79" s="9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x14ac:dyDescent="0.2">
      <c r="A80" s="96" t="s">
        <v>95</v>
      </c>
      <c r="B80" s="97"/>
      <c r="C80" s="98"/>
      <c r="D80" s="99"/>
      <c r="E80" s="100"/>
      <c r="F80" s="101"/>
      <c r="G80" s="102">
        <f>SUM(G73:G79)</f>
        <v>0</v>
      </c>
      <c r="H80" s="100"/>
      <c r="I80" s="101"/>
      <c r="J80" s="102">
        <f>SUM(J73:J79)</f>
        <v>0</v>
      </c>
      <c r="K80" s="100"/>
      <c r="L80" s="101"/>
      <c r="M80" s="102">
        <f>SUM(M73:M79)</f>
        <v>56064.81</v>
      </c>
      <c r="N80" s="100"/>
      <c r="O80" s="101"/>
      <c r="P80" s="102">
        <f t="shared" ref="P80:S80" si="90">SUM(P73:P79)</f>
        <v>72794.98</v>
      </c>
      <c r="Q80" s="102">
        <f t="shared" si="90"/>
        <v>56064.81</v>
      </c>
      <c r="R80" s="102">
        <f t="shared" si="90"/>
        <v>72794.98</v>
      </c>
      <c r="S80" s="102">
        <f t="shared" si="90"/>
        <v>-16730.169999999998</v>
      </c>
      <c r="T80" s="103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42" customHeight="1" x14ac:dyDescent="0.2">
      <c r="A81" s="71" t="s">
        <v>29</v>
      </c>
      <c r="B81" s="72" t="s">
        <v>96</v>
      </c>
      <c r="C81" s="108" t="s">
        <v>97</v>
      </c>
      <c r="D81" s="73"/>
      <c r="E81" s="74"/>
      <c r="F81" s="75"/>
      <c r="G81" s="104"/>
      <c r="H81" s="74"/>
      <c r="I81" s="75"/>
      <c r="J81" s="104"/>
      <c r="K81" s="74"/>
      <c r="L81" s="75"/>
      <c r="M81" s="104"/>
      <c r="N81" s="74"/>
      <c r="O81" s="75"/>
      <c r="P81" s="104"/>
      <c r="Q81" s="104"/>
      <c r="R81" s="104"/>
      <c r="S81" s="104"/>
      <c r="T81" s="77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</row>
    <row r="82" spans="1:38" ht="30" customHeight="1" x14ac:dyDescent="0.2">
      <c r="A82" s="78" t="s">
        <v>40</v>
      </c>
      <c r="B82" s="105" t="s">
        <v>98</v>
      </c>
      <c r="C82" s="112" t="s">
        <v>99</v>
      </c>
      <c r="D82" s="81" t="s">
        <v>43</v>
      </c>
      <c r="E82" s="82"/>
      <c r="F82" s="83"/>
      <c r="G82" s="84">
        <f t="shared" ref="G82:G84" si="91">E82*F82</f>
        <v>0</v>
      </c>
      <c r="H82" s="82"/>
      <c r="I82" s="83"/>
      <c r="J82" s="84">
        <f t="shared" ref="J82:J84" si="92">H82*I82</f>
        <v>0</v>
      </c>
      <c r="K82" s="82">
        <v>5</v>
      </c>
      <c r="L82" s="83">
        <v>1200</v>
      </c>
      <c r="M82" s="84">
        <f t="shared" ref="M82:M84" si="93">K82*L82</f>
        <v>6000</v>
      </c>
      <c r="N82" s="82">
        <v>4</v>
      </c>
      <c r="O82" s="83">
        <v>766.28750000000002</v>
      </c>
      <c r="P82" s="84">
        <f t="shared" ref="P82:P84" si="94">N82*O82</f>
        <v>3065.15</v>
      </c>
      <c r="Q82" s="84">
        <f t="shared" ref="Q82:Q84" si="95">G82+M82</f>
        <v>6000</v>
      </c>
      <c r="R82" s="84">
        <f t="shared" ref="R82:R84" si="96">J82+P82</f>
        <v>3065.15</v>
      </c>
      <c r="S82" s="84">
        <f t="shared" ref="S82:S84" si="97">Q82-R82</f>
        <v>2934.85</v>
      </c>
      <c r="T82" s="8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 x14ac:dyDescent="0.2">
      <c r="A83" s="86" t="s">
        <v>40</v>
      </c>
      <c r="B83" s="87" t="s">
        <v>100</v>
      </c>
      <c r="C83" s="112" t="s">
        <v>101</v>
      </c>
      <c r="D83" s="81" t="s">
        <v>43</v>
      </c>
      <c r="E83" s="82"/>
      <c r="F83" s="83"/>
      <c r="G83" s="84">
        <f t="shared" si="91"/>
        <v>0</v>
      </c>
      <c r="H83" s="82"/>
      <c r="I83" s="83"/>
      <c r="J83" s="84">
        <f t="shared" si="92"/>
        <v>0</v>
      </c>
      <c r="K83" s="82">
        <v>5</v>
      </c>
      <c r="L83" s="83">
        <v>840</v>
      </c>
      <c r="M83" s="84">
        <f t="shared" si="93"/>
        <v>4200</v>
      </c>
      <c r="N83" s="82">
        <v>4</v>
      </c>
      <c r="O83" s="83">
        <v>840</v>
      </c>
      <c r="P83" s="84">
        <f t="shared" si="94"/>
        <v>3360</v>
      </c>
      <c r="Q83" s="84">
        <f t="shared" si="95"/>
        <v>4200</v>
      </c>
      <c r="R83" s="84">
        <f t="shared" si="96"/>
        <v>3360</v>
      </c>
      <c r="S83" s="84">
        <f t="shared" si="97"/>
        <v>840</v>
      </c>
      <c r="T83" s="8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51" x14ac:dyDescent="0.2">
      <c r="A84" s="88" t="s">
        <v>40</v>
      </c>
      <c r="B84" s="89" t="s">
        <v>102</v>
      </c>
      <c r="C84" s="113" t="s">
        <v>190</v>
      </c>
      <c r="D84" s="91" t="s">
        <v>43</v>
      </c>
      <c r="E84" s="92"/>
      <c r="F84" s="93"/>
      <c r="G84" s="94">
        <f t="shared" si="91"/>
        <v>0</v>
      </c>
      <c r="H84" s="92"/>
      <c r="I84" s="93"/>
      <c r="J84" s="94">
        <f t="shared" si="92"/>
        <v>0</v>
      </c>
      <c r="K84" s="92">
        <v>3</v>
      </c>
      <c r="L84" s="93">
        <v>4500</v>
      </c>
      <c r="M84" s="94">
        <f t="shared" si="93"/>
        <v>13500</v>
      </c>
      <c r="N84" s="92">
        <v>3</v>
      </c>
      <c r="O84" s="93">
        <v>4500</v>
      </c>
      <c r="P84" s="94">
        <f t="shared" si="94"/>
        <v>13500</v>
      </c>
      <c r="Q84" s="84">
        <f t="shared" si="95"/>
        <v>13500</v>
      </c>
      <c r="R84" s="84">
        <f t="shared" si="96"/>
        <v>13500</v>
      </c>
      <c r="S84" s="84">
        <f t="shared" si="97"/>
        <v>0</v>
      </c>
      <c r="T84" s="95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30" customHeight="1" x14ac:dyDescent="0.2">
      <c r="A85" s="96" t="s">
        <v>103</v>
      </c>
      <c r="B85" s="97"/>
      <c r="C85" s="98"/>
      <c r="D85" s="99"/>
      <c r="E85" s="100"/>
      <c r="F85" s="101"/>
      <c r="G85" s="102">
        <f>SUM(G82:G84)</f>
        <v>0</v>
      </c>
      <c r="H85" s="100"/>
      <c r="I85" s="101"/>
      <c r="J85" s="102">
        <f>SUM(J82:J84)</f>
        <v>0</v>
      </c>
      <c r="K85" s="100"/>
      <c r="L85" s="101"/>
      <c r="M85" s="102">
        <f>SUM(M82:M84)</f>
        <v>23700</v>
      </c>
      <c r="N85" s="100"/>
      <c r="O85" s="101"/>
      <c r="P85" s="102">
        <f t="shared" ref="P85:S85" si="98">SUM(P82:P84)</f>
        <v>19925.150000000001</v>
      </c>
      <c r="Q85" s="102">
        <f t="shared" si="98"/>
        <v>23700</v>
      </c>
      <c r="R85" s="102">
        <f t="shared" si="98"/>
        <v>19925.150000000001</v>
      </c>
      <c r="S85" s="102">
        <f t="shared" si="98"/>
        <v>3774.85</v>
      </c>
      <c r="T85" s="103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30" customHeight="1" x14ac:dyDescent="0.2">
      <c r="A86" s="71" t="s">
        <v>29</v>
      </c>
      <c r="B86" s="72" t="s">
        <v>104</v>
      </c>
      <c r="C86" s="108" t="s">
        <v>105</v>
      </c>
      <c r="D86" s="73"/>
      <c r="E86" s="74"/>
      <c r="F86" s="75"/>
      <c r="G86" s="104"/>
      <c r="H86" s="74"/>
      <c r="I86" s="75"/>
      <c r="J86" s="104"/>
      <c r="K86" s="74"/>
      <c r="L86" s="75"/>
      <c r="M86" s="104"/>
      <c r="N86" s="74"/>
      <c r="O86" s="75"/>
      <c r="P86" s="104"/>
      <c r="Q86" s="104"/>
      <c r="R86" s="104"/>
      <c r="S86" s="104"/>
      <c r="T86" s="77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</row>
    <row r="87" spans="1:38" ht="30" customHeight="1" x14ac:dyDescent="0.2">
      <c r="A87" s="78" t="s">
        <v>40</v>
      </c>
      <c r="B87" s="105" t="s">
        <v>106</v>
      </c>
      <c r="C87" s="107" t="s">
        <v>107</v>
      </c>
      <c r="D87" s="81"/>
      <c r="E87" s="82"/>
      <c r="F87" s="83"/>
      <c r="G87" s="84">
        <f t="shared" ref="G87:G89" si="99">E87*F87</f>
        <v>0</v>
      </c>
      <c r="H87" s="82"/>
      <c r="I87" s="83"/>
      <c r="J87" s="84">
        <f t="shared" ref="J87:J89" si="100">H87*I87</f>
        <v>0</v>
      </c>
      <c r="K87" s="82">
        <v>5</v>
      </c>
      <c r="L87" s="83">
        <v>1000</v>
      </c>
      <c r="M87" s="84">
        <f t="shared" ref="M87:M88" si="101">K87*L87</f>
        <v>5000</v>
      </c>
      <c r="N87" s="82">
        <v>3</v>
      </c>
      <c r="O87" s="83">
        <v>53</v>
      </c>
      <c r="P87" s="84">
        <f t="shared" ref="P87:P89" si="102">N87*O87</f>
        <v>159</v>
      </c>
      <c r="Q87" s="84">
        <f t="shared" ref="Q87:Q89" si="103">G87+M87</f>
        <v>5000</v>
      </c>
      <c r="R87" s="84">
        <f t="shared" ref="R87:R89" si="104">J87+P87</f>
        <v>159</v>
      </c>
      <c r="S87" s="84">
        <f t="shared" ref="S87:S89" si="105">Q87-R87</f>
        <v>4841</v>
      </c>
      <c r="T87" s="85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30" customHeight="1" x14ac:dyDescent="0.2">
      <c r="A88" s="78" t="s">
        <v>40</v>
      </c>
      <c r="B88" s="79" t="s">
        <v>108</v>
      </c>
      <c r="C88" s="107" t="s">
        <v>109</v>
      </c>
      <c r="D88" s="81"/>
      <c r="E88" s="82"/>
      <c r="F88" s="83"/>
      <c r="G88" s="84">
        <f t="shared" si="99"/>
        <v>0</v>
      </c>
      <c r="H88" s="82"/>
      <c r="I88" s="83"/>
      <c r="J88" s="84">
        <f t="shared" si="100"/>
        <v>0</v>
      </c>
      <c r="K88" s="82">
        <v>5</v>
      </c>
      <c r="L88" s="83">
        <v>1000</v>
      </c>
      <c r="M88" s="84">
        <f t="shared" si="101"/>
        <v>5000</v>
      </c>
      <c r="N88" s="82">
        <v>3</v>
      </c>
      <c r="O88" s="83">
        <v>605.70330000000001</v>
      </c>
      <c r="P88" s="84">
        <f t="shared" si="102"/>
        <v>1817.1098999999999</v>
      </c>
      <c r="Q88" s="84">
        <f t="shared" si="103"/>
        <v>5000</v>
      </c>
      <c r="R88" s="84">
        <f t="shared" si="104"/>
        <v>1817.1098999999999</v>
      </c>
      <c r="S88" s="84">
        <f t="shared" si="105"/>
        <v>3182.8901000000001</v>
      </c>
      <c r="T88" s="85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30" customHeight="1" x14ac:dyDescent="0.2">
      <c r="A89" s="86" t="s">
        <v>40</v>
      </c>
      <c r="B89" s="87" t="s">
        <v>110</v>
      </c>
      <c r="C89" s="107" t="s">
        <v>111</v>
      </c>
      <c r="D89" s="81"/>
      <c r="E89" s="82"/>
      <c r="F89" s="83"/>
      <c r="G89" s="84">
        <f t="shared" si="99"/>
        <v>0</v>
      </c>
      <c r="H89" s="82"/>
      <c r="I89" s="83"/>
      <c r="J89" s="84">
        <f t="shared" si="100"/>
        <v>0</v>
      </c>
      <c r="K89" s="82"/>
      <c r="L89" s="83"/>
      <c r="M89" s="84">
        <f t="shared" ref="M89" si="106">K89*L89</f>
        <v>0</v>
      </c>
      <c r="N89" s="82"/>
      <c r="O89" s="83"/>
      <c r="P89" s="84">
        <f t="shared" si="102"/>
        <v>0</v>
      </c>
      <c r="Q89" s="84">
        <f t="shared" si="103"/>
        <v>0</v>
      </c>
      <c r="R89" s="84">
        <f t="shared" si="104"/>
        <v>0</v>
      </c>
      <c r="S89" s="84">
        <f t="shared" si="105"/>
        <v>0</v>
      </c>
      <c r="T89" s="85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30" customHeight="1" x14ac:dyDescent="0.2">
      <c r="A90" s="111" t="s">
        <v>112</v>
      </c>
      <c r="B90" s="114"/>
      <c r="C90" s="98"/>
      <c r="D90" s="99"/>
      <c r="E90" s="100"/>
      <c r="F90" s="101"/>
      <c r="G90" s="102">
        <f>SUM(G87:G89)</f>
        <v>0</v>
      </c>
      <c r="H90" s="100"/>
      <c r="I90" s="101"/>
      <c r="J90" s="102">
        <f>SUM(J87:J89)</f>
        <v>0</v>
      </c>
      <c r="K90" s="100"/>
      <c r="L90" s="101"/>
      <c r="M90" s="102">
        <f>SUM(M87:M89)</f>
        <v>10000</v>
      </c>
      <c r="N90" s="100"/>
      <c r="O90" s="101"/>
      <c r="P90" s="102">
        <f t="shared" ref="P90:S90" si="107">SUM(P87:P89)</f>
        <v>1976.1098999999999</v>
      </c>
      <c r="Q90" s="102">
        <f t="shared" si="107"/>
        <v>10000</v>
      </c>
      <c r="R90" s="102">
        <f t="shared" si="107"/>
        <v>1976.1098999999999</v>
      </c>
      <c r="S90" s="102">
        <f t="shared" si="107"/>
        <v>8023.8901000000005</v>
      </c>
      <c r="T90" s="103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30" customHeight="1" x14ac:dyDescent="0.25">
      <c r="A91" s="71" t="s">
        <v>29</v>
      </c>
      <c r="B91" s="115" t="s">
        <v>113</v>
      </c>
      <c r="C91" s="116" t="s">
        <v>114</v>
      </c>
      <c r="D91" s="73"/>
      <c r="E91" s="74"/>
      <c r="F91" s="75"/>
      <c r="G91" s="104"/>
      <c r="H91" s="74"/>
      <c r="I91" s="75"/>
      <c r="J91" s="104"/>
      <c r="K91" s="74"/>
      <c r="L91" s="75"/>
      <c r="M91" s="104"/>
      <c r="N91" s="74"/>
      <c r="O91" s="75"/>
      <c r="P91" s="104"/>
      <c r="Q91" s="104"/>
      <c r="R91" s="104"/>
      <c r="S91" s="104"/>
      <c r="T91" s="77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</row>
    <row r="92" spans="1:38" ht="30" customHeight="1" x14ac:dyDescent="0.2">
      <c r="A92" s="78" t="s">
        <v>40</v>
      </c>
      <c r="B92" s="117" t="s">
        <v>115</v>
      </c>
      <c r="C92" s="118" t="s">
        <v>114</v>
      </c>
      <c r="D92" s="119"/>
      <c r="E92" s="199" t="s">
        <v>49</v>
      </c>
      <c r="F92" s="200"/>
      <c r="G92" s="201"/>
      <c r="H92" s="199" t="s">
        <v>49</v>
      </c>
      <c r="I92" s="200"/>
      <c r="J92" s="201"/>
      <c r="K92" s="82"/>
      <c r="L92" s="83"/>
      <c r="M92" s="84">
        <f t="shared" ref="M92:M93" si="108">K92*L92</f>
        <v>0</v>
      </c>
      <c r="N92" s="82"/>
      <c r="O92" s="83"/>
      <c r="P92" s="84">
        <f t="shared" ref="P92:P93" si="109">N92*O92</f>
        <v>0</v>
      </c>
      <c r="Q92" s="84">
        <f t="shared" ref="Q92:Q93" si="110">G92+M92</f>
        <v>0</v>
      </c>
      <c r="R92" s="84">
        <f t="shared" ref="R92:R93" si="111">J92+P92</f>
        <v>0</v>
      </c>
      <c r="S92" s="84">
        <f t="shared" ref="S92:S93" si="112">Q92-R92</f>
        <v>0</v>
      </c>
      <c r="T92" s="85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30" customHeight="1" x14ac:dyDescent="0.2">
      <c r="A93" s="86" t="s">
        <v>40</v>
      </c>
      <c r="B93" s="120" t="s">
        <v>116</v>
      </c>
      <c r="C93" s="121" t="s">
        <v>114</v>
      </c>
      <c r="D93" s="119"/>
      <c r="E93" s="202"/>
      <c r="F93" s="203"/>
      <c r="G93" s="204"/>
      <c r="H93" s="202"/>
      <c r="I93" s="203"/>
      <c r="J93" s="204"/>
      <c r="K93" s="82"/>
      <c r="L93" s="83"/>
      <c r="M93" s="84">
        <f t="shared" si="108"/>
        <v>0</v>
      </c>
      <c r="N93" s="82"/>
      <c r="O93" s="83"/>
      <c r="P93" s="84">
        <f t="shared" si="109"/>
        <v>0</v>
      </c>
      <c r="Q93" s="84">
        <f t="shared" si="110"/>
        <v>0</v>
      </c>
      <c r="R93" s="84">
        <f t="shared" si="111"/>
        <v>0</v>
      </c>
      <c r="S93" s="84">
        <f t="shared" si="112"/>
        <v>0</v>
      </c>
      <c r="T93" s="85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30" customHeight="1" x14ac:dyDescent="0.2">
      <c r="A94" s="111" t="s">
        <v>117</v>
      </c>
      <c r="B94" s="122"/>
      <c r="C94" s="123"/>
      <c r="D94" s="99"/>
      <c r="E94" s="100"/>
      <c r="F94" s="101"/>
      <c r="G94" s="102">
        <f>SUM(G92:G93)</f>
        <v>0</v>
      </c>
      <c r="H94" s="100"/>
      <c r="I94" s="101"/>
      <c r="J94" s="102">
        <f>SUM(J92:J93)</f>
        <v>0</v>
      </c>
      <c r="K94" s="100"/>
      <c r="L94" s="101"/>
      <c r="M94" s="102">
        <f>SUM(M92:M93)</f>
        <v>0</v>
      </c>
      <c r="N94" s="100"/>
      <c r="O94" s="101"/>
      <c r="P94" s="102">
        <f t="shared" ref="P94:S94" si="113">SUM(P92:P93)</f>
        <v>0</v>
      </c>
      <c r="Q94" s="102">
        <f t="shared" si="113"/>
        <v>0</v>
      </c>
      <c r="R94" s="102">
        <f t="shared" si="113"/>
        <v>0</v>
      </c>
      <c r="S94" s="102">
        <f t="shared" si="113"/>
        <v>0</v>
      </c>
      <c r="T94" s="103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30" customHeight="1" x14ac:dyDescent="0.25">
      <c r="A95" s="71" t="s">
        <v>29</v>
      </c>
      <c r="B95" s="124" t="s">
        <v>118</v>
      </c>
      <c r="C95" s="116" t="s">
        <v>119</v>
      </c>
      <c r="D95" s="73"/>
      <c r="E95" s="74"/>
      <c r="F95" s="75"/>
      <c r="G95" s="104"/>
      <c r="H95" s="74"/>
      <c r="I95" s="75"/>
      <c r="J95" s="104"/>
      <c r="K95" s="74"/>
      <c r="L95" s="75"/>
      <c r="M95" s="104"/>
      <c r="N95" s="74"/>
      <c r="O95" s="75"/>
      <c r="P95" s="104"/>
      <c r="Q95" s="104"/>
      <c r="R95" s="104"/>
      <c r="S95" s="104"/>
      <c r="T95" s="77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</row>
    <row r="96" spans="1:38" ht="41.25" customHeight="1" x14ac:dyDescent="0.2">
      <c r="A96" s="86" t="s">
        <v>40</v>
      </c>
      <c r="B96" s="125" t="s">
        <v>120</v>
      </c>
      <c r="C96" s="126" t="s">
        <v>119</v>
      </c>
      <c r="D96" s="119" t="s">
        <v>121</v>
      </c>
      <c r="E96" s="205" t="s">
        <v>49</v>
      </c>
      <c r="F96" s="203"/>
      <c r="G96" s="204"/>
      <c r="H96" s="205" t="s">
        <v>49</v>
      </c>
      <c r="I96" s="203"/>
      <c r="J96" s="204"/>
      <c r="K96" s="82">
        <v>1</v>
      </c>
      <c r="L96" s="83">
        <v>5000</v>
      </c>
      <c r="M96" s="84">
        <f>K96*L96</f>
        <v>5000</v>
      </c>
      <c r="N96" s="82">
        <v>1</v>
      </c>
      <c r="O96" s="83">
        <v>5000</v>
      </c>
      <c r="P96" s="84">
        <f>N96*O96</f>
        <v>5000</v>
      </c>
      <c r="Q96" s="84">
        <f>G96+M96</f>
        <v>5000</v>
      </c>
      <c r="R96" s="84">
        <f>J96+P96</f>
        <v>5000</v>
      </c>
      <c r="S96" s="84">
        <f>Q96-R96</f>
        <v>0</v>
      </c>
      <c r="T96" s="85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30" customHeight="1" x14ac:dyDescent="0.2">
      <c r="A97" s="111" t="s">
        <v>122</v>
      </c>
      <c r="B97" s="127"/>
      <c r="C97" s="123"/>
      <c r="D97" s="99"/>
      <c r="E97" s="100"/>
      <c r="F97" s="101"/>
      <c r="G97" s="102">
        <f>SUM(G96)</f>
        <v>0</v>
      </c>
      <c r="H97" s="100"/>
      <c r="I97" s="101"/>
      <c r="J97" s="102"/>
      <c r="K97" s="100"/>
      <c r="L97" s="101"/>
      <c r="M97" s="102">
        <f>SUM(M96)</f>
        <v>5000</v>
      </c>
      <c r="N97" s="100"/>
      <c r="O97" s="101"/>
      <c r="P97" s="102">
        <f t="shared" ref="P97:S97" si="114">SUM(P96)</f>
        <v>5000</v>
      </c>
      <c r="Q97" s="102">
        <f t="shared" si="114"/>
        <v>5000</v>
      </c>
      <c r="R97" s="102">
        <f t="shared" si="114"/>
        <v>5000</v>
      </c>
      <c r="S97" s="102">
        <f t="shared" si="114"/>
        <v>0</v>
      </c>
      <c r="T97" s="103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ht="19.5" customHeight="1" x14ac:dyDescent="0.2">
      <c r="A98" s="128" t="s">
        <v>123</v>
      </c>
      <c r="B98" s="129"/>
      <c r="C98" s="130"/>
      <c r="D98" s="131"/>
      <c r="E98" s="132"/>
      <c r="F98" s="133"/>
      <c r="G98" s="134">
        <f>G51+G55+G60+G66+G71+G80+G85+G90+G94+G97</f>
        <v>0</v>
      </c>
      <c r="H98" s="132"/>
      <c r="I98" s="133"/>
      <c r="J98" s="134">
        <f>J51+J55+J60+J66+J71+J80+J85+J90+J94+J97</f>
        <v>0</v>
      </c>
      <c r="K98" s="132"/>
      <c r="L98" s="133"/>
      <c r="M98" s="134">
        <f>M51+M55+M60+M66+M71+M80+M85+M90+M94+M97</f>
        <v>998891.1129999999</v>
      </c>
      <c r="N98" s="132"/>
      <c r="O98" s="133"/>
      <c r="P98" s="134">
        <f>P51+P55+P60+P66+P71+P80+P85+P90+P94+P97</f>
        <v>998891.10529978003</v>
      </c>
      <c r="Q98" s="134">
        <f>Q51+Q55+Q60+Q66+Q71+Q80+Q85+Q90+Q94+Q97</f>
        <v>998891.1129999999</v>
      </c>
      <c r="R98" s="134">
        <f>R51+R55+R60+R66+R71+R80+R85+R90+R94+R97</f>
        <v>998891.10529978003</v>
      </c>
      <c r="S98" s="134">
        <f>S51+S55+S60+S66+S71+S80+S85+S90+S94+S97</f>
        <v>3.2999999875755748E-3</v>
      </c>
      <c r="T98" s="135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</row>
    <row r="99" spans="1:38" ht="15.75" customHeight="1" x14ac:dyDescent="0.25">
      <c r="A99" s="206"/>
      <c r="B99" s="184"/>
      <c r="C99" s="184"/>
      <c r="D99" s="137"/>
      <c r="E99" s="138"/>
      <c r="F99" s="139"/>
      <c r="G99" s="140"/>
      <c r="H99" s="138"/>
      <c r="I99" s="139"/>
      <c r="J99" s="140"/>
      <c r="K99" s="138"/>
      <c r="L99" s="139"/>
      <c r="M99" s="140"/>
      <c r="N99" s="138"/>
      <c r="O99" s="139"/>
      <c r="P99" s="140"/>
      <c r="Q99" s="140"/>
      <c r="R99" s="140"/>
      <c r="S99" s="140"/>
      <c r="T99" s="14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9.5" customHeight="1" x14ac:dyDescent="0.25">
      <c r="A100" s="183" t="s">
        <v>124</v>
      </c>
      <c r="B100" s="184"/>
      <c r="C100" s="185"/>
      <c r="D100" s="142"/>
      <c r="E100" s="143"/>
      <c r="F100" s="144"/>
      <c r="G100" s="145">
        <f>G22-G98</f>
        <v>0</v>
      </c>
      <c r="H100" s="143"/>
      <c r="I100" s="144"/>
      <c r="J100" s="145">
        <f>J22-J98</f>
        <v>0</v>
      </c>
      <c r="K100" s="146"/>
      <c r="L100" s="144"/>
      <c r="M100" s="147">
        <f>M22-M98</f>
        <v>-2.9999999096617103E-3</v>
      </c>
      <c r="N100" s="146"/>
      <c r="O100" s="144"/>
      <c r="P100" s="147">
        <f>P22-P98</f>
        <v>4.7002199571579695E-3</v>
      </c>
      <c r="Q100" s="148">
        <f>Q22-Q98</f>
        <v>-2.9999999096617103E-3</v>
      </c>
      <c r="R100" s="148">
        <f>R22-R98</f>
        <v>4.7002199571579695E-3</v>
      </c>
      <c r="S100" s="148">
        <f>S22-S98</f>
        <v>-3.2999999875755748E-3</v>
      </c>
      <c r="T100" s="149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50"/>
      <c r="B101" s="151"/>
      <c r="C101" s="150"/>
      <c r="D101" s="150"/>
      <c r="E101" s="51"/>
      <c r="F101" s="150"/>
      <c r="G101" s="150"/>
      <c r="H101" s="51"/>
      <c r="I101" s="150"/>
      <c r="J101" s="150"/>
      <c r="K101" s="51"/>
      <c r="L101" s="150"/>
      <c r="M101" s="150"/>
      <c r="N101" s="51"/>
      <c r="O101" s="150"/>
      <c r="P101" s="150"/>
      <c r="Q101" s="150"/>
      <c r="R101" s="150"/>
      <c r="S101" s="150"/>
      <c r="T101" s="150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50"/>
      <c r="B102" s="151"/>
      <c r="C102" s="150"/>
      <c r="D102" s="150"/>
      <c r="E102" s="51"/>
      <c r="F102" s="150"/>
      <c r="G102" s="150"/>
      <c r="H102" s="51"/>
      <c r="I102" s="150"/>
      <c r="J102" s="150"/>
      <c r="K102" s="51"/>
      <c r="L102" s="150"/>
      <c r="M102" s="150"/>
      <c r="N102" s="51"/>
      <c r="O102" s="150"/>
      <c r="P102" s="150"/>
      <c r="Q102" s="150"/>
      <c r="R102" s="150"/>
      <c r="S102" s="150"/>
      <c r="T102" s="150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50" t="s">
        <v>125</v>
      </c>
      <c r="B103" s="151"/>
      <c r="C103" s="152"/>
      <c r="D103" s="150"/>
      <c r="E103" s="153"/>
      <c r="F103" s="152"/>
      <c r="G103" s="150"/>
      <c r="H103" s="153"/>
      <c r="I103" s="152"/>
      <c r="J103" s="152"/>
      <c r="K103" s="153"/>
      <c r="L103" s="150"/>
      <c r="M103" s="150"/>
      <c r="N103" s="51"/>
      <c r="O103" s="150"/>
      <c r="P103" s="150"/>
      <c r="Q103" s="150"/>
      <c r="R103" s="150"/>
      <c r="S103" s="150"/>
      <c r="T103" s="150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1"/>
      <c r="C104" s="154" t="s">
        <v>126</v>
      </c>
      <c r="D104" s="150"/>
      <c r="E104" s="186" t="s">
        <v>127</v>
      </c>
      <c r="F104" s="187"/>
      <c r="G104" s="150"/>
      <c r="H104" s="51"/>
      <c r="I104" s="155" t="s">
        <v>128</v>
      </c>
      <c r="J104" s="150"/>
      <c r="K104" s="51"/>
      <c r="L104" s="155"/>
      <c r="M104" s="150"/>
      <c r="N104" s="51"/>
      <c r="O104" s="155"/>
      <c r="P104" s="150"/>
      <c r="Q104" s="150"/>
      <c r="R104" s="150"/>
      <c r="S104" s="150"/>
      <c r="T104" s="150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35">
      <c r="A105" s="1"/>
      <c r="B105" s="1"/>
      <c r="C105" s="156"/>
      <c r="D105" s="157"/>
      <c r="E105" s="158"/>
      <c r="F105" s="159"/>
      <c r="G105" s="160"/>
      <c r="H105" s="158"/>
      <c r="I105" s="159"/>
      <c r="J105" s="160"/>
      <c r="K105" s="161"/>
      <c r="L105" s="159"/>
      <c r="M105" s="160"/>
      <c r="N105" s="161"/>
      <c r="O105" s="159"/>
      <c r="P105" s="160"/>
      <c r="Q105" s="160"/>
      <c r="R105" s="160"/>
      <c r="S105" s="160"/>
      <c r="T105" s="150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50"/>
      <c r="B106" s="151"/>
      <c r="C106" s="150"/>
      <c r="D106" s="150"/>
      <c r="E106" s="51"/>
      <c r="F106" s="150"/>
      <c r="G106" s="150"/>
      <c r="H106" s="51"/>
      <c r="I106" s="150"/>
      <c r="J106" s="150"/>
      <c r="K106" s="51"/>
      <c r="L106" s="150"/>
      <c r="M106" s="150"/>
      <c r="N106" s="51"/>
      <c r="O106" s="150"/>
      <c r="P106" s="150"/>
      <c r="Q106" s="150"/>
      <c r="R106" s="150"/>
      <c r="S106" s="150"/>
      <c r="T106" s="150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50"/>
      <c r="B107" s="151"/>
      <c r="C107" s="150"/>
      <c r="D107" s="150"/>
      <c r="E107" s="51"/>
      <c r="F107" s="150"/>
      <c r="G107" s="150"/>
      <c r="H107" s="51"/>
      <c r="I107" s="150"/>
      <c r="J107" s="150"/>
      <c r="K107" s="51"/>
      <c r="L107" s="150"/>
      <c r="M107" s="150"/>
      <c r="N107" s="51"/>
      <c r="O107" s="150"/>
      <c r="P107" s="150"/>
      <c r="Q107" s="150"/>
      <c r="R107" s="150"/>
      <c r="S107" s="150"/>
      <c r="T107" s="150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50"/>
      <c r="B108" s="151"/>
      <c r="C108" s="150"/>
      <c r="D108" s="150"/>
      <c r="E108" s="51"/>
      <c r="F108" s="150"/>
      <c r="G108" s="150"/>
      <c r="H108" s="51"/>
      <c r="I108" s="150"/>
      <c r="J108" s="150"/>
      <c r="K108" s="51"/>
      <c r="L108" s="150"/>
      <c r="M108" s="150"/>
      <c r="N108" s="51"/>
      <c r="O108" s="150"/>
      <c r="P108" s="150"/>
      <c r="Q108" s="150"/>
      <c r="R108" s="150"/>
      <c r="S108" s="150"/>
      <c r="T108" s="150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50"/>
      <c r="B109" s="151"/>
      <c r="C109" s="150"/>
      <c r="D109" s="150"/>
      <c r="E109" s="51"/>
      <c r="F109" s="150"/>
      <c r="G109" s="150"/>
      <c r="H109" s="51"/>
      <c r="I109" s="150"/>
      <c r="J109" s="150"/>
      <c r="K109" s="51"/>
      <c r="L109" s="150"/>
      <c r="M109" s="150"/>
      <c r="N109" s="51"/>
      <c r="O109" s="150"/>
      <c r="P109" s="150"/>
      <c r="Q109" s="150"/>
      <c r="R109" s="150"/>
      <c r="S109" s="150"/>
      <c r="T109" s="150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50"/>
      <c r="B110" s="151"/>
      <c r="C110" s="150"/>
      <c r="D110" s="150"/>
      <c r="E110" s="51"/>
      <c r="F110" s="150"/>
      <c r="G110" s="150"/>
      <c r="H110" s="51"/>
      <c r="I110" s="150"/>
      <c r="J110" s="150"/>
      <c r="K110" s="51"/>
      <c r="L110" s="150"/>
      <c r="M110" s="150"/>
      <c r="N110" s="51"/>
      <c r="O110" s="150"/>
      <c r="P110" s="150"/>
      <c r="Q110" s="150"/>
      <c r="R110" s="150"/>
      <c r="S110" s="150"/>
      <c r="T110" s="150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5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5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</sheetData>
  <autoFilter ref="A19:T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100:C100"/>
    <mergeCell ref="E104:F104"/>
    <mergeCell ref="E17:G17"/>
    <mergeCell ref="H17:J17"/>
    <mergeCell ref="A23:C23"/>
    <mergeCell ref="E44:G46"/>
    <mergeCell ref="H44:J46"/>
    <mergeCell ref="E48:G50"/>
    <mergeCell ref="H48:J50"/>
    <mergeCell ref="E92:G93"/>
    <mergeCell ref="H92:J93"/>
    <mergeCell ref="E96:G96"/>
    <mergeCell ref="H96:J96"/>
    <mergeCell ref="A99:C99"/>
  </mergeCells>
  <printOptions horizontalCentered="1"/>
  <pageMargins left="0" right="0" top="0" bottom="0" header="0" footer="0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00"/>
  <sheetViews>
    <sheetView topLeftCell="B1" workbookViewId="0"/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18.5" customWidth="1"/>
    <col min="8" max="8" width="21.375" customWidth="1"/>
    <col min="9" max="9" width="15.625" customWidth="1"/>
    <col min="10" max="10" width="16.125" customWidth="1"/>
    <col min="11" max="26" width="6.75" customWidth="1"/>
  </cols>
  <sheetData>
    <row r="1" spans="1:26" ht="15" customHeight="1" x14ac:dyDescent="0.25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129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customHeight="1" x14ac:dyDescent="0.25">
      <c r="A2" s="162"/>
      <c r="B2" s="162"/>
      <c r="C2" s="162"/>
      <c r="D2" s="163"/>
      <c r="E2" s="162"/>
      <c r="F2" s="163"/>
      <c r="G2" s="162"/>
      <c r="H2" s="218" t="s">
        <v>130</v>
      </c>
      <c r="I2" s="192"/>
      <c r="J2" s="192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customHeight="1" x14ac:dyDescent="0.25">
      <c r="A3" s="162"/>
      <c r="B3" s="162"/>
      <c r="C3" s="162"/>
      <c r="D3" s="163"/>
      <c r="E3" s="162"/>
      <c r="F3" s="163"/>
      <c r="G3" s="162"/>
      <c r="H3" s="218" t="s">
        <v>131</v>
      </c>
      <c r="I3" s="192"/>
      <c r="J3" s="192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4.25" customHeight="1" x14ac:dyDescent="0.2">
      <c r="A4" s="162"/>
      <c r="B4" s="162"/>
      <c r="C4" s="162"/>
      <c r="D4" s="163"/>
      <c r="E4" s="162"/>
      <c r="F4" s="163"/>
      <c r="G4" s="162"/>
      <c r="H4" s="162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1" customHeight="1" x14ac:dyDescent="0.3">
      <c r="A5" s="162"/>
      <c r="B5" s="219" t="s">
        <v>132</v>
      </c>
      <c r="C5" s="192"/>
      <c r="D5" s="192"/>
      <c r="E5" s="192"/>
      <c r="F5" s="192"/>
      <c r="G5" s="192"/>
      <c r="H5" s="192"/>
      <c r="I5" s="192"/>
      <c r="J5" s="192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21" customHeight="1" x14ac:dyDescent="0.3">
      <c r="A6" s="162"/>
      <c r="B6" s="219" t="s">
        <v>133</v>
      </c>
      <c r="C6" s="192"/>
      <c r="D6" s="192"/>
      <c r="E6" s="192"/>
      <c r="F6" s="192"/>
      <c r="G6" s="192"/>
      <c r="H6" s="192"/>
      <c r="I6" s="192"/>
      <c r="J6" s="192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21" customHeight="1" x14ac:dyDescent="0.3">
      <c r="A7" s="162"/>
      <c r="B7" s="220" t="s">
        <v>134</v>
      </c>
      <c r="C7" s="192"/>
      <c r="D7" s="192"/>
      <c r="E7" s="192"/>
      <c r="F7" s="192"/>
      <c r="G7" s="192"/>
      <c r="H7" s="192"/>
      <c r="I7" s="192"/>
      <c r="J7" s="192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21" customHeight="1" x14ac:dyDescent="0.3">
      <c r="A8" s="162"/>
      <c r="B8" s="219" t="s">
        <v>135</v>
      </c>
      <c r="C8" s="192"/>
      <c r="D8" s="192"/>
      <c r="E8" s="192"/>
      <c r="F8" s="192"/>
      <c r="G8" s="192"/>
      <c r="H8" s="192"/>
      <c r="I8" s="192"/>
      <c r="J8" s="192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4.25" customHeight="1" x14ac:dyDescent="0.2">
      <c r="A9" s="162"/>
      <c r="B9" s="162"/>
      <c r="C9" s="162"/>
      <c r="D9" s="163"/>
      <c r="E9" s="162"/>
      <c r="F9" s="163"/>
      <c r="G9" s="162"/>
      <c r="H9" s="162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44.25" customHeight="1" x14ac:dyDescent="0.2">
      <c r="A10" s="166"/>
      <c r="B10" s="223" t="s">
        <v>136</v>
      </c>
      <c r="C10" s="222"/>
      <c r="D10" s="224"/>
      <c r="E10" s="225" t="s">
        <v>137</v>
      </c>
      <c r="F10" s="222"/>
      <c r="G10" s="222"/>
      <c r="H10" s="222"/>
      <c r="I10" s="222"/>
      <c r="J10" s="224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61.5" customHeight="1" x14ac:dyDescent="0.2">
      <c r="A11" s="167" t="s">
        <v>138</v>
      </c>
      <c r="B11" s="167" t="s">
        <v>139</v>
      </c>
      <c r="C11" s="167" t="s">
        <v>8</v>
      </c>
      <c r="D11" s="168" t="s">
        <v>140</v>
      </c>
      <c r="E11" s="167" t="s">
        <v>141</v>
      </c>
      <c r="F11" s="168" t="s">
        <v>140</v>
      </c>
      <c r="G11" s="167" t="s">
        <v>142</v>
      </c>
      <c r="H11" s="167" t="s">
        <v>143</v>
      </c>
      <c r="I11" s="167" t="s">
        <v>144</v>
      </c>
      <c r="J11" s="167" t="s">
        <v>145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ht="15" customHeight="1" x14ac:dyDescent="0.2">
      <c r="A12" s="169"/>
      <c r="B12" s="169" t="s">
        <v>38</v>
      </c>
      <c r="C12" s="170"/>
      <c r="D12" s="171"/>
      <c r="E12" s="170"/>
      <c r="F12" s="171"/>
      <c r="G12" s="170"/>
      <c r="H12" s="170"/>
      <c r="I12" s="171"/>
      <c r="J12" s="170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15" customHeight="1" x14ac:dyDescent="0.2">
      <c r="A13" s="169"/>
      <c r="B13" s="169" t="s">
        <v>60</v>
      </c>
      <c r="C13" s="170"/>
      <c r="D13" s="171"/>
      <c r="E13" s="170"/>
      <c r="F13" s="171"/>
      <c r="G13" s="170"/>
      <c r="H13" s="170"/>
      <c r="I13" s="171"/>
      <c r="J13" s="170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15" customHeight="1" x14ac:dyDescent="0.2">
      <c r="A14" s="169"/>
      <c r="B14" s="169" t="s">
        <v>62</v>
      </c>
      <c r="C14" s="170"/>
      <c r="D14" s="171"/>
      <c r="E14" s="170"/>
      <c r="F14" s="171"/>
      <c r="G14" s="170"/>
      <c r="H14" s="170"/>
      <c r="I14" s="171"/>
      <c r="J14" s="170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15" customHeight="1" x14ac:dyDescent="0.2">
      <c r="A15" s="169"/>
      <c r="B15" s="169" t="s">
        <v>66</v>
      </c>
      <c r="C15" s="170"/>
      <c r="D15" s="171"/>
      <c r="E15" s="170"/>
      <c r="F15" s="171"/>
      <c r="G15" s="170"/>
      <c r="H15" s="170"/>
      <c r="I15" s="171"/>
      <c r="J15" s="170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ht="15" customHeight="1" x14ac:dyDescent="0.2">
      <c r="A16" s="169"/>
      <c r="B16" s="169" t="s">
        <v>71</v>
      </c>
      <c r="C16" s="170"/>
      <c r="D16" s="171"/>
      <c r="E16" s="170"/>
      <c r="F16" s="171"/>
      <c r="G16" s="170"/>
      <c r="H16" s="170"/>
      <c r="I16" s="171"/>
      <c r="J16" s="170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15" customHeight="1" x14ac:dyDescent="0.2">
      <c r="A17" s="169"/>
      <c r="B17" s="169"/>
      <c r="C17" s="170"/>
      <c r="D17" s="171"/>
      <c r="E17" s="170"/>
      <c r="F17" s="171"/>
      <c r="G17" s="170"/>
      <c r="H17" s="170"/>
      <c r="I17" s="171"/>
      <c r="J17" s="170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15" customHeight="1" x14ac:dyDescent="0.25">
      <c r="A18" s="172"/>
      <c r="B18" s="221" t="s">
        <v>146</v>
      </c>
      <c r="C18" s="222"/>
      <c r="D18" s="173">
        <f>SUM(D12:D17)</f>
        <v>0</v>
      </c>
      <c r="E18" s="174"/>
      <c r="F18" s="173">
        <f>SUM(F12:F17)</f>
        <v>0</v>
      </c>
      <c r="G18" s="174"/>
      <c r="H18" s="174"/>
      <c r="I18" s="173">
        <f>SUM(I12:I17)</f>
        <v>0</v>
      </c>
      <c r="J18" s="174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</row>
    <row r="19" spans="1:26" ht="14.25" customHeight="1" x14ac:dyDescent="0.2">
      <c r="A19" s="162"/>
      <c r="B19" s="162"/>
      <c r="C19" s="162"/>
      <c r="D19" s="163"/>
      <c r="E19" s="162"/>
      <c r="F19" s="163"/>
      <c r="G19" s="162"/>
      <c r="H19" s="162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14.25" customHeight="1" x14ac:dyDescent="0.2">
      <c r="A20" s="162"/>
      <c r="B20" s="162"/>
      <c r="C20" s="162"/>
      <c r="D20" s="163"/>
      <c r="E20" s="162"/>
      <c r="F20" s="163"/>
      <c r="G20" s="162"/>
      <c r="H20" s="162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44.25" customHeight="1" x14ac:dyDescent="0.2">
      <c r="A21" s="166"/>
      <c r="B21" s="223" t="s">
        <v>147</v>
      </c>
      <c r="C21" s="222"/>
      <c r="D21" s="224"/>
      <c r="E21" s="225" t="s">
        <v>137</v>
      </c>
      <c r="F21" s="222"/>
      <c r="G21" s="222"/>
      <c r="H21" s="222"/>
      <c r="I21" s="222"/>
      <c r="J21" s="224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</row>
    <row r="22" spans="1:26" ht="61.5" customHeight="1" x14ac:dyDescent="0.2">
      <c r="A22" s="167" t="s">
        <v>138</v>
      </c>
      <c r="B22" s="167" t="s">
        <v>139</v>
      </c>
      <c r="C22" s="167" t="s">
        <v>8</v>
      </c>
      <c r="D22" s="168" t="s">
        <v>140</v>
      </c>
      <c r="E22" s="167" t="s">
        <v>141</v>
      </c>
      <c r="F22" s="168" t="s">
        <v>140</v>
      </c>
      <c r="G22" s="167" t="s">
        <v>142</v>
      </c>
      <c r="H22" s="167" t="s">
        <v>143</v>
      </c>
      <c r="I22" s="167" t="s">
        <v>144</v>
      </c>
      <c r="J22" s="167" t="s">
        <v>145</v>
      </c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spans="1:26" ht="15" customHeight="1" x14ac:dyDescent="0.2">
      <c r="A23" s="169"/>
      <c r="B23" s="169" t="s">
        <v>38</v>
      </c>
      <c r="C23" s="170"/>
      <c r="D23" s="171"/>
      <c r="E23" s="170"/>
      <c r="F23" s="171"/>
      <c r="G23" s="170"/>
      <c r="H23" s="170"/>
      <c r="I23" s="171"/>
      <c r="J23" s="170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ht="15" customHeight="1" x14ac:dyDescent="0.2">
      <c r="A24" s="169"/>
      <c r="B24" s="169" t="s">
        <v>60</v>
      </c>
      <c r="C24" s="170"/>
      <c r="D24" s="171"/>
      <c r="E24" s="170"/>
      <c r="F24" s="171"/>
      <c r="G24" s="170"/>
      <c r="H24" s="170"/>
      <c r="I24" s="171"/>
      <c r="J24" s="170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ht="15" customHeight="1" x14ac:dyDescent="0.2">
      <c r="A25" s="169"/>
      <c r="B25" s="169" t="s">
        <v>62</v>
      </c>
      <c r="C25" s="170"/>
      <c r="D25" s="171"/>
      <c r="E25" s="170"/>
      <c r="F25" s="171"/>
      <c r="G25" s="170"/>
      <c r="H25" s="170"/>
      <c r="I25" s="171"/>
      <c r="J25" s="170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 ht="15" customHeight="1" x14ac:dyDescent="0.2">
      <c r="A26" s="169"/>
      <c r="B26" s="169" t="s">
        <v>66</v>
      </c>
      <c r="C26" s="170"/>
      <c r="D26" s="171"/>
      <c r="E26" s="170"/>
      <c r="F26" s="171"/>
      <c r="G26" s="170"/>
      <c r="H26" s="170"/>
      <c r="I26" s="171"/>
      <c r="J26" s="170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ht="15" customHeight="1" x14ac:dyDescent="0.2">
      <c r="A27" s="169"/>
      <c r="B27" s="169" t="s">
        <v>71</v>
      </c>
      <c r="C27" s="170"/>
      <c r="D27" s="171"/>
      <c r="E27" s="170"/>
      <c r="F27" s="171"/>
      <c r="G27" s="170"/>
      <c r="H27" s="170"/>
      <c r="I27" s="171"/>
      <c r="J27" s="170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ht="15" customHeight="1" x14ac:dyDescent="0.2">
      <c r="A28" s="169"/>
      <c r="B28" s="169"/>
      <c r="C28" s="170"/>
      <c r="D28" s="171"/>
      <c r="E28" s="170"/>
      <c r="F28" s="171"/>
      <c r="G28" s="170"/>
      <c r="H28" s="170"/>
      <c r="I28" s="171"/>
      <c r="J28" s="170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ht="15" customHeight="1" x14ac:dyDescent="0.25">
      <c r="A29" s="172"/>
      <c r="B29" s="221" t="s">
        <v>146</v>
      </c>
      <c r="C29" s="222"/>
      <c r="D29" s="173">
        <f>SUM(D23:D28)</f>
        <v>0</v>
      </c>
      <c r="E29" s="174"/>
      <c r="F29" s="173">
        <f>SUM(F23:F28)</f>
        <v>0</v>
      </c>
      <c r="G29" s="174"/>
      <c r="H29" s="174"/>
      <c r="I29" s="173">
        <f>SUM(I23:I28)</f>
        <v>0</v>
      </c>
      <c r="J29" s="174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</row>
    <row r="30" spans="1:26" ht="14.25" customHeight="1" x14ac:dyDescent="0.2">
      <c r="A30" s="162"/>
      <c r="B30" s="162"/>
      <c r="C30" s="162"/>
      <c r="D30" s="163"/>
      <c r="E30" s="162"/>
      <c r="F30" s="163"/>
      <c r="G30" s="162"/>
      <c r="H30" s="162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ht="14.25" customHeight="1" x14ac:dyDescent="0.2">
      <c r="A31" s="176"/>
      <c r="B31" s="176" t="s">
        <v>148</v>
      </c>
      <c r="C31" s="176"/>
      <c r="D31" s="177"/>
      <c r="E31" s="176"/>
      <c r="F31" s="177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1:26" ht="14.25" customHeight="1" x14ac:dyDescent="0.2">
      <c r="A32" s="162"/>
      <c r="B32" s="162"/>
      <c r="C32" s="162"/>
      <c r="D32" s="163"/>
      <c r="E32" s="162"/>
      <c r="F32" s="163"/>
      <c r="G32" s="162"/>
      <c r="H32" s="162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ht="14.25" customHeight="1" x14ac:dyDescent="0.2">
      <c r="A33" s="162"/>
      <c r="B33" s="162"/>
      <c r="C33" s="162"/>
      <c r="D33" s="163"/>
      <c r="E33" s="162"/>
      <c r="F33" s="163"/>
      <c r="G33" s="162"/>
      <c r="H33" s="162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14.25" customHeight="1" x14ac:dyDescent="0.2">
      <c r="A34" s="162"/>
      <c r="B34" s="162"/>
      <c r="C34" s="162"/>
      <c r="D34" s="163"/>
      <c r="E34" s="162"/>
      <c r="F34" s="163"/>
      <c r="G34" s="162"/>
      <c r="H34" s="162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ht="14.25" customHeight="1" x14ac:dyDescent="0.2">
      <c r="A35" s="162"/>
      <c r="B35" s="162"/>
      <c r="C35" s="162"/>
      <c r="D35" s="163"/>
      <c r="E35" s="162"/>
      <c r="F35" s="163"/>
      <c r="G35" s="162"/>
      <c r="H35" s="162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14.25" customHeight="1" x14ac:dyDescent="0.2">
      <c r="A36" s="162"/>
      <c r="B36" s="162"/>
      <c r="C36" s="162"/>
      <c r="D36" s="163"/>
      <c r="E36" s="162"/>
      <c r="F36" s="163"/>
      <c r="G36" s="162"/>
      <c r="H36" s="162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14.25" customHeight="1" x14ac:dyDescent="0.2">
      <c r="A37" s="162"/>
      <c r="B37" s="162"/>
      <c r="C37" s="162"/>
      <c r="D37" s="163"/>
      <c r="E37" s="162"/>
      <c r="F37" s="163"/>
      <c r="G37" s="162"/>
      <c r="H37" s="162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14.25" customHeight="1" x14ac:dyDescent="0.2">
      <c r="A38" s="162"/>
      <c r="B38" s="162"/>
      <c r="C38" s="162"/>
      <c r="D38" s="163"/>
      <c r="E38" s="162"/>
      <c r="F38" s="163"/>
      <c r="G38" s="162"/>
      <c r="H38" s="162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14.25" customHeight="1" x14ac:dyDescent="0.2">
      <c r="A39" s="162"/>
      <c r="B39" s="162"/>
      <c r="C39" s="162"/>
      <c r="D39" s="163"/>
      <c r="E39" s="162"/>
      <c r="F39" s="163"/>
      <c r="G39" s="162"/>
      <c r="H39" s="162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ht="14.25" customHeight="1" x14ac:dyDescent="0.2">
      <c r="A40" s="162"/>
      <c r="B40" s="162"/>
      <c r="C40" s="162"/>
      <c r="D40" s="163"/>
      <c r="E40" s="162"/>
      <c r="F40" s="163"/>
      <c r="G40" s="162"/>
      <c r="H40" s="162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ht="14.25" customHeight="1" x14ac:dyDescent="0.2">
      <c r="A41" s="162"/>
      <c r="B41" s="162"/>
      <c r="C41" s="162"/>
      <c r="D41" s="163"/>
      <c r="E41" s="162"/>
      <c r="F41" s="163"/>
      <c r="G41" s="162"/>
      <c r="H41" s="162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ht="14.25" customHeight="1" x14ac:dyDescent="0.2">
      <c r="A42" s="162"/>
      <c r="B42" s="162"/>
      <c r="C42" s="162"/>
      <c r="D42" s="163"/>
      <c r="E42" s="162"/>
      <c r="F42" s="163"/>
      <c r="G42" s="162"/>
      <c r="H42" s="162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ht="14.25" customHeight="1" x14ac:dyDescent="0.2">
      <c r="A43" s="162"/>
      <c r="B43" s="162"/>
      <c r="C43" s="162"/>
      <c r="D43" s="163"/>
      <c r="E43" s="162"/>
      <c r="F43" s="163"/>
      <c r="G43" s="162"/>
      <c r="H43" s="162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ht="14.25" customHeight="1" x14ac:dyDescent="0.2">
      <c r="A44" s="162"/>
      <c r="B44" s="162"/>
      <c r="C44" s="162"/>
      <c r="D44" s="163"/>
      <c r="E44" s="162"/>
      <c r="F44" s="163"/>
      <c r="G44" s="162"/>
      <c r="H44" s="162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ht="14.25" customHeight="1" x14ac:dyDescent="0.2">
      <c r="A45" s="162"/>
      <c r="B45" s="162"/>
      <c r="C45" s="162"/>
      <c r="D45" s="163"/>
      <c r="E45" s="162"/>
      <c r="F45" s="163"/>
      <c r="G45" s="162"/>
      <c r="H45" s="162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ht="14.25" customHeight="1" x14ac:dyDescent="0.2">
      <c r="A46" s="162"/>
      <c r="B46" s="162"/>
      <c r="C46" s="162"/>
      <c r="D46" s="163"/>
      <c r="E46" s="162"/>
      <c r="F46" s="163"/>
      <c r="G46" s="162"/>
      <c r="H46" s="162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14.25" customHeight="1" x14ac:dyDescent="0.2">
      <c r="A47" s="162"/>
      <c r="B47" s="162"/>
      <c r="C47" s="162"/>
      <c r="D47" s="163"/>
      <c r="E47" s="162"/>
      <c r="F47" s="163"/>
      <c r="G47" s="162"/>
      <c r="H47" s="162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14.25" customHeight="1" x14ac:dyDescent="0.2">
      <c r="A48" s="162"/>
      <c r="B48" s="162"/>
      <c r="C48" s="162"/>
      <c r="D48" s="163"/>
      <c r="E48" s="162"/>
      <c r="F48" s="163"/>
      <c r="G48" s="162"/>
      <c r="H48" s="162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ht="14.25" customHeight="1" x14ac:dyDescent="0.2">
      <c r="A49" s="162"/>
      <c r="B49" s="162"/>
      <c r="C49" s="162"/>
      <c r="D49" s="163"/>
      <c r="E49" s="162"/>
      <c r="F49" s="163"/>
      <c r="G49" s="162"/>
      <c r="H49" s="162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ht="14.25" customHeight="1" x14ac:dyDescent="0.2">
      <c r="A50" s="162"/>
      <c r="B50" s="162"/>
      <c r="C50" s="162"/>
      <c r="D50" s="163"/>
      <c r="E50" s="162"/>
      <c r="F50" s="163"/>
      <c r="G50" s="162"/>
      <c r="H50" s="162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ht="14.25" customHeight="1" x14ac:dyDescent="0.2">
      <c r="A51" s="162"/>
      <c r="B51" s="162"/>
      <c r="C51" s="162"/>
      <c r="D51" s="163"/>
      <c r="E51" s="162"/>
      <c r="F51" s="163"/>
      <c r="G51" s="162"/>
      <c r="H51" s="162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ht="14.25" customHeight="1" x14ac:dyDescent="0.2">
      <c r="A52" s="162"/>
      <c r="B52" s="162"/>
      <c r="C52" s="162"/>
      <c r="D52" s="163"/>
      <c r="E52" s="162"/>
      <c r="F52" s="163"/>
      <c r="G52" s="162"/>
      <c r="H52" s="162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ht="14.25" customHeight="1" x14ac:dyDescent="0.2">
      <c r="A53" s="162"/>
      <c r="B53" s="162"/>
      <c r="C53" s="162"/>
      <c r="D53" s="163"/>
      <c r="E53" s="162"/>
      <c r="F53" s="163"/>
      <c r="G53" s="162"/>
      <c r="H53" s="162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ht="14.25" customHeight="1" x14ac:dyDescent="0.2">
      <c r="A54" s="162"/>
      <c r="B54" s="162"/>
      <c r="C54" s="162"/>
      <c r="D54" s="163"/>
      <c r="E54" s="162"/>
      <c r="F54" s="163"/>
      <c r="G54" s="162"/>
      <c r="H54" s="162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14.25" customHeight="1" x14ac:dyDescent="0.2">
      <c r="A55" s="162"/>
      <c r="B55" s="162"/>
      <c r="C55" s="162"/>
      <c r="D55" s="163"/>
      <c r="E55" s="162"/>
      <c r="F55" s="163"/>
      <c r="G55" s="162"/>
      <c r="H55" s="162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ht="14.25" customHeight="1" x14ac:dyDescent="0.2">
      <c r="A56" s="162"/>
      <c r="B56" s="162"/>
      <c r="C56" s="162"/>
      <c r="D56" s="163"/>
      <c r="E56" s="162"/>
      <c r="F56" s="163"/>
      <c r="G56" s="162"/>
      <c r="H56" s="162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14.25" customHeight="1" x14ac:dyDescent="0.2">
      <c r="A57" s="162"/>
      <c r="B57" s="162"/>
      <c r="C57" s="162"/>
      <c r="D57" s="163"/>
      <c r="E57" s="162"/>
      <c r="F57" s="163"/>
      <c r="G57" s="162"/>
      <c r="H57" s="162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14.25" customHeight="1" x14ac:dyDescent="0.2">
      <c r="A58" s="162"/>
      <c r="B58" s="162"/>
      <c r="C58" s="162"/>
      <c r="D58" s="163"/>
      <c r="E58" s="162"/>
      <c r="F58" s="163"/>
      <c r="G58" s="162"/>
      <c r="H58" s="162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14.25" customHeight="1" x14ac:dyDescent="0.2">
      <c r="A59" s="162"/>
      <c r="B59" s="162"/>
      <c r="C59" s="162"/>
      <c r="D59" s="163"/>
      <c r="E59" s="162"/>
      <c r="F59" s="163"/>
      <c r="G59" s="162"/>
      <c r="H59" s="162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14.25" customHeight="1" x14ac:dyDescent="0.2">
      <c r="A60" s="162"/>
      <c r="B60" s="162"/>
      <c r="C60" s="162"/>
      <c r="D60" s="163"/>
      <c r="E60" s="162"/>
      <c r="F60" s="163"/>
      <c r="G60" s="162"/>
      <c r="H60" s="162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14.25" customHeight="1" x14ac:dyDescent="0.2">
      <c r="A61" s="162"/>
      <c r="B61" s="162"/>
      <c r="C61" s="162"/>
      <c r="D61" s="163"/>
      <c r="E61" s="162"/>
      <c r="F61" s="163"/>
      <c r="G61" s="162"/>
      <c r="H61" s="162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14.25" customHeight="1" x14ac:dyDescent="0.2">
      <c r="A62" s="162"/>
      <c r="B62" s="162"/>
      <c r="C62" s="162"/>
      <c r="D62" s="163"/>
      <c r="E62" s="162"/>
      <c r="F62" s="163"/>
      <c r="G62" s="162"/>
      <c r="H62" s="162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14.25" customHeight="1" x14ac:dyDescent="0.2">
      <c r="A63" s="162"/>
      <c r="B63" s="162"/>
      <c r="C63" s="162"/>
      <c r="D63" s="163"/>
      <c r="E63" s="162"/>
      <c r="F63" s="163"/>
      <c r="G63" s="162"/>
      <c r="H63" s="162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14.25" customHeight="1" x14ac:dyDescent="0.2">
      <c r="A64" s="162"/>
      <c r="B64" s="162"/>
      <c r="C64" s="162"/>
      <c r="D64" s="163"/>
      <c r="E64" s="162"/>
      <c r="F64" s="163"/>
      <c r="G64" s="162"/>
      <c r="H64" s="162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14.25" customHeight="1" x14ac:dyDescent="0.2">
      <c r="A65" s="162"/>
      <c r="B65" s="162"/>
      <c r="C65" s="162"/>
      <c r="D65" s="163"/>
      <c r="E65" s="162"/>
      <c r="F65" s="163"/>
      <c r="G65" s="162"/>
      <c r="H65" s="162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ht="14.25" customHeight="1" x14ac:dyDescent="0.2">
      <c r="A66" s="162"/>
      <c r="B66" s="162"/>
      <c r="C66" s="162"/>
      <c r="D66" s="163"/>
      <c r="E66" s="162"/>
      <c r="F66" s="163"/>
      <c r="G66" s="162"/>
      <c r="H66" s="162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ht="14.25" customHeight="1" x14ac:dyDescent="0.2">
      <c r="A67" s="162"/>
      <c r="B67" s="162"/>
      <c r="C67" s="162"/>
      <c r="D67" s="163"/>
      <c r="E67" s="162"/>
      <c r="F67" s="163"/>
      <c r="G67" s="162"/>
      <c r="H67" s="162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ht="14.25" customHeight="1" x14ac:dyDescent="0.2">
      <c r="A68" s="162"/>
      <c r="B68" s="162"/>
      <c r="C68" s="162"/>
      <c r="D68" s="163"/>
      <c r="E68" s="162"/>
      <c r="F68" s="163"/>
      <c r="G68" s="162"/>
      <c r="H68" s="162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ht="14.25" customHeight="1" x14ac:dyDescent="0.2">
      <c r="A69" s="162"/>
      <c r="B69" s="162"/>
      <c r="C69" s="162"/>
      <c r="D69" s="163"/>
      <c r="E69" s="162"/>
      <c r="F69" s="163"/>
      <c r="G69" s="162"/>
      <c r="H69" s="162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ht="14.25" customHeight="1" x14ac:dyDescent="0.2">
      <c r="A70" s="162"/>
      <c r="B70" s="162"/>
      <c r="C70" s="162"/>
      <c r="D70" s="163"/>
      <c r="E70" s="162"/>
      <c r="F70" s="163"/>
      <c r="G70" s="162"/>
      <c r="H70" s="162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ht="14.25" customHeight="1" x14ac:dyDescent="0.2">
      <c r="A71" s="162"/>
      <c r="B71" s="162"/>
      <c r="C71" s="162"/>
      <c r="D71" s="163"/>
      <c r="E71" s="162"/>
      <c r="F71" s="163"/>
      <c r="G71" s="162"/>
      <c r="H71" s="162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ht="14.25" customHeight="1" x14ac:dyDescent="0.2">
      <c r="A72" s="162"/>
      <c r="B72" s="162"/>
      <c r="C72" s="162"/>
      <c r="D72" s="163"/>
      <c r="E72" s="162"/>
      <c r="F72" s="163"/>
      <c r="G72" s="162"/>
      <c r="H72" s="162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ht="14.25" customHeight="1" x14ac:dyDescent="0.2">
      <c r="A73" s="162"/>
      <c r="B73" s="162"/>
      <c r="C73" s="162"/>
      <c r="D73" s="163"/>
      <c r="E73" s="162"/>
      <c r="F73" s="163"/>
      <c r="G73" s="162"/>
      <c r="H73" s="162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ht="14.25" customHeight="1" x14ac:dyDescent="0.2">
      <c r="A74" s="162"/>
      <c r="B74" s="162"/>
      <c r="C74" s="162"/>
      <c r="D74" s="163"/>
      <c r="E74" s="162"/>
      <c r="F74" s="163"/>
      <c r="G74" s="162"/>
      <c r="H74" s="162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14.25" customHeight="1" x14ac:dyDescent="0.2">
      <c r="A75" s="162"/>
      <c r="B75" s="162"/>
      <c r="C75" s="162"/>
      <c r="D75" s="163"/>
      <c r="E75" s="162"/>
      <c r="F75" s="163"/>
      <c r="G75" s="162"/>
      <c r="H75" s="162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14.25" customHeight="1" x14ac:dyDescent="0.2">
      <c r="A76" s="162"/>
      <c r="B76" s="162"/>
      <c r="C76" s="162"/>
      <c r="D76" s="163"/>
      <c r="E76" s="162"/>
      <c r="F76" s="163"/>
      <c r="G76" s="162"/>
      <c r="H76" s="162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14.25" customHeight="1" x14ac:dyDescent="0.2">
      <c r="A77" s="162"/>
      <c r="B77" s="162"/>
      <c r="C77" s="162"/>
      <c r="D77" s="163"/>
      <c r="E77" s="162"/>
      <c r="F77" s="163"/>
      <c r="G77" s="162"/>
      <c r="H77" s="162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14.25" customHeight="1" x14ac:dyDescent="0.2">
      <c r="A78" s="162"/>
      <c r="B78" s="162"/>
      <c r="C78" s="162"/>
      <c r="D78" s="163"/>
      <c r="E78" s="162"/>
      <c r="F78" s="163"/>
      <c r="G78" s="162"/>
      <c r="H78" s="162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14.25" customHeight="1" x14ac:dyDescent="0.2">
      <c r="A79" s="162"/>
      <c r="B79" s="162"/>
      <c r="C79" s="162"/>
      <c r="D79" s="163"/>
      <c r="E79" s="162"/>
      <c r="F79" s="163"/>
      <c r="G79" s="162"/>
      <c r="H79" s="162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14.25" customHeight="1" x14ac:dyDescent="0.2">
      <c r="A80" s="162"/>
      <c r="B80" s="162"/>
      <c r="C80" s="162"/>
      <c r="D80" s="163"/>
      <c r="E80" s="162"/>
      <c r="F80" s="163"/>
      <c r="G80" s="162"/>
      <c r="H80" s="162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14.25" customHeight="1" x14ac:dyDescent="0.2">
      <c r="A81" s="162"/>
      <c r="B81" s="162"/>
      <c r="C81" s="162"/>
      <c r="D81" s="163"/>
      <c r="E81" s="162"/>
      <c r="F81" s="163"/>
      <c r="G81" s="162"/>
      <c r="H81" s="162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14.25" customHeight="1" x14ac:dyDescent="0.2">
      <c r="A82" s="162"/>
      <c r="B82" s="162"/>
      <c r="C82" s="162"/>
      <c r="D82" s="163"/>
      <c r="E82" s="162"/>
      <c r="F82" s="163"/>
      <c r="G82" s="162"/>
      <c r="H82" s="162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14.25" customHeight="1" x14ac:dyDescent="0.2">
      <c r="A83" s="162"/>
      <c r="B83" s="162"/>
      <c r="C83" s="162"/>
      <c r="D83" s="163"/>
      <c r="E83" s="162"/>
      <c r="F83" s="163"/>
      <c r="G83" s="162"/>
      <c r="H83" s="162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14.25" customHeight="1" x14ac:dyDescent="0.2">
      <c r="A84" s="162"/>
      <c r="B84" s="162"/>
      <c r="C84" s="162"/>
      <c r="D84" s="163"/>
      <c r="E84" s="162"/>
      <c r="F84" s="163"/>
      <c r="G84" s="162"/>
      <c r="H84" s="162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14.25" customHeight="1" x14ac:dyDescent="0.2">
      <c r="A85" s="162"/>
      <c r="B85" s="162"/>
      <c r="C85" s="162"/>
      <c r="D85" s="163"/>
      <c r="E85" s="162"/>
      <c r="F85" s="163"/>
      <c r="G85" s="162"/>
      <c r="H85" s="162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14.25" customHeight="1" x14ac:dyDescent="0.2">
      <c r="A86" s="162"/>
      <c r="B86" s="162"/>
      <c r="C86" s="162"/>
      <c r="D86" s="163"/>
      <c r="E86" s="162"/>
      <c r="F86" s="163"/>
      <c r="G86" s="162"/>
      <c r="H86" s="162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14.25" customHeight="1" x14ac:dyDescent="0.2">
      <c r="A87" s="162"/>
      <c r="B87" s="162"/>
      <c r="C87" s="162"/>
      <c r="D87" s="163"/>
      <c r="E87" s="162"/>
      <c r="F87" s="163"/>
      <c r="G87" s="162"/>
      <c r="H87" s="162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14.25" customHeight="1" x14ac:dyDescent="0.2">
      <c r="A88" s="162"/>
      <c r="B88" s="162"/>
      <c r="C88" s="162"/>
      <c r="D88" s="163"/>
      <c r="E88" s="162"/>
      <c r="F88" s="163"/>
      <c r="G88" s="162"/>
      <c r="H88" s="162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14.25" customHeight="1" x14ac:dyDescent="0.2">
      <c r="A89" s="162"/>
      <c r="B89" s="162"/>
      <c r="C89" s="162"/>
      <c r="D89" s="163"/>
      <c r="E89" s="162"/>
      <c r="F89" s="163"/>
      <c r="G89" s="162"/>
      <c r="H89" s="162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4.25" customHeight="1" x14ac:dyDescent="0.2">
      <c r="A90" s="162"/>
      <c r="B90" s="162"/>
      <c r="C90" s="162"/>
      <c r="D90" s="163"/>
      <c r="E90" s="162"/>
      <c r="F90" s="163"/>
      <c r="G90" s="162"/>
      <c r="H90" s="162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14.25" customHeight="1" x14ac:dyDescent="0.2">
      <c r="A91" s="162"/>
      <c r="B91" s="162"/>
      <c r="C91" s="162"/>
      <c r="D91" s="163"/>
      <c r="E91" s="162"/>
      <c r="F91" s="163"/>
      <c r="G91" s="162"/>
      <c r="H91" s="162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4.25" customHeight="1" x14ac:dyDescent="0.2">
      <c r="A92" s="162"/>
      <c r="B92" s="162"/>
      <c r="C92" s="162"/>
      <c r="D92" s="163"/>
      <c r="E92" s="162"/>
      <c r="F92" s="163"/>
      <c r="G92" s="162"/>
      <c r="H92" s="162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14.25" customHeight="1" x14ac:dyDescent="0.2">
      <c r="A93" s="162"/>
      <c r="B93" s="162"/>
      <c r="C93" s="162"/>
      <c r="D93" s="163"/>
      <c r="E93" s="162"/>
      <c r="F93" s="163"/>
      <c r="G93" s="162"/>
      <c r="H93" s="162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4.25" customHeight="1" x14ac:dyDescent="0.2">
      <c r="A94" s="162"/>
      <c r="B94" s="162"/>
      <c r="C94" s="162"/>
      <c r="D94" s="163"/>
      <c r="E94" s="162"/>
      <c r="F94" s="163"/>
      <c r="G94" s="162"/>
      <c r="H94" s="162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4.25" customHeight="1" x14ac:dyDescent="0.2">
      <c r="A95" s="162"/>
      <c r="B95" s="162"/>
      <c r="C95" s="162"/>
      <c r="D95" s="163"/>
      <c r="E95" s="162"/>
      <c r="F95" s="163"/>
      <c r="G95" s="162"/>
      <c r="H95" s="162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4.25" customHeight="1" x14ac:dyDescent="0.2">
      <c r="A96" s="162"/>
      <c r="B96" s="162"/>
      <c r="C96" s="162"/>
      <c r="D96" s="163"/>
      <c r="E96" s="162"/>
      <c r="F96" s="163"/>
      <c r="G96" s="162"/>
      <c r="H96" s="162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4.25" customHeight="1" x14ac:dyDescent="0.2">
      <c r="A97" s="162"/>
      <c r="B97" s="162"/>
      <c r="C97" s="162"/>
      <c r="D97" s="163"/>
      <c r="E97" s="162"/>
      <c r="F97" s="163"/>
      <c r="G97" s="162"/>
      <c r="H97" s="162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4.25" customHeight="1" x14ac:dyDescent="0.2">
      <c r="A98" s="162"/>
      <c r="B98" s="162"/>
      <c r="C98" s="162"/>
      <c r="D98" s="163"/>
      <c r="E98" s="162"/>
      <c r="F98" s="163"/>
      <c r="G98" s="162"/>
      <c r="H98" s="162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4.25" customHeight="1" x14ac:dyDescent="0.2">
      <c r="A99" s="162"/>
      <c r="B99" s="162"/>
      <c r="C99" s="162"/>
      <c r="D99" s="163"/>
      <c r="E99" s="162"/>
      <c r="F99" s="163"/>
      <c r="G99" s="162"/>
      <c r="H99" s="162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4.25" customHeight="1" x14ac:dyDescent="0.2">
      <c r="A100" s="162"/>
      <c r="B100" s="162"/>
      <c r="C100" s="162"/>
      <c r="D100" s="163"/>
      <c r="E100" s="162"/>
      <c r="F100" s="163"/>
      <c r="G100" s="162"/>
      <c r="H100" s="162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4.25" customHeight="1" x14ac:dyDescent="0.2">
      <c r="A101" s="162"/>
      <c r="B101" s="162"/>
      <c r="C101" s="162"/>
      <c r="D101" s="163"/>
      <c r="E101" s="162"/>
      <c r="F101" s="163"/>
      <c r="G101" s="162"/>
      <c r="H101" s="162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4.25" customHeight="1" x14ac:dyDescent="0.2">
      <c r="A102" s="162"/>
      <c r="B102" s="162"/>
      <c r="C102" s="162"/>
      <c r="D102" s="163"/>
      <c r="E102" s="162"/>
      <c r="F102" s="163"/>
      <c r="G102" s="162"/>
      <c r="H102" s="162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4.25" customHeight="1" x14ac:dyDescent="0.2">
      <c r="A103" s="162"/>
      <c r="B103" s="162"/>
      <c r="C103" s="162"/>
      <c r="D103" s="163"/>
      <c r="E103" s="162"/>
      <c r="F103" s="163"/>
      <c r="G103" s="162"/>
      <c r="H103" s="162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4.25" customHeight="1" x14ac:dyDescent="0.2">
      <c r="A104" s="162"/>
      <c r="B104" s="162"/>
      <c r="C104" s="162"/>
      <c r="D104" s="163"/>
      <c r="E104" s="162"/>
      <c r="F104" s="163"/>
      <c r="G104" s="162"/>
      <c r="H104" s="162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4.25" customHeight="1" x14ac:dyDescent="0.2">
      <c r="A105" s="162"/>
      <c r="B105" s="162"/>
      <c r="C105" s="162"/>
      <c r="D105" s="163"/>
      <c r="E105" s="162"/>
      <c r="F105" s="163"/>
      <c r="G105" s="162"/>
      <c r="H105" s="162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4.25" customHeight="1" x14ac:dyDescent="0.2">
      <c r="A106" s="162"/>
      <c r="B106" s="162"/>
      <c r="C106" s="162"/>
      <c r="D106" s="163"/>
      <c r="E106" s="162"/>
      <c r="F106" s="163"/>
      <c r="G106" s="162"/>
      <c r="H106" s="162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4.25" customHeight="1" x14ac:dyDescent="0.2">
      <c r="A107" s="162"/>
      <c r="B107" s="162"/>
      <c r="C107" s="162"/>
      <c r="D107" s="163"/>
      <c r="E107" s="162"/>
      <c r="F107" s="163"/>
      <c r="G107" s="162"/>
      <c r="H107" s="162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4.25" customHeight="1" x14ac:dyDescent="0.2">
      <c r="A108" s="162"/>
      <c r="B108" s="162"/>
      <c r="C108" s="162"/>
      <c r="D108" s="163"/>
      <c r="E108" s="162"/>
      <c r="F108" s="163"/>
      <c r="G108" s="162"/>
      <c r="H108" s="162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4.25" customHeight="1" x14ac:dyDescent="0.2">
      <c r="A109" s="162"/>
      <c r="B109" s="162"/>
      <c r="C109" s="162"/>
      <c r="D109" s="163"/>
      <c r="E109" s="162"/>
      <c r="F109" s="163"/>
      <c r="G109" s="162"/>
      <c r="H109" s="162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4.25" customHeight="1" x14ac:dyDescent="0.2">
      <c r="A110" s="162"/>
      <c r="B110" s="162"/>
      <c r="C110" s="162"/>
      <c r="D110" s="163"/>
      <c r="E110" s="162"/>
      <c r="F110" s="163"/>
      <c r="G110" s="162"/>
      <c r="H110" s="162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4.25" customHeight="1" x14ac:dyDescent="0.2">
      <c r="A111" s="162"/>
      <c r="B111" s="162"/>
      <c r="C111" s="162"/>
      <c r="D111" s="163"/>
      <c r="E111" s="162"/>
      <c r="F111" s="163"/>
      <c r="G111" s="162"/>
      <c r="H111" s="162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4.25" customHeight="1" x14ac:dyDescent="0.2">
      <c r="A112" s="162"/>
      <c r="B112" s="162"/>
      <c r="C112" s="162"/>
      <c r="D112" s="163"/>
      <c r="E112" s="162"/>
      <c r="F112" s="163"/>
      <c r="G112" s="162"/>
      <c r="H112" s="162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4.25" customHeight="1" x14ac:dyDescent="0.2">
      <c r="A113" s="162"/>
      <c r="B113" s="162"/>
      <c r="C113" s="162"/>
      <c r="D113" s="163"/>
      <c r="E113" s="162"/>
      <c r="F113" s="163"/>
      <c r="G113" s="162"/>
      <c r="H113" s="162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4.25" customHeight="1" x14ac:dyDescent="0.2">
      <c r="A114" s="162"/>
      <c r="B114" s="162"/>
      <c r="C114" s="162"/>
      <c r="D114" s="163"/>
      <c r="E114" s="162"/>
      <c r="F114" s="163"/>
      <c r="G114" s="162"/>
      <c r="H114" s="162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4.25" customHeight="1" x14ac:dyDescent="0.2">
      <c r="A115" s="162"/>
      <c r="B115" s="162"/>
      <c r="C115" s="162"/>
      <c r="D115" s="163"/>
      <c r="E115" s="162"/>
      <c r="F115" s="163"/>
      <c r="G115" s="162"/>
      <c r="H115" s="162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4.25" customHeight="1" x14ac:dyDescent="0.2">
      <c r="A116" s="162"/>
      <c r="B116" s="162"/>
      <c r="C116" s="162"/>
      <c r="D116" s="163"/>
      <c r="E116" s="162"/>
      <c r="F116" s="163"/>
      <c r="G116" s="162"/>
      <c r="H116" s="162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4.25" customHeight="1" x14ac:dyDescent="0.2">
      <c r="A117" s="162"/>
      <c r="B117" s="162"/>
      <c r="C117" s="162"/>
      <c r="D117" s="163"/>
      <c r="E117" s="162"/>
      <c r="F117" s="163"/>
      <c r="G117" s="162"/>
      <c r="H117" s="162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4.25" customHeight="1" x14ac:dyDescent="0.2">
      <c r="A118" s="162"/>
      <c r="B118" s="162"/>
      <c r="C118" s="162"/>
      <c r="D118" s="163"/>
      <c r="E118" s="162"/>
      <c r="F118" s="163"/>
      <c r="G118" s="162"/>
      <c r="H118" s="162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4.25" customHeight="1" x14ac:dyDescent="0.2">
      <c r="A119" s="162"/>
      <c r="B119" s="162"/>
      <c r="C119" s="162"/>
      <c r="D119" s="163"/>
      <c r="E119" s="162"/>
      <c r="F119" s="163"/>
      <c r="G119" s="162"/>
      <c r="H119" s="162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4.25" customHeight="1" x14ac:dyDescent="0.2">
      <c r="A120" s="162"/>
      <c r="B120" s="162"/>
      <c r="C120" s="162"/>
      <c r="D120" s="163"/>
      <c r="E120" s="162"/>
      <c r="F120" s="163"/>
      <c r="G120" s="162"/>
      <c r="H120" s="162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4.25" customHeight="1" x14ac:dyDescent="0.2">
      <c r="A121" s="162"/>
      <c r="B121" s="162"/>
      <c r="C121" s="162"/>
      <c r="D121" s="163"/>
      <c r="E121" s="162"/>
      <c r="F121" s="163"/>
      <c r="G121" s="162"/>
      <c r="H121" s="162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4.25" customHeight="1" x14ac:dyDescent="0.2">
      <c r="A122" s="162"/>
      <c r="B122" s="162"/>
      <c r="C122" s="162"/>
      <c r="D122" s="163"/>
      <c r="E122" s="162"/>
      <c r="F122" s="163"/>
      <c r="G122" s="162"/>
      <c r="H122" s="162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4.25" customHeight="1" x14ac:dyDescent="0.2">
      <c r="A123" s="162"/>
      <c r="B123" s="162"/>
      <c r="C123" s="162"/>
      <c r="D123" s="163"/>
      <c r="E123" s="162"/>
      <c r="F123" s="163"/>
      <c r="G123" s="162"/>
      <c r="H123" s="162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4.25" customHeight="1" x14ac:dyDescent="0.2">
      <c r="A124" s="162"/>
      <c r="B124" s="162"/>
      <c r="C124" s="162"/>
      <c r="D124" s="163"/>
      <c r="E124" s="162"/>
      <c r="F124" s="163"/>
      <c r="G124" s="162"/>
      <c r="H124" s="162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4.25" customHeight="1" x14ac:dyDescent="0.2">
      <c r="A125" s="162"/>
      <c r="B125" s="162"/>
      <c r="C125" s="162"/>
      <c r="D125" s="163"/>
      <c r="E125" s="162"/>
      <c r="F125" s="163"/>
      <c r="G125" s="162"/>
      <c r="H125" s="162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4.25" customHeight="1" x14ac:dyDescent="0.2">
      <c r="A126" s="162"/>
      <c r="B126" s="162"/>
      <c r="C126" s="162"/>
      <c r="D126" s="163"/>
      <c r="E126" s="162"/>
      <c r="F126" s="163"/>
      <c r="G126" s="162"/>
      <c r="H126" s="162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4.25" customHeight="1" x14ac:dyDescent="0.2">
      <c r="A127" s="162"/>
      <c r="B127" s="162"/>
      <c r="C127" s="162"/>
      <c r="D127" s="163"/>
      <c r="E127" s="162"/>
      <c r="F127" s="163"/>
      <c r="G127" s="162"/>
      <c r="H127" s="162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4.25" customHeight="1" x14ac:dyDescent="0.2">
      <c r="A128" s="162"/>
      <c r="B128" s="162"/>
      <c r="C128" s="162"/>
      <c r="D128" s="163"/>
      <c r="E128" s="162"/>
      <c r="F128" s="163"/>
      <c r="G128" s="162"/>
      <c r="H128" s="162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4.25" customHeight="1" x14ac:dyDescent="0.2">
      <c r="A129" s="162"/>
      <c r="B129" s="162"/>
      <c r="C129" s="162"/>
      <c r="D129" s="163"/>
      <c r="E129" s="162"/>
      <c r="F129" s="163"/>
      <c r="G129" s="162"/>
      <c r="H129" s="162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4.25" customHeight="1" x14ac:dyDescent="0.2">
      <c r="A130" s="162"/>
      <c r="B130" s="162"/>
      <c r="C130" s="162"/>
      <c r="D130" s="163"/>
      <c r="E130" s="162"/>
      <c r="F130" s="163"/>
      <c r="G130" s="162"/>
      <c r="H130" s="162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4.25" customHeight="1" x14ac:dyDescent="0.2">
      <c r="A131" s="162"/>
      <c r="B131" s="162"/>
      <c r="C131" s="162"/>
      <c r="D131" s="163"/>
      <c r="E131" s="162"/>
      <c r="F131" s="163"/>
      <c r="G131" s="162"/>
      <c r="H131" s="162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4.25" customHeight="1" x14ac:dyDescent="0.2">
      <c r="A132" s="162"/>
      <c r="B132" s="162"/>
      <c r="C132" s="162"/>
      <c r="D132" s="163"/>
      <c r="E132" s="162"/>
      <c r="F132" s="163"/>
      <c r="G132" s="162"/>
      <c r="H132" s="162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4.25" customHeight="1" x14ac:dyDescent="0.2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4.25" customHeight="1" x14ac:dyDescent="0.2">
      <c r="A134" s="162"/>
      <c r="B134" s="162"/>
      <c r="C134" s="162"/>
      <c r="D134" s="163"/>
      <c r="E134" s="162"/>
      <c r="F134" s="163"/>
      <c r="G134" s="162"/>
      <c r="H134" s="162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4.25" customHeight="1" x14ac:dyDescent="0.2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4.25" customHeight="1" x14ac:dyDescent="0.2">
      <c r="A136" s="162"/>
      <c r="B136" s="162"/>
      <c r="C136" s="162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4.25" customHeight="1" x14ac:dyDescent="0.2">
      <c r="A137" s="162"/>
      <c r="B137" s="162"/>
      <c r="C137" s="162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4.25" customHeight="1" x14ac:dyDescent="0.2">
      <c r="A138" s="162"/>
      <c r="B138" s="162"/>
      <c r="C138" s="162"/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4.25" customHeight="1" x14ac:dyDescent="0.2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4.25" customHeight="1" x14ac:dyDescent="0.2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4.25" customHeight="1" x14ac:dyDescent="0.2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4.25" customHeight="1" x14ac:dyDescent="0.2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4.25" customHeight="1" x14ac:dyDescent="0.2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4.25" customHeight="1" x14ac:dyDescent="0.2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4.25" customHeight="1" x14ac:dyDescent="0.2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4.25" customHeight="1" x14ac:dyDescent="0.2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4.25" customHeight="1" x14ac:dyDescent="0.2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4.25" customHeight="1" x14ac:dyDescent="0.2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4.25" customHeight="1" x14ac:dyDescent="0.2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4.25" customHeight="1" x14ac:dyDescent="0.2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4.25" customHeight="1" x14ac:dyDescent="0.2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4.25" customHeight="1" x14ac:dyDescent="0.2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4.25" customHeight="1" x14ac:dyDescent="0.2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4.25" customHeight="1" x14ac:dyDescent="0.2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4.25" customHeight="1" x14ac:dyDescent="0.2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4.25" customHeight="1" x14ac:dyDescent="0.2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4.25" customHeight="1" x14ac:dyDescent="0.2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4.25" customHeight="1" x14ac:dyDescent="0.2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4.25" customHeight="1" x14ac:dyDescent="0.2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4.25" customHeight="1" x14ac:dyDescent="0.2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4.25" customHeight="1" x14ac:dyDescent="0.2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4.25" customHeight="1" x14ac:dyDescent="0.2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4.25" customHeight="1" x14ac:dyDescent="0.2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4.25" customHeight="1" x14ac:dyDescent="0.2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4.25" customHeight="1" x14ac:dyDescent="0.2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4.25" customHeight="1" x14ac:dyDescent="0.2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4.25" customHeight="1" x14ac:dyDescent="0.2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4.25" customHeight="1" x14ac:dyDescent="0.2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4.25" customHeight="1" x14ac:dyDescent="0.2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4.25" customHeight="1" x14ac:dyDescent="0.2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4.25" customHeight="1" x14ac:dyDescent="0.2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4.25" customHeight="1" x14ac:dyDescent="0.2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4.25" customHeight="1" x14ac:dyDescent="0.2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4.25" customHeight="1" x14ac:dyDescent="0.2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4.25" customHeight="1" x14ac:dyDescent="0.2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4.25" customHeight="1" x14ac:dyDescent="0.2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4.25" customHeight="1" x14ac:dyDescent="0.2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4.25" customHeight="1" x14ac:dyDescent="0.2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4.25" customHeight="1" x14ac:dyDescent="0.2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4.25" customHeight="1" x14ac:dyDescent="0.2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4.25" customHeight="1" x14ac:dyDescent="0.2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4.25" customHeight="1" x14ac:dyDescent="0.2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4.25" customHeight="1" x14ac:dyDescent="0.2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4.25" customHeight="1" x14ac:dyDescent="0.2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4.25" customHeight="1" x14ac:dyDescent="0.2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4.25" customHeight="1" x14ac:dyDescent="0.2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4.25" customHeight="1" x14ac:dyDescent="0.2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4.25" customHeight="1" x14ac:dyDescent="0.2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4.25" customHeight="1" x14ac:dyDescent="0.2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4.25" customHeight="1" x14ac:dyDescent="0.2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4.25" customHeight="1" x14ac:dyDescent="0.2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4.25" customHeight="1" x14ac:dyDescent="0.2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4.25" customHeight="1" x14ac:dyDescent="0.2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4.25" customHeight="1" x14ac:dyDescent="0.2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4.25" customHeight="1" x14ac:dyDescent="0.2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4.25" customHeight="1" x14ac:dyDescent="0.2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4.25" customHeight="1" x14ac:dyDescent="0.2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4.25" customHeight="1" x14ac:dyDescent="0.2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4.25" customHeight="1" x14ac:dyDescent="0.2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4.25" customHeight="1" x14ac:dyDescent="0.2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4.25" customHeight="1" x14ac:dyDescent="0.2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4.25" customHeight="1" x14ac:dyDescent="0.2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4.25" customHeight="1" x14ac:dyDescent="0.2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4.25" customHeight="1" x14ac:dyDescent="0.2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4.25" customHeight="1" x14ac:dyDescent="0.2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4.25" customHeight="1" x14ac:dyDescent="0.2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4.25" customHeight="1" x14ac:dyDescent="0.2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4.25" customHeight="1" x14ac:dyDescent="0.2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4.25" customHeight="1" x14ac:dyDescent="0.2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4.25" customHeight="1" x14ac:dyDescent="0.2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4.25" customHeight="1" x14ac:dyDescent="0.2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4.25" customHeight="1" x14ac:dyDescent="0.2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4.25" customHeight="1" x14ac:dyDescent="0.2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4.25" customHeight="1" x14ac:dyDescent="0.2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4.25" customHeight="1" x14ac:dyDescent="0.2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4.25" customHeight="1" x14ac:dyDescent="0.2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4.25" customHeight="1" x14ac:dyDescent="0.2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4.25" customHeight="1" x14ac:dyDescent="0.2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4.25" customHeight="1" x14ac:dyDescent="0.2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4.25" customHeight="1" x14ac:dyDescent="0.2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4.25" customHeight="1" x14ac:dyDescent="0.2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4.25" customHeight="1" x14ac:dyDescent="0.2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4.25" customHeight="1" x14ac:dyDescent="0.2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4.25" customHeight="1" x14ac:dyDescent="0.2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4.25" customHeight="1" x14ac:dyDescent="0.2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4.25" customHeight="1" x14ac:dyDescent="0.2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4.25" customHeight="1" x14ac:dyDescent="0.2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4.25" customHeight="1" x14ac:dyDescent="0.2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4.25" customHeight="1" x14ac:dyDescent="0.2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4.25" customHeight="1" x14ac:dyDescent="0.2">
      <c r="A230" s="162"/>
      <c r="B230" s="162"/>
      <c r="C230" s="162"/>
      <c r="D230" s="163"/>
      <c r="E230" s="162"/>
      <c r="F230" s="163"/>
      <c r="G230" s="162"/>
      <c r="H230" s="162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14.25" customHeight="1" x14ac:dyDescent="0.2">
      <c r="A231" s="162"/>
      <c r="B231" s="162"/>
      <c r="C231" s="162"/>
      <c r="D231" s="163"/>
      <c r="E231" s="162"/>
      <c r="F231" s="163"/>
      <c r="G231" s="162"/>
      <c r="H231" s="162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18:C18"/>
    <mergeCell ref="B21:D21"/>
    <mergeCell ref="E21:J21"/>
    <mergeCell ref="B29:C29"/>
    <mergeCell ref="B8:J8"/>
    <mergeCell ref="E10:J10"/>
    <mergeCell ref="B10:D10"/>
    <mergeCell ref="H2:J2"/>
    <mergeCell ref="H3:J3"/>
    <mergeCell ref="B5:J5"/>
    <mergeCell ref="B6:J6"/>
    <mergeCell ref="B7:J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Сотникова</dc:creator>
  <cp:lastModifiedBy>Анна Сотникова</cp:lastModifiedBy>
  <cp:lastPrinted>2021-02-22T09:22:21Z</cp:lastPrinted>
  <dcterms:created xsi:type="dcterms:W3CDTF">2021-02-22T10:26:50Z</dcterms:created>
  <dcterms:modified xsi:type="dcterms:W3CDTF">2021-02-22T10:27:42Z</dcterms:modified>
</cp:coreProperties>
</file>