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9815" windowHeight="9405" activeTab="0"/>
  </bookViews>
  <sheets>
    <sheet name="реєстр" sheetId="1" r:id="rId1"/>
    <sheet name="Звіт" sheetId="2" r:id="rId2"/>
  </sheets>
  <definedNames>
    <definedName name="_xlnm._FilterDatabase" localSheetId="1" hidden="1">'Звіт'!$A$19:$T$19</definedName>
    <definedName name="_xlnm.Print_Titles" localSheetId="0">'реєстр'!$6:$7</definedName>
  </definedNames>
  <calcPr fullCalcOnLoad="1"/>
</workbook>
</file>

<file path=xl/sharedStrings.xml><?xml version="1.0" encoding="utf-8"?>
<sst xmlns="http://schemas.openxmlformats.org/spreadsheetml/2006/main" count="754" uniqueCount="349">
  <si>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</si>
  <si>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</si>
  <si>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</si>
  <si>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</si>
  <si>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</si>
  <si>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</si>
  <si>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</si>
  <si>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</si>
  <si>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</si>
  <si>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</si>
  <si>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</si>
  <si>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</si>
  <si>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</si>
  <si>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</si>
  <si>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</si>
  <si>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</si>
  <si>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</si>
  <si>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</si>
  <si>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</si>
  <si>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</si>
  <si>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</si>
  <si>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</si>
  <si>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</si>
  <si>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</si>
  <si>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</si>
  <si>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</si>
  <si>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</si>
  <si>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</si>
  <si>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</si>
  <si>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</si>
  <si>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</si>
  <si>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</si>
  <si>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</si>
  <si>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</si>
  <si>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</si>
  <si>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</si>
  <si>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</si>
  <si>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</si>
  <si>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</si>
  <si>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</si>
  <si>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</si>
  <si>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</si>
  <si>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</si>
  <si>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</si>
  <si>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</si>
  <si>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</si>
  <si>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</si>
  <si>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</si>
  <si>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</si>
  <si>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</si>
  <si>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</si>
  <si>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</si>
  <si>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</si>
  <si>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</si>
  <si>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</si>
  <si>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</si>
  <si>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</si>
  <si>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</si>
  <si>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</si>
  <si>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</si>
  <si>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</si>
  <si>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</si>
  <si>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</si>
  <si>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</si>
  <si>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</si>
  <si>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</si>
  <si>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</si>
  <si>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</si>
  <si>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</si>
  <si>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</si>
  <si>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</si>
  <si>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</si>
  <si>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</si>
  <si>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</si>
  <si>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</si>
  <si>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</si>
  <si>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</si>
  <si>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</si>
  <si>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</si>
  <si>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</si>
  <si>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</si>
  <si>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</si>
  <si>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</si>
  <si>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</si>
  <si>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</si>
  <si>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</si>
  <si>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</si>
  <si>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</si>
  <si>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</si>
  <si>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</si>
  <si>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</si>
  <si>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</si>
  <si>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</si>
  <si>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</si>
  <si>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</si>
  <si>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</si>
  <si>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</si>
  <si>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</si>
  <si>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</si>
  <si>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</si>
  <si>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</si>
  <si>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</si>
  <si>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</si>
  <si>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</si>
  <si>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</si>
  <si>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</si>
  <si>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</si>
  <si>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</si>
  <si>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</si>
  <si>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</si>
  <si>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</si>
  <si>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</si>
  <si>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</si>
  <si>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</si>
  <si>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</si>
  <si>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</si>
  <si>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</si>
  <si>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</si>
  <si>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</si>
  <si>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</si>
  <si>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</si>
  <si>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</si>
  <si>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</si>
  <si>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</si>
  <si>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</si>
  <si>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</si>
  <si>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</si>
  <si>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</si>
  <si>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</si>
  <si>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</si>
  <si>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</si>
  <si>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</si>
  <si>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</si>
  <si>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</si>
  <si>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</si>
  <si>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</si>
  <si>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</si>
  <si>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</si>
  <si>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Ткаченко Тетяна  Олександрівна - директор музею</t>
  </si>
  <si>
    <t>Дубонос Галина Іванівна - головний бухгалтер</t>
  </si>
  <si>
    <t>Фащевська Юлія Миколаївна - бухгалтер І категорії</t>
  </si>
  <si>
    <t>Кімнатний Анатолій Дмитрович - завідувач відділом</t>
  </si>
  <si>
    <t xml:space="preserve">Юрченко Олег Григорович - завідувач відділом </t>
  </si>
  <si>
    <t>Степанок  Олена Валентинівна - завідувач відділом</t>
  </si>
  <si>
    <t>Костенко Тетяна Сергіївна - науковий співробітник</t>
  </si>
  <si>
    <t>Віжевська Оксана Борисівна - художник І категорії</t>
  </si>
  <si>
    <t>Войченко Марія Русланівна - науковий співробітник</t>
  </si>
  <si>
    <t>Правда Микола Миколайович - науковий співробітник</t>
  </si>
  <si>
    <t>Нестройна Леся Петрівна - науковий співробітник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</si>
  <si>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</si>
  <si>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</si>
  <si>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</si>
  <si>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</si>
  <si>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</si>
  <si>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</si>
  <si>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</si>
  <si>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</si>
  <si>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</si>
  <si>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</si>
  <si>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</si>
  <si>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</si>
  <si>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</si>
  <si>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</si>
  <si>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</si>
  <si>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</si>
  <si>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</si>
  <si>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</si>
  <si>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</si>
  <si>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</si>
  <si>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</si>
  <si>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</si>
  <si>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</si>
  <si>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</si>
  <si>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</si>
  <si>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</si>
  <si>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</si>
  <si>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</si>
  <si>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термогігрометр TFA 303049</t>
  </si>
  <si>
    <t>драбина розсувна Secury KRAUSE 4 сходинки</t>
  </si>
  <si>
    <t>ноутбук  ACER Aspire 3 A315-34</t>
  </si>
  <si>
    <t>флеш накопичувачі</t>
  </si>
  <si>
    <t>полотно на підрамник</t>
  </si>
  <si>
    <t>олійні фарби</t>
  </si>
  <si>
    <t>шафа металева для документів Ferocon ШБО 12-02-06х18х04-Ц-7035</t>
  </si>
  <si>
    <t>стеллаж для книг односторонній 900х300х2705 мм.</t>
  </si>
  <si>
    <t>стеллаж двостороній з посилиними полицями 2000х1200х600мм 5 полиць</t>
  </si>
  <si>
    <t xml:space="preserve">Візок архівний 500x750 мм РПТ-008Н4- 125М з сітчастими бортами </t>
  </si>
  <si>
    <t>акумулятори резервного живлення 18 А/г 12В</t>
  </si>
  <si>
    <t>монітор PHILIPS 193V5LSB2/10</t>
  </si>
  <si>
    <t>петличний мікрофон для телефона і камер  BIG N16 BLACK</t>
  </si>
  <si>
    <t>мікрофон для стрима BOYA BY-MM1+</t>
  </si>
  <si>
    <t>кільцева лампа 40см зі штативом 240см</t>
  </si>
  <si>
    <t>мольберт стаціонарний №41 висота 173 см</t>
  </si>
  <si>
    <t>багатофункціональний штатив PROstands для зйомки з висоти</t>
  </si>
  <si>
    <t>медіаплеєр Apple TV 4th generation 32GB (MR912)</t>
  </si>
  <si>
    <t>флипчарт магнітно-маркерний Buromax двухстороння мобільна 90 х 150 см</t>
  </si>
  <si>
    <t xml:space="preserve">стійка огороджувальна під канат СК-01 </t>
  </si>
  <si>
    <t>канат для огороджувальної стійки 2м діаметром 30мм</t>
  </si>
  <si>
    <t xml:space="preserve">навушники Philips SHL3070RD/00 </t>
  </si>
  <si>
    <t>аудіогіди (сенсорні монітори, із звуковим супроводженням)</t>
  </si>
  <si>
    <t>рамки на картини з паспотру  для графічних творів</t>
  </si>
  <si>
    <t>рамки на картини  для  творів живопису</t>
  </si>
  <si>
    <t>петлі кріплення для картин</t>
  </si>
  <si>
    <t>експозиційне обладнання</t>
  </si>
  <si>
    <t>альбом Музей мистецтв</t>
  </si>
  <si>
    <t xml:space="preserve">зволожувач повітря </t>
  </si>
  <si>
    <t>мегафон екскурсовода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</si>
  <si>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</si>
  <si>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</si>
  <si>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</si>
  <si>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</si>
  <si>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</si>
  <si>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</si>
  <si>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</si>
  <si>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</si>
  <si>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</si>
  <si>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</si>
  <si>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планшет Lenovo Tab M10 (2 Gen) 2/32 WiFi Iron Grey (ZA6W0015UA)</t>
  </si>
  <si>
    <t>стійка огороджувальна під канат СК-01</t>
  </si>
  <si>
    <t xml:space="preserve">решітка "Виставкова" </t>
  </si>
  <si>
    <t xml:space="preserve">опора "Виставкова" </t>
  </si>
  <si>
    <t>стікер 2х3 см</t>
  </si>
  <si>
    <t>стікер 3х4 см</t>
  </si>
  <si>
    <t>адресна табличка</t>
  </si>
  <si>
    <t>табличка "Каса"</t>
  </si>
  <si>
    <t>табличка "Черговий науковий співробітник"</t>
  </si>
  <si>
    <t>табличка "Послуги"</t>
  </si>
  <si>
    <t xml:space="preserve">полички під експонати </t>
  </si>
  <si>
    <t>6.42</t>
  </si>
  <si>
    <t>палітурні роботи</t>
  </si>
  <si>
    <t>Інші витрати пов҆язані з основною діяльністю організації</t>
  </si>
  <si>
    <t>9.3</t>
  </si>
  <si>
    <t>Соціальні внески (нарахування ЄСВ)</t>
  </si>
  <si>
    <t>№ ЗINST81-26443 від "30" жовтня 2020 року</t>
  </si>
  <si>
    <t>Додаток № 4</t>
  </si>
  <si>
    <t>Директор музею</t>
  </si>
  <si>
    <t>Ткаченко Тетяна Олександрівна</t>
  </si>
  <si>
    <t>Додаток №1</t>
  </si>
  <si>
    <t>до Порядку здійснення контролю за виконанням суб`єктами, які отримують фінансування, згідно Договору про надання гранту, зобов`язань перед Українським культурним фондом.</t>
  </si>
  <si>
    <t>Реєстр документів, що підтверджують достовірність витрат та цільове використання коштів</t>
  </si>
  <si>
    <t>за проектом інституційної підтримки</t>
  </si>
  <si>
    <t>у період з 30.10.2020 року по 31.12.2020 року</t>
  </si>
  <si>
    <t>Витрати за даними звіту про використання гранту</t>
  </si>
  <si>
    <t>Документально підтверджено</t>
  </si>
  <si>
    <t>Розділ /Підрозділ/ Стаття/ Пункт</t>
  </si>
  <si>
    <t>Сума, грн.</t>
  </si>
  <si>
    <t>Назва контрагента (код ЄДРПОУ) / Виконавця (ІПН)</t>
  </si>
  <si>
    <t>Договір, додатки до договору (номер та дата)</t>
  </si>
  <si>
    <t>Акт/ Видаткова накладна/ Акт списання (номер, дата)</t>
  </si>
  <si>
    <t>Сума оплати, грн.</t>
  </si>
  <si>
    <t>Платіжне доручення (номер п/д, дата списання коштів з рахунку)</t>
  </si>
  <si>
    <t>Винагорода членам команди</t>
  </si>
  <si>
    <t>Оплата праці штатних працівників</t>
  </si>
  <si>
    <t>Всього по статті 1 "Винагорода членам команди"</t>
  </si>
  <si>
    <t>№5 (27.11.2020р.)№22, (28.12.2020р.)</t>
  </si>
  <si>
    <t>СПД Дроздов В.Л. (2504503636)</t>
  </si>
  <si>
    <t>№66/02-10 від 25.11.2020р.</t>
  </si>
  <si>
    <t>№РН1-20183 від 25.11.2020р.</t>
  </si>
  <si>
    <t>№6, 30.11.2020р.</t>
  </si>
  <si>
    <t>№67/02-10 від 26.11.2020р.</t>
  </si>
  <si>
    <t>№РН1-20184 від 26.11.2020р.</t>
  </si>
  <si>
    <t>№7, 30.11.2020р.</t>
  </si>
  <si>
    <t xml:space="preserve">ноутбук  ACER Aspire 3 A315-34 </t>
  </si>
  <si>
    <t>ФОП Протченко А.М. (3035611520)</t>
  </si>
  <si>
    <t>№65/02-10 від 25.11.2020р.</t>
  </si>
  <si>
    <t>№84 від 25.11.2020р.</t>
  </si>
  <si>
    <t>№1, 27.12.2020р.</t>
  </si>
  <si>
    <t>№86/02-10 від 15.12.2020р.</t>
  </si>
  <si>
    <t>№РН1-20195 від 15.12.2020р.</t>
  </si>
  <si>
    <t>№14, 17.12.2020р.</t>
  </si>
  <si>
    <t>ФОП Масаликін Г.І. (2313617490)</t>
  </si>
  <si>
    <t>№76/02-10 від 08.12.2020р.</t>
  </si>
  <si>
    <t>№225 від 08.12.2020р.</t>
  </si>
  <si>
    <t>№12, 10.12.2020р.</t>
  </si>
  <si>
    <t>ТОВ "ПАУК" (37107092)</t>
  </si>
  <si>
    <t>№87/02-10 від 15.12.2020р.</t>
  </si>
  <si>
    <t>№342 від 15.12.2020р.</t>
  </si>
  <si>
    <t>№15, 17.12.2020р.</t>
  </si>
  <si>
    <t>№101/02-10 від 18.12.2020р.</t>
  </si>
  <si>
    <t>№1 від 18.12.2020р.</t>
  </si>
  <si>
    <t>№23, 21.12.2020р.</t>
  </si>
  <si>
    <t>№71/02-10 від 03.12.2020р.</t>
  </si>
  <si>
    <t>№ВВ-0000099 від 03.12.2020р.</t>
  </si>
  <si>
    <t>№10 від 04.12.2020р.</t>
  </si>
  <si>
    <t>№88/02-10 від 15.12.2020р.</t>
  </si>
  <si>
    <t>№РН1-20216 від 17.12.2020р.</t>
  </si>
  <si>
    <t>№17, 21.12.2020р.</t>
  </si>
  <si>
    <t>ТОВ "Дрім ОТТЕ" (41523510)</t>
  </si>
  <si>
    <t>№75/02-10 від 08.12.2020р.</t>
  </si>
  <si>
    <t>№129 від 08.12.2020р.</t>
  </si>
  <si>
    <t>№11, 10.12.2020р.</t>
  </si>
  <si>
    <t>ФОП Тислюк Надія Олегівна (3327602400)</t>
  </si>
  <si>
    <t>№91/02-10 від 16.12.2020р.</t>
  </si>
  <si>
    <t>№РН-0011313 від 18.12.2020р</t>
  </si>
  <si>
    <t>№27, 28.12.2020р.</t>
  </si>
  <si>
    <t>ФОП Сінюков Дмитро Юрійович (2694208913)</t>
  </si>
  <si>
    <t>№100/02-10 від 18.12.2020р.</t>
  </si>
  <si>
    <t>№122 від 21.12.2020р.</t>
  </si>
  <si>
    <t>№25, 28.12.2020р.</t>
  </si>
  <si>
    <t>ТОВ "Сучасний Дизайн Плюс" (31844702)</t>
  </si>
  <si>
    <t>№79/02-10 від 08.12.2020р.</t>
  </si>
  <si>
    <t>№РН-0004659 від 08.12.2020р.</t>
  </si>
  <si>
    <t>№13, 08.12.2020р.</t>
  </si>
  <si>
    <t>МПП "Антураж А" (20636941)</t>
  </si>
  <si>
    <t>№104/02-10 від 21.12.2020р.</t>
  </si>
  <si>
    <t>№А-00000345 від 23.12.2020р.</t>
  </si>
  <si>
    <t>№26, 28.12.2020р.</t>
  </si>
  <si>
    <t>№68/02-10 від 27.11.2020р.</t>
  </si>
  <si>
    <t>№РН1-20185 від 27.11.2020р.</t>
  </si>
  <si>
    <t>№8, 30.11.2020р.</t>
  </si>
  <si>
    <t>№10, 04.12.2020р.</t>
  </si>
  <si>
    <t>№94/02-10 від 17.12.2020р.</t>
  </si>
  <si>
    <t>№РН1-20218 від 17.12.2020р.</t>
  </si>
  <si>
    <t>№16, 17.12.2020р.</t>
  </si>
  <si>
    <t>№99/02-10 від 18.12.2020р.</t>
  </si>
  <si>
    <t>№906 від 18.12.2020р.</t>
  </si>
  <si>
    <t>№18, 22.12.2020р.</t>
  </si>
  <si>
    <t>№108/02-10 від 22.12.2020р.</t>
  </si>
  <si>
    <t>№А-00000347 від 22.12.2020р.</t>
  </si>
  <si>
    <t>№24, 22.12.2020р.</t>
  </si>
  <si>
    <t>ФОП Саєнко І.А. (2222906483)</t>
  </si>
  <si>
    <t>№70/02-10 від 01.12.2020р.</t>
  </si>
  <si>
    <t>№ОУ-0000365 від 03.12.2020р.</t>
  </si>
  <si>
    <t>№9, 04.12.2020р.</t>
  </si>
  <si>
    <t>Всього по статті 9 "Інші витрати пов'҆язані з основною діяльністю організації"</t>
  </si>
  <si>
    <t>№1 від 24.12.2020р</t>
  </si>
  <si>
    <t>№1 від 24.12.2020р.</t>
  </si>
  <si>
    <t>№28, 24.12.2020р.</t>
  </si>
  <si>
    <t>Всього по статті 10 "Аудиторські послуги"</t>
  </si>
  <si>
    <t>ФОП Прихоженко Василь Володимирович (3599406017)</t>
  </si>
  <si>
    <t>ТОВ "ТОРГОВИЙ ДІМ "СОЛАР ІКС"(43889453)</t>
  </si>
  <si>
    <t>ПОГ "Кропивницьке УПВ УТОГ" (03972867)</t>
  </si>
  <si>
    <t>ТОВ Аудиторська фірма "Княгиня" (20630720)</t>
  </si>
  <si>
    <t>Ткаченко Тетяна  Олександрівна - директор музею (2689503404)</t>
  </si>
  <si>
    <t>Дубонос Галина Іванівна - головний бухгалтер (2431403965)</t>
  </si>
  <si>
    <t>Фащевська Юлія Миколаївна - бухгалтер І категорії (3241109368)</t>
  </si>
  <si>
    <t>Кімнатний Анатолій Дмитрович - завідувач відділом (2930108993)</t>
  </si>
  <si>
    <t>Юрченко Олег Григорович - завідувач відділом (2534003297)</t>
  </si>
  <si>
    <t>Степанок  Олена Валентинівна - завідувач відділом (2417620084)</t>
  </si>
  <si>
    <t>Костенко Тетяна Сергіївна - науковий співробітник (2967412248)</t>
  </si>
  <si>
    <t>Віжевська Оксана Борисівна - художник І категорії (2864011467)</t>
  </si>
  <si>
    <t>Правда Микола Миколайович - науковий співробітник (2840419511)</t>
  </si>
  <si>
    <t>Нестройна Леся Петрівна - науковий співробітник (2903411763)</t>
  </si>
  <si>
    <t>Войченко Марія Русланівна - науковий співробітник (3599103142)</t>
  </si>
  <si>
    <t>№ 4, (27.11.2020р.) № 21, (28.12.2020р.)</t>
  </si>
  <si>
    <t xml:space="preserve">спрощені закупівлі  двічі не відбулися, через відсутність учасників (не було жодного) 
</t>
  </si>
  <si>
    <t xml:space="preserve">за період реалізації проєкту суттєво збільшилась ціна </t>
  </si>
  <si>
    <t xml:space="preserve"> різниця суми оголошеної закупівлі та ціни пропозиції </t>
  </si>
  <si>
    <t xml:space="preserve"> самостійне перерозподілення коштів в межах 10% суми гранту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</si>
</sst>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"/>
    <numFmt numFmtId="173" formatCode="#,##0.00_ ;[Red]\-#,##0.00\ "/>
    <numFmt numFmtId="174" formatCode="_-* #,##0.00\ _₴_-;\-* #,##0.00\ _₴_-;_-* &quot;-&quot;??\ _₴_-;_-@"/>
    <numFmt numFmtId="175" formatCode="_-* #,##0.00_-;\-* #,##0.00_-;_-* &quot;-&quot;??_-;_-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1">
    <font>
      <sz val="11"/>
      <color theme="1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  <font>
      <b/>
      <i/>
      <sz val="12"/>
      <color indexed="8"/>
      <name val="Arial"/>
      <family val="0"/>
    </font>
    <font>
      <sz val="10"/>
      <color indexed="10"/>
      <name val="Arial"/>
      <family val="0"/>
    </font>
    <font>
      <b/>
      <sz val="11"/>
      <color indexed="8"/>
      <name val="Arial"/>
      <family val="0"/>
    </font>
    <font>
      <vertAlign val="subscript"/>
      <sz val="11"/>
      <color indexed="8"/>
      <name val="Calibri"/>
      <family val="0"/>
    </font>
    <font>
      <vertAlign val="subscript"/>
      <sz val="10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Arial"/>
      <family val="2"/>
    </font>
    <font>
      <sz val="9"/>
      <name val="Times New Roman"/>
      <family val="1"/>
    </font>
    <font>
      <b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4" fillId="31" borderId="8" applyNumberFormat="0" applyFont="0" applyAlignment="0" applyProtection="0"/>
    <xf numFmtId="9" fontId="14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69"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vertical="center" wrapText="1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vertical="top" wrapText="1"/>
    </xf>
    <xf numFmtId="0" fontId="3" fillId="35" borderId="18" xfId="0" applyFont="1" applyFill="1" applyBorder="1" applyAlignment="1">
      <alignment horizontal="center" vertical="top" wrapText="1"/>
    </xf>
    <xf numFmtId="0" fontId="3" fillId="35" borderId="19" xfId="0" applyFont="1" applyFill="1" applyBorder="1" applyAlignment="1">
      <alignment vertical="top" wrapText="1"/>
    </xf>
    <xf numFmtId="173" fontId="7" fillId="35" borderId="20" xfId="0" applyNumberFormat="1" applyFont="1" applyFill="1" applyBorder="1" applyAlignment="1">
      <alignment vertical="top" wrapText="1"/>
    </xf>
    <xf numFmtId="3" fontId="7" fillId="35" borderId="17" xfId="0" applyNumberFormat="1" applyFont="1" applyFill="1" applyBorder="1" applyAlignment="1">
      <alignment vertical="top" wrapText="1"/>
    </xf>
    <xf numFmtId="4" fontId="7" fillId="35" borderId="18" xfId="0" applyNumberFormat="1" applyFont="1" applyFill="1" applyBorder="1" applyAlignment="1">
      <alignment vertical="top" wrapText="1"/>
    </xf>
    <xf numFmtId="4" fontId="7" fillId="35" borderId="19" xfId="0" applyNumberFormat="1" applyFont="1" applyFill="1" applyBorder="1" applyAlignment="1">
      <alignment horizontal="right" vertical="top" wrapText="1"/>
    </xf>
    <xf numFmtId="0" fontId="7" fillId="35" borderId="21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174" fontId="4" fillId="0" borderId="22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74" fontId="5" fillId="0" borderId="24" xfId="0" applyNumberFormat="1" applyFont="1" applyBorder="1" applyAlignment="1">
      <alignment vertical="center" wrapText="1"/>
    </xf>
    <xf numFmtId="174" fontId="5" fillId="0" borderId="25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vertical="center" wrapText="1"/>
    </xf>
    <xf numFmtId="175" fontId="9" fillId="35" borderId="27" xfId="0" applyNumberFormat="1" applyFont="1" applyFill="1" applyBorder="1" applyAlignment="1">
      <alignment vertical="top"/>
    </xf>
    <xf numFmtId="175" fontId="3" fillId="35" borderId="28" xfId="0" applyNumberFormat="1" applyFont="1" applyFill="1" applyBorder="1" applyAlignment="1">
      <alignment horizontal="center" vertical="top"/>
    </xf>
    <xf numFmtId="175" fontId="3" fillId="35" borderId="28" xfId="0" applyNumberFormat="1" applyFont="1" applyFill="1" applyBorder="1" applyAlignment="1">
      <alignment vertical="top"/>
    </xf>
    <xf numFmtId="175" fontId="3" fillId="35" borderId="29" xfId="0" applyNumberFormat="1" applyFont="1" applyFill="1" applyBorder="1" applyAlignment="1">
      <alignment vertical="top"/>
    </xf>
    <xf numFmtId="3" fontId="3" fillId="35" borderId="30" xfId="0" applyNumberFormat="1" applyFont="1" applyFill="1" applyBorder="1" applyAlignment="1">
      <alignment vertical="top"/>
    </xf>
    <xf numFmtId="4" fontId="3" fillId="35" borderId="31" xfId="0" applyNumberFormat="1" applyFont="1" applyFill="1" applyBorder="1" applyAlignment="1">
      <alignment vertical="top"/>
    </xf>
    <xf numFmtId="4" fontId="3" fillId="35" borderId="32" xfId="0" applyNumberFormat="1" applyFont="1" applyFill="1" applyBorder="1" applyAlignment="1">
      <alignment horizontal="right" vertical="top"/>
    </xf>
    <xf numFmtId="0" fontId="5" fillId="35" borderId="33" xfId="0" applyFont="1" applyFill="1" applyBorder="1" applyAlignment="1">
      <alignment vertical="top" wrapText="1"/>
    </xf>
    <xf numFmtId="175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3" fillId="35" borderId="14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vertical="top" wrapText="1"/>
    </xf>
    <xf numFmtId="173" fontId="7" fillId="35" borderId="34" xfId="0" applyNumberFormat="1" applyFont="1" applyFill="1" applyBorder="1" applyAlignment="1">
      <alignment vertical="top" wrapText="1"/>
    </xf>
    <xf numFmtId="3" fontId="7" fillId="35" borderId="13" xfId="0" applyNumberFormat="1" applyFont="1" applyFill="1" applyBorder="1" applyAlignment="1">
      <alignment vertical="top" wrapText="1"/>
    </xf>
    <xf numFmtId="4" fontId="7" fillId="35" borderId="14" xfId="0" applyNumberFormat="1" applyFont="1" applyFill="1" applyBorder="1" applyAlignment="1">
      <alignment vertical="top" wrapText="1"/>
    </xf>
    <xf numFmtId="4" fontId="7" fillId="35" borderId="15" xfId="0" applyNumberFormat="1" applyFont="1" applyFill="1" applyBorder="1" applyAlignment="1">
      <alignment horizontal="right" vertical="top" wrapText="1"/>
    </xf>
    <xf numFmtId="0" fontId="7" fillId="35" borderId="16" xfId="0" applyFont="1" applyFill="1" applyBorder="1" applyAlignment="1">
      <alignment vertical="top" wrapText="1"/>
    </xf>
    <xf numFmtId="174" fontId="4" fillId="36" borderId="35" xfId="0" applyNumberFormat="1" applyFont="1" applyFill="1" applyBorder="1" applyAlignment="1">
      <alignment vertical="center" wrapText="1"/>
    </xf>
    <xf numFmtId="49" fontId="4" fillId="36" borderId="34" xfId="0" applyNumberFormat="1" applyFont="1" applyFill="1" applyBorder="1" applyAlignment="1">
      <alignment horizontal="center" vertical="center" wrapText="1"/>
    </xf>
    <xf numFmtId="174" fontId="4" fillId="36" borderId="36" xfId="0" applyNumberFormat="1" applyFont="1" applyFill="1" applyBorder="1" applyAlignment="1">
      <alignment horizontal="center" vertical="center" wrapText="1"/>
    </xf>
    <xf numFmtId="3" fontId="4" fillId="36" borderId="36" xfId="0" applyNumberFormat="1" applyFont="1" applyFill="1" applyBorder="1" applyAlignment="1">
      <alignment horizontal="center" vertical="center" wrapText="1"/>
    </xf>
    <xf numFmtId="4" fontId="4" fillId="36" borderId="36" xfId="0" applyNumberFormat="1" applyFont="1" applyFill="1" applyBorder="1" applyAlignment="1">
      <alignment horizontal="center" vertical="center" wrapText="1"/>
    </xf>
    <xf numFmtId="4" fontId="4" fillId="36" borderId="36" xfId="0" applyNumberFormat="1" applyFont="1" applyFill="1" applyBorder="1" applyAlignment="1">
      <alignment horizontal="right" vertical="center" wrapText="1"/>
    </xf>
    <xf numFmtId="0" fontId="4" fillId="36" borderId="1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74" fontId="4" fillId="36" borderId="27" xfId="0" applyNumberFormat="1" applyFont="1" applyFill="1" applyBorder="1" applyAlignment="1">
      <alignment vertical="center" wrapText="1"/>
    </xf>
    <xf numFmtId="49" fontId="4" fillId="36" borderId="29" xfId="0" applyNumberFormat="1" applyFont="1" applyFill="1" applyBorder="1" applyAlignment="1">
      <alignment horizontal="center" vertical="center" wrapText="1"/>
    </xf>
    <xf numFmtId="174" fontId="4" fillId="36" borderId="28" xfId="0" applyNumberFormat="1" applyFont="1" applyFill="1" applyBorder="1" applyAlignment="1">
      <alignment horizontal="center" vertical="center" wrapText="1"/>
    </xf>
    <xf numFmtId="3" fontId="4" fillId="36" borderId="28" xfId="0" applyNumberFormat="1" applyFont="1" applyFill="1" applyBorder="1" applyAlignment="1">
      <alignment horizontal="center" vertical="center" wrapText="1"/>
    </xf>
    <xf numFmtId="4" fontId="4" fillId="36" borderId="28" xfId="0" applyNumberFormat="1" applyFont="1" applyFill="1" applyBorder="1" applyAlignment="1">
      <alignment horizontal="center" vertical="center" wrapText="1"/>
    </xf>
    <xf numFmtId="4" fontId="4" fillId="36" borderId="37" xfId="0" applyNumberFormat="1" applyFont="1" applyFill="1" applyBorder="1" applyAlignment="1">
      <alignment horizontal="right" vertical="center" wrapText="1"/>
    </xf>
    <xf numFmtId="0" fontId="4" fillId="36" borderId="38" xfId="0" applyFont="1" applyFill="1" applyBorder="1" applyAlignment="1">
      <alignment vertical="center" wrapText="1"/>
    </xf>
    <xf numFmtId="174" fontId="4" fillId="0" borderId="39" xfId="0" applyNumberFormat="1" applyFont="1" applyBorder="1" applyAlignment="1">
      <alignment vertical="top" wrapText="1"/>
    </xf>
    <xf numFmtId="49" fontId="4" fillId="0" borderId="40" xfId="0" applyNumberFormat="1" applyFont="1" applyBorder="1" applyAlignment="1">
      <alignment horizontal="center" vertical="top" wrapText="1"/>
    </xf>
    <xf numFmtId="174" fontId="5" fillId="0" borderId="41" xfId="0" applyNumberFormat="1" applyFont="1" applyBorder="1" applyAlignment="1">
      <alignment vertical="top" wrapText="1"/>
    </xf>
    <xf numFmtId="174" fontId="5" fillId="0" borderId="40" xfId="0" applyNumberFormat="1" applyFont="1" applyBorder="1" applyAlignment="1">
      <alignment horizontal="center" vertical="top" wrapText="1"/>
    </xf>
    <xf numFmtId="3" fontId="5" fillId="0" borderId="42" xfId="0" applyNumberFormat="1" applyFont="1" applyBorder="1" applyAlignment="1">
      <alignment horizontal="center" vertical="top" wrapText="1"/>
    </xf>
    <xf numFmtId="4" fontId="5" fillId="0" borderId="43" xfId="0" applyNumberFormat="1" applyFont="1" applyBorder="1" applyAlignment="1">
      <alignment horizontal="center" vertical="top" wrapText="1"/>
    </xf>
    <xf numFmtId="4" fontId="5" fillId="0" borderId="44" xfId="0" applyNumberFormat="1" applyFont="1" applyBorder="1" applyAlignment="1">
      <alignment horizontal="right" vertical="top" wrapText="1"/>
    </xf>
    <xf numFmtId="0" fontId="5" fillId="0" borderId="41" xfId="0" applyFont="1" applyBorder="1" applyAlignment="1">
      <alignment vertical="top" wrapText="1"/>
    </xf>
    <xf numFmtId="174" fontId="4" fillId="0" borderId="25" xfId="0" applyNumberFormat="1" applyFont="1" applyBorder="1" applyAlignment="1">
      <alignment vertical="top" wrapText="1"/>
    </xf>
    <xf numFmtId="49" fontId="4" fillId="0" borderId="45" xfId="0" applyNumberFormat="1" applyFont="1" applyBorder="1" applyAlignment="1">
      <alignment horizontal="center" vertical="top" wrapText="1"/>
    </xf>
    <xf numFmtId="174" fontId="4" fillId="0" borderId="46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74" fontId="5" fillId="0" borderId="48" xfId="0" applyNumberFormat="1" applyFont="1" applyBorder="1" applyAlignment="1">
      <alignment vertical="top" wrapText="1"/>
    </xf>
    <xf numFmtId="174" fontId="5" fillId="0" borderId="49" xfId="0" applyNumberFormat="1" applyFont="1" applyBorder="1" applyAlignment="1">
      <alignment horizontal="center" vertical="top" wrapText="1"/>
    </xf>
    <xf numFmtId="3" fontId="5" fillId="0" borderId="50" xfId="0" applyNumberFormat="1" applyFont="1" applyBorder="1" applyAlignment="1">
      <alignment horizontal="center" vertical="top" wrapText="1"/>
    </xf>
    <xf numFmtId="4" fontId="5" fillId="0" borderId="51" xfId="0" applyNumberFormat="1" applyFont="1" applyBorder="1" applyAlignment="1">
      <alignment horizontal="center" vertical="top" wrapText="1"/>
    </xf>
    <xf numFmtId="4" fontId="5" fillId="0" borderId="52" xfId="0" applyNumberFormat="1" applyFont="1" applyBorder="1" applyAlignment="1">
      <alignment horizontal="right" vertical="top" wrapText="1"/>
    </xf>
    <xf numFmtId="0" fontId="5" fillId="0" borderId="48" xfId="0" applyFont="1" applyBorder="1" applyAlignment="1">
      <alignment vertical="top" wrapText="1"/>
    </xf>
    <xf numFmtId="174" fontId="4" fillId="33" borderId="53" xfId="0" applyNumberFormat="1" applyFont="1" applyFill="1" applyBorder="1" applyAlignment="1">
      <alignment vertical="center"/>
    </xf>
    <xf numFmtId="49" fontId="4" fillId="33" borderId="37" xfId="0" applyNumberFormat="1" applyFont="1" applyFill="1" applyBorder="1" applyAlignment="1">
      <alignment horizontal="center" vertical="center"/>
    </xf>
    <xf numFmtId="174" fontId="5" fillId="33" borderId="54" xfId="0" applyNumberFormat="1" applyFont="1" applyFill="1" applyBorder="1" applyAlignment="1">
      <alignment vertical="center"/>
    </xf>
    <xf numFmtId="174" fontId="5" fillId="33" borderId="29" xfId="0" applyNumberFormat="1" applyFont="1" applyFill="1" applyBorder="1" applyAlignment="1">
      <alignment horizontal="center" vertical="center" wrapText="1"/>
    </xf>
    <xf numFmtId="3" fontId="5" fillId="33" borderId="53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center" vertical="center" wrapText="1"/>
    </xf>
    <xf numFmtId="4" fontId="5" fillId="33" borderId="54" xfId="0" applyNumberFormat="1" applyFont="1" applyFill="1" applyBorder="1" applyAlignment="1">
      <alignment horizontal="right" vertical="center" wrapText="1"/>
    </xf>
    <xf numFmtId="0" fontId="5" fillId="33" borderId="38" xfId="0" applyFont="1" applyFill="1" applyBorder="1" applyAlignment="1">
      <alignment vertical="center" wrapText="1"/>
    </xf>
    <xf numFmtId="4" fontId="4" fillId="36" borderId="28" xfId="0" applyNumberFormat="1" applyFont="1" applyFill="1" applyBorder="1" applyAlignment="1">
      <alignment horizontal="right" vertical="center" wrapText="1"/>
    </xf>
    <xf numFmtId="49" fontId="4" fillId="0" borderId="55" xfId="0" applyNumberFormat="1" applyFont="1" applyBorder="1" applyAlignment="1">
      <alignment horizontal="center" vertical="top" wrapText="1"/>
    </xf>
    <xf numFmtId="4" fontId="10" fillId="0" borderId="43" xfId="0" applyNumberFormat="1" applyFont="1" applyBorder="1" applyAlignment="1">
      <alignment horizontal="center" vertical="top" wrapText="1"/>
    </xf>
    <xf numFmtId="175" fontId="5" fillId="0" borderId="56" xfId="0" applyNumberFormat="1" applyFont="1" applyBorder="1" applyAlignment="1">
      <alignment vertical="top" wrapText="1"/>
    </xf>
    <xf numFmtId="174" fontId="4" fillId="36" borderId="27" xfId="0" applyNumberFormat="1" applyFont="1" applyFill="1" applyBorder="1" applyAlignment="1">
      <alignment vertical="center" wrapText="1"/>
    </xf>
    <xf numFmtId="175" fontId="5" fillId="0" borderId="23" xfId="0" applyNumberFormat="1" applyFont="1" applyBorder="1" applyAlignment="1">
      <alignment vertical="top" wrapText="1"/>
    </xf>
    <xf numFmtId="175" fontId="5" fillId="0" borderId="57" xfId="0" applyNumberFormat="1" applyFont="1" applyBorder="1" applyAlignment="1">
      <alignment vertical="top" wrapText="1"/>
    </xf>
    <xf numFmtId="174" fontId="4" fillId="33" borderId="53" xfId="0" applyNumberFormat="1" applyFont="1" applyFill="1" applyBorder="1" applyAlignment="1">
      <alignment vertical="center"/>
    </xf>
    <xf numFmtId="175" fontId="5" fillId="0" borderId="56" xfId="0" applyNumberFormat="1" applyFont="1" applyBorder="1" applyAlignment="1">
      <alignment horizontal="left" vertical="top" wrapText="1"/>
    </xf>
    <xf numFmtId="175" fontId="5" fillId="0" borderId="58" xfId="0" applyNumberFormat="1" applyFont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center" vertical="center"/>
    </xf>
    <xf numFmtId="49" fontId="11" fillId="36" borderId="29" xfId="0" applyNumberFormat="1" applyFont="1" applyFill="1" applyBorder="1" applyAlignment="1">
      <alignment horizontal="center" wrapText="1"/>
    </xf>
    <xf numFmtId="174" fontId="11" fillId="36" borderId="59" xfId="0" applyNumberFormat="1" applyFont="1" applyFill="1" applyBorder="1" applyAlignment="1">
      <alignment wrapText="1"/>
    </xf>
    <xf numFmtId="174" fontId="5" fillId="0" borderId="41" xfId="0" applyNumberFormat="1" applyFont="1" applyBorder="1" applyAlignment="1">
      <alignment horizontal="center" vertical="top" wrapText="1"/>
    </xf>
    <xf numFmtId="49" fontId="4" fillId="33" borderId="51" xfId="0" applyNumberFormat="1" applyFont="1" applyFill="1" applyBorder="1" applyAlignment="1">
      <alignment horizontal="center" vertical="center"/>
    </xf>
    <xf numFmtId="174" fontId="5" fillId="33" borderId="32" xfId="0" applyNumberFormat="1" applyFont="1" applyFill="1" applyBorder="1" applyAlignment="1">
      <alignment vertical="center"/>
    </xf>
    <xf numFmtId="49" fontId="11" fillId="36" borderId="34" xfId="0" applyNumberFormat="1" applyFont="1" applyFill="1" applyBorder="1" applyAlignment="1">
      <alignment horizontal="center" wrapText="1"/>
    </xf>
    <xf numFmtId="49" fontId="11" fillId="0" borderId="29" xfId="0" applyNumberFormat="1" applyFont="1" applyBorder="1" applyAlignment="1">
      <alignment horizontal="center" vertical="top" wrapText="1"/>
    </xf>
    <xf numFmtId="175" fontId="0" fillId="0" borderId="38" xfId="0" applyNumberFormat="1" applyFont="1" applyBorder="1" applyAlignment="1">
      <alignment vertical="top" wrapText="1"/>
    </xf>
    <xf numFmtId="49" fontId="4" fillId="33" borderId="31" xfId="0" applyNumberFormat="1" applyFont="1" applyFill="1" applyBorder="1" applyAlignment="1">
      <alignment horizontal="center" vertical="center"/>
    </xf>
    <xf numFmtId="174" fontId="9" fillId="35" borderId="53" xfId="0" applyNumberFormat="1" applyFont="1" applyFill="1" applyBorder="1" applyAlignment="1">
      <alignment vertical="top"/>
    </xf>
    <xf numFmtId="174" fontId="3" fillId="35" borderId="37" xfId="0" applyNumberFormat="1" applyFont="1" applyFill="1" applyBorder="1" applyAlignment="1">
      <alignment horizontal="center" vertical="top"/>
    </xf>
    <xf numFmtId="174" fontId="3" fillId="35" borderId="54" xfId="0" applyNumberFormat="1" applyFont="1" applyFill="1" applyBorder="1" applyAlignment="1">
      <alignment vertical="top"/>
    </xf>
    <xf numFmtId="174" fontId="3" fillId="35" borderId="29" xfId="0" applyNumberFormat="1" applyFont="1" applyFill="1" applyBorder="1" applyAlignment="1">
      <alignment vertical="top"/>
    </xf>
    <xf numFmtId="3" fontId="3" fillId="35" borderId="53" xfId="0" applyNumberFormat="1" applyFont="1" applyFill="1" applyBorder="1" applyAlignment="1">
      <alignment vertical="top"/>
    </xf>
    <xf numFmtId="4" fontId="3" fillId="35" borderId="37" xfId="0" applyNumberFormat="1" applyFont="1" applyFill="1" applyBorder="1" applyAlignment="1">
      <alignment vertical="top"/>
    </xf>
    <xf numFmtId="4" fontId="3" fillId="35" borderId="54" xfId="0" applyNumberFormat="1" applyFont="1" applyFill="1" applyBorder="1" applyAlignment="1">
      <alignment horizontal="right" vertical="top"/>
    </xf>
    <xf numFmtId="0" fontId="3" fillId="35" borderId="38" xfId="0" applyFont="1" applyFill="1" applyBorder="1" applyAlignment="1">
      <alignment vertical="top" wrapText="1"/>
    </xf>
    <xf numFmtId="0" fontId="8" fillId="0" borderId="0" xfId="0" applyFont="1" applyAlignment="1">
      <alignment vertical="top"/>
    </xf>
    <xf numFmtId="174" fontId="5" fillId="0" borderId="28" xfId="0" applyNumberFormat="1" applyFont="1" applyBorder="1" applyAlignment="1">
      <alignment wrapText="1"/>
    </xf>
    <xf numFmtId="3" fontId="5" fillId="0" borderId="28" xfId="0" applyNumberFormat="1" applyFont="1" applyBorder="1" applyAlignment="1">
      <alignment wrapText="1"/>
    </xf>
    <xf numFmtId="4" fontId="5" fillId="0" borderId="28" xfId="0" applyNumberFormat="1" applyFont="1" applyBorder="1" applyAlignment="1">
      <alignment wrapText="1"/>
    </xf>
    <xf numFmtId="4" fontId="5" fillId="0" borderId="28" xfId="0" applyNumberFormat="1" applyFont="1" applyBorder="1" applyAlignment="1">
      <alignment horizontal="right" vertical="top" wrapText="1"/>
    </xf>
    <xf numFmtId="0" fontId="5" fillId="0" borderId="38" xfId="0" applyFont="1" applyBorder="1" applyAlignment="1">
      <alignment wrapText="1"/>
    </xf>
    <xf numFmtId="174" fontId="4" fillId="35" borderId="29" xfId="0" applyNumberFormat="1" applyFont="1" applyFill="1" applyBorder="1" applyAlignment="1">
      <alignment wrapText="1"/>
    </xf>
    <xf numFmtId="3" fontId="4" fillId="35" borderId="60" xfId="0" applyNumberFormat="1" applyFont="1" applyFill="1" applyBorder="1" applyAlignment="1">
      <alignment wrapText="1"/>
    </xf>
    <xf numFmtId="4" fontId="4" fillId="35" borderId="37" xfId="0" applyNumberFormat="1" applyFont="1" applyFill="1" applyBorder="1" applyAlignment="1">
      <alignment wrapText="1"/>
    </xf>
    <xf numFmtId="4" fontId="4" fillId="35" borderId="37" xfId="0" applyNumberFormat="1" applyFont="1" applyFill="1" applyBorder="1" applyAlignment="1">
      <alignment horizontal="right" vertical="top" wrapText="1"/>
    </xf>
    <xf numFmtId="3" fontId="4" fillId="35" borderId="37" xfId="0" applyNumberFormat="1" applyFont="1" applyFill="1" applyBorder="1" applyAlignment="1">
      <alignment wrapText="1"/>
    </xf>
    <xf numFmtId="4" fontId="4" fillId="35" borderId="61" xfId="0" applyNumberFormat="1" applyFont="1" applyFill="1" applyBorder="1" applyAlignment="1">
      <alignment horizontal="right" vertical="top" wrapText="1"/>
    </xf>
    <xf numFmtId="4" fontId="4" fillId="35" borderId="29" xfId="0" applyNumberFormat="1" applyFont="1" applyFill="1" applyBorder="1" applyAlignment="1">
      <alignment horizontal="right" vertical="top" wrapText="1"/>
    </xf>
    <xf numFmtId="0" fontId="4" fillId="35" borderId="38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2" xfId="0" applyFont="1" applyBorder="1" applyAlignment="1">
      <alignment wrapText="1"/>
    </xf>
    <xf numFmtId="3" fontId="5" fillId="0" borderId="62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center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174" fontId="15" fillId="0" borderId="63" xfId="0" applyNumberFormat="1" applyFont="1" applyBorder="1" applyAlignment="1">
      <alignment wrapText="1"/>
    </xf>
    <xf numFmtId="174" fontId="15" fillId="0" borderId="64" xfId="0" applyNumberFormat="1" applyFont="1" applyBorder="1" applyAlignment="1">
      <alignment wrapText="1"/>
    </xf>
    <xf numFmtId="174" fontId="15" fillId="0" borderId="65" xfId="0" applyNumberFormat="1" applyFont="1" applyBorder="1" applyAlignment="1">
      <alignment wrapText="1"/>
    </xf>
    <xf numFmtId="174" fontId="5" fillId="0" borderId="63" xfId="0" applyNumberFormat="1" applyFont="1" applyBorder="1" applyAlignment="1">
      <alignment wrapText="1"/>
    </xf>
    <xf numFmtId="174" fontId="5" fillId="0" borderId="65" xfId="0" applyNumberFormat="1" applyFont="1" applyBorder="1" applyAlignment="1">
      <alignment wrapText="1"/>
    </xf>
    <xf numFmtId="4" fontId="5" fillId="0" borderId="43" xfId="0" applyNumberFormat="1" applyFont="1" applyBorder="1" applyAlignment="1">
      <alignment horizontal="center" vertical="top" wrapText="1"/>
    </xf>
    <xf numFmtId="4" fontId="5" fillId="0" borderId="51" xfId="0" applyNumberFormat="1" applyFont="1" applyBorder="1" applyAlignment="1">
      <alignment horizontal="center" vertical="top" wrapText="1"/>
    </xf>
    <xf numFmtId="3" fontId="5" fillId="0" borderId="42" xfId="0" applyNumberFormat="1" applyFont="1" applyBorder="1" applyAlignment="1">
      <alignment horizontal="center" vertical="top" wrapText="1"/>
    </xf>
    <xf numFmtId="3" fontId="5" fillId="0" borderId="50" xfId="0" applyNumberFormat="1" applyFont="1" applyBorder="1" applyAlignment="1">
      <alignment horizontal="center" vertical="top" wrapText="1"/>
    </xf>
    <xf numFmtId="4" fontId="5" fillId="0" borderId="41" xfId="0" applyNumberFormat="1" applyFont="1" applyBorder="1" applyAlignment="1">
      <alignment horizontal="right" vertical="top" wrapText="1"/>
    </xf>
    <xf numFmtId="4" fontId="5" fillId="0" borderId="66" xfId="0" applyNumberFormat="1" applyFont="1" applyBorder="1" applyAlignment="1">
      <alignment horizontal="center" vertical="top" wrapText="1"/>
    </xf>
    <xf numFmtId="3" fontId="5" fillId="0" borderId="39" xfId="0" applyNumberFormat="1" applyFont="1" applyBorder="1" applyAlignment="1">
      <alignment horizontal="center" vertical="top" wrapText="1"/>
    </xf>
    <xf numFmtId="175" fontId="5" fillId="0" borderId="55" xfId="0" applyNumberFormat="1" applyFont="1" applyBorder="1" applyAlignment="1">
      <alignment horizontal="left" vertical="top" wrapText="1"/>
    </xf>
    <xf numFmtId="175" fontId="5" fillId="0" borderId="45" xfId="0" applyNumberFormat="1" applyFont="1" applyBorder="1" applyAlignment="1">
      <alignment horizontal="left" vertical="top" wrapText="1"/>
    </xf>
    <xf numFmtId="175" fontId="5" fillId="0" borderId="49" xfId="0" applyNumberFormat="1" applyFont="1" applyBorder="1" applyAlignment="1">
      <alignment horizontal="left" vertical="top" wrapText="1"/>
    </xf>
    <xf numFmtId="175" fontId="5" fillId="0" borderId="47" xfId="0" applyNumberFormat="1" applyFont="1" applyBorder="1" applyAlignment="1">
      <alignment horizontal="left" vertical="top" wrapText="1"/>
    </xf>
    <xf numFmtId="175" fontId="5" fillId="0" borderId="64" xfId="0" applyNumberFormat="1" applyFont="1" applyBorder="1" applyAlignment="1">
      <alignment horizontal="left" wrapText="1"/>
    </xf>
    <xf numFmtId="175" fontId="5" fillId="0" borderId="65" xfId="0" applyNumberFormat="1" applyFont="1" applyBorder="1" applyAlignment="1">
      <alignment horizontal="left" wrapText="1"/>
    </xf>
    <xf numFmtId="175" fontId="5" fillId="0" borderId="67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vertical="top" wrapText="1"/>
    </xf>
    <xf numFmtId="49" fontId="4" fillId="0" borderId="68" xfId="0" applyNumberFormat="1" applyFont="1" applyBorder="1" applyAlignment="1">
      <alignment horizontal="center" vertical="top" wrapText="1"/>
    </xf>
    <xf numFmtId="175" fontId="5" fillId="0" borderId="68" xfId="0" applyNumberFormat="1" applyFont="1" applyBorder="1" applyAlignment="1">
      <alignment horizontal="left" vertical="top" wrapText="1"/>
    </xf>
    <xf numFmtId="0" fontId="0" fillId="37" borderId="0" xfId="0" applyFont="1" applyFill="1" applyAlignment="1">
      <alignment/>
    </xf>
    <xf numFmtId="3" fontId="5" fillId="0" borderId="17" xfId="0" applyNumberFormat="1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3" fontId="5" fillId="0" borderId="22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174" fontId="4" fillId="0" borderId="25" xfId="0" applyNumberFormat="1" applyFont="1" applyBorder="1" applyAlignment="1">
      <alignment vertical="top" wrapText="1"/>
    </xf>
    <xf numFmtId="49" fontId="4" fillId="0" borderId="25" xfId="0" applyNumberFormat="1" applyFont="1" applyBorder="1" applyAlignment="1">
      <alignment horizontal="center" vertical="top" wrapText="1"/>
    </xf>
    <xf numFmtId="175" fontId="5" fillId="0" borderId="63" xfId="0" applyNumberFormat="1" applyFont="1" applyBorder="1" applyAlignment="1">
      <alignment vertical="top" wrapText="1"/>
    </xf>
    <xf numFmtId="175" fontId="5" fillId="0" borderId="64" xfId="0" applyNumberFormat="1" applyFont="1" applyBorder="1" applyAlignment="1">
      <alignment vertical="top" wrapText="1"/>
    </xf>
    <xf numFmtId="175" fontId="5" fillId="0" borderId="65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17" fillId="0" borderId="69" xfId="0" applyFont="1" applyBorder="1" applyAlignment="1">
      <alignment wrapText="1"/>
    </xf>
    <xf numFmtId="0" fontId="19" fillId="0" borderId="70" xfId="0" applyFont="1" applyBorder="1" applyAlignment="1">
      <alignment/>
    </xf>
    <xf numFmtId="0" fontId="17" fillId="0" borderId="71" xfId="0" applyFont="1" applyBorder="1" applyAlignment="1">
      <alignment wrapText="1"/>
    </xf>
    <xf numFmtId="0" fontId="17" fillId="0" borderId="72" xfId="0" applyFont="1" applyBorder="1" applyAlignment="1">
      <alignment wrapText="1"/>
    </xf>
    <xf numFmtId="0" fontId="17" fillId="0" borderId="70" xfId="0" applyFont="1" applyBorder="1" applyAlignment="1">
      <alignment wrapText="1"/>
    </xf>
    <xf numFmtId="49" fontId="4" fillId="36" borderId="73" xfId="0" applyNumberFormat="1" applyFont="1" applyFill="1" applyBorder="1" applyAlignment="1">
      <alignment horizontal="center" vertical="center" wrapText="1"/>
    </xf>
    <xf numFmtId="49" fontId="20" fillId="0" borderId="63" xfId="0" applyNumberFormat="1" applyFont="1" applyBorder="1" applyAlignment="1">
      <alignment horizontal="center" wrapText="1"/>
    </xf>
    <xf numFmtId="4" fontId="15" fillId="0" borderId="63" xfId="0" applyNumberFormat="1" applyFont="1" applyBorder="1" applyAlignment="1">
      <alignment horizontal="right" wrapText="1"/>
    </xf>
    <xf numFmtId="2" fontId="15" fillId="0" borderId="63" xfId="0" applyNumberFormat="1" applyFont="1" applyBorder="1" applyAlignment="1">
      <alignment horizontal="right" wrapText="1"/>
    </xf>
    <xf numFmtId="2" fontId="21" fillId="0" borderId="74" xfId="0" applyNumberFormat="1" applyFont="1" applyBorder="1" applyAlignment="1">
      <alignment wrapText="1"/>
    </xf>
    <xf numFmtId="49" fontId="20" fillId="0" borderId="64" xfId="0" applyNumberFormat="1" applyFont="1" applyBorder="1" applyAlignment="1">
      <alignment horizontal="center" wrapText="1"/>
    </xf>
    <xf numFmtId="4" fontId="15" fillId="0" borderId="64" xfId="0" applyNumberFormat="1" applyFont="1" applyBorder="1" applyAlignment="1">
      <alignment horizontal="right" wrapText="1"/>
    </xf>
    <xf numFmtId="2" fontId="15" fillId="0" borderId="64" xfId="0" applyNumberFormat="1" applyFont="1" applyBorder="1" applyAlignment="1">
      <alignment horizontal="right" wrapText="1"/>
    </xf>
    <xf numFmtId="2" fontId="21" fillId="0" borderId="66" xfId="0" applyNumberFormat="1" applyFont="1" applyBorder="1" applyAlignment="1">
      <alignment wrapText="1"/>
    </xf>
    <xf numFmtId="49" fontId="20" fillId="0" borderId="65" xfId="0" applyNumberFormat="1" applyFont="1" applyBorder="1" applyAlignment="1">
      <alignment horizontal="center" wrapText="1"/>
    </xf>
    <xf numFmtId="4" fontId="15" fillId="0" borderId="65" xfId="0" applyNumberFormat="1" applyFont="1" applyBorder="1" applyAlignment="1">
      <alignment horizontal="right" wrapText="1"/>
    </xf>
    <xf numFmtId="2" fontId="15" fillId="0" borderId="65" xfId="0" applyNumberFormat="1" applyFont="1" applyBorder="1" applyAlignment="1">
      <alignment horizontal="right" wrapText="1"/>
    </xf>
    <xf numFmtId="2" fontId="21" fillId="0" borderId="75" xfId="0" applyNumberFormat="1" applyFont="1" applyBorder="1" applyAlignment="1">
      <alignment wrapText="1"/>
    </xf>
    <xf numFmtId="4" fontId="4" fillId="37" borderId="76" xfId="0" applyNumberFormat="1" applyFont="1" applyFill="1" applyBorder="1" applyAlignment="1">
      <alignment horizontal="right" wrapText="1"/>
    </xf>
    <xf numFmtId="0" fontId="19" fillId="37" borderId="0" xfId="0" applyFont="1" applyFill="1" applyAlignment="1">
      <alignment wrapText="1"/>
    </xf>
    <xf numFmtId="2" fontId="19" fillId="37" borderId="76" xfId="0" applyNumberFormat="1" applyFont="1" applyFill="1" applyBorder="1" applyAlignment="1">
      <alignment wrapText="1"/>
    </xf>
    <xf numFmtId="2" fontId="19" fillId="37" borderId="77" xfId="0" applyNumberFormat="1" applyFont="1" applyFill="1" applyBorder="1" applyAlignment="1">
      <alignment wrapText="1"/>
    </xf>
    <xf numFmtId="2" fontId="19" fillId="37" borderId="78" xfId="0" applyNumberFormat="1" applyFont="1" applyFill="1" applyBorder="1" applyAlignment="1">
      <alignment wrapText="1"/>
    </xf>
    <xf numFmtId="0" fontId="19" fillId="37" borderId="79" xfId="0" applyFont="1" applyFill="1" applyBorder="1" applyAlignment="1">
      <alignment wrapText="1"/>
    </xf>
    <xf numFmtId="49" fontId="4" fillId="36" borderId="80" xfId="0" applyNumberFormat="1" applyFont="1" applyFill="1" applyBorder="1" applyAlignment="1">
      <alignment horizontal="center" wrapText="1"/>
    </xf>
    <xf numFmtId="49" fontId="4" fillId="0" borderId="63" xfId="0" applyNumberFormat="1" applyFont="1" applyBorder="1" applyAlignment="1">
      <alignment horizontal="center" wrapText="1"/>
    </xf>
    <xf numFmtId="4" fontId="5" fillId="0" borderId="63" xfId="0" applyNumberFormat="1" applyFont="1" applyBorder="1" applyAlignment="1">
      <alignment horizontal="right" wrapText="1"/>
    </xf>
    <xf numFmtId="0" fontId="17" fillId="0" borderId="74" xfId="0" applyFont="1" applyBorder="1" applyAlignment="1">
      <alignment wrapText="1"/>
    </xf>
    <xf numFmtId="49" fontId="4" fillId="0" borderId="65" xfId="0" applyNumberFormat="1" applyFont="1" applyBorder="1" applyAlignment="1">
      <alignment horizontal="center" wrapText="1"/>
    </xf>
    <xf numFmtId="4" fontId="5" fillId="0" borderId="65" xfId="0" applyNumberFormat="1" applyFont="1" applyBorder="1" applyAlignment="1">
      <alignment horizontal="right" wrapText="1"/>
    </xf>
    <xf numFmtId="0" fontId="17" fillId="0" borderId="75" xfId="0" applyFont="1" applyBorder="1" applyAlignment="1">
      <alignment wrapText="1"/>
    </xf>
    <xf numFmtId="4" fontId="4" fillId="37" borderId="68" xfId="0" applyNumberFormat="1" applyFont="1" applyFill="1" applyBorder="1" applyAlignment="1">
      <alignment horizontal="right" wrapText="1"/>
    </xf>
    <xf numFmtId="0" fontId="19" fillId="37" borderId="81" xfId="0" applyFont="1" applyFill="1" applyBorder="1" applyAlignment="1">
      <alignment wrapText="1"/>
    </xf>
    <xf numFmtId="0" fontId="19" fillId="37" borderId="76" xfId="0" applyFont="1" applyFill="1" applyBorder="1" applyAlignment="1">
      <alignment wrapText="1"/>
    </xf>
    <xf numFmtId="0" fontId="19" fillId="37" borderId="82" xfId="0" applyFont="1" applyFill="1" applyBorder="1" applyAlignment="1">
      <alignment wrapText="1"/>
    </xf>
    <xf numFmtId="0" fontId="19" fillId="37" borderId="83" xfId="0" applyFont="1" applyFill="1" applyBorder="1" applyAlignment="1">
      <alignment wrapText="1"/>
    </xf>
    <xf numFmtId="0" fontId="19" fillId="37" borderId="84" xfId="0" applyFont="1" applyFill="1" applyBorder="1" applyAlignment="1">
      <alignment wrapText="1"/>
    </xf>
    <xf numFmtId="4" fontId="4" fillId="38" borderId="68" xfId="0" applyNumberFormat="1" applyFont="1" applyFill="1" applyBorder="1" applyAlignment="1">
      <alignment horizontal="right" wrapText="1"/>
    </xf>
    <xf numFmtId="0" fontId="19" fillId="38" borderId="81" xfId="0" applyFont="1" applyFill="1" applyBorder="1" applyAlignment="1">
      <alignment wrapText="1"/>
    </xf>
    <xf numFmtId="0" fontId="19" fillId="38" borderId="68" xfId="0" applyFont="1" applyFill="1" applyBorder="1" applyAlignment="1">
      <alignment wrapText="1"/>
    </xf>
    <xf numFmtId="0" fontId="19" fillId="38" borderId="82" xfId="0" applyFont="1" applyFill="1" applyBorder="1" applyAlignment="1">
      <alignment wrapText="1"/>
    </xf>
    <xf numFmtId="0" fontId="19" fillId="38" borderId="83" xfId="0" applyFont="1" applyFill="1" applyBorder="1" applyAlignment="1">
      <alignment wrapText="1"/>
    </xf>
    <xf numFmtId="0" fontId="19" fillId="38" borderId="84" xfId="0" applyFont="1" applyFill="1" applyBorder="1" applyAlignment="1">
      <alignment wrapText="1"/>
    </xf>
    <xf numFmtId="49" fontId="4" fillId="36" borderId="68" xfId="0" applyNumberFormat="1" applyFont="1" applyFill="1" applyBorder="1" applyAlignment="1">
      <alignment horizontal="center" wrapText="1"/>
    </xf>
    <xf numFmtId="2" fontId="22" fillId="37" borderId="68" xfId="0" applyNumberFormat="1" applyFont="1" applyFill="1" applyBorder="1" applyAlignment="1">
      <alignment wrapText="1"/>
    </xf>
    <xf numFmtId="0" fontId="22" fillId="37" borderId="81" xfId="0" applyFont="1" applyFill="1" applyBorder="1" applyAlignment="1">
      <alignment wrapText="1"/>
    </xf>
    <xf numFmtId="0" fontId="22" fillId="37" borderId="82" xfId="0" applyFont="1" applyFill="1" applyBorder="1" applyAlignment="1">
      <alignment wrapText="1"/>
    </xf>
    <xf numFmtId="0" fontId="22" fillId="37" borderId="83" xfId="0" applyFont="1" applyFill="1" applyBorder="1" applyAlignment="1">
      <alignment wrapText="1"/>
    </xf>
    <xf numFmtId="0" fontId="0" fillId="37" borderId="84" xfId="0" applyFill="1" applyBorder="1" applyAlignment="1">
      <alignment wrapText="1"/>
    </xf>
    <xf numFmtId="49" fontId="4" fillId="36" borderId="85" xfId="0" applyNumberFormat="1" applyFont="1" applyFill="1" applyBorder="1" applyAlignment="1">
      <alignment horizontal="center" wrapText="1"/>
    </xf>
    <xf numFmtId="2" fontId="59" fillId="0" borderId="74" xfId="0" applyNumberFormat="1" applyFont="1" applyBorder="1" applyAlignment="1">
      <alignment wrapText="1"/>
    </xf>
    <xf numFmtId="0" fontId="59" fillId="0" borderId="74" xfId="0" applyFont="1" applyBorder="1" applyAlignment="1">
      <alignment wrapText="1"/>
    </xf>
    <xf numFmtId="0" fontId="59" fillId="0" borderId="86" xfId="0" applyFont="1" applyBorder="1" applyAlignment="1">
      <alignment wrapText="1"/>
    </xf>
    <xf numFmtId="2" fontId="59" fillId="0" borderId="66" xfId="0" applyNumberFormat="1" applyFont="1" applyBorder="1" applyAlignment="1">
      <alignment wrapText="1"/>
    </xf>
    <xf numFmtId="0" fontId="59" fillId="0" borderId="66" xfId="0" applyFont="1" applyBorder="1" applyAlignment="1">
      <alignment wrapText="1"/>
    </xf>
    <xf numFmtId="0" fontId="59" fillId="0" borderId="87" xfId="0" applyFont="1" applyBorder="1" applyAlignment="1">
      <alignment wrapText="1"/>
    </xf>
    <xf numFmtId="0" fontId="59" fillId="0" borderId="66" xfId="0" applyFont="1" applyBorder="1" applyAlignment="1">
      <alignment/>
    </xf>
    <xf numFmtId="2" fontId="59" fillId="0" borderId="66" xfId="0" applyNumberFormat="1" applyFont="1" applyBorder="1" applyAlignment="1">
      <alignment/>
    </xf>
    <xf numFmtId="0" fontId="59" fillId="0" borderId="87" xfId="0" applyFont="1" applyBorder="1" applyAlignment="1">
      <alignment/>
    </xf>
    <xf numFmtId="2" fontId="59" fillId="0" borderId="75" xfId="0" applyNumberFormat="1" applyFont="1" applyBorder="1" applyAlignment="1">
      <alignment wrapText="1"/>
    </xf>
    <xf numFmtId="0" fontId="59" fillId="0" borderId="75" xfId="0" applyFont="1" applyBorder="1" applyAlignment="1">
      <alignment wrapText="1"/>
    </xf>
    <xf numFmtId="0" fontId="59" fillId="0" borderId="88" xfId="0" applyFont="1" applyBorder="1" applyAlignment="1">
      <alignment wrapText="1"/>
    </xf>
    <xf numFmtId="175" fontId="15" fillId="0" borderId="63" xfId="0" applyNumberFormat="1" applyFont="1" applyBorder="1" applyAlignment="1">
      <alignment horizontal="left" wrapText="1"/>
    </xf>
    <xf numFmtId="2" fontId="59" fillId="0" borderId="63" xfId="0" applyNumberFormat="1" applyFont="1" applyBorder="1" applyAlignment="1">
      <alignment wrapText="1"/>
    </xf>
    <xf numFmtId="0" fontId="59" fillId="0" borderId="89" xfId="0" applyFont="1" applyBorder="1" applyAlignment="1">
      <alignment wrapText="1"/>
    </xf>
    <xf numFmtId="175" fontId="15" fillId="0" borderId="64" xfId="0" applyNumberFormat="1" applyFont="1" applyBorder="1" applyAlignment="1">
      <alignment horizontal="left" wrapText="1"/>
    </xf>
    <xf numFmtId="2" fontId="59" fillId="0" borderId="64" xfId="0" applyNumberFormat="1" applyFont="1" applyBorder="1" applyAlignment="1">
      <alignment wrapText="1"/>
    </xf>
    <xf numFmtId="0" fontId="59" fillId="0" borderId="90" xfId="0" applyFont="1" applyBorder="1" applyAlignment="1">
      <alignment wrapText="1"/>
    </xf>
    <xf numFmtId="49" fontId="23" fillId="0" borderId="64" xfId="0" applyNumberFormat="1" applyFont="1" applyBorder="1" applyAlignment="1">
      <alignment horizontal="center" wrapText="1"/>
    </xf>
    <xf numFmtId="0" fontId="59" fillId="0" borderId="90" xfId="0" applyFont="1" applyBorder="1" applyAlignment="1">
      <alignment/>
    </xf>
    <xf numFmtId="2" fontId="59" fillId="0" borderId="64" xfId="0" applyNumberFormat="1" applyFont="1" applyBorder="1" applyAlignment="1">
      <alignment/>
    </xf>
    <xf numFmtId="175" fontId="15" fillId="0" borderId="65" xfId="0" applyNumberFormat="1" applyFont="1" applyBorder="1" applyAlignment="1">
      <alignment horizontal="left" wrapText="1"/>
    </xf>
    <xf numFmtId="2" fontId="59" fillId="0" borderId="65" xfId="0" applyNumberFormat="1" applyFont="1" applyBorder="1" applyAlignment="1">
      <alignment wrapText="1"/>
    </xf>
    <xf numFmtId="0" fontId="59" fillId="0" borderId="91" xfId="0" applyFont="1" applyBorder="1" applyAlignment="1">
      <alignment wrapText="1"/>
    </xf>
    <xf numFmtId="49" fontId="20" fillId="0" borderId="80" xfId="0" applyNumberFormat="1" applyFont="1" applyBorder="1" applyAlignment="1">
      <alignment horizontal="center" wrapText="1"/>
    </xf>
    <xf numFmtId="175" fontId="15" fillId="0" borderId="68" xfId="0" applyNumberFormat="1" applyFont="1" applyBorder="1" applyAlignment="1">
      <alignment wrapText="1"/>
    </xf>
    <xf numFmtId="2" fontId="59" fillId="0" borderId="68" xfId="0" applyNumberFormat="1" applyFont="1" applyBorder="1" applyAlignment="1">
      <alignment/>
    </xf>
    <xf numFmtId="0" fontId="59" fillId="0" borderId="82" xfId="0" applyFont="1" applyBorder="1" applyAlignment="1">
      <alignment wrapText="1"/>
    </xf>
    <xf numFmtId="2" fontId="59" fillId="0" borderId="92" xfId="0" applyNumberFormat="1" applyFont="1" applyBorder="1" applyAlignment="1">
      <alignment/>
    </xf>
    <xf numFmtId="0" fontId="59" fillId="0" borderId="92" xfId="0" applyFont="1" applyBorder="1" applyAlignment="1">
      <alignment wrapText="1"/>
    </xf>
    <xf numFmtId="0" fontId="59" fillId="0" borderId="93" xfId="0" applyFont="1" applyBorder="1" applyAlignment="1">
      <alignment wrapText="1"/>
    </xf>
    <xf numFmtId="2" fontId="24" fillId="37" borderId="68" xfId="0" applyNumberFormat="1" applyFont="1" applyFill="1" applyBorder="1" applyAlignment="1">
      <alignment/>
    </xf>
    <xf numFmtId="0" fontId="24" fillId="37" borderId="81" xfId="0" applyFont="1" applyFill="1" applyBorder="1" applyAlignment="1">
      <alignment wrapText="1"/>
    </xf>
    <xf numFmtId="0" fontId="24" fillId="37" borderId="82" xfId="0" applyFont="1" applyFill="1" applyBorder="1" applyAlignment="1">
      <alignment wrapText="1"/>
    </xf>
    <xf numFmtId="0" fontId="24" fillId="37" borderId="83" xfId="0" applyFont="1" applyFill="1" applyBorder="1" applyAlignment="1">
      <alignment wrapText="1"/>
    </xf>
    <xf numFmtId="0" fontId="24" fillId="37" borderId="84" xfId="0" applyFont="1" applyFill="1" applyBorder="1" applyAlignment="1">
      <alignment wrapText="1"/>
    </xf>
    <xf numFmtId="49" fontId="20" fillId="36" borderId="85" xfId="0" applyNumberFormat="1" applyFont="1" applyFill="1" applyBorder="1" applyAlignment="1">
      <alignment horizontal="center" wrapText="1"/>
    </xf>
    <xf numFmtId="49" fontId="20" fillId="0" borderId="94" xfId="0" applyNumberFormat="1" applyFont="1" applyBorder="1" applyAlignment="1">
      <alignment horizontal="center" wrapText="1"/>
    </xf>
    <xf numFmtId="175" fontId="15" fillId="0" borderId="92" xfId="0" applyNumberFormat="1" applyFont="1" applyBorder="1" applyAlignment="1">
      <alignment wrapText="1"/>
    </xf>
    <xf numFmtId="2" fontId="24" fillId="38" borderId="68" xfId="0" applyNumberFormat="1" applyFont="1" applyFill="1" applyBorder="1" applyAlignment="1">
      <alignment/>
    </xf>
    <xf numFmtId="0" fontId="59" fillId="38" borderId="95" xfId="0" applyFont="1" applyFill="1" applyBorder="1" applyAlignment="1">
      <alignment/>
    </xf>
    <xf numFmtId="0" fontId="15" fillId="0" borderId="41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4" fontId="5" fillId="0" borderId="57" xfId="0" applyNumberFormat="1" applyFont="1" applyBorder="1" applyAlignment="1">
      <alignment horizontal="right" vertical="top" wrapText="1"/>
    </xf>
    <xf numFmtId="0" fontId="5" fillId="33" borderId="33" xfId="0" applyFont="1" applyFill="1" applyBorder="1" applyAlignment="1">
      <alignment vertical="center" wrapText="1"/>
    </xf>
    <xf numFmtId="0" fontId="17" fillId="0" borderId="0" xfId="0" applyFont="1" applyAlignment="1">
      <alignment horizontal="right" wrapText="1"/>
    </xf>
    <xf numFmtId="0" fontId="25" fillId="0" borderId="0" xfId="0" applyFont="1" applyAlignment="1">
      <alignment horizontal="center"/>
    </xf>
    <xf numFmtId="0" fontId="21" fillId="0" borderId="76" xfId="0" applyFont="1" applyBorder="1" applyAlignment="1">
      <alignment horizontal="center" vertical="center" wrapText="1"/>
    </xf>
    <xf numFmtId="0" fontId="21" fillId="0" borderId="96" xfId="0" applyFont="1" applyBorder="1" applyAlignment="1">
      <alignment horizontal="center" vertical="center" wrapText="1"/>
    </xf>
    <xf numFmtId="0" fontId="21" fillId="0" borderId="97" xfId="0" applyFont="1" applyBorder="1" applyAlignment="1">
      <alignment horizontal="center" vertical="center" wrapText="1"/>
    </xf>
    <xf numFmtId="174" fontId="4" fillId="37" borderId="98" xfId="0" applyNumberFormat="1" applyFont="1" applyFill="1" applyBorder="1" applyAlignment="1">
      <alignment horizontal="left" wrapText="1"/>
    </xf>
    <xf numFmtId="174" fontId="4" fillId="37" borderId="99" xfId="0" applyNumberFormat="1" applyFont="1" applyFill="1" applyBorder="1" applyAlignment="1">
      <alignment horizontal="left" wrapText="1"/>
    </xf>
    <xf numFmtId="174" fontId="4" fillId="36" borderId="80" xfId="0" applyNumberFormat="1" applyFont="1" applyFill="1" applyBorder="1" applyAlignment="1">
      <alignment horizontal="left" wrapText="1"/>
    </xf>
    <xf numFmtId="174" fontId="4" fillId="36" borderId="81" xfId="0" applyNumberFormat="1" applyFont="1" applyFill="1" applyBorder="1" applyAlignment="1">
      <alignment horizontal="left" wrapText="1"/>
    </xf>
    <xf numFmtId="174" fontId="4" fillId="36" borderId="84" xfId="0" applyNumberFormat="1" applyFont="1" applyFill="1" applyBorder="1" applyAlignment="1">
      <alignment horizontal="left" wrapText="1"/>
    </xf>
    <xf numFmtId="0" fontId="17" fillId="0" borderId="76" xfId="0" applyFont="1" applyBorder="1" applyAlignment="1">
      <alignment horizontal="center" vertical="center" wrapText="1"/>
    </xf>
    <xf numFmtId="0" fontId="17" fillId="0" borderId="97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wrapText="1"/>
    </xf>
    <xf numFmtId="0" fontId="19" fillId="0" borderId="74" xfId="0" applyFont="1" applyBorder="1" applyAlignment="1">
      <alignment horizontal="center" wrapText="1"/>
    </xf>
    <xf numFmtId="0" fontId="19" fillId="0" borderId="86" xfId="0" applyFont="1" applyBorder="1" applyAlignment="1">
      <alignment horizontal="center" wrapText="1"/>
    </xf>
    <xf numFmtId="0" fontId="19" fillId="0" borderId="100" xfId="0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0" fontId="19" fillId="0" borderId="86" xfId="0" applyFont="1" applyBorder="1" applyAlignment="1">
      <alignment horizontal="center"/>
    </xf>
    <xf numFmtId="174" fontId="20" fillId="36" borderId="101" xfId="0" applyNumberFormat="1" applyFont="1" applyFill="1" applyBorder="1" applyAlignment="1">
      <alignment horizontal="left" vertical="center" wrapText="1"/>
    </xf>
    <xf numFmtId="174" fontId="20" fillId="36" borderId="81" xfId="0" applyNumberFormat="1" applyFont="1" applyFill="1" applyBorder="1" applyAlignment="1">
      <alignment horizontal="left" vertical="center" wrapText="1"/>
    </xf>
    <xf numFmtId="174" fontId="20" fillId="36" borderId="84" xfId="0" applyNumberFormat="1" applyFont="1" applyFill="1" applyBorder="1" applyAlignment="1">
      <alignment horizontal="left" vertical="center" wrapText="1"/>
    </xf>
    <xf numFmtId="174" fontId="20" fillId="36" borderId="102" xfId="0" applyNumberFormat="1" applyFont="1" applyFill="1" applyBorder="1" applyAlignment="1">
      <alignment horizontal="left" wrapText="1"/>
    </xf>
    <xf numFmtId="174" fontId="20" fillId="36" borderId="103" xfId="0" applyNumberFormat="1" applyFont="1" applyFill="1" applyBorder="1" applyAlignment="1">
      <alignment horizontal="left" wrapText="1"/>
    </xf>
    <xf numFmtId="174" fontId="20" fillId="36" borderId="104" xfId="0" applyNumberFormat="1" applyFont="1" applyFill="1" applyBorder="1" applyAlignment="1">
      <alignment horizontal="left" wrapText="1"/>
    </xf>
    <xf numFmtId="49" fontId="20" fillId="37" borderId="94" xfId="0" applyNumberFormat="1" applyFont="1" applyFill="1" applyBorder="1" applyAlignment="1">
      <alignment horizontal="center" wrapText="1"/>
    </xf>
    <xf numFmtId="49" fontId="20" fillId="37" borderId="83" xfId="0" applyNumberFormat="1" applyFont="1" applyFill="1" applyBorder="1" applyAlignment="1">
      <alignment horizontal="center" wrapText="1"/>
    </xf>
    <xf numFmtId="0" fontId="23" fillId="38" borderId="80" xfId="0" applyFont="1" applyFill="1" applyBorder="1" applyAlignment="1">
      <alignment horizontal="left"/>
    </xf>
    <xf numFmtId="0" fontId="24" fillId="38" borderId="81" xfId="0" applyFont="1" applyFill="1" applyBorder="1" applyAlignment="1">
      <alignment horizontal="left"/>
    </xf>
    <xf numFmtId="174" fontId="4" fillId="37" borderId="94" xfId="0" applyNumberFormat="1" applyFont="1" applyFill="1" applyBorder="1" applyAlignment="1">
      <alignment horizontal="left" wrapText="1"/>
    </xf>
    <xf numFmtId="174" fontId="4" fillId="37" borderId="83" xfId="0" applyNumberFormat="1" applyFont="1" applyFill="1" applyBorder="1" applyAlignment="1">
      <alignment horizontal="left" wrapText="1"/>
    </xf>
    <xf numFmtId="174" fontId="4" fillId="38" borderId="94" xfId="0" applyNumberFormat="1" applyFont="1" applyFill="1" applyBorder="1" applyAlignment="1">
      <alignment horizontal="left" wrapText="1"/>
    </xf>
    <xf numFmtId="174" fontId="4" fillId="38" borderId="93" xfId="0" applyNumberFormat="1" applyFont="1" applyFill="1" applyBorder="1" applyAlignment="1">
      <alignment horizontal="left" wrapText="1"/>
    </xf>
    <xf numFmtId="175" fontId="20" fillId="37" borderId="94" xfId="0" applyNumberFormat="1" applyFont="1" applyFill="1" applyBorder="1" applyAlignment="1">
      <alignment horizontal="left" wrapText="1"/>
    </xf>
    <xf numFmtId="175" fontId="20" fillId="37" borderId="93" xfId="0" applyNumberFormat="1" applyFont="1" applyFill="1" applyBorder="1" applyAlignment="1">
      <alignment horizontal="left" wrapText="1"/>
    </xf>
    <xf numFmtId="174" fontId="4" fillId="36" borderId="102" xfId="0" applyNumberFormat="1" applyFont="1" applyFill="1" applyBorder="1" applyAlignment="1">
      <alignment horizontal="left" wrapText="1"/>
    </xf>
    <xf numFmtId="174" fontId="4" fillId="36" borderId="103" xfId="0" applyNumberFormat="1" applyFont="1" applyFill="1" applyBorder="1" applyAlignment="1">
      <alignment horizontal="left" wrapText="1"/>
    </xf>
    <xf numFmtId="174" fontId="4" fillId="36" borderId="104" xfId="0" applyNumberFormat="1" applyFont="1" applyFill="1" applyBorder="1" applyAlignment="1">
      <alignment horizontal="left" wrapText="1"/>
    </xf>
    <xf numFmtId="175" fontId="20" fillId="37" borderId="83" xfId="0" applyNumberFormat="1" applyFont="1" applyFill="1" applyBorder="1" applyAlignment="1">
      <alignment horizontal="left" wrapText="1"/>
    </xf>
    <xf numFmtId="3" fontId="5" fillId="0" borderId="105" xfId="0" applyNumberFormat="1" applyFont="1" applyBorder="1" applyAlignment="1">
      <alignment horizontal="center" wrapText="1"/>
    </xf>
    <xf numFmtId="0" fontId="6" fillId="0" borderId="105" xfId="0" applyFont="1" applyBorder="1" applyAlignment="1">
      <alignment/>
    </xf>
    <xf numFmtId="0" fontId="60" fillId="0" borderId="66" xfId="0" applyFont="1" applyBorder="1" applyAlignment="1">
      <alignment horizontal="center" vertical="center" wrapText="1"/>
    </xf>
    <xf numFmtId="175" fontId="5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3" fontId="5" fillId="0" borderId="106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/>
    </xf>
    <xf numFmtId="0" fontId="6" fillId="0" borderId="106" xfId="0" applyFont="1" applyBorder="1" applyAlignment="1">
      <alignment/>
    </xf>
    <xf numFmtId="0" fontId="6" fillId="0" borderId="107" xfId="0" applyFont="1" applyBorder="1" applyAlignment="1">
      <alignment/>
    </xf>
    <xf numFmtId="0" fontId="6" fillId="0" borderId="108" xfId="0" applyFont="1" applyBorder="1" applyAlignment="1">
      <alignment/>
    </xf>
    <xf numFmtId="0" fontId="6" fillId="0" borderId="33" xfId="0" applyFont="1" applyBorder="1" applyAlignment="1">
      <alignment/>
    </xf>
    <xf numFmtId="3" fontId="5" fillId="0" borderId="62" xfId="0" applyNumberFormat="1" applyFont="1" applyBorder="1" applyAlignment="1">
      <alignment horizontal="center" wrapText="1"/>
    </xf>
    <xf numFmtId="174" fontId="5" fillId="0" borderId="27" xfId="0" applyNumberFormat="1" applyFont="1" applyBorder="1" applyAlignment="1">
      <alignment horizontal="center" wrapText="1"/>
    </xf>
    <xf numFmtId="0" fontId="6" fillId="0" borderId="28" xfId="0" applyFont="1" applyBorder="1" applyAlignment="1">
      <alignment/>
    </xf>
    <xf numFmtId="174" fontId="3" fillId="35" borderId="27" xfId="0" applyNumberFormat="1" applyFont="1" applyFill="1" applyBorder="1" applyAlignment="1">
      <alignment horizontal="left" wrapText="1"/>
    </xf>
    <xf numFmtId="3" fontId="5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41" xfId="0" applyFont="1" applyBorder="1" applyAlignment="1">
      <alignment/>
    </xf>
    <xf numFmtId="172" fontId="4" fillId="33" borderId="34" xfId="0" applyNumberFormat="1" applyFont="1" applyFill="1" applyBorder="1" applyAlignment="1">
      <alignment horizontal="center" vertical="center" wrapText="1"/>
    </xf>
    <xf numFmtId="0" fontId="6" fillId="0" borderId="109" xfId="0" applyFont="1" applyBorder="1" applyAlignment="1">
      <alignment/>
    </xf>
    <xf numFmtId="4" fontId="5" fillId="0" borderId="57" xfId="0" applyNumberFormat="1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6" fillId="0" borderId="110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0" fontId="6" fillId="0" borderId="111" xfId="0" applyFont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/>
    </xf>
    <xf numFmtId="3" fontId="4" fillId="33" borderId="15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/>
    </xf>
    <xf numFmtId="0" fontId="4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142875</xdr:rowOff>
    </xdr:from>
    <xdr:to>
      <xdr:col>2</xdr:col>
      <xdr:colOff>2009775</xdr:colOff>
      <xdr:row>9</xdr:row>
      <xdr:rowOff>66675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1990725" cy="1638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64">
      <selection activeCell="D86" sqref="D86"/>
    </sheetView>
  </sheetViews>
  <sheetFormatPr defaultColWidth="9.00390625" defaultRowHeight="14.25"/>
  <cols>
    <col min="2" max="2" width="34.50390625" style="0" customWidth="1"/>
    <col min="3" max="3" width="13.375" style="0" customWidth="1"/>
    <col min="4" max="4" width="33.75390625" style="0" customWidth="1"/>
    <col min="5" max="5" width="10.125" style="0" customWidth="1"/>
    <col min="6" max="6" width="13.375" style="0" customWidth="1"/>
    <col min="7" max="7" width="12.625" style="0" customWidth="1"/>
    <col min="8" max="8" width="9.875" style="0" customWidth="1"/>
    <col min="9" max="9" width="14.00390625" style="0" customWidth="1"/>
  </cols>
  <sheetData>
    <row r="1" spans="7:10" s="194" customFormat="1" ht="21.75" customHeight="1">
      <c r="G1" s="195"/>
      <c r="H1" s="195"/>
      <c r="I1" s="196" t="s">
        <v>237</v>
      </c>
      <c r="J1" s="195"/>
    </row>
    <row r="2" spans="7:10" s="194" customFormat="1" ht="50.25" customHeight="1">
      <c r="G2" s="294" t="s">
        <v>238</v>
      </c>
      <c r="H2" s="294"/>
      <c r="I2" s="294"/>
      <c r="J2" s="197"/>
    </row>
    <row r="3" spans="1:10" s="194" customFormat="1" ht="20.25" customHeight="1">
      <c r="A3" s="295" t="s">
        <v>239</v>
      </c>
      <c r="B3" s="295"/>
      <c r="C3" s="295"/>
      <c r="D3" s="295"/>
      <c r="E3" s="295"/>
      <c r="F3" s="295"/>
      <c r="G3" s="295"/>
      <c r="H3" s="295"/>
      <c r="I3" s="295"/>
      <c r="J3" s="198"/>
    </row>
    <row r="4" spans="1:10" s="194" customFormat="1" ht="14.25" customHeight="1">
      <c r="A4" s="295" t="s">
        <v>240</v>
      </c>
      <c r="B4" s="295"/>
      <c r="C4" s="295"/>
      <c r="D4" s="295"/>
      <c r="E4" s="295"/>
      <c r="F4" s="295"/>
      <c r="G4" s="295"/>
      <c r="H4" s="295"/>
      <c r="I4" s="295"/>
      <c r="J4" s="198"/>
    </row>
    <row r="5" spans="1:10" s="194" customFormat="1" ht="17.25" customHeight="1" thickBot="1">
      <c r="A5" s="295" t="s">
        <v>241</v>
      </c>
      <c r="B5" s="295"/>
      <c r="C5" s="295"/>
      <c r="D5" s="295"/>
      <c r="E5" s="295"/>
      <c r="F5" s="295"/>
      <c r="G5" s="295"/>
      <c r="H5" s="295"/>
      <c r="I5" s="295"/>
      <c r="J5" s="198"/>
    </row>
    <row r="6" spans="1:9" s="194" customFormat="1" ht="23.25" customHeight="1">
      <c r="A6" s="306" t="s">
        <v>242</v>
      </c>
      <c r="B6" s="307"/>
      <c r="C6" s="308"/>
      <c r="D6" s="309" t="s">
        <v>243</v>
      </c>
      <c r="E6" s="310"/>
      <c r="F6" s="310"/>
      <c r="G6" s="310"/>
      <c r="H6" s="310"/>
      <c r="I6" s="311"/>
    </row>
    <row r="7" spans="1:9" s="194" customFormat="1" ht="53.25" customHeight="1" thickBot="1">
      <c r="A7" s="199" t="s">
        <v>244</v>
      </c>
      <c r="B7" s="200" t="s">
        <v>6</v>
      </c>
      <c r="C7" s="201" t="s">
        <v>245</v>
      </c>
      <c r="D7" s="202" t="s">
        <v>246</v>
      </c>
      <c r="E7" s="203" t="s">
        <v>245</v>
      </c>
      <c r="F7" s="203" t="s">
        <v>247</v>
      </c>
      <c r="G7" s="203" t="s">
        <v>248</v>
      </c>
      <c r="H7" s="203" t="s">
        <v>249</v>
      </c>
      <c r="I7" s="201" t="s">
        <v>250</v>
      </c>
    </row>
    <row r="8" spans="1:9" s="194" customFormat="1" ht="29.25" customHeight="1" thickBot="1">
      <c r="A8" s="204" t="s">
        <v>28</v>
      </c>
      <c r="B8" s="312" t="s">
        <v>251</v>
      </c>
      <c r="C8" s="313"/>
      <c r="D8" s="313"/>
      <c r="E8" s="313"/>
      <c r="F8" s="313"/>
      <c r="G8" s="313"/>
      <c r="H8" s="313"/>
      <c r="I8" s="314"/>
    </row>
    <row r="9" spans="1:9" s="194" customFormat="1" ht="30" customHeight="1" thickBot="1">
      <c r="A9" s="204" t="s">
        <v>36</v>
      </c>
      <c r="B9" s="312" t="s">
        <v>252</v>
      </c>
      <c r="C9" s="313"/>
      <c r="D9" s="313"/>
      <c r="E9" s="313"/>
      <c r="F9" s="313"/>
      <c r="G9" s="313"/>
      <c r="H9" s="313"/>
      <c r="I9" s="314"/>
    </row>
    <row r="10" spans="1:9" s="194" customFormat="1" ht="41.25" customHeight="1">
      <c r="A10" s="205" t="s">
        <v>39</v>
      </c>
      <c r="B10" s="160" t="s">
        <v>138</v>
      </c>
      <c r="C10" s="206">
        <v>20241</v>
      </c>
      <c r="D10" s="160" t="s">
        <v>333</v>
      </c>
      <c r="E10" s="207">
        <v>20241</v>
      </c>
      <c r="F10" s="208"/>
      <c r="G10" s="208"/>
      <c r="H10" s="207">
        <v>20241</v>
      </c>
      <c r="I10" s="296" t="s">
        <v>344</v>
      </c>
    </row>
    <row r="11" spans="1:9" s="194" customFormat="1" ht="26.25" customHeight="1">
      <c r="A11" s="209" t="s">
        <v>42</v>
      </c>
      <c r="B11" s="161" t="s">
        <v>139</v>
      </c>
      <c r="C11" s="210">
        <v>18216</v>
      </c>
      <c r="D11" s="161" t="s">
        <v>334</v>
      </c>
      <c r="E11" s="211">
        <v>18216</v>
      </c>
      <c r="F11" s="212"/>
      <c r="G11" s="212"/>
      <c r="H11" s="211">
        <v>18216</v>
      </c>
      <c r="I11" s="297"/>
    </row>
    <row r="12" spans="1:9" s="194" customFormat="1" ht="27.75" customHeight="1">
      <c r="A12" s="209" t="s">
        <v>43</v>
      </c>
      <c r="B12" s="161" t="s">
        <v>140</v>
      </c>
      <c r="C12" s="210">
        <v>7272</v>
      </c>
      <c r="D12" s="161" t="s">
        <v>335</v>
      </c>
      <c r="E12" s="211">
        <v>7272</v>
      </c>
      <c r="F12" s="212"/>
      <c r="G12" s="212"/>
      <c r="H12" s="211">
        <v>7272</v>
      </c>
      <c r="I12" s="297"/>
    </row>
    <row r="13" spans="1:9" s="194" customFormat="1" ht="39" customHeight="1">
      <c r="A13" s="209" t="s">
        <v>130</v>
      </c>
      <c r="B13" s="161" t="s">
        <v>141</v>
      </c>
      <c r="C13" s="210">
        <v>11730</v>
      </c>
      <c r="D13" s="161" t="s">
        <v>336</v>
      </c>
      <c r="E13" s="211">
        <v>11730</v>
      </c>
      <c r="F13" s="212"/>
      <c r="G13" s="212"/>
      <c r="H13" s="211">
        <v>11730</v>
      </c>
      <c r="I13" s="297"/>
    </row>
    <row r="14" spans="1:9" s="194" customFormat="1" ht="37.5" customHeight="1">
      <c r="A14" s="209" t="s">
        <v>131</v>
      </c>
      <c r="B14" s="161" t="s">
        <v>142</v>
      </c>
      <c r="C14" s="210">
        <v>11730</v>
      </c>
      <c r="D14" s="161" t="s">
        <v>337</v>
      </c>
      <c r="E14" s="211">
        <v>11730</v>
      </c>
      <c r="F14" s="212"/>
      <c r="G14" s="212"/>
      <c r="H14" s="211">
        <v>11730</v>
      </c>
      <c r="I14" s="297"/>
    </row>
    <row r="15" spans="1:9" s="194" customFormat="1" ht="47.25" customHeight="1">
      <c r="A15" s="209" t="s">
        <v>132</v>
      </c>
      <c r="B15" s="161" t="s">
        <v>143</v>
      </c>
      <c r="C15" s="210">
        <v>11730</v>
      </c>
      <c r="D15" s="161" t="s">
        <v>338</v>
      </c>
      <c r="E15" s="211">
        <v>11730</v>
      </c>
      <c r="F15" s="212"/>
      <c r="G15" s="212"/>
      <c r="H15" s="211">
        <v>11730</v>
      </c>
      <c r="I15" s="297"/>
    </row>
    <row r="16" spans="1:9" s="194" customFormat="1" ht="42" customHeight="1">
      <c r="A16" s="209" t="s">
        <v>133</v>
      </c>
      <c r="B16" s="161" t="s">
        <v>144</v>
      </c>
      <c r="C16" s="210">
        <v>5087</v>
      </c>
      <c r="D16" s="161" t="s">
        <v>339</v>
      </c>
      <c r="E16" s="211">
        <v>5087</v>
      </c>
      <c r="F16" s="212"/>
      <c r="G16" s="212"/>
      <c r="H16" s="211">
        <v>5087</v>
      </c>
      <c r="I16" s="297"/>
    </row>
    <row r="17" spans="1:9" s="194" customFormat="1" ht="30.75" customHeight="1">
      <c r="A17" s="209" t="s">
        <v>134</v>
      </c>
      <c r="B17" s="161" t="s">
        <v>145</v>
      </c>
      <c r="C17" s="210">
        <v>5087</v>
      </c>
      <c r="D17" s="161" t="s">
        <v>340</v>
      </c>
      <c r="E17" s="211">
        <v>5087</v>
      </c>
      <c r="F17" s="212"/>
      <c r="G17" s="212"/>
      <c r="H17" s="211">
        <v>5087</v>
      </c>
      <c r="I17" s="297"/>
    </row>
    <row r="18" spans="1:9" s="194" customFormat="1" ht="31.5" customHeight="1">
      <c r="A18" s="209" t="s">
        <v>135</v>
      </c>
      <c r="B18" s="161" t="s">
        <v>146</v>
      </c>
      <c r="C18" s="210">
        <v>4772</v>
      </c>
      <c r="D18" s="161" t="s">
        <v>343</v>
      </c>
      <c r="E18" s="211">
        <v>4772</v>
      </c>
      <c r="F18" s="212"/>
      <c r="G18" s="212"/>
      <c r="H18" s="211">
        <v>4772</v>
      </c>
      <c r="I18" s="297"/>
    </row>
    <row r="19" spans="1:9" s="194" customFormat="1" ht="34.5" customHeight="1">
      <c r="A19" s="209" t="s">
        <v>136</v>
      </c>
      <c r="B19" s="161" t="s">
        <v>147</v>
      </c>
      <c r="C19" s="210">
        <v>5087</v>
      </c>
      <c r="D19" s="161" t="s">
        <v>341</v>
      </c>
      <c r="E19" s="211">
        <v>5087</v>
      </c>
      <c r="F19" s="212"/>
      <c r="G19" s="212"/>
      <c r="H19" s="211">
        <v>5087</v>
      </c>
      <c r="I19" s="297"/>
    </row>
    <row r="20" spans="1:9" s="194" customFormat="1" ht="31.5" customHeight="1" thickBot="1">
      <c r="A20" s="213" t="s">
        <v>137</v>
      </c>
      <c r="B20" s="162" t="s">
        <v>148</v>
      </c>
      <c r="C20" s="214">
        <v>5087</v>
      </c>
      <c r="D20" s="162" t="s">
        <v>342</v>
      </c>
      <c r="E20" s="215">
        <v>5087</v>
      </c>
      <c r="F20" s="216"/>
      <c r="G20" s="216"/>
      <c r="H20" s="215">
        <v>5087</v>
      </c>
      <c r="I20" s="298"/>
    </row>
    <row r="21" spans="1:9" s="194" customFormat="1" ht="29.25" customHeight="1" thickBot="1">
      <c r="A21" s="299" t="s">
        <v>253</v>
      </c>
      <c r="B21" s="300"/>
      <c r="C21" s="217">
        <f>SUM(C10:C20)</f>
        <v>106039</v>
      </c>
      <c r="D21" s="218"/>
      <c r="E21" s="219">
        <f>SUM(E10:E20)</f>
        <v>106039</v>
      </c>
      <c r="F21" s="220"/>
      <c r="G21" s="221"/>
      <c r="H21" s="219">
        <f>SUM(H10:H20)</f>
        <v>106039</v>
      </c>
      <c r="I21" s="222"/>
    </row>
    <row r="22" spans="1:9" s="194" customFormat="1" ht="33" customHeight="1" thickBot="1">
      <c r="A22" s="223" t="s">
        <v>56</v>
      </c>
      <c r="B22" s="301" t="s">
        <v>57</v>
      </c>
      <c r="C22" s="302"/>
      <c r="D22" s="302"/>
      <c r="E22" s="302"/>
      <c r="F22" s="302"/>
      <c r="G22" s="302"/>
      <c r="H22" s="302"/>
      <c r="I22" s="303"/>
    </row>
    <row r="23" spans="1:9" s="194" customFormat="1" ht="29.25" customHeight="1">
      <c r="A23" s="224" t="s">
        <v>58</v>
      </c>
      <c r="B23" s="163" t="s">
        <v>59</v>
      </c>
      <c r="C23" s="225">
        <v>18271.22</v>
      </c>
      <c r="D23" s="163" t="s">
        <v>59</v>
      </c>
      <c r="E23" s="225">
        <v>18271.22</v>
      </c>
      <c r="F23" s="226"/>
      <c r="G23" s="226"/>
      <c r="H23" s="225">
        <v>18271.22</v>
      </c>
      <c r="I23" s="304" t="s">
        <v>254</v>
      </c>
    </row>
    <row r="24" spans="1:9" s="194" customFormat="1" ht="35.25" customHeight="1" thickBot="1">
      <c r="A24" s="227" t="s">
        <v>60</v>
      </c>
      <c r="B24" s="164" t="s">
        <v>59</v>
      </c>
      <c r="C24" s="228">
        <v>1933.29</v>
      </c>
      <c r="D24" s="164" t="s">
        <v>59</v>
      </c>
      <c r="E24" s="228">
        <v>1933.29</v>
      </c>
      <c r="F24" s="229"/>
      <c r="G24" s="229"/>
      <c r="H24" s="228">
        <v>1933.29</v>
      </c>
      <c r="I24" s="305"/>
    </row>
    <row r="25" spans="1:9" s="194" customFormat="1" ht="42" customHeight="1" thickBot="1">
      <c r="A25" s="322" t="s">
        <v>61</v>
      </c>
      <c r="B25" s="323"/>
      <c r="C25" s="230">
        <f>SUM(C23:C24)</f>
        <v>20204.510000000002</v>
      </c>
      <c r="D25" s="231"/>
      <c r="E25" s="232">
        <f>SUM(E23:E24)</f>
        <v>20204.510000000002</v>
      </c>
      <c r="F25" s="233"/>
      <c r="G25" s="234"/>
      <c r="H25" s="232">
        <f>SUM(H23:H24)</f>
        <v>20204.510000000002</v>
      </c>
      <c r="I25" s="235"/>
    </row>
    <row r="26" spans="1:9" s="194" customFormat="1" ht="29.25" customHeight="1" thickBot="1">
      <c r="A26" s="324" t="s">
        <v>31</v>
      </c>
      <c r="B26" s="325"/>
      <c r="C26" s="236">
        <f>C25+C21</f>
        <v>126243.51000000001</v>
      </c>
      <c r="D26" s="237"/>
      <c r="E26" s="238">
        <f>E21+E25</f>
        <v>126243.51000000001</v>
      </c>
      <c r="F26" s="239"/>
      <c r="G26" s="240"/>
      <c r="H26" s="238">
        <f>H21+H25</f>
        <v>126243.51000000001</v>
      </c>
      <c r="I26" s="241"/>
    </row>
    <row r="27" spans="1:9" s="194" customFormat="1" ht="48" customHeight="1" thickBot="1">
      <c r="A27" s="242" t="s">
        <v>89</v>
      </c>
      <c r="B27" s="301" t="s">
        <v>90</v>
      </c>
      <c r="C27" s="302"/>
      <c r="D27" s="302"/>
      <c r="E27" s="302"/>
      <c r="F27" s="302"/>
      <c r="G27" s="302"/>
      <c r="H27" s="302"/>
      <c r="I27" s="303"/>
    </row>
    <row r="28" spans="1:9" s="194" customFormat="1" ht="36.75" customHeight="1">
      <c r="A28" s="205" t="s">
        <v>91</v>
      </c>
      <c r="B28" s="261" t="s">
        <v>177</v>
      </c>
      <c r="C28" s="262">
        <v>9800</v>
      </c>
      <c r="D28" s="263" t="s">
        <v>255</v>
      </c>
      <c r="E28" s="249">
        <v>9800</v>
      </c>
      <c r="F28" s="250" t="s">
        <v>256</v>
      </c>
      <c r="G28" s="250" t="s">
        <v>257</v>
      </c>
      <c r="H28" s="249">
        <v>9800</v>
      </c>
      <c r="I28" s="251" t="s">
        <v>258</v>
      </c>
    </row>
    <row r="29" spans="1:9" s="194" customFormat="1" ht="40.5" customHeight="1">
      <c r="A29" s="209" t="s">
        <v>93</v>
      </c>
      <c r="B29" s="264" t="s">
        <v>178</v>
      </c>
      <c r="C29" s="265">
        <v>3200</v>
      </c>
      <c r="D29" s="266" t="s">
        <v>255</v>
      </c>
      <c r="E29" s="252">
        <v>3200</v>
      </c>
      <c r="F29" s="253" t="s">
        <v>259</v>
      </c>
      <c r="G29" s="253" t="s">
        <v>260</v>
      </c>
      <c r="H29" s="252">
        <v>3200</v>
      </c>
      <c r="I29" s="254" t="s">
        <v>261</v>
      </c>
    </row>
    <row r="30" spans="1:9" s="194" customFormat="1" ht="18" customHeight="1">
      <c r="A30" s="209" t="s">
        <v>94</v>
      </c>
      <c r="B30" s="264" t="s">
        <v>262</v>
      </c>
      <c r="C30" s="265">
        <v>29995</v>
      </c>
      <c r="D30" s="266"/>
      <c r="E30" s="252"/>
      <c r="F30" s="253"/>
      <c r="G30" s="253"/>
      <c r="H30" s="252"/>
      <c r="I30" s="254"/>
    </row>
    <row r="31" spans="1:9" s="194" customFormat="1" ht="29.25" customHeight="1">
      <c r="A31" s="209" t="s">
        <v>149</v>
      </c>
      <c r="B31" s="264" t="s">
        <v>180</v>
      </c>
      <c r="C31" s="265">
        <v>1800</v>
      </c>
      <c r="D31" s="266" t="s">
        <v>255</v>
      </c>
      <c r="E31" s="252">
        <v>1800</v>
      </c>
      <c r="F31" s="253" t="s">
        <v>256</v>
      </c>
      <c r="G31" s="253" t="s">
        <v>257</v>
      </c>
      <c r="H31" s="252">
        <v>1800</v>
      </c>
      <c r="I31" s="254" t="s">
        <v>258</v>
      </c>
    </row>
    <row r="32" spans="1:9" s="194" customFormat="1" ht="29.25" customHeight="1">
      <c r="A32" s="209" t="s">
        <v>150</v>
      </c>
      <c r="B32" s="264" t="s">
        <v>181</v>
      </c>
      <c r="C32" s="265">
        <v>9600</v>
      </c>
      <c r="D32" s="266" t="s">
        <v>263</v>
      </c>
      <c r="E32" s="252">
        <v>9600</v>
      </c>
      <c r="F32" s="253" t="s">
        <v>264</v>
      </c>
      <c r="G32" s="253" t="s">
        <v>265</v>
      </c>
      <c r="H32" s="252">
        <v>9600</v>
      </c>
      <c r="I32" s="254" t="s">
        <v>266</v>
      </c>
    </row>
    <row r="33" spans="1:9" s="194" customFormat="1" ht="37.5" customHeight="1">
      <c r="A33" s="267" t="s">
        <v>151</v>
      </c>
      <c r="B33" s="264" t="s">
        <v>182</v>
      </c>
      <c r="C33" s="265">
        <v>18000</v>
      </c>
      <c r="D33" s="266" t="s">
        <v>263</v>
      </c>
      <c r="E33" s="252">
        <v>18000</v>
      </c>
      <c r="F33" s="253" t="s">
        <v>264</v>
      </c>
      <c r="G33" s="253" t="s">
        <v>265</v>
      </c>
      <c r="H33" s="252">
        <v>18000</v>
      </c>
      <c r="I33" s="254" t="s">
        <v>266</v>
      </c>
    </row>
    <row r="34" spans="1:9" s="194" customFormat="1" ht="36.75" customHeight="1">
      <c r="A34" s="209" t="s">
        <v>152</v>
      </c>
      <c r="B34" s="264" t="s">
        <v>183</v>
      </c>
      <c r="C34" s="265">
        <v>6400</v>
      </c>
      <c r="D34" s="266" t="s">
        <v>255</v>
      </c>
      <c r="E34" s="252">
        <v>6400</v>
      </c>
      <c r="F34" s="253" t="s">
        <v>267</v>
      </c>
      <c r="G34" s="253" t="s">
        <v>268</v>
      </c>
      <c r="H34" s="252">
        <v>6400</v>
      </c>
      <c r="I34" s="254" t="s">
        <v>269</v>
      </c>
    </row>
    <row r="35" spans="1:9" s="194" customFormat="1" ht="33" customHeight="1">
      <c r="A35" s="209" t="s">
        <v>153</v>
      </c>
      <c r="B35" s="264" t="s">
        <v>184</v>
      </c>
      <c r="C35" s="265">
        <v>7000</v>
      </c>
      <c r="D35" s="266" t="s">
        <v>270</v>
      </c>
      <c r="E35" s="252">
        <v>7000</v>
      </c>
      <c r="F35" s="253" t="s">
        <v>271</v>
      </c>
      <c r="G35" s="253" t="s">
        <v>272</v>
      </c>
      <c r="H35" s="252">
        <v>7000</v>
      </c>
      <c r="I35" s="254" t="s">
        <v>273</v>
      </c>
    </row>
    <row r="36" spans="1:9" s="194" customFormat="1" ht="34.5" customHeight="1">
      <c r="A36" s="209" t="s">
        <v>154</v>
      </c>
      <c r="B36" s="264" t="s">
        <v>185</v>
      </c>
      <c r="C36" s="265">
        <v>11200</v>
      </c>
      <c r="D36" s="266"/>
      <c r="E36" s="252"/>
      <c r="F36" s="253"/>
      <c r="G36" s="253"/>
      <c r="H36" s="252"/>
      <c r="I36" s="254"/>
    </row>
    <row r="37" spans="1:9" s="194" customFormat="1" ht="24">
      <c r="A37" s="209" t="s">
        <v>155</v>
      </c>
      <c r="B37" s="264" t="s">
        <v>186</v>
      </c>
      <c r="C37" s="265">
        <v>3700</v>
      </c>
      <c r="D37" s="266" t="s">
        <v>274</v>
      </c>
      <c r="E37" s="252">
        <v>3700</v>
      </c>
      <c r="F37" s="253" t="s">
        <v>275</v>
      </c>
      <c r="G37" s="253" t="s">
        <v>276</v>
      </c>
      <c r="H37" s="252">
        <v>3700</v>
      </c>
      <c r="I37" s="254" t="s">
        <v>277</v>
      </c>
    </row>
    <row r="38" spans="1:9" s="194" customFormat="1" ht="32.25" customHeight="1">
      <c r="A38" s="209" t="s">
        <v>156</v>
      </c>
      <c r="B38" s="264" t="s">
        <v>187</v>
      </c>
      <c r="C38" s="265">
        <v>51000</v>
      </c>
      <c r="D38" s="266" t="s">
        <v>330</v>
      </c>
      <c r="E38" s="252">
        <v>43755</v>
      </c>
      <c r="F38" s="253" t="s">
        <v>278</v>
      </c>
      <c r="G38" s="253" t="s">
        <v>279</v>
      </c>
      <c r="H38" s="252">
        <v>43755</v>
      </c>
      <c r="I38" s="254" t="s">
        <v>280</v>
      </c>
    </row>
    <row r="39" spans="1:9" s="194" customFormat="1" ht="34.5" customHeight="1">
      <c r="A39" s="209" t="s">
        <v>157</v>
      </c>
      <c r="B39" s="264" t="s">
        <v>188</v>
      </c>
      <c r="C39" s="265">
        <v>12750</v>
      </c>
      <c r="D39" s="266" t="s">
        <v>255</v>
      </c>
      <c r="E39" s="252">
        <v>12750</v>
      </c>
      <c r="F39" s="253" t="s">
        <v>256</v>
      </c>
      <c r="G39" s="253" t="s">
        <v>257</v>
      </c>
      <c r="H39" s="252">
        <v>12750</v>
      </c>
      <c r="I39" s="254" t="s">
        <v>258</v>
      </c>
    </row>
    <row r="40" spans="1:9" s="194" customFormat="1" ht="41.25" customHeight="1">
      <c r="A40" s="209" t="s">
        <v>158</v>
      </c>
      <c r="B40" s="264" t="s">
        <v>189</v>
      </c>
      <c r="C40" s="265">
        <v>840</v>
      </c>
      <c r="D40" s="266" t="s">
        <v>255</v>
      </c>
      <c r="E40" s="252">
        <v>840</v>
      </c>
      <c r="F40" s="253" t="s">
        <v>256</v>
      </c>
      <c r="G40" s="253" t="s">
        <v>257</v>
      </c>
      <c r="H40" s="252">
        <v>840</v>
      </c>
      <c r="I40" s="254" t="s">
        <v>258</v>
      </c>
    </row>
    <row r="41" spans="1:9" s="194" customFormat="1" ht="42" customHeight="1">
      <c r="A41" s="209" t="s">
        <v>159</v>
      </c>
      <c r="B41" s="264" t="s">
        <v>190</v>
      </c>
      <c r="C41" s="265">
        <v>1450</v>
      </c>
      <c r="D41" s="266" t="s">
        <v>329</v>
      </c>
      <c r="E41" s="252">
        <v>1450</v>
      </c>
      <c r="F41" s="253" t="s">
        <v>281</v>
      </c>
      <c r="G41" s="253" t="s">
        <v>282</v>
      </c>
      <c r="H41" s="252">
        <v>1450</v>
      </c>
      <c r="I41" s="254" t="s">
        <v>283</v>
      </c>
    </row>
    <row r="42" spans="1:9" s="194" customFormat="1" ht="27" customHeight="1">
      <c r="A42" s="209" t="s">
        <v>160</v>
      </c>
      <c r="B42" s="264" t="s">
        <v>191</v>
      </c>
      <c r="C42" s="265">
        <v>1750</v>
      </c>
      <c r="D42" s="266" t="s">
        <v>255</v>
      </c>
      <c r="E42" s="252">
        <v>1750</v>
      </c>
      <c r="F42" s="253" t="s">
        <v>256</v>
      </c>
      <c r="G42" s="253" t="s">
        <v>257</v>
      </c>
      <c r="H42" s="252">
        <v>1750</v>
      </c>
      <c r="I42" s="254" t="s">
        <v>258</v>
      </c>
    </row>
    <row r="43" spans="1:9" s="194" customFormat="1" ht="29.25" customHeight="1">
      <c r="A43" s="209" t="s">
        <v>161</v>
      </c>
      <c r="B43" s="264" t="s">
        <v>192</v>
      </c>
      <c r="C43" s="265">
        <v>5000</v>
      </c>
      <c r="D43" s="266" t="s">
        <v>263</v>
      </c>
      <c r="E43" s="252">
        <v>5000</v>
      </c>
      <c r="F43" s="253" t="s">
        <v>264</v>
      </c>
      <c r="G43" s="253" t="s">
        <v>265</v>
      </c>
      <c r="H43" s="252">
        <v>5000</v>
      </c>
      <c r="I43" s="254" t="s">
        <v>266</v>
      </c>
    </row>
    <row r="44" spans="1:9" s="194" customFormat="1" ht="28.5" customHeight="1">
      <c r="A44" s="209" t="s">
        <v>162</v>
      </c>
      <c r="B44" s="264" t="s">
        <v>193</v>
      </c>
      <c r="C44" s="265">
        <v>1120</v>
      </c>
      <c r="D44" s="266" t="s">
        <v>255</v>
      </c>
      <c r="E44" s="252">
        <v>1120</v>
      </c>
      <c r="F44" s="253" t="s">
        <v>256</v>
      </c>
      <c r="G44" s="253" t="s">
        <v>257</v>
      </c>
      <c r="H44" s="252">
        <v>1120</v>
      </c>
      <c r="I44" s="254" t="s">
        <v>258</v>
      </c>
    </row>
    <row r="45" spans="1:9" s="194" customFormat="1" ht="30.75" customHeight="1">
      <c r="A45" s="209" t="s">
        <v>163</v>
      </c>
      <c r="B45" s="264" t="s">
        <v>194</v>
      </c>
      <c r="C45" s="265">
        <v>9300</v>
      </c>
      <c r="D45" s="266" t="s">
        <v>255</v>
      </c>
      <c r="E45" s="252">
        <v>9300</v>
      </c>
      <c r="F45" s="253" t="s">
        <v>284</v>
      </c>
      <c r="G45" s="253" t="s">
        <v>285</v>
      </c>
      <c r="H45" s="252">
        <v>9300</v>
      </c>
      <c r="I45" s="254" t="s">
        <v>286</v>
      </c>
    </row>
    <row r="46" spans="1:9" s="194" customFormat="1" ht="36" customHeight="1">
      <c r="A46" s="209" t="s">
        <v>164</v>
      </c>
      <c r="B46" s="264" t="s">
        <v>195</v>
      </c>
      <c r="C46" s="265">
        <v>8860</v>
      </c>
      <c r="D46" s="266" t="s">
        <v>255</v>
      </c>
      <c r="E46" s="252">
        <v>8860</v>
      </c>
      <c r="F46" s="253" t="s">
        <v>256</v>
      </c>
      <c r="G46" s="253" t="s">
        <v>257</v>
      </c>
      <c r="H46" s="252">
        <v>8860</v>
      </c>
      <c r="I46" s="254" t="s">
        <v>258</v>
      </c>
    </row>
    <row r="47" spans="1:9" s="194" customFormat="1" ht="33" customHeight="1">
      <c r="A47" s="209" t="s">
        <v>165</v>
      </c>
      <c r="B47" s="264" t="s">
        <v>196</v>
      </c>
      <c r="C47" s="265">
        <v>15000</v>
      </c>
      <c r="D47" s="266" t="s">
        <v>255</v>
      </c>
      <c r="E47" s="252">
        <v>15000</v>
      </c>
      <c r="F47" s="253" t="s">
        <v>256</v>
      </c>
      <c r="G47" s="253" t="s">
        <v>257</v>
      </c>
      <c r="H47" s="252">
        <v>15000</v>
      </c>
      <c r="I47" s="254" t="s">
        <v>258</v>
      </c>
    </row>
    <row r="48" spans="1:9" s="194" customFormat="1" ht="30.75" customHeight="1">
      <c r="A48" s="209" t="s">
        <v>166</v>
      </c>
      <c r="B48" s="264" t="s">
        <v>197</v>
      </c>
      <c r="C48" s="265">
        <v>10600</v>
      </c>
      <c r="D48" s="266" t="s">
        <v>287</v>
      </c>
      <c r="E48" s="252">
        <v>10600</v>
      </c>
      <c r="F48" s="253" t="s">
        <v>288</v>
      </c>
      <c r="G48" s="253" t="s">
        <v>289</v>
      </c>
      <c r="H48" s="252">
        <v>10600</v>
      </c>
      <c r="I48" s="254" t="s">
        <v>290</v>
      </c>
    </row>
    <row r="49" spans="1:9" s="194" customFormat="1" ht="33" customHeight="1">
      <c r="A49" s="209" t="s">
        <v>167</v>
      </c>
      <c r="B49" s="264" t="s">
        <v>197</v>
      </c>
      <c r="C49" s="265">
        <v>10720</v>
      </c>
      <c r="D49" s="266" t="s">
        <v>287</v>
      </c>
      <c r="E49" s="252">
        <v>10720</v>
      </c>
      <c r="F49" s="253" t="s">
        <v>288</v>
      </c>
      <c r="G49" s="253" t="s">
        <v>289</v>
      </c>
      <c r="H49" s="252">
        <v>10720</v>
      </c>
      <c r="I49" s="254" t="s">
        <v>290</v>
      </c>
    </row>
    <row r="50" spans="1:9" s="194" customFormat="1" ht="34.5" customHeight="1">
      <c r="A50" s="209" t="s">
        <v>168</v>
      </c>
      <c r="B50" s="264" t="s">
        <v>198</v>
      </c>
      <c r="C50" s="265">
        <v>1200</v>
      </c>
      <c r="D50" s="266" t="s">
        <v>329</v>
      </c>
      <c r="E50" s="252">
        <v>1200</v>
      </c>
      <c r="F50" s="253" t="s">
        <v>281</v>
      </c>
      <c r="G50" s="253" t="s">
        <v>282</v>
      </c>
      <c r="H50" s="252">
        <v>1200</v>
      </c>
      <c r="I50" s="254" t="s">
        <v>283</v>
      </c>
    </row>
    <row r="51" spans="1:9" s="194" customFormat="1" ht="24.75" customHeight="1">
      <c r="A51" s="267" t="s">
        <v>169</v>
      </c>
      <c r="B51" s="264" t="s">
        <v>199</v>
      </c>
      <c r="C51" s="265">
        <v>141750</v>
      </c>
      <c r="D51" s="268"/>
      <c r="E51" s="252"/>
      <c r="F51" s="255"/>
      <c r="G51" s="255"/>
      <c r="H51" s="256"/>
      <c r="I51" s="257"/>
    </row>
    <row r="52" spans="1:9" s="194" customFormat="1" ht="32.25" customHeight="1">
      <c r="A52" s="209" t="s">
        <v>170</v>
      </c>
      <c r="B52" s="264" t="s">
        <v>200</v>
      </c>
      <c r="C52" s="265">
        <v>87500</v>
      </c>
      <c r="D52" s="266" t="s">
        <v>291</v>
      </c>
      <c r="E52" s="252">
        <v>85050</v>
      </c>
      <c r="F52" s="253" t="s">
        <v>292</v>
      </c>
      <c r="G52" s="253" t="s">
        <v>293</v>
      </c>
      <c r="H52" s="252">
        <v>85050</v>
      </c>
      <c r="I52" s="254" t="s">
        <v>294</v>
      </c>
    </row>
    <row r="53" spans="1:9" s="194" customFormat="1" ht="36" customHeight="1">
      <c r="A53" s="209" t="s">
        <v>171</v>
      </c>
      <c r="B53" s="264" t="s">
        <v>201</v>
      </c>
      <c r="C53" s="265">
        <v>25600</v>
      </c>
      <c r="D53" s="266" t="s">
        <v>295</v>
      </c>
      <c r="E53" s="252">
        <v>23960</v>
      </c>
      <c r="F53" s="253" t="s">
        <v>296</v>
      </c>
      <c r="G53" s="253" t="s">
        <v>297</v>
      </c>
      <c r="H53" s="252">
        <v>23960</v>
      </c>
      <c r="I53" s="254" t="s">
        <v>298</v>
      </c>
    </row>
    <row r="54" spans="1:9" s="194" customFormat="1" ht="30.75" customHeight="1">
      <c r="A54" s="209" t="s">
        <v>172</v>
      </c>
      <c r="B54" s="264" t="s">
        <v>202</v>
      </c>
      <c r="C54" s="265">
        <v>15000</v>
      </c>
      <c r="D54" s="266" t="s">
        <v>255</v>
      </c>
      <c r="E54" s="252">
        <v>15000</v>
      </c>
      <c r="F54" s="253" t="s">
        <v>259</v>
      </c>
      <c r="G54" s="253" t="s">
        <v>260</v>
      </c>
      <c r="H54" s="252">
        <v>15000</v>
      </c>
      <c r="I54" s="254" t="s">
        <v>261</v>
      </c>
    </row>
    <row r="55" spans="1:9" s="194" customFormat="1" ht="28.5" customHeight="1">
      <c r="A55" s="209" t="s">
        <v>173</v>
      </c>
      <c r="B55" s="264" t="s">
        <v>203</v>
      </c>
      <c r="C55" s="269">
        <v>40875</v>
      </c>
      <c r="D55" s="266" t="s">
        <v>299</v>
      </c>
      <c r="E55" s="256">
        <v>40875</v>
      </c>
      <c r="F55" s="253" t="s">
        <v>300</v>
      </c>
      <c r="G55" s="253" t="s">
        <v>301</v>
      </c>
      <c r="H55" s="252">
        <v>40875</v>
      </c>
      <c r="I55" s="254" t="s">
        <v>302</v>
      </c>
    </row>
    <row r="56" spans="1:9" s="194" customFormat="1" ht="30" customHeight="1">
      <c r="A56" s="209" t="s">
        <v>174</v>
      </c>
      <c r="B56" s="264" t="s">
        <v>204</v>
      </c>
      <c r="C56" s="265">
        <v>175000</v>
      </c>
      <c r="D56" s="266" t="s">
        <v>303</v>
      </c>
      <c r="E56" s="252">
        <v>169500</v>
      </c>
      <c r="F56" s="253" t="s">
        <v>304</v>
      </c>
      <c r="G56" s="253" t="s">
        <v>305</v>
      </c>
      <c r="H56" s="252">
        <v>169500</v>
      </c>
      <c r="I56" s="254" t="s">
        <v>306</v>
      </c>
    </row>
    <row r="57" spans="1:9" s="194" customFormat="1" ht="33" customHeight="1">
      <c r="A57" s="209" t="s">
        <v>175</v>
      </c>
      <c r="B57" s="264" t="s">
        <v>205</v>
      </c>
      <c r="C57" s="265">
        <v>30000</v>
      </c>
      <c r="D57" s="266" t="s">
        <v>255</v>
      </c>
      <c r="E57" s="252">
        <v>30000</v>
      </c>
      <c r="F57" s="253" t="s">
        <v>259</v>
      </c>
      <c r="G57" s="253" t="s">
        <v>260</v>
      </c>
      <c r="H57" s="252">
        <v>30000</v>
      </c>
      <c r="I57" s="254" t="s">
        <v>261</v>
      </c>
    </row>
    <row r="58" spans="1:9" s="194" customFormat="1" ht="33" customHeight="1">
      <c r="A58" s="209" t="s">
        <v>176</v>
      </c>
      <c r="B58" s="264" t="s">
        <v>206</v>
      </c>
      <c r="C58" s="265">
        <v>13500</v>
      </c>
      <c r="D58" s="266" t="s">
        <v>255</v>
      </c>
      <c r="E58" s="252">
        <v>13500</v>
      </c>
      <c r="F58" s="253" t="s">
        <v>307</v>
      </c>
      <c r="G58" s="253" t="s">
        <v>308</v>
      </c>
      <c r="H58" s="252">
        <v>13500</v>
      </c>
      <c r="I58" s="254" t="s">
        <v>309</v>
      </c>
    </row>
    <row r="59" spans="1:9" s="194" customFormat="1" ht="36.75" customHeight="1">
      <c r="A59" s="209" t="s">
        <v>207</v>
      </c>
      <c r="B59" s="264" t="s">
        <v>217</v>
      </c>
      <c r="C59" s="265"/>
      <c r="D59" s="266" t="s">
        <v>329</v>
      </c>
      <c r="E59" s="252">
        <v>29995</v>
      </c>
      <c r="F59" s="253" t="s">
        <v>281</v>
      </c>
      <c r="G59" s="253" t="s">
        <v>282</v>
      </c>
      <c r="H59" s="252">
        <v>29995</v>
      </c>
      <c r="I59" s="254" t="s">
        <v>310</v>
      </c>
    </row>
    <row r="60" spans="1:9" s="194" customFormat="1" ht="30" customHeight="1">
      <c r="A60" s="209" t="s">
        <v>208</v>
      </c>
      <c r="B60" s="264" t="s">
        <v>218</v>
      </c>
      <c r="C60" s="265"/>
      <c r="D60" s="266" t="s">
        <v>255</v>
      </c>
      <c r="E60" s="252">
        <v>9000</v>
      </c>
      <c r="F60" s="253" t="s">
        <v>311</v>
      </c>
      <c r="G60" s="253" t="s">
        <v>312</v>
      </c>
      <c r="H60" s="252">
        <v>9000</v>
      </c>
      <c r="I60" s="254" t="s">
        <v>313</v>
      </c>
    </row>
    <row r="61" spans="1:9" s="194" customFormat="1" ht="30.75" customHeight="1">
      <c r="A61" s="209" t="s">
        <v>209</v>
      </c>
      <c r="B61" s="264" t="s">
        <v>219</v>
      </c>
      <c r="C61" s="265"/>
      <c r="D61" s="266" t="s">
        <v>331</v>
      </c>
      <c r="E61" s="252">
        <v>12540</v>
      </c>
      <c r="F61" s="253" t="s">
        <v>314</v>
      </c>
      <c r="G61" s="253" t="s">
        <v>315</v>
      </c>
      <c r="H61" s="252">
        <v>12540</v>
      </c>
      <c r="I61" s="254" t="s">
        <v>316</v>
      </c>
    </row>
    <row r="62" spans="1:9" s="194" customFormat="1" ht="33.75" customHeight="1">
      <c r="A62" s="209" t="s">
        <v>210</v>
      </c>
      <c r="B62" s="264" t="s">
        <v>220</v>
      </c>
      <c r="C62" s="265"/>
      <c r="D62" s="266" t="s">
        <v>331</v>
      </c>
      <c r="E62" s="252">
        <v>5920</v>
      </c>
      <c r="F62" s="253" t="s">
        <v>314</v>
      </c>
      <c r="G62" s="253" t="s">
        <v>315</v>
      </c>
      <c r="H62" s="252">
        <v>5920</v>
      </c>
      <c r="I62" s="254" t="s">
        <v>316</v>
      </c>
    </row>
    <row r="63" spans="1:9" s="194" customFormat="1" ht="27" customHeight="1">
      <c r="A63" s="209" t="s">
        <v>211</v>
      </c>
      <c r="B63" s="264" t="s">
        <v>221</v>
      </c>
      <c r="C63" s="265"/>
      <c r="D63" s="266" t="s">
        <v>303</v>
      </c>
      <c r="E63" s="252">
        <v>506</v>
      </c>
      <c r="F63" s="253" t="s">
        <v>317</v>
      </c>
      <c r="G63" s="253" t="s">
        <v>318</v>
      </c>
      <c r="H63" s="252">
        <v>506</v>
      </c>
      <c r="I63" s="254" t="s">
        <v>319</v>
      </c>
    </row>
    <row r="64" spans="1:9" s="194" customFormat="1" ht="27.75" customHeight="1">
      <c r="A64" s="209" t="s">
        <v>212</v>
      </c>
      <c r="B64" s="264" t="s">
        <v>222</v>
      </c>
      <c r="C64" s="265"/>
      <c r="D64" s="266" t="s">
        <v>303</v>
      </c>
      <c r="E64" s="252">
        <v>600</v>
      </c>
      <c r="F64" s="253" t="s">
        <v>317</v>
      </c>
      <c r="G64" s="253" t="s">
        <v>318</v>
      </c>
      <c r="H64" s="252">
        <v>600</v>
      </c>
      <c r="I64" s="254" t="s">
        <v>319</v>
      </c>
    </row>
    <row r="65" spans="1:9" s="194" customFormat="1" ht="28.5" customHeight="1">
      <c r="A65" s="209" t="s">
        <v>213</v>
      </c>
      <c r="B65" s="264" t="s">
        <v>223</v>
      </c>
      <c r="C65" s="265"/>
      <c r="D65" s="266" t="s">
        <v>303</v>
      </c>
      <c r="E65" s="252">
        <v>450</v>
      </c>
      <c r="F65" s="253" t="s">
        <v>317</v>
      </c>
      <c r="G65" s="253" t="s">
        <v>318</v>
      </c>
      <c r="H65" s="252">
        <v>450</v>
      </c>
      <c r="I65" s="254" t="s">
        <v>319</v>
      </c>
    </row>
    <row r="66" spans="1:9" s="194" customFormat="1" ht="33.75" customHeight="1">
      <c r="A66" s="209" t="s">
        <v>214</v>
      </c>
      <c r="B66" s="264" t="s">
        <v>224</v>
      </c>
      <c r="C66" s="265"/>
      <c r="D66" s="266" t="s">
        <v>303</v>
      </c>
      <c r="E66" s="252">
        <v>200</v>
      </c>
      <c r="F66" s="253" t="s">
        <v>317</v>
      </c>
      <c r="G66" s="253" t="s">
        <v>318</v>
      </c>
      <c r="H66" s="252">
        <v>200</v>
      </c>
      <c r="I66" s="254" t="s">
        <v>319</v>
      </c>
    </row>
    <row r="67" spans="1:9" s="194" customFormat="1" ht="34.5" customHeight="1">
      <c r="A67" s="209" t="s">
        <v>215</v>
      </c>
      <c r="B67" s="264" t="s">
        <v>225</v>
      </c>
      <c r="C67" s="265"/>
      <c r="D67" s="266" t="s">
        <v>303</v>
      </c>
      <c r="E67" s="252">
        <v>600</v>
      </c>
      <c r="F67" s="253" t="s">
        <v>317</v>
      </c>
      <c r="G67" s="253" t="s">
        <v>318</v>
      </c>
      <c r="H67" s="252">
        <v>600</v>
      </c>
      <c r="I67" s="254" t="s">
        <v>319</v>
      </c>
    </row>
    <row r="68" spans="1:9" s="194" customFormat="1" ht="33.75" customHeight="1">
      <c r="A68" s="209" t="s">
        <v>216</v>
      </c>
      <c r="B68" s="264" t="s">
        <v>226</v>
      </c>
      <c r="C68" s="265"/>
      <c r="D68" s="266" t="s">
        <v>303</v>
      </c>
      <c r="E68" s="252">
        <v>600</v>
      </c>
      <c r="F68" s="253" t="s">
        <v>317</v>
      </c>
      <c r="G68" s="253" t="s">
        <v>318</v>
      </c>
      <c r="H68" s="252">
        <v>600</v>
      </c>
      <c r="I68" s="254" t="s">
        <v>319</v>
      </c>
    </row>
    <row r="69" spans="1:9" s="194" customFormat="1" ht="34.5" customHeight="1" thickBot="1">
      <c r="A69" s="213" t="s">
        <v>228</v>
      </c>
      <c r="B69" s="270" t="s">
        <v>227</v>
      </c>
      <c r="C69" s="271"/>
      <c r="D69" s="272" t="s">
        <v>303</v>
      </c>
      <c r="E69" s="258">
        <v>15540</v>
      </c>
      <c r="F69" s="259" t="s">
        <v>317</v>
      </c>
      <c r="G69" s="259" t="s">
        <v>318</v>
      </c>
      <c r="H69" s="258">
        <v>15540</v>
      </c>
      <c r="I69" s="260" t="s">
        <v>319</v>
      </c>
    </row>
    <row r="70" spans="1:9" s="194" customFormat="1" ht="36.75" customHeight="1" thickBot="1">
      <c r="A70" s="326" t="s">
        <v>95</v>
      </c>
      <c r="B70" s="327"/>
      <c r="C70" s="243">
        <f>SUM(C28:C69)</f>
        <v>759510</v>
      </c>
      <c r="D70" s="244"/>
      <c r="E70" s="243">
        <f>SUM(E28:E69)</f>
        <v>635681</v>
      </c>
      <c r="F70" s="245"/>
      <c r="G70" s="246"/>
      <c r="H70" s="243">
        <f>SUM(H28:H69)</f>
        <v>635681</v>
      </c>
      <c r="I70" s="247"/>
    </row>
    <row r="71" spans="1:9" s="194" customFormat="1" ht="24.75" customHeight="1" thickBot="1">
      <c r="A71" s="248" t="s">
        <v>114</v>
      </c>
      <c r="B71" s="328" t="s">
        <v>230</v>
      </c>
      <c r="C71" s="329"/>
      <c r="D71" s="329"/>
      <c r="E71" s="329"/>
      <c r="F71" s="329"/>
      <c r="G71" s="329"/>
      <c r="H71" s="329"/>
      <c r="I71" s="330"/>
    </row>
    <row r="72" spans="1:9" s="194" customFormat="1" ht="35.25" customHeight="1" thickBot="1">
      <c r="A72" s="273" t="s">
        <v>116</v>
      </c>
      <c r="B72" s="274" t="s">
        <v>229</v>
      </c>
      <c r="C72" s="275">
        <v>16200</v>
      </c>
      <c r="D72" s="276" t="s">
        <v>320</v>
      </c>
      <c r="E72" s="277">
        <v>16200</v>
      </c>
      <c r="F72" s="278" t="s">
        <v>321</v>
      </c>
      <c r="G72" s="278" t="s">
        <v>322</v>
      </c>
      <c r="H72" s="277">
        <v>16200</v>
      </c>
      <c r="I72" s="279" t="s">
        <v>323</v>
      </c>
    </row>
    <row r="73" spans="1:9" s="194" customFormat="1" ht="35.25" customHeight="1" thickBot="1">
      <c r="A73" s="326" t="s">
        <v>324</v>
      </c>
      <c r="B73" s="331"/>
      <c r="C73" s="280">
        <f>C72</f>
        <v>16200</v>
      </c>
      <c r="D73" s="281"/>
      <c r="E73" s="280">
        <f>E72</f>
        <v>16200</v>
      </c>
      <c r="F73" s="282"/>
      <c r="G73" s="283"/>
      <c r="H73" s="280">
        <f>H72</f>
        <v>16200</v>
      </c>
      <c r="I73" s="284"/>
    </row>
    <row r="74" spans="1:9" s="194" customFormat="1" ht="23.25" customHeight="1" thickBot="1">
      <c r="A74" s="285" t="s">
        <v>119</v>
      </c>
      <c r="B74" s="315" t="s">
        <v>120</v>
      </c>
      <c r="C74" s="316"/>
      <c r="D74" s="316"/>
      <c r="E74" s="316"/>
      <c r="F74" s="316"/>
      <c r="G74" s="316"/>
      <c r="H74" s="316"/>
      <c r="I74" s="317"/>
    </row>
    <row r="75" spans="1:9" s="194" customFormat="1" ht="29.25" customHeight="1" thickBot="1">
      <c r="A75" s="286" t="s">
        <v>121</v>
      </c>
      <c r="B75" s="287" t="s">
        <v>120</v>
      </c>
      <c r="C75" s="277">
        <v>25000</v>
      </c>
      <c r="D75" s="278" t="s">
        <v>332</v>
      </c>
      <c r="E75" s="277">
        <v>25000</v>
      </c>
      <c r="F75" s="278" t="s">
        <v>325</v>
      </c>
      <c r="G75" s="278" t="s">
        <v>326</v>
      </c>
      <c r="H75" s="277">
        <v>25000</v>
      </c>
      <c r="I75" s="279" t="s">
        <v>327</v>
      </c>
    </row>
    <row r="76" spans="1:9" s="194" customFormat="1" ht="30.75" customHeight="1" thickBot="1">
      <c r="A76" s="318" t="s">
        <v>328</v>
      </c>
      <c r="B76" s="319"/>
      <c r="C76" s="280">
        <f>C75</f>
        <v>25000</v>
      </c>
      <c r="D76" s="281"/>
      <c r="E76" s="280">
        <f>E75</f>
        <v>25000</v>
      </c>
      <c r="F76" s="282"/>
      <c r="G76" s="283"/>
      <c r="H76" s="280">
        <f>H75</f>
        <v>25000</v>
      </c>
      <c r="I76" s="284"/>
    </row>
    <row r="77" spans="1:9" s="194" customFormat="1" ht="19.5" customHeight="1" thickBot="1">
      <c r="A77" s="320" t="s">
        <v>124</v>
      </c>
      <c r="B77" s="321"/>
      <c r="C77" s="288">
        <f>C70+C73+C76+C21+C25</f>
        <v>926953.51</v>
      </c>
      <c r="D77" s="288"/>
      <c r="E77" s="288">
        <f>E70+E73+E76+E21+E25</f>
        <v>803124.51</v>
      </c>
      <c r="F77" s="288"/>
      <c r="G77" s="288">
        <f>G70+G73+G76+G21+G25</f>
        <v>0</v>
      </c>
      <c r="H77" s="288">
        <f>H70+H73+H76+H21+H25</f>
        <v>803124.51</v>
      </c>
      <c r="I77" s="289"/>
    </row>
  </sheetData>
  <sheetProtection/>
  <mergeCells count="21">
    <mergeCell ref="B74:I74"/>
    <mergeCell ref="A76:B76"/>
    <mergeCell ref="A77:B77"/>
    <mergeCell ref="A25:B25"/>
    <mergeCell ref="A26:B26"/>
    <mergeCell ref="B27:I27"/>
    <mergeCell ref="A70:B70"/>
    <mergeCell ref="B71:I71"/>
    <mergeCell ref="A73:B73"/>
    <mergeCell ref="B22:I22"/>
    <mergeCell ref="I23:I24"/>
    <mergeCell ref="A6:C6"/>
    <mergeCell ref="D6:I6"/>
    <mergeCell ref="B8:I8"/>
    <mergeCell ref="B9:I9"/>
    <mergeCell ref="G2:I2"/>
    <mergeCell ref="A3:I3"/>
    <mergeCell ref="A4:I4"/>
    <mergeCell ref="A5:I5"/>
    <mergeCell ref="I10:I20"/>
    <mergeCell ref="A21:B21"/>
  </mergeCells>
  <printOptions/>
  <pageMargins left="0.31496062992125984" right="0.1968503937007874" top="0.35433070866141736" bottom="0.35433070866141736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L335"/>
  <sheetViews>
    <sheetView zoomScalePageLayoutView="0" workbookViewId="0" topLeftCell="H112">
      <selection activeCell="C122" sqref="C122"/>
    </sheetView>
  </sheetViews>
  <sheetFormatPr defaultColWidth="12.625" defaultRowHeight="15" customHeight="1"/>
  <cols>
    <col min="1" max="1" width="9.625" style="0" customWidth="1"/>
    <col min="2" max="2" width="6.50390625" style="0" customWidth="1"/>
    <col min="3" max="3" width="29.50390625" style="0" customWidth="1"/>
    <col min="4" max="4" width="9.375" style="0" customWidth="1"/>
    <col min="5" max="5" width="10.625" style="0" customWidth="1"/>
    <col min="6" max="6" width="14.25390625" style="0" customWidth="1"/>
    <col min="7" max="7" width="13.50390625" style="0" customWidth="1"/>
    <col min="8" max="8" width="10.625" style="0" customWidth="1"/>
    <col min="9" max="9" width="14.25390625" style="0" customWidth="1"/>
    <col min="10" max="10" width="13.50390625" style="0" customWidth="1"/>
    <col min="11" max="11" width="10.625" style="0" customWidth="1"/>
    <col min="12" max="12" width="14.25390625" style="0" customWidth="1"/>
    <col min="13" max="13" width="13.50390625" style="0" customWidth="1"/>
    <col min="14" max="14" width="10.625" style="0" customWidth="1"/>
    <col min="15" max="15" width="14.25390625" style="0" customWidth="1"/>
    <col min="16" max="19" width="13.50390625" style="0" customWidth="1"/>
    <col min="20" max="20" width="22.125" style="0" customWidth="1"/>
    <col min="21" max="38" width="5.00390625" style="0" customWidth="1"/>
  </cols>
  <sheetData>
    <row r="1" spans="1:36" ht="1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234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233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360" t="s">
        <v>1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>
      <c r="A13" s="360" t="s">
        <v>2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5">
      <c r="A15" s="361" t="s">
        <v>3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>
      <c r="A17" s="362" t="s">
        <v>4</v>
      </c>
      <c r="B17" s="364" t="s">
        <v>5</v>
      </c>
      <c r="C17" s="364" t="s">
        <v>6</v>
      </c>
      <c r="D17" s="366" t="s">
        <v>7</v>
      </c>
      <c r="E17" s="357" t="s">
        <v>8</v>
      </c>
      <c r="F17" s="358"/>
      <c r="G17" s="359"/>
      <c r="H17" s="357" t="s">
        <v>9</v>
      </c>
      <c r="I17" s="358"/>
      <c r="J17" s="359"/>
      <c r="K17" s="357" t="s">
        <v>10</v>
      </c>
      <c r="L17" s="358"/>
      <c r="M17" s="359"/>
      <c r="N17" s="357" t="s">
        <v>11</v>
      </c>
      <c r="O17" s="358"/>
      <c r="P17" s="359"/>
      <c r="Q17" s="368" t="s">
        <v>12</v>
      </c>
      <c r="R17" s="358"/>
      <c r="S17" s="359"/>
      <c r="T17" s="354" t="s">
        <v>13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>
      <c r="A18" s="363"/>
      <c r="B18" s="365"/>
      <c r="C18" s="365"/>
      <c r="D18" s="367"/>
      <c r="E18" s="16" t="s">
        <v>14</v>
      </c>
      <c r="F18" s="17" t="s">
        <v>15</v>
      </c>
      <c r="G18" s="18" t="s">
        <v>16</v>
      </c>
      <c r="H18" s="16" t="s">
        <v>14</v>
      </c>
      <c r="I18" s="17" t="s">
        <v>15</v>
      </c>
      <c r="J18" s="18" t="s">
        <v>17</v>
      </c>
      <c r="K18" s="16" t="s">
        <v>14</v>
      </c>
      <c r="L18" s="17" t="s">
        <v>15</v>
      </c>
      <c r="M18" s="18" t="s">
        <v>18</v>
      </c>
      <c r="N18" s="16" t="s">
        <v>14</v>
      </c>
      <c r="O18" s="17" t="s">
        <v>15</v>
      </c>
      <c r="P18" s="18" t="s">
        <v>19</v>
      </c>
      <c r="Q18" s="18" t="s">
        <v>20</v>
      </c>
      <c r="R18" s="18" t="s">
        <v>21</v>
      </c>
      <c r="S18" s="18" t="s">
        <v>22</v>
      </c>
      <c r="T18" s="35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">
      <c r="A19" s="19" t="s">
        <v>23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>
      <c r="A20" s="25" t="s">
        <v>24</v>
      </c>
      <c r="B20" s="26" t="s">
        <v>25</v>
      </c>
      <c r="C20" s="27" t="s">
        <v>26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>
      <c r="A21" s="34" t="s">
        <v>27</v>
      </c>
      <c r="B21" s="35" t="s">
        <v>28</v>
      </c>
      <c r="C21" s="36" t="s">
        <v>29</v>
      </c>
      <c r="D21" s="37" t="s">
        <v>30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f>M129</f>
        <v>926953.5108</v>
      </c>
      <c r="N21" s="38"/>
      <c r="O21" s="39"/>
      <c r="P21" s="40">
        <f>P129</f>
        <v>803124.5108</v>
      </c>
      <c r="Q21" s="40">
        <f>G21+M21</f>
        <v>926953.5108</v>
      </c>
      <c r="R21" s="40">
        <f>J21+P21</f>
        <v>803124.5108</v>
      </c>
      <c r="S21" s="40">
        <f>Q21-R21</f>
        <v>123829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>
      <c r="A22" s="42" t="s">
        <v>31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926953.5108</v>
      </c>
      <c r="N22" s="46"/>
      <c r="O22" s="47"/>
      <c r="P22" s="48">
        <f>SUM(P21)</f>
        <v>803124.5108</v>
      </c>
      <c r="Q22" s="48">
        <f>SUM(Q21)</f>
        <v>926953.5108</v>
      </c>
      <c r="R22" s="48">
        <f>SUM(R21)</f>
        <v>803124.5108</v>
      </c>
      <c r="S22" s="48">
        <f>SUM(S21)</f>
        <v>123829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>
      <c r="A23" s="335"/>
      <c r="B23" s="336"/>
      <c r="C23" s="336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>
      <c r="A24" s="55" t="s">
        <v>24</v>
      </c>
      <c r="B24" s="56" t="s">
        <v>32</v>
      </c>
      <c r="C24" s="57" t="s">
        <v>33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>
      <c r="A25" s="63" t="s">
        <v>27</v>
      </c>
      <c r="B25" s="64" t="s">
        <v>28</v>
      </c>
      <c r="C25" s="63" t="s">
        <v>34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thickBot="1">
      <c r="A26" s="71" t="s">
        <v>35</v>
      </c>
      <c r="B26" s="72" t="s">
        <v>36</v>
      </c>
      <c r="C26" s="71" t="s">
        <v>37</v>
      </c>
      <c r="D26" s="73"/>
      <c r="E26" s="74"/>
      <c r="F26" s="75"/>
      <c r="G26" s="76">
        <f>SUM(G27:G36)</f>
        <v>0</v>
      </c>
      <c r="H26" s="74"/>
      <c r="I26" s="75"/>
      <c r="J26" s="76">
        <f>SUM(J27:J36)</f>
        <v>0</v>
      </c>
      <c r="K26" s="74"/>
      <c r="L26" s="75"/>
      <c r="M26" s="76">
        <f>SUM(M27:M37)</f>
        <v>106039</v>
      </c>
      <c r="N26" s="74"/>
      <c r="O26" s="75"/>
      <c r="P26" s="76">
        <f>SUM(P27:P37)</f>
        <v>106039</v>
      </c>
      <c r="Q26" s="76">
        <f>SUM(Q27:Q37)</f>
        <v>106039</v>
      </c>
      <c r="R26" s="76">
        <f>SUM(R27:R37)</f>
        <v>106039</v>
      </c>
      <c r="S26" s="76">
        <f>SUM(S27:S36)</f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>
      <c r="A27" s="78" t="s">
        <v>38</v>
      </c>
      <c r="B27" s="79" t="s">
        <v>39</v>
      </c>
      <c r="C27" s="160" t="s">
        <v>138</v>
      </c>
      <c r="D27" s="81" t="s">
        <v>41</v>
      </c>
      <c r="E27" s="82"/>
      <c r="F27" s="83"/>
      <c r="G27" s="84">
        <f>E27*F27</f>
        <v>0</v>
      </c>
      <c r="H27" s="82"/>
      <c r="I27" s="83"/>
      <c r="J27" s="84">
        <f>H27*I27</f>
        <v>0</v>
      </c>
      <c r="K27" s="167">
        <v>3</v>
      </c>
      <c r="L27" s="165">
        <v>6747</v>
      </c>
      <c r="M27" s="84">
        <f>K27*L27</f>
        <v>20241</v>
      </c>
      <c r="N27" s="167">
        <v>3</v>
      </c>
      <c r="O27" s="165">
        <v>6747</v>
      </c>
      <c r="P27" s="84">
        <f>N27*O27</f>
        <v>20241</v>
      </c>
      <c r="Q27" s="84">
        <f>G27+M27</f>
        <v>20241</v>
      </c>
      <c r="R27" s="84">
        <f>J27+P27</f>
        <v>20241</v>
      </c>
      <c r="S27" s="84">
        <f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>
      <c r="A28" s="78" t="s">
        <v>38</v>
      </c>
      <c r="B28" s="79" t="s">
        <v>42</v>
      </c>
      <c r="C28" s="161" t="s">
        <v>139</v>
      </c>
      <c r="D28" s="81" t="s">
        <v>41</v>
      </c>
      <c r="E28" s="82"/>
      <c r="F28" s="83"/>
      <c r="G28" s="84"/>
      <c r="H28" s="82"/>
      <c r="I28" s="83"/>
      <c r="J28" s="84"/>
      <c r="K28" s="167">
        <v>3</v>
      </c>
      <c r="L28" s="165">
        <v>6072</v>
      </c>
      <c r="M28" s="84">
        <f>K28*L28</f>
        <v>18216</v>
      </c>
      <c r="N28" s="167">
        <v>3</v>
      </c>
      <c r="O28" s="165">
        <v>6072</v>
      </c>
      <c r="P28" s="84">
        <f aca="true" t="shared" si="0" ref="P28:P37">N28*O28</f>
        <v>18216</v>
      </c>
      <c r="Q28" s="84">
        <f aca="true" t="shared" si="1" ref="Q28:Q37">G28+M28</f>
        <v>18216</v>
      </c>
      <c r="R28" s="84">
        <f aca="true" t="shared" si="2" ref="R28:R37">J28+P28</f>
        <v>18216</v>
      </c>
      <c r="S28" s="84">
        <f aca="true" t="shared" si="3" ref="S28:S37">Q28-R28</f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>
      <c r="A29" s="78" t="s">
        <v>38</v>
      </c>
      <c r="B29" s="79" t="s">
        <v>43</v>
      </c>
      <c r="C29" s="161" t="s">
        <v>140</v>
      </c>
      <c r="D29" s="81" t="s">
        <v>41</v>
      </c>
      <c r="E29" s="82"/>
      <c r="F29" s="83"/>
      <c r="G29" s="84"/>
      <c r="H29" s="82"/>
      <c r="I29" s="83"/>
      <c r="J29" s="84"/>
      <c r="K29" s="168">
        <v>2</v>
      </c>
      <c r="L29" s="166">
        <v>3636</v>
      </c>
      <c r="M29" s="84">
        <f aca="true" t="shared" si="4" ref="M29:M37">K29*L29</f>
        <v>7272</v>
      </c>
      <c r="N29" s="168">
        <v>2</v>
      </c>
      <c r="O29" s="166">
        <v>3636</v>
      </c>
      <c r="P29" s="84">
        <f t="shared" si="0"/>
        <v>7272</v>
      </c>
      <c r="Q29" s="84">
        <f t="shared" si="1"/>
        <v>7272</v>
      </c>
      <c r="R29" s="84">
        <f t="shared" si="2"/>
        <v>7272</v>
      </c>
      <c r="S29" s="84">
        <f t="shared" si="3"/>
        <v>0</v>
      </c>
      <c r="T29" s="8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>
      <c r="A30" s="78" t="s">
        <v>38</v>
      </c>
      <c r="B30" s="79" t="s">
        <v>130</v>
      </c>
      <c r="C30" s="161" t="s">
        <v>141</v>
      </c>
      <c r="D30" s="81" t="s">
        <v>41</v>
      </c>
      <c r="E30" s="82"/>
      <c r="F30" s="83"/>
      <c r="G30" s="84"/>
      <c r="H30" s="82"/>
      <c r="I30" s="83"/>
      <c r="J30" s="84"/>
      <c r="K30" s="167">
        <v>2</v>
      </c>
      <c r="L30" s="165">
        <v>5865</v>
      </c>
      <c r="M30" s="84">
        <f t="shared" si="4"/>
        <v>11730</v>
      </c>
      <c r="N30" s="167">
        <v>2</v>
      </c>
      <c r="O30" s="165">
        <v>5865</v>
      </c>
      <c r="P30" s="84">
        <f t="shared" si="0"/>
        <v>11730</v>
      </c>
      <c r="Q30" s="84">
        <f t="shared" si="1"/>
        <v>11730</v>
      </c>
      <c r="R30" s="84">
        <f t="shared" si="2"/>
        <v>11730</v>
      </c>
      <c r="S30" s="84">
        <f t="shared" si="3"/>
        <v>0</v>
      </c>
      <c r="T30" s="8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" customHeight="1">
      <c r="A31" s="78" t="s">
        <v>38</v>
      </c>
      <c r="B31" s="79" t="s">
        <v>131</v>
      </c>
      <c r="C31" s="161" t="s">
        <v>142</v>
      </c>
      <c r="D31" s="81" t="s">
        <v>41</v>
      </c>
      <c r="E31" s="82"/>
      <c r="F31" s="83"/>
      <c r="G31" s="84"/>
      <c r="H31" s="82"/>
      <c r="I31" s="83"/>
      <c r="J31" s="84"/>
      <c r="K31" s="167">
        <v>2</v>
      </c>
      <c r="L31" s="165">
        <v>5865</v>
      </c>
      <c r="M31" s="84">
        <f t="shared" si="4"/>
        <v>11730</v>
      </c>
      <c r="N31" s="167">
        <v>2</v>
      </c>
      <c r="O31" s="165">
        <v>5865</v>
      </c>
      <c r="P31" s="84">
        <f t="shared" si="0"/>
        <v>11730</v>
      </c>
      <c r="Q31" s="84">
        <f t="shared" si="1"/>
        <v>11730</v>
      </c>
      <c r="R31" s="84">
        <f t="shared" si="2"/>
        <v>11730</v>
      </c>
      <c r="S31" s="84">
        <f t="shared" si="3"/>
        <v>0</v>
      </c>
      <c r="T31" s="85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30" customHeight="1">
      <c r="A32" s="78" t="s">
        <v>38</v>
      </c>
      <c r="B32" s="79" t="s">
        <v>132</v>
      </c>
      <c r="C32" s="161" t="s">
        <v>143</v>
      </c>
      <c r="D32" s="81" t="s">
        <v>41</v>
      </c>
      <c r="E32" s="82"/>
      <c r="F32" s="83"/>
      <c r="G32" s="84"/>
      <c r="H32" s="82"/>
      <c r="I32" s="83"/>
      <c r="J32" s="84"/>
      <c r="K32" s="167">
        <v>2</v>
      </c>
      <c r="L32" s="165">
        <v>5865</v>
      </c>
      <c r="M32" s="84">
        <f t="shared" si="4"/>
        <v>11730</v>
      </c>
      <c r="N32" s="167">
        <v>2</v>
      </c>
      <c r="O32" s="165">
        <v>5865</v>
      </c>
      <c r="P32" s="84">
        <f t="shared" si="0"/>
        <v>11730</v>
      </c>
      <c r="Q32" s="84">
        <f t="shared" si="1"/>
        <v>11730</v>
      </c>
      <c r="R32" s="84">
        <f t="shared" si="2"/>
        <v>11730</v>
      </c>
      <c r="S32" s="84">
        <f t="shared" si="3"/>
        <v>0</v>
      </c>
      <c r="T32" s="85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30" customHeight="1">
      <c r="A33" s="78" t="s">
        <v>38</v>
      </c>
      <c r="B33" s="79" t="s">
        <v>133</v>
      </c>
      <c r="C33" s="161" t="s">
        <v>144</v>
      </c>
      <c r="D33" s="81" t="s">
        <v>41</v>
      </c>
      <c r="E33" s="82"/>
      <c r="F33" s="83"/>
      <c r="G33" s="84"/>
      <c r="H33" s="82"/>
      <c r="I33" s="83"/>
      <c r="J33" s="84"/>
      <c r="K33" s="167">
        <v>1</v>
      </c>
      <c r="L33" s="165">
        <v>5087</v>
      </c>
      <c r="M33" s="84">
        <f t="shared" si="4"/>
        <v>5087</v>
      </c>
      <c r="N33" s="167">
        <v>1</v>
      </c>
      <c r="O33" s="165">
        <v>5087</v>
      </c>
      <c r="P33" s="84">
        <f t="shared" si="0"/>
        <v>5087</v>
      </c>
      <c r="Q33" s="84">
        <f t="shared" si="1"/>
        <v>5087</v>
      </c>
      <c r="R33" s="84">
        <f t="shared" si="2"/>
        <v>5087</v>
      </c>
      <c r="S33" s="84">
        <f t="shared" si="3"/>
        <v>0</v>
      </c>
      <c r="T33" s="85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30" customHeight="1">
      <c r="A34" s="78" t="s">
        <v>38</v>
      </c>
      <c r="B34" s="79" t="s">
        <v>134</v>
      </c>
      <c r="C34" s="161" t="s">
        <v>145</v>
      </c>
      <c r="D34" s="81" t="s">
        <v>41</v>
      </c>
      <c r="E34" s="82"/>
      <c r="F34" s="83"/>
      <c r="G34" s="84"/>
      <c r="H34" s="82"/>
      <c r="I34" s="83"/>
      <c r="J34" s="84"/>
      <c r="K34" s="167">
        <v>1</v>
      </c>
      <c r="L34" s="165">
        <v>5087</v>
      </c>
      <c r="M34" s="84">
        <f t="shared" si="4"/>
        <v>5087</v>
      </c>
      <c r="N34" s="167">
        <v>1</v>
      </c>
      <c r="O34" s="165">
        <v>5087</v>
      </c>
      <c r="P34" s="84">
        <f t="shared" si="0"/>
        <v>5087</v>
      </c>
      <c r="Q34" s="84">
        <f t="shared" si="1"/>
        <v>5087</v>
      </c>
      <c r="R34" s="84">
        <f t="shared" si="2"/>
        <v>5087</v>
      </c>
      <c r="S34" s="84">
        <f t="shared" si="3"/>
        <v>0</v>
      </c>
      <c r="T34" s="85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30" customHeight="1">
      <c r="A35" s="78" t="s">
        <v>38</v>
      </c>
      <c r="B35" s="79" t="s">
        <v>135</v>
      </c>
      <c r="C35" s="161" t="s">
        <v>146</v>
      </c>
      <c r="D35" s="81" t="s">
        <v>41</v>
      </c>
      <c r="E35" s="82"/>
      <c r="F35" s="83"/>
      <c r="G35" s="84">
        <f>E35*F35</f>
        <v>0</v>
      </c>
      <c r="H35" s="82"/>
      <c r="I35" s="83"/>
      <c r="J35" s="84">
        <f>H35*I35</f>
        <v>0</v>
      </c>
      <c r="K35" s="167">
        <v>1</v>
      </c>
      <c r="L35" s="166">
        <v>4772</v>
      </c>
      <c r="M35" s="84">
        <f t="shared" si="4"/>
        <v>4772</v>
      </c>
      <c r="N35" s="167">
        <v>1</v>
      </c>
      <c r="O35" s="166">
        <v>4772</v>
      </c>
      <c r="P35" s="84">
        <f t="shared" si="0"/>
        <v>4772</v>
      </c>
      <c r="Q35" s="84">
        <f t="shared" si="1"/>
        <v>4772</v>
      </c>
      <c r="R35" s="84">
        <f t="shared" si="2"/>
        <v>4772</v>
      </c>
      <c r="S35" s="84">
        <f t="shared" si="3"/>
        <v>0</v>
      </c>
      <c r="T35" s="85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30" customHeight="1">
      <c r="A36" s="78" t="s">
        <v>38</v>
      </c>
      <c r="B36" s="79" t="s">
        <v>136</v>
      </c>
      <c r="C36" s="161" t="s">
        <v>147</v>
      </c>
      <c r="D36" s="81" t="s">
        <v>41</v>
      </c>
      <c r="E36" s="82"/>
      <c r="F36" s="93"/>
      <c r="G36" s="94">
        <f>E36*F36</f>
        <v>0</v>
      </c>
      <c r="H36" s="92"/>
      <c r="I36" s="93"/>
      <c r="J36" s="94">
        <f>H36*I36</f>
        <v>0</v>
      </c>
      <c r="K36" s="171">
        <v>1</v>
      </c>
      <c r="L36" s="170">
        <v>5087</v>
      </c>
      <c r="M36" s="169">
        <f t="shared" si="4"/>
        <v>5087</v>
      </c>
      <c r="N36" s="171">
        <v>1</v>
      </c>
      <c r="O36" s="170">
        <v>5087</v>
      </c>
      <c r="P36" s="169">
        <f t="shared" si="0"/>
        <v>5087</v>
      </c>
      <c r="Q36" s="84">
        <f t="shared" si="1"/>
        <v>5087</v>
      </c>
      <c r="R36" s="84">
        <f t="shared" si="2"/>
        <v>5087</v>
      </c>
      <c r="S36" s="84">
        <f t="shared" si="3"/>
        <v>0</v>
      </c>
      <c r="T36" s="95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30" customHeight="1" thickBot="1">
      <c r="A37" s="78" t="s">
        <v>38</v>
      </c>
      <c r="B37" s="79" t="s">
        <v>137</v>
      </c>
      <c r="C37" s="162" t="s">
        <v>148</v>
      </c>
      <c r="D37" s="81" t="s">
        <v>41</v>
      </c>
      <c r="E37" s="82"/>
      <c r="F37" s="159"/>
      <c r="G37" s="94">
        <f>E37*F37</f>
        <v>0</v>
      </c>
      <c r="H37" s="158"/>
      <c r="I37" s="159"/>
      <c r="J37" s="94">
        <f>H37*I37</f>
        <v>0</v>
      </c>
      <c r="K37" s="167">
        <v>1</v>
      </c>
      <c r="L37" s="166">
        <v>5087</v>
      </c>
      <c r="M37" s="84">
        <f t="shared" si="4"/>
        <v>5087</v>
      </c>
      <c r="N37" s="167">
        <v>1</v>
      </c>
      <c r="O37" s="166">
        <v>5087</v>
      </c>
      <c r="P37" s="84">
        <f t="shared" si="0"/>
        <v>5087</v>
      </c>
      <c r="Q37" s="84">
        <f t="shared" si="1"/>
        <v>5087</v>
      </c>
      <c r="R37" s="84">
        <f t="shared" si="2"/>
        <v>5087</v>
      </c>
      <c r="S37" s="84">
        <f t="shared" si="3"/>
        <v>0</v>
      </c>
      <c r="T37" s="95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30" customHeight="1" thickBot="1">
      <c r="A38" s="71" t="s">
        <v>35</v>
      </c>
      <c r="B38" s="72" t="s">
        <v>44</v>
      </c>
      <c r="C38" s="71" t="s">
        <v>45</v>
      </c>
      <c r="D38" s="73"/>
      <c r="E38" s="74"/>
      <c r="F38" s="75"/>
      <c r="G38" s="76"/>
      <c r="H38" s="74"/>
      <c r="I38" s="75"/>
      <c r="J38" s="76"/>
      <c r="K38" s="74"/>
      <c r="L38" s="75"/>
      <c r="M38" s="76">
        <f>SUM(M39:M41)</f>
        <v>0</v>
      </c>
      <c r="N38" s="74"/>
      <c r="O38" s="75"/>
      <c r="P38" s="76">
        <f>SUM(P39:P41)</f>
        <v>0</v>
      </c>
      <c r="Q38" s="76">
        <f>SUM(Q39:Q41)</f>
        <v>0</v>
      </c>
      <c r="R38" s="76">
        <f>SUM(R39:R41)</f>
        <v>0</v>
      </c>
      <c r="S38" s="76">
        <f>SUM(S39:S41)</f>
        <v>0</v>
      </c>
      <c r="T38" s="7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>
      <c r="A39" s="78" t="s">
        <v>38</v>
      </c>
      <c r="B39" s="79" t="s">
        <v>46</v>
      </c>
      <c r="C39" s="80" t="s">
        <v>40</v>
      </c>
      <c r="D39" s="81"/>
      <c r="E39" s="337" t="s">
        <v>47</v>
      </c>
      <c r="F39" s="336"/>
      <c r="G39" s="338"/>
      <c r="H39" s="337" t="s">
        <v>47</v>
      </c>
      <c r="I39" s="336"/>
      <c r="J39" s="338"/>
      <c r="K39" s="82"/>
      <c r="L39" s="83"/>
      <c r="M39" s="84">
        <f>K39*L39</f>
        <v>0</v>
      </c>
      <c r="N39" s="82"/>
      <c r="O39" s="83"/>
      <c r="P39" s="84">
        <f>N39*O39</f>
        <v>0</v>
      </c>
      <c r="Q39" s="84">
        <f>G39+M39</f>
        <v>0</v>
      </c>
      <c r="R39" s="84">
        <f>J39+P39</f>
        <v>0</v>
      </c>
      <c r="S39" s="84">
        <f>Q39-R39</f>
        <v>0</v>
      </c>
      <c r="T39" s="8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>
      <c r="A40" s="86" t="s">
        <v>38</v>
      </c>
      <c r="B40" s="87" t="s">
        <v>48</v>
      </c>
      <c r="C40" s="80" t="s">
        <v>40</v>
      </c>
      <c r="D40" s="81"/>
      <c r="E40" s="339"/>
      <c r="F40" s="336"/>
      <c r="G40" s="338"/>
      <c r="H40" s="339"/>
      <c r="I40" s="336"/>
      <c r="J40" s="338"/>
      <c r="K40" s="82"/>
      <c r="L40" s="83"/>
      <c r="M40" s="84">
        <f>K40*L40</f>
        <v>0</v>
      </c>
      <c r="N40" s="82"/>
      <c r="O40" s="83"/>
      <c r="P40" s="84">
        <f>N40*O40</f>
        <v>0</v>
      </c>
      <c r="Q40" s="84">
        <f>G40+M40</f>
        <v>0</v>
      </c>
      <c r="R40" s="84">
        <f>J40+P40</f>
        <v>0</v>
      </c>
      <c r="S40" s="84">
        <f>Q40-R40</f>
        <v>0</v>
      </c>
      <c r="T40" s="85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>
      <c r="A41" s="88" t="s">
        <v>38</v>
      </c>
      <c r="B41" s="89" t="s">
        <v>49</v>
      </c>
      <c r="C41" s="90" t="s">
        <v>40</v>
      </c>
      <c r="D41" s="91"/>
      <c r="E41" s="339"/>
      <c r="F41" s="336"/>
      <c r="G41" s="338"/>
      <c r="H41" s="339"/>
      <c r="I41" s="336"/>
      <c r="J41" s="338"/>
      <c r="K41" s="92"/>
      <c r="L41" s="93"/>
      <c r="M41" s="94">
        <f>K41*L41</f>
        <v>0</v>
      </c>
      <c r="N41" s="92"/>
      <c r="O41" s="93"/>
      <c r="P41" s="94">
        <f>N41*O41</f>
        <v>0</v>
      </c>
      <c r="Q41" s="94">
        <f>G41+M41</f>
        <v>0</v>
      </c>
      <c r="R41" s="94">
        <f>J41+P41</f>
        <v>0</v>
      </c>
      <c r="S41" s="94">
        <f>Q41-R41</f>
        <v>0</v>
      </c>
      <c r="T41" s="95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30" customHeight="1">
      <c r="A42" s="71" t="s">
        <v>35</v>
      </c>
      <c r="B42" s="72" t="s">
        <v>50</v>
      </c>
      <c r="C42" s="71" t="s">
        <v>51</v>
      </c>
      <c r="D42" s="73"/>
      <c r="E42" s="74"/>
      <c r="F42" s="75"/>
      <c r="G42" s="76"/>
      <c r="H42" s="74"/>
      <c r="I42" s="75"/>
      <c r="J42" s="76"/>
      <c r="K42" s="74"/>
      <c r="L42" s="75"/>
      <c r="M42" s="76">
        <f>SUM(M43:M45)</f>
        <v>0</v>
      </c>
      <c r="N42" s="74"/>
      <c r="O42" s="75"/>
      <c r="P42" s="76">
        <f>SUM(P43:P45)</f>
        <v>0</v>
      </c>
      <c r="Q42" s="76">
        <f>SUM(Q43:Q45)</f>
        <v>0</v>
      </c>
      <c r="R42" s="76">
        <f>SUM(R43:R45)</f>
        <v>0</v>
      </c>
      <c r="S42" s="76">
        <f>SUM(S43:S45)</f>
        <v>0</v>
      </c>
      <c r="T42" s="7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18" customHeight="1">
      <c r="A43" s="78" t="s">
        <v>38</v>
      </c>
      <c r="B43" s="79" t="s">
        <v>52</v>
      </c>
      <c r="C43" s="80" t="s">
        <v>40</v>
      </c>
      <c r="D43" s="81"/>
      <c r="E43" s="337" t="s">
        <v>47</v>
      </c>
      <c r="F43" s="336"/>
      <c r="G43" s="338"/>
      <c r="H43" s="337" t="s">
        <v>47</v>
      </c>
      <c r="I43" s="336"/>
      <c r="J43" s="338"/>
      <c r="K43" s="82"/>
      <c r="L43" s="83"/>
      <c r="M43" s="84">
        <f>K43*L43</f>
        <v>0</v>
      </c>
      <c r="N43" s="82"/>
      <c r="O43" s="83"/>
      <c r="P43" s="84">
        <f>N43*O43</f>
        <v>0</v>
      </c>
      <c r="Q43" s="84">
        <f>G43+M43</f>
        <v>0</v>
      </c>
      <c r="R43" s="84">
        <f>J43+P43</f>
        <v>0</v>
      </c>
      <c r="S43" s="84">
        <f>Q43-R43</f>
        <v>0</v>
      </c>
      <c r="T43" s="85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18" customHeight="1">
      <c r="A44" s="86" t="s">
        <v>38</v>
      </c>
      <c r="B44" s="87" t="s">
        <v>53</v>
      </c>
      <c r="C44" s="80" t="s">
        <v>40</v>
      </c>
      <c r="D44" s="81"/>
      <c r="E44" s="339"/>
      <c r="F44" s="336"/>
      <c r="G44" s="338"/>
      <c r="H44" s="339"/>
      <c r="I44" s="336"/>
      <c r="J44" s="338"/>
      <c r="K44" s="82"/>
      <c r="L44" s="83"/>
      <c r="M44" s="84">
        <f>K44*L44</f>
        <v>0</v>
      </c>
      <c r="N44" s="82"/>
      <c r="O44" s="83"/>
      <c r="P44" s="84">
        <f>N44*O44</f>
        <v>0</v>
      </c>
      <c r="Q44" s="84">
        <f>G44+M44</f>
        <v>0</v>
      </c>
      <c r="R44" s="84">
        <f>J44+P44</f>
        <v>0</v>
      </c>
      <c r="S44" s="84">
        <f>Q44-R44</f>
        <v>0</v>
      </c>
      <c r="T44" s="85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18" customHeight="1">
      <c r="A45" s="88" t="s">
        <v>38</v>
      </c>
      <c r="B45" s="89" t="s">
        <v>54</v>
      </c>
      <c r="C45" s="90" t="s">
        <v>40</v>
      </c>
      <c r="D45" s="91"/>
      <c r="E45" s="340"/>
      <c r="F45" s="341"/>
      <c r="G45" s="342"/>
      <c r="H45" s="340"/>
      <c r="I45" s="341"/>
      <c r="J45" s="342"/>
      <c r="K45" s="92"/>
      <c r="L45" s="93"/>
      <c r="M45" s="94">
        <f>K45*L45</f>
        <v>0</v>
      </c>
      <c r="N45" s="92"/>
      <c r="O45" s="93"/>
      <c r="P45" s="94">
        <f>N45*O45</f>
        <v>0</v>
      </c>
      <c r="Q45" s="84">
        <f>G45+M45</f>
        <v>0</v>
      </c>
      <c r="R45" s="84">
        <f>J45+P45</f>
        <v>0</v>
      </c>
      <c r="S45" s="84">
        <f>Q45-R45</f>
        <v>0</v>
      </c>
      <c r="T45" s="95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30" customHeight="1">
      <c r="A46" s="96" t="s">
        <v>55</v>
      </c>
      <c r="B46" s="97"/>
      <c r="C46" s="98"/>
      <c r="D46" s="99"/>
      <c r="E46" s="100"/>
      <c r="F46" s="101"/>
      <c r="G46" s="102">
        <f>G26+G38+G42</f>
        <v>0</v>
      </c>
      <c r="H46" s="100"/>
      <c r="I46" s="101"/>
      <c r="J46" s="102">
        <f>J26+J38+J42</f>
        <v>0</v>
      </c>
      <c r="K46" s="100"/>
      <c r="L46" s="101"/>
      <c r="M46" s="102">
        <f>M26+M38+M42</f>
        <v>106039</v>
      </c>
      <c r="N46" s="100"/>
      <c r="O46" s="101"/>
      <c r="P46" s="102">
        <f>P26+P38+P42</f>
        <v>106039</v>
      </c>
      <c r="Q46" s="102">
        <f>Q26+Q38+Q42</f>
        <v>106039</v>
      </c>
      <c r="R46" s="102">
        <f>R26+R38+R42</f>
        <v>106039</v>
      </c>
      <c r="S46" s="102">
        <f>S26+S38+S42</f>
        <v>0</v>
      </c>
      <c r="T46" s="10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30" customHeight="1" thickBot="1">
      <c r="A47" s="71" t="s">
        <v>27</v>
      </c>
      <c r="B47" s="72" t="s">
        <v>56</v>
      </c>
      <c r="C47" s="71" t="s">
        <v>57</v>
      </c>
      <c r="D47" s="73"/>
      <c r="E47" s="74"/>
      <c r="F47" s="75"/>
      <c r="G47" s="104"/>
      <c r="H47" s="74"/>
      <c r="I47" s="75"/>
      <c r="J47" s="104"/>
      <c r="K47" s="74"/>
      <c r="L47" s="75"/>
      <c r="M47" s="104"/>
      <c r="N47" s="74"/>
      <c r="O47" s="75"/>
      <c r="P47" s="104"/>
      <c r="Q47" s="104"/>
      <c r="R47" s="104"/>
      <c r="S47" s="104"/>
      <c r="T47" s="77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</row>
    <row r="48" spans="1:38" ht="19.5" customHeight="1">
      <c r="A48" s="78" t="s">
        <v>38</v>
      </c>
      <c r="B48" s="105" t="s">
        <v>58</v>
      </c>
      <c r="C48" s="163" t="s">
        <v>59</v>
      </c>
      <c r="D48" s="81"/>
      <c r="E48" s="82"/>
      <c r="F48" s="106">
        <v>0.22</v>
      </c>
      <c r="G48" s="84">
        <f>E48*F48</f>
        <v>0</v>
      </c>
      <c r="H48" s="82"/>
      <c r="I48" s="106">
        <v>0.22</v>
      </c>
      <c r="J48" s="84">
        <f>H48*I48</f>
        <v>0</v>
      </c>
      <c r="K48" s="82">
        <v>83051</v>
      </c>
      <c r="L48" s="106">
        <v>0.22</v>
      </c>
      <c r="M48" s="84">
        <f>K48*L48</f>
        <v>18271.22</v>
      </c>
      <c r="N48" s="82">
        <v>83051</v>
      </c>
      <c r="O48" s="106">
        <v>0.22</v>
      </c>
      <c r="P48" s="84">
        <f>N48*O48</f>
        <v>18271.22</v>
      </c>
      <c r="Q48" s="84">
        <f>G48+M48</f>
        <v>18271.22</v>
      </c>
      <c r="R48" s="84">
        <f>J48+P48</f>
        <v>18271.22</v>
      </c>
      <c r="S48" s="84">
        <f>Q48-R48</f>
        <v>0</v>
      </c>
      <c r="T48" s="8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19.5" customHeight="1" thickBot="1">
      <c r="A49" s="86" t="s">
        <v>38</v>
      </c>
      <c r="B49" s="87" t="s">
        <v>60</v>
      </c>
      <c r="C49" s="164" t="s">
        <v>59</v>
      </c>
      <c r="D49" s="81"/>
      <c r="E49" s="82"/>
      <c r="F49" s="106">
        <v>0.22</v>
      </c>
      <c r="G49" s="84">
        <f>E49*F49</f>
        <v>0</v>
      </c>
      <c r="H49" s="82"/>
      <c r="I49" s="106">
        <v>0.22</v>
      </c>
      <c r="J49" s="84">
        <f>H49*I49</f>
        <v>0</v>
      </c>
      <c r="K49" s="82">
        <v>22988</v>
      </c>
      <c r="L49" s="106">
        <v>0.0841</v>
      </c>
      <c r="M49" s="84">
        <f>K49*L49</f>
        <v>1933.2907999999998</v>
      </c>
      <c r="N49" s="82">
        <v>22988</v>
      </c>
      <c r="O49" s="106">
        <v>0.0841</v>
      </c>
      <c r="P49" s="84">
        <f>N49*O49</f>
        <v>1933.2907999999998</v>
      </c>
      <c r="Q49" s="84">
        <f>G49+M49</f>
        <v>1933.2907999999998</v>
      </c>
      <c r="R49" s="84">
        <f>J49+P49</f>
        <v>1933.2907999999998</v>
      </c>
      <c r="S49" s="84">
        <f>Q49-R49</f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thickBot="1">
      <c r="A50" s="96" t="s">
        <v>61</v>
      </c>
      <c r="B50" s="97"/>
      <c r="C50" s="98"/>
      <c r="D50" s="99"/>
      <c r="E50" s="100"/>
      <c r="F50" s="101"/>
      <c r="G50" s="102">
        <f>SUM(G48:G49)</f>
        <v>0</v>
      </c>
      <c r="H50" s="100"/>
      <c r="I50" s="101"/>
      <c r="J50" s="102">
        <f>SUM(J48:J49)</f>
        <v>0</v>
      </c>
      <c r="K50" s="100"/>
      <c r="L50" s="101"/>
      <c r="M50" s="102">
        <f>SUM(M48:M49)</f>
        <v>20204.5108</v>
      </c>
      <c r="N50" s="100"/>
      <c r="O50" s="101"/>
      <c r="P50" s="102">
        <f>SUM(P48:P49)</f>
        <v>20204.5108</v>
      </c>
      <c r="Q50" s="102">
        <f>SUM(Q48:Q49)</f>
        <v>20204.5108</v>
      </c>
      <c r="R50" s="102">
        <f>SUM(R48:R49)</f>
        <v>20204.5108</v>
      </c>
      <c r="S50" s="102">
        <f>SUM(S48:S49)</f>
        <v>0</v>
      </c>
      <c r="T50" s="103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30" customHeight="1">
      <c r="A51" s="71" t="s">
        <v>27</v>
      </c>
      <c r="B51" s="72" t="s">
        <v>62</v>
      </c>
      <c r="C51" s="71" t="s">
        <v>63</v>
      </c>
      <c r="D51" s="73"/>
      <c r="E51" s="74"/>
      <c r="F51" s="75"/>
      <c r="G51" s="104"/>
      <c r="H51" s="74"/>
      <c r="I51" s="75"/>
      <c r="J51" s="104"/>
      <c r="K51" s="74"/>
      <c r="L51" s="75"/>
      <c r="M51" s="104"/>
      <c r="N51" s="74"/>
      <c r="O51" s="75"/>
      <c r="P51" s="104"/>
      <c r="Q51" s="104"/>
      <c r="R51" s="104"/>
      <c r="S51" s="104"/>
      <c r="T51" s="77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</row>
    <row r="52" spans="1:38" ht="25.5" customHeight="1">
      <c r="A52" s="78" t="s">
        <v>38</v>
      </c>
      <c r="B52" s="105" t="s">
        <v>64</v>
      </c>
      <c r="C52" s="107" t="s">
        <v>65</v>
      </c>
      <c r="D52" s="81" t="s">
        <v>41</v>
      </c>
      <c r="E52" s="82"/>
      <c r="F52" s="83"/>
      <c r="G52" s="84">
        <f>E52*F52</f>
        <v>0</v>
      </c>
      <c r="H52" s="82"/>
      <c r="I52" s="83"/>
      <c r="J52" s="84">
        <f>H52*I52</f>
        <v>0</v>
      </c>
      <c r="K52" s="82"/>
      <c r="L52" s="83"/>
      <c r="M52" s="84">
        <f>K52*L52</f>
        <v>0</v>
      </c>
      <c r="N52" s="82"/>
      <c r="O52" s="83"/>
      <c r="P52" s="84">
        <f>N52*O52</f>
        <v>0</v>
      </c>
      <c r="Q52" s="84">
        <f>G52+M52</f>
        <v>0</v>
      </c>
      <c r="R52" s="84">
        <f>J52+P52</f>
        <v>0</v>
      </c>
      <c r="S52" s="84">
        <f>Q52-R52</f>
        <v>0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25.5" customHeight="1">
      <c r="A53" s="86" t="s">
        <v>38</v>
      </c>
      <c r="B53" s="87" t="s">
        <v>66</v>
      </c>
      <c r="C53" s="107" t="s">
        <v>65</v>
      </c>
      <c r="D53" s="81" t="s">
        <v>41</v>
      </c>
      <c r="E53" s="82"/>
      <c r="F53" s="83"/>
      <c r="G53" s="84">
        <f>E53*F53</f>
        <v>0</v>
      </c>
      <c r="H53" s="82"/>
      <c r="I53" s="83"/>
      <c r="J53" s="84">
        <f>H53*I53</f>
        <v>0</v>
      </c>
      <c r="K53" s="82"/>
      <c r="L53" s="83"/>
      <c r="M53" s="84">
        <f>K53*L53</f>
        <v>0</v>
      </c>
      <c r="N53" s="82"/>
      <c r="O53" s="83"/>
      <c r="P53" s="84">
        <f>N53*O53</f>
        <v>0</v>
      </c>
      <c r="Q53" s="84">
        <f>G53+M53</f>
        <v>0</v>
      </c>
      <c r="R53" s="84">
        <f>J53+P53</f>
        <v>0</v>
      </c>
      <c r="S53" s="84">
        <f>Q53-R53</f>
        <v>0</v>
      </c>
      <c r="T53" s="8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25.5" customHeight="1">
      <c r="A54" s="88" t="s">
        <v>38</v>
      </c>
      <c r="B54" s="89" t="s">
        <v>67</v>
      </c>
      <c r="C54" s="107" t="s">
        <v>65</v>
      </c>
      <c r="D54" s="91" t="s">
        <v>41</v>
      </c>
      <c r="E54" s="92"/>
      <c r="F54" s="93"/>
      <c r="G54" s="94">
        <f>E54*F54</f>
        <v>0</v>
      </c>
      <c r="H54" s="92"/>
      <c r="I54" s="93"/>
      <c r="J54" s="94">
        <f>H54*I54</f>
        <v>0</v>
      </c>
      <c r="K54" s="92"/>
      <c r="L54" s="93"/>
      <c r="M54" s="94">
        <f>K54*L54</f>
        <v>0</v>
      </c>
      <c r="N54" s="92"/>
      <c r="O54" s="93"/>
      <c r="P54" s="94">
        <f>N54*O54</f>
        <v>0</v>
      </c>
      <c r="Q54" s="84">
        <f>G54+M54</f>
        <v>0</v>
      </c>
      <c r="R54" s="84">
        <f>J54+P54</f>
        <v>0</v>
      </c>
      <c r="S54" s="84">
        <f>Q54-R54</f>
        <v>0</v>
      </c>
      <c r="T54" s="9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 thickBot="1">
      <c r="A55" s="96" t="s">
        <v>68</v>
      </c>
      <c r="B55" s="97"/>
      <c r="C55" s="98"/>
      <c r="D55" s="99"/>
      <c r="E55" s="100"/>
      <c r="F55" s="101"/>
      <c r="G55" s="102">
        <f>SUM(G52:G54)</f>
        <v>0</v>
      </c>
      <c r="H55" s="100"/>
      <c r="I55" s="101"/>
      <c r="J55" s="102">
        <f>SUM(J52:J54)</f>
        <v>0</v>
      </c>
      <c r="K55" s="100"/>
      <c r="L55" s="101"/>
      <c r="M55" s="102">
        <f>SUM(M52:M54)</f>
        <v>0</v>
      </c>
      <c r="N55" s="100"/>
      <c r="O55" s="101"/>
      <c r="P55" s="102">
        <f>SUM(P52:P54)</f>
        <v>0</v>
      </c>
      <c r="Q55" s="102">
        <f>SUM(Q52:Q54)</f>
        <v>0</v>
      </c>
      <c r="R55" s="102">
        <f>SUM(R52:R54)</f>
        <v>0</v>
      </c>
      <c r="S55" s="102">
        <f>SUM(S52:S54)</f>
        <v>0</v>
      </c>
      <c r="T55" s="103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41.25" customHeight="1" thickBot="1">
      <c r="A56" s="71" t="s">
        <v>27</v>
      </c>
      <c r="B56" s="72" t="s">
        <v>69</v>
      </c>
      <c r="C56" s="108" t="s">
        <v>70</v>
      </c>
      <c r="D56" s="73"/>
      <c r="E56" s="74"/>
      <c r="F56" s="75"/>
      <c r="G56" s="104"/>
      <c r="H56" s="74"/>
      <c r="I56" s="75"/>
      <c r="J56" s="104"/>
      <c r="K56" s="74"/>
      <c r="L56" s="75"/>
      <c r="M56" s="104"/>
      <c r="N56" s="74"/>
      <c r="O56" s="75"/>
      <c r="P56" s="104"/>
      <c r="Q56" s="104"/>
      <c r="R56" s="104"/>
      <c r="S56" s="104"/>
      <c r="T56" s="77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</row>
    <row r="57" spans="1:38" ht="18.75" customHeight="1">
      <c r="A57" s="78" t="s">
        <v>38</v>
      </c>
      <c r="B57" s="105" t="s">
        <v>71</v>
      </c>
      <c r="C57" s="107" t="s">
        <v>72</v>
      </c>
      <c r="D57" s="81" t="s">
        <v>41</v>
      </c>
      <c r="E57" s="82"/>
      <c r="F57" s="83"/>
      <c r="G57" s="84">
        <f>E57*F57</f>
        <v>0</v>
      </c>
      <c r="H57" s="82"/>
      <c r="I57" s="83"/>
      <c r="J57" s="84">
        <f>H57*I57</f>
        <v>0</v>
      </c>
      <c r="K57" s="82"/>
      <c r="L57" s="83"/>
      <c r="M57" s="84">
        <f>K57*L57</f>
        <v>0</v>
      </c>
      <c r="N57" s="82"/>
      <c r="O57" s="83"/>
      <c r="P57" s="84">
        <f>N57*O57</f>
        <v>0</v>
      </c>
      <c r="Q57" s="84">
        <f>G57+M57</f>
        <v>0</v>
      </c>
      <c r="R57" s="84">
        <f>J57+P57</f>
        <v>0</v>
      </c>
      <c r="S57" s="84">
        <f>Q57-R57</f>
        <v>0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18.75" customHeight="1">
      <c r="A58" s="86" t="s">
        <v>38</v>
      </c>
      <c r="B58" s="89" t="s">
        <v>73</v>
      </c>
      <c r="C58" s="107" t="s">
        <v>74</v>
      </c>
      <c r="D58" s="81" t="s">
        <v>41</v>
      </c>
      <c r="E58" s="82"/>
      <c r="F58" s="83"/>
      <c r="G58" s="84">
        <f>E58*F58</f>
        <v>0</v>
      </c>
      <c r="H58" s="82"/>
      <c r="I58" s="83"/>
      <c r="J58" s="84">
        <f>H58*I58</f>
        <v>0</v>
      </c>
      <c r="K58" s="82"/>
      <c r="L58" s="83"/>
      <c r="M58" s="84">
        <f>K58*L58</f>
        <v>0</v>
      </c>
      <c r="N58" s="82"/>
      <c r="O58" s="83"/>
      <c r="P58" s="84">
        <f>N58*O58</f>
        <v>0</v>
      </c>
      <c r="Q58" s="84">
        <f>G58+M58</f>
        <v>0</v>
      </c>
      <c r="R58" s="84">
        <f>J58+P58</f>
        <v>0</v>
      </c>
      <c r="S58" s="84">
        <f>Q58-R58</f>
        <v>0</v>
      </c>
      <c r="T58" s="8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18.75" customHeight="1">
      <c r="A59" s="86" t="s">
        <v>38</v>
      </c>
      <c r="B59" s="87" t="s">
        <v>75</v>
      </c>
      <c r="C59" s="109" t="s">
        <v>76</v>
      </c>
      <c r="D59" s="81" t="s">
        <v>41</v>
      </c>
      <c r="E59" s="82"/>
      <c r="F59" s="83"/>
      <c r="G59" s="84">
        <f>E59*F59</f>
        <v>0</v>
      </c>
      <c r="H59" s="82"/>
      <c r="I59" s="83"/>
      <c r="J59" s="84">
        <f>H59*I59</f>
        <v>0</v>
      </c>
      <c r="K59" s="82"/>
      <c r="L59" s="83"/>
      <c r="M59" s="84">
        <f>K59*L59</f>
        <v>0</v>
      </c>
      <c r="N59" s="82"/>
      <c r="O59" s="83"/>
      <c r="P59" s="84">
        <f>N59*O59</f>
        <v>0</v>
      </c>
      <c r="Q59" s="84">
        <f>G59+M59</f>
        <v>0</v>
      </c>
      <c r="R59" s="84">
        <f>J59+P59</f>
        <v>0</v>
      </c>
      <c r="S59" s="84">
        <f>Q59-R59</f>
        <v>0</v>
      </c>
      <c r="T59" s="8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54.75" customHeight="1">
      <c r="A60" s="88" t="s">
        <v>38</v>
      </c>
      <c r="B60" s="87" t="s">
        <v>77</v>
      </c>
      <c r="C60" s="110" t="s">
        <v>78</v>
      </c>
      <c r="D60" s="91" t="s">
        <v>41</v>
      </c>
      <c r="E60" s="92"/>
      <c r="F60" s="93"/>
      <c r="G60" s="94">
        <f>E60*F60</f>
        <v>0</v>
      </c>
      <c r="H60" s="92"/>
      <c r="I60" s="93"/>
      <c r="J60" s="94">
        <f>H60*I60</f>
        <v>0</v>
      </c>
      <c r="K60" s="92"/>
      <c r="L60" s="93"/>
      <c r="M60" s="94">
        <f>K60*L60</f>
        <v>0</v>
      </c>
      <c r="N60" s="92"/>
      <c r="O60" s="93"/>
      <c r="P60" s="94">
        <f>N60*O60</f>
        <v>0</v>
      </c>
      <c r="Q60" s="84">
        <f>G60+M60</f>
        <v>0</v>
      </c>
      <c r="R60" s="84">
        <f>J60+P60</f>
        <v>0</v>
      </c>
      <c r="S60" s="84">
        <f>Q60-R60</f>
        <v>0</v>
      </c>
      <c r="T60" s="9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>
      <c r="A61" s="111" t="s">
        <v>79</v>
      </c>
      <c r="B61" s="97"/>
      <c r="C61" s="98"/>
      <c r="D61" s="99"/>
      <c r="E61" s="100"/>
      <c r="F61" s="101"/>
      <c r="G61" s="102">
        <f>SUM(G57:G60)</f>
        <v>0</v>
      </c>
      <c r="H61" s="100"/>
      <c r="I61" s="101"/>
      <c r="J61" s="102">
        <f>SUM(J57:J60)</f>
        <v>0</v>
      </c>
      <c r="K61" s="100"/>
      <c r="L61" s="101"/>
      <c r="M61" s="102">
        <f>SUM(M57:M60)</f>
        <v>0</v>
      </c>
      <c r="N61" s="100"/>
      <c r="O61" s="101"/>
      <c r="P61" s="102">
        <f>SUM(P57:P60)</f>
        <v>0</v>
      </c>
      <c r="Q61" s="102">
        <f>SUM(Q57:Q60)</f>
        <v>0</v>
      </c>
      <c r="R61" s="102">
        <f>SUM(R57:R60)</f>
        <v>0</v>
      </c>
      <c r="S61" s="102">
        <f>SUM(S57:S60)</f>
        <v>0</v>
      </c>
      <c r="T61" s="103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30" customHeight="1">
      <c r="A62" s="71" t="s">
        <v>27</v>
      </c>
      <c r="B62" s="72" t="s">
        <v>80</v>
      </c>
      <c r="C62" s="71" t="s">
        <v>81</v>
      </c>
      <c r="D62" s="73"/>
      <c r="E62" s="74"/>
      <c r="F62" s="75"/>
      <c r="G62" s="104"/>
      <c r="H62" s="74"/>
      <c r="I62" s="75"/>
      <c r="J62" s="104"/>
      <c r="K62" s="74"/>
      <c r="L62" s="75"/>
      <c r="M62" s="104"/>
      <c r="N62" s="74"/>
      <c r="O62" s="75"/>
      <c r="P62" s="104"/>
      <c r="Q62" s="104"/>
      <c r="R62" s="104"/>
      <c r="S62" s="104"/>
      <c r="T62" s="77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</row>
    <row r="63" spans="1:38" ht="30" customHeight="1">
      <c r="A63" s="78" t="s">
        <v>38</v>
      </c>
      <c r="B63" s="105" t="s">
        <v>82</v>
      </c>
      <c r="C63" s="112" t="s">
        <v>83</v>
      </c>
      <c r="D63" s="81" t="s">
        <v>41</v>
      </c>
      <c r="E63" s="82"/>
      <c r="F63" s="83"/>
      <c r="G63" s="84">
        <f>E63*F63</f>
        <v>0</v>
      </c>
      <c r="H63" s="82"/>
      <c r="I63" s="83"/>
      <c r="J63" s="84">
        <f>H63*I63</f>
        <v>0</v>
      </c>
      <c r="K63" s="82"/>
      <c r="L63" s="83"/>
      <c r="M63" s="84">
        <f>K63*L63</f>
        <v>0</v>
      </c>
      <c r="N63" s="82"/>
      <c r="O63" s="83"/>
      <c r="P63" s="84">
        <f>N63*O63</f>
        <v>0</v>
      </c>
      <c r="Q63" s="84">
        <f>G63+M63</f>
        <v>0</v>
      </c>
      <c r="R63" s="84">
        <f>J63+P63</f>
        <v>0</v>
      </c>
      <c r="S63" s="84">
        <f>Q63-R63</f>
        <v>0</v>
      </c>
      <c r="T63" s="8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>
      <c r="A64" s="86" t="s">
        <v>38</v>
      </c>
      <c r="B64" s="87" t="s">
        <v>84</v>
      </c>
      <c r="C64" s="112" t="s">
        <v>85</v>
      </c>
      <c r="D64" s="81" t="s">
        <v>41</v>
      </c>
      <c r="E64" s="82"/>
      <c r="F64" s="83"/>
      <c r="G64" s="84">
        <f>E64*F64</f>
        <v>0</v>
      </c>
      <c r="H64" s="82"/>
      <c r="I64" s="83"/>
      <c r="J64" s="84">
        <f>H64*I64</f>
        <v>0</v>
      </c>
      <c r="K64" s="82"/>
      <c r="L64" s="83"/>
      <c r="M64" s="84">
        <f>K64*L64</f>
        <v>0</v>
      </c>
      <c r="N64" s="82"/>
      <c r="O64" s="83"/>
      <c r="P64" s="84">
        <f>N64*O64</f>
        <v>0</v>
      </c>
      <c r="Q64" s="84">
        <f>G64+M64</f>
        <v>0</v>
      </c>
      <c r="R64" s="84">
        <f>J64+P64</f>
        <v>0</v>
      </c>
      <c r="S64" s="84">
        <f>Q64-R64</f>
        <v>0</v>
      </c>
      <c r="T64" s="8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>
      <c r="A65" s="88" t="s">
        <v>38</v>
      </c>
      <c r="B65" s="89" t="s">
        <v>86</v>
      </c>
      <c r="C65" s="113" t="s">
        <v>87</v>
      </c>
      <c r="D65" s="91" t="s">
        <v>41</v>
      </c>
      <c r="E65" s="92"/>
      <c r="F65" s="93"/>
      <c r="G65" s="94">
        <f>E65*F65</f>
        <v>0</v>
      </c>
      <c r="H65" s="92"/>
      <c r="I65" s="93"/>
      <c r="J65" s="94">
        <f>H65*I65</f>
        <v>0</v>
      </c>
      <c r="K65" s="92"/>
      <c r="L65" s="93"/>
      <c r="M65" s="94">
        <f>K65*L65</f>
        <v>0</v>
      </c>
      <c r="N65" s="92"/>
      <c r="O65" s="93"/>
      <c r="P65" s="94">
        <f>N65*O65</f>
        <v>0</v>
      </c>
      <c r="Q65" s="84">
        <f>G65+M65</f>
        <v>0</v>
      </c>
      <c r="R65" s="84">
        <f>J65+P65</f>
        <v>0</v>
      </c>
      <c r="S65" s="84">
        <f>Q65-R65</f>
        <v>0</v>
      </c>
      <c r="T65" s="9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>
      <c r="A66" s="96" t="s">
        <v>88</v>
      </c>
      <c r="B66" s="97"/>
      <c r="C66" s="98"/>
      <c r="D66" s="99"/>
      <c r="E66" s="100"/>
      <c r="F66" s="101"/>
      <c r="G66" s="102">
        <f>SUM(G63:G65)</f>
        <v>0</v>
      </c>
      <c r="H66" s="100"/>
      <c r="I66" s="101"/>
      <c r="J66" s="102">
        <f>SUM(J63:J65)</f>
        <v>0</v>
      </c>
      <c r="K66" s="100"/>
      <c r="L66" s="101"/>
      <c r="M66" s="102">
        <f>SUM(M63:M65)</f>
        <v>0</v>
      </c>
      <c r="N66" s="100"/>
      <c r="O66" s="101"/>
      <c r="P66" s="102">
        <f>SUM(P63:P65)</f>
        <v>0</v>
      </c>
      <c r="Q66" s="102">
        <f>SUM(Q63:Q65)</f>
        <v>0</v>
      </c>
      <c r="R66" s="102">
        <f>SUM(R63:R65)</f>
        <v>0</v>
      </c>
      <c r="S66" s="102">
        <f>SUM(S63:S65)</f>
        <v>0</v>
      </c>
      <c r="T66" s="103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30" customHeight="1" thickBot="1">
      <c r="A67" s="71" t="s">
        <v>27</v>
      </c>
      <c r="B67" s="72" t="s">
        <v>89</v>
      </c>
      <c r="C67" s="71" t="s">
        <v>90</v>
      </c>
      <c r="D67" s="73"/>
      <c r="E67" s="74"/>
      <c r="F67" s="75"/>
      <c r="G67" s="104"/>
      <c r="H67" s="74"/>
      <c r="I67" s="75"/>
      <c r="J67" s="104"/>
      <c r="K67" s="74"/>
      <c r="L67" s="75"/>
      <c r="M67" s="104"/>
      <c r="N67" s="74"/>
      <c r="O67" s="75"/>
      <c r="P67" s="104"/>
      <c r="Q67" s="104"/>
      <c r="R67" s="104"/>
      <c r="S67" s="104"/>
      <c r="T67" s="77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</row>
    <row r="68" spans="1:38" ht="30" customHeight="1" thickBot="1">
      <c r="A68" s="78" t="s">
        <v>38</v>
      </c>
      <c r="B68" s="105" t="s">
        <v>91</v>
      </c>
      <c r="C68" s="172" t="s">
        <v>177</v>
      </c>
      <c r="D68" s="81" t="s">
        <v>92</v>
      </c>
      <c r="E68" s="82"/>
      <c r="F68" s="83"/>
      <c r="G68" s="84">
        <f>E68*F68</f>
        <v>0</v>
      </c>
      <c r="H68" s="82"/>
      <c r="I68" s="83"/>
      <c r="J68" s="84">
        <f>H68*I68</f>
        <v>0</v>
      </c>
      <c r="K68" s="183">
        <v>7</v>
      </c>
      <c r="L68" s="184">
        <v>1400</v>
      </c>
      <c r="M68" s="84">
        <f>K68*L68</f>
        <v>9800</v>
      </c>
      <c r="N68" s="183">
        <v>7</v>
      </c>
      <c r="O68" s="184">
        <v>1400</v>
      </c>
      <c r="P68" s="84">
        <f>N68*O68</f>
        <v>9800</v>
      </c>
      <c r="Q68" s="84">
        <f>G68+M68</f>
        <v>9800</v>
      </c>
      <c r="R68" s="84">
        <f>J68+P68</f>
        <v>9800</v>
      </c>
      <c r="S68" s="84">
        <f>Q68-R68</f>
        <v>0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thickBot="1">
      <c r="A69" s="78" t="s">
        <v>38</v>
      </c>
      <c r="B69" s="105" t="s">
        <v>93</v>
      </c>
      <c r="C69" s="173" t="s">
        <v>178</v>
      </c>
      <c r="D69" s="81" t="s">
        <v>92</v>
      </c>
      <c r="E69" s="82"/>
      <c r="F69" s="83"/>
      <c r="G69" s="84">
        <f aca="true" t="shared" si="5" ref="G69:G108">E69*F69</f>
        <v>0</v>
      </c>
      <c r="H69" s="82"/>
      <c r="I69" s="83"/>
      <c r="J69" s="84">
        <f aca="true" t="shared" si="6" ref="J69:J108">H69*I69</f>
        <v>0</v>
      </c>
      <c r="K69" s="185">
        <v>2</v>
      </c>
      <c r="L69" s="186">
        <v>1600</v>
      </c>
      <c r="M69" s="84">
        <f aca="true" t="shared" si="7" ref="M69:M108">K69*L69</f>
        <v>3200</v>
      </c>
      <c r="N69" s="185">
        <v>2</v>
      </c>
      <c r="O69" s="186">
        <v>1600</v>
      </c>
      <c r="P69" s="84">
        <f aca="true" t="shared" si="8" ref="P69:P96">N69*O69</f>
        <v>3200</v>
      </c>
      <c r="Q69" s="84">
        <f aca="true" t="shared" si="9" ref="Q69:Q97">G69+M69</f>
        <v>3200</v>
      </c>
      <c r="R69" s="84">
        <f aca="true" t="shared" si="10" ref="R69:R97">J69+P69</f>
        <v>3200</v>
      </c>
      <c r="S69" s="84">
        <f aca="true" t="shared" si="11" ref="S69:S97">Q69-R69</f>
        <v>0</v>
      </c>
      <c r="T69" s="8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thickBot="1">
      <c r="A70" s="78" t="s">
        <v>38</v>
      </c>
      <c r="B70" s="105" t="s">
        <v>94</v>
      </c>
      <c r="C70" s="174" t="s">
        <v>179</v>
      </c>
      <c r="D70" s="81" t="s">
        <v>92</v>
      </c>
      <c r="E70" s="82"/>
      <c r="F70" s="83"/>
      <c r="G70" s="84">
        <f t="shared" si="5"/>
        <v>0</v>
      </c>
      <c r="H70" s="82"/>
      <c r="I70" s="83"/>
      <c r="J70" s="84">
        <f t="shared" si="6"/>
        <v>0</v>
      </c>
      <c r="K70" s="167">
        <v>5</v>
      </c>
      <c r="L70" s="165">
        <v>5999</v>
      </c>
      <c r="M70" s="84">
        <f t="shared" si="7"/>
        <v>29995</v>
      </c>
      <c r="N70" s="167">
        <v>0</v>
      </c>
      <c r="O70" s="165">
        <v>0</v>
      </c>
      <c r="P70" s="84">
        <f t="shared" si="8"/>
        <v>0</v>
      </c>
      <c r="Q70" s="84">
        <f t="shared" si="9"/>
        <v>29995</v>
      </c>
      <c r="R70" s="84">
        <f t="shared" si="10"/>
        <v>0</v>
      </c>
      <c r="S70" s="84">
        <f t="shared" si="11"/>
        <v>29995</v>
      </c>
      <c r="T70" s="291" t="s">
        <v>346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thickBot="1">
      <c r="A71" s="78" t="s">
        <v>38</v>
      </c>
      <c r="B71" s="105" t="s">
        <v>149</v>
      </c>
      <c r="C71" s="175" t="s">
        <v>180</v>
      </c>
      <c r="D71" s="81" t="s">
        <v>92</v>
      </c>
      <c r="E71" s="82"/>
      <c r="F71" s="83"/>
      <c r="G71" s="84">
        <f t="shared" si="5"/>
        <v>0</v>
      </c>
      <c r="H71" s="82"/>
      <c r="I71" s="83"/>
      <c r="J71" s="84">
        <f t="shared" si="6"/>
        <v>0</v>
      </c>
      <c r="K71" s="185">
        <v>6</v>
      </c>
      <c r="L71" s="186">
        <v>300</v>
      </c>
      <c r="M71" s="84">
        <f t="shared" si="7"/>
        <v>1800</v>
      </c>
      <c r="N71" s="185">
        <v>6</v>
      </c>
      <c r="O71" s="186">
        <v>300</v>
      </c>
      <c r="P71" s="84">
        <f t="shared" si="8"/>
        <v>1800</v>
      </c>
      <c r="Q71" s="84">
        <f t="shared" si="9"/>
        <v>1800</v>
      </c>
      <c r="R71" s="84">
        <f t="shared" si="10"/>
        <v>1800</v>
      </c>
      <c r="S71" s="84">
        <f t="shared" si="11"/>
        <v>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thickBot="1">
      <c r="A72" s="78" t="s">
        <v>38</v>
      </c>
      <c r="B72" s="105" t="s">
        <v>150</v>
      </c>
      <c r="C72" s="175" t="s">
        <v>181</v>
      </c>
      <c r="D72" s="81" t="s">
        <v>92</v>
      </c>
      <c r="E72" s="82"/>
      <c r="F72" s="83"/>
      <c r="G72" s="84">
        <f t="shared" si="5"/>
        <v>0</v>
      </c>
      <c r="H72" s="82"/>
      <c r="I72" s="83"/>
      <c r="J72" s="84">
        <f t="shared" si="6"/>
        <v>0</v>
      </c>
      <c r="K72" s="185">
        <v>80</v>
      </c>
      <c r="L72" s="186">
        <v>120</v>
      </c>
      <c r="M72" s="84">
        <f t="shared" si="7"/>
        <v>9600</v>
      </c>
      <c r="N72" s="185">
        <v>80</v>
      </c>
      <c r="O72" s="186">
        <v>120</v>
      </c>
      <c r="P72" s="84">
        <f t="shared" si="8"/>
        <v>9600</v>
      </c>
      <c r="Q72" s="84">
        <f t="shared" si="9"/>
        <v>9600</v>
      </c>
      <c r="R72" s="84">
        <f t="shared" si="10"/>
        <v>9600</v>
      </c>
      <c r="S72" s="84">
        <f t="shared" si="11"/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thickBot="1">
      <c r="A73" s="78" t="s">
        <v>38</v>
      </c>
      <c r="B73" s="105" t="s">
        <v>151</v>
      </c>
      <c r="C73" s="175" t="s">
        <v>182</v>
      </c>
      <c r="D73" s="81" t="s">
        <v>92</v>
      </c>
      <c r="E73" s="82"/>
      <c r="F73" s="83"/>
      <c r="G73" s="84">
        <f t="shared" si="5"/>
        <v>0</v>
      </c>
      <c r="H73" s="82"/>
      <c r="I73" s="83"/>
      <c r="J73" s="84">
        <f t="shared" si="6"/>
        <v>0</v>
      </c>
      <c r="K73" s="185">
        <v>150</v>
      </c>
      <c r="L73" s="186">
        <v>120</v>
      </c>
      <c r="M73" s="84">
        <f t="shared" si="7"/>
        <v>18000</v>
      </c>
      <c r="N73" s="185">
        <v>150</v>
      </c>
      <c r="O73" s="186">
        <v>120</v>
      </c>
      <c r="P73" s="84">
        <f t="shared" si="8"/>
        <v>18000</v>
      </c>
      <c r="Q73" s="84">
        <f t="shared" si="9"/>
        <v>18000</v>
      </c>
      <c r="R73" s="84">
        <f t="shared" si="10"/>
        <v>18000</v>
      </c>
      <c r="S73" s="84">
        <f t="shared" si="11"/>
        <v>0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thickBot="1">
      <c r="A74" s="78" t="s">
        <v>38</v>
      </c>
      <c r="B74" s="105" t="s">
        <v>152</v>
      </c>
      <c r="C74" s="173" t="s">
        <v>183</v>
      </c>
      <c r="D74" s="81" t="s">
        <v>92</v>
      </c>
      <c r="E74" s="82"/>
      <c r="F74" s="83"/>
      <c r="G74" s="84">
        <f t="shared" si="5"/>
        <v>0</v>
      </c>
      <c r="H74" s="82"/>
      <c r="I74" s="83"/>
      <c r="J74" s="84">
        <f t="shared" si="6"/>
        <v>0</v>
      </c>
      <c r="K74" s="185">
        <v>2</v>
      </c>
      <c r="L74" s="186">
        <v>3200</v>
      </c>
      <c r="M74" s="84">
        <f t="shared" si="7"/>
        <v>6400</v>
      </c>
      <c r="N74" s="185">
        <v>2</v>
      </c>
      <c r="O74" s="186">
        <v>3200</v>
      </c>
      <c r="P74" s="84">
        <f t="shared" si="8"/>
        <v>6400</v>
      </c>
      <c r="Q74" s="84">
        <f t="shared" si="9"/>
        <v>6400</v>
      </c>
      <c r="R74" s="84">
        <f t="shared" si="10"/>
        <v>6400</v>
      </c>
      <c r="S74" s="84">
        <f t="shared" si="11"/>
        <v>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thickBot="1">
      <c r="A75" s="78" t="s">
        <v>38</v>
      </c>
      <c r="B75" s="105" t="s">
        <v>153</v>
      </c>
      <c r="C75" s="173" t="s">
        <v>184</v>
      </c>
      <c r="D75" s="81" t="s">
        <v>92</v>
      </c>
      <c r="E75" s="82"/>
      <c r="F75" s="83"/>
      <c r="G75" s="84">
        <f t="shared" si="5"/>
        <v>0</v>
      </c>
      <c r="H75" s="82"/>
      <c r="I75" s="83"/>
      <c r="J75" s="84">
        <f t="shared" si="6"/>
        <v>0</v>
      </c>
      <c r="K75" s="185">
        <v>2</v>
      </c>
      <c r="L75" s="186">
        <v>3500</v>
      </c>
      <c r="M75" s="84">
        <f t="shared" si="7"/>
        <v>7000</v>
      </c>
      <c r="N75" s="185">
        <v>2</v>
      </c>
      <c r="O75" s="186">
        <v>3500</v>
      </c>
      <c r="P75" s="84">
        <f t="shared" si="8"/>
        <v>7000</v>
      </c>
      <c r="Q75" s="84">
        <f t="shared" si="9"/>
        <v>7000</v>
      </c>
      <c r="R75" s="84">
        <f t="shared" si="10"/>
        <v>7000</v>
      </c>
      <c r="S75" s="84">
        <f t="shared" si="11"/>
        <v>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thickBot="1">
      <c r="A76" s="78" t="s">
        <v>38</v>
      </c>
      <c r="B76" s="105" t="s">
        <v>154</v>
      </c>
      <c r="C76" s="173" t="s">
        <v>185</v>
      </c>
      <c r="D76" s="81" t="s">
        <v>92</v>
      </c>
      <c r="E76" s="82"/>
      <c r="F76" s="83"/>
      <c r="G76" s="84">
        <f t="shared" si="5"/>
        <v>0</v>
      </c>
      <c r="H76" s="82"/>
      <c r="I76" s="83"/>
      <c r="J76" s="84">
        <f t="shared" si="6"/>
        <v>0</v>
      </c>
      <c r="K76" s="185">
        <v>2</v>
      </c>
      <c r="L76" s="186">
        <v>5600</v>
      </c>
      <c r="M76" s="84">
        <f t="shared" si="7"/>
        <v>11200</v>
      </c>
      <c r="N76" s="185">
        <v>0</v>
      </c>
      <c r="O76" s="186">
        <v>0</v>
      </c>
      <c r="P76" s="84">
        <f t="shared" si="8"/>
        <v>0</v>
      </c>
      <c r="Q76" s="84">
        <f t="shared" si="9"/>
        <v>11200</v>
      </c>
      <c r="R76" s="84">
        <f t="shared" si="10"/>
        <v>0</v>
      </c>
      <c r="S76" s="84">
        <f t="shared" si="11"/>
        <v>11200</v>
      </c>
      <c r="T76" s="291" t="s">
        <v>346</v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thickBot="1">
      <c r="A77" s="78" t="s">
        <v>38</v>
      </c>
      <c r="B77" s="105" t="s">
        <v>155</v>
      </c>
      <c r="C77" s="173" t="s">
        <v>186</v>
      </c>
      <c r="D77" s="81" t="s">
        <v>92</v>
      </c>
      <c r="E77" s="82"/>
      <c r="F77" s="83"/>
      <c r="G77" s="84">
        <f t="shared" si="5"/>
        <v>0</v>
      </c>
      <c r="H77" s="82"/>
      <c r="I77" s="83"/>
      <c r="J77" s="84">
        <f t="shared" si="6"/>
        <v>0</v>
      </c>
      <c r="K77" s="185">
        <v>1</v>
      </c>
      <c r="L77" s="186">
        <v>3700</v>
      </c>
      <c r="M77" s="84">
        <f t="shared" si="7"/>
        <v>3700</v>
      </c>
      <c r="N77" s="185">
        <v>1</v>
      </c>
      <c r="O77" s="186">
        <v>3700</v>
      </c>
      <c r="P77" s="84">
        <f t="shared" si="8"/>
        <v>3700</v>
      </c>
      <c r="Q77" s="84">
        <f t="shared" si="9"/>
        <v>3700</v>
      </c>
      <c r="R77" s="84">
        <f t="shared" si="10"/>
        <v>3700</v>
      </c>
      <c r="S77" s="84">
        <f t="shared" si="11"/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thickBot="1">
      <c r="A78" s="78" t="s">
        <v>38</v>
      </c>
      <c r="B78" s="105" t="s">
        <v>156</v>
      </c>
      <c r="C78" s="173" t="s">
        <v>187</v>
      </c>
      <c r="D78" s="81" t="s">
        <v>92</v>
      </c>
      <c r="E78" s="82"/>
      <c r="F78" s="83"/>
      <c r="G78" s="84">
        <f t="shared" si="5"/>
        <v>0</v>
      </c>
      <c r="H78" s="82"/>
      <c r="I78" s="83"/>
      <c r="J78" s="84">
        <f t="shared" si="6"/>
        <v>0</v>
      </c>
      <c r="K78" s="185">
        <v>60</v>
      </c>
      <c r="L78" s="186">
        <v>850</v>
      </c>
      <c r="M78" s="84">
        <f t="shared" si="7"/>
        <v>51000</v>
      </c>
      <c r="N78" s="185">
        <v>60</v>
      </c>
      <c r="O78" s="186">
        <v>729.25</v>
      </c>
      <c r="P78" s="84">
        <f t="shared" si="8"/>
        <v>43755</v>
      </c>
      <c r="Q78" s="84">
        <f t="shared" si="9"/>
        <v>51000</v>
      </c>
      <c r="R78" s="84">
        <f t="shared" si="10"/>
        <v>43755</v>
      </c>
      <c r="S78" s="84">
        <f t="shared" si="11"/>
        <v>7245</v>
      </c>
      <c r="T78" s="291" t="s">
        <v>347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thickBot="1">
      <c r="A79" s="78" t="s">
        <v>38</v>
      </c>
      <c r="B79" s="105" t="s">
        <v>157</v>
      </c>
      <c r="C79" s="173" t="s">
        <v>188</v>
      </c>
      <c r="D79" s="81" t="s">
        <v>92</v>
      </c>
      <c r="E79" s="82"/>
      <c r="F79" s="83"/>
      <c r="G79" s="84">
        <f t="shared" si="5"/>
        <v>0</v>
      </c>
      <c r="H79" s="82"/>
      <c r="I79" s="83"/>
      <c r="J79" s="84">
        <f t="shared" si="6"/>
        <v>0</v>
      </c>
      <c r="K79" s="185">
        <v>5</v>
      </c>
      <c r="L79" s="186">
        <v>2550</v>
      </c>
      <c r="M79" s="84">
        <f t="shared" si="7"/>
        <v>12750</v>
      </c>
      <c r="N79" s="185">
        <v>5</v>
      </c>
      <c r="O79" s="186">
        <v>2550</v>
      </c>
      <c r="P79" s="84">
        <f t="shared" si="8"/>
        <v>12750</v>
      </c>
      <c r="Q79" s="84">
        <f t="shared" si="9"/>
        <v>12750</v>
      </c>
      <c r="R79" s="84">
        <f t="shared" si="10"/>
        <v>12750</v>
      </c>
      <c r="S79" s="84">
        <f t="shared" si="11"/>
        <v>0</v>
      </c>
      <c r="T79" s="8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thickBot="1">
      <c r="A80" s="78" t="s">
        <v>38</v>
      </c>
      <c r="B80" s="105" t="s">
        <v>158</v>
      </c>
      <c r="C80" s="173" t="s">
        <v>189</v>
      </c>
      <c r="D80" s="81" t="s">
        <v>92</v>
      </c>
      <c r="E80" s="82"/>
      <c r="F80" s="83"/>
      <c r="G80" s="84">
        <f t="shared" si="5"/>
        <v>0</v>
      </c>
      <c r="H80" s="82"/>
      <c r="I80" s="83"/>
      <c r="J80" s="84">
        <f t="shared" si="6"/>
        <v>0</v>
      </c>
      <c r="K80" s="185">
        <v>2</v>
      </c>
      <c r="L80" s="186">
        <v>420</v>
      </c>
      <c r="M80" s="84">
        <f t="shared" si="7"/>
        <v>840</v>
      </c>
      <c r="N80" s="185">
        <v>2</v>
      </c>
      <c r="O80" s="186">
        <v>420</v>
      </c>
      <c r="P80" s="84">
        <f t="shared" si="8"/>
        <v>840</v>
      </c>
      <c r="Q80" s="84">
        <f t="shared" si="9"/>
        <v>840</v>
      </c>
      <c r="R80" s="84">
        <f t="shared" si="10"/>
        <v>840</v>
      </c>
      <c r="S80" s="84">
        <f t="shared" si="11"/>
        <v>0</v>
      </c>
      <c r="T80" s="8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thickBot="1">
      <c r="A81" s="78" t="s">
        <v>38</v>
      </c>
      <c r="B81" s="105" t="s">
        <v>159</v>
      </c>
      <c r="C81" s="173" t="s">
        <v>190</v>
      </c>
      <c r="D81" s="81" t="s">
        <v>92</v>
      </c>
      <c r="E81" s="82"/>
      <c r="F81" s="83"/>
      <c r="G81" s="84">
        <f t="shared" si="5"/>
        <v>0</v>
      </c>
      <c r="H81" s="82"/>
      <c r="I81" s="83"/>
      <c r="J81" s="84">
        <f t="shared" si="6"/>
        <v>0</v>
      </c>
      <c r="K81" s="185">
        <v>1</v>
      </c>
      <c r="L81" s="186">
        <v>1450</v>
      </c>
      <c r="M81" s="84">
        <f t="shared" si="7"/>
        <v>1450</v>
      </c>
      <c r="N81" s="185">
        <v>1</v>
      </c>
      <c r="O81" s="186">
        <v>1450</v>
      </c>
      <c r="P81" s="84">
        <f t="shared" si="8"/>
        <v>1450</v>
      </c>
      <c r="Q81" s="84">
        <f t="shared" si="9"/>
        <v>1450</v>
      </c>
      <c r="R81" s="84">
        <f t="shared" si="10"/>
        <v>1450</v>
      </c>
      <c r="S81" s="84">
        <f t="shared" si="11"/>
        <v>0</v>
      </c>
      <c r="T81" s="8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thickBot="1">
      <c r="A82" s="78" t="s">
        <v>38</v>
      </c>
      <c r="B82" s="105" t="s">
        <v>160</v>
      </c>
      <c r="C82" s="173" t="s">
        <v>191</v>
      </c>
      <c r="D82" s="81" t="s">
        <v>92</v>
      </c>
      <c r="E82" s="82"/>
      <c r="F82" s="83"/>
      <c r="G82" s="84">
        <f t="shared" si="5"/>
        <v>0</v>
      </c>
      <c r="H82" s="82"/>
      <c r="I82" s="83"/>
      <c r="J82" s="84">
        <f t="shared" si="6"/>
        <v>0</v>
      </c>
      <c r="K82" s="185">
        <v>1</v>
      </c>
      <c r="L82" s="186">
        <v>1750</v>
      </c>
      <c r="M82" s="84">
        <f t="shared" si="7"/>
        <v>1750</v>
      </c>
      <c r="N82" s="185">
        <v>1</v>
      </c>
      <c r="O82" s="186">
        <v>1750</v>
      </c>
      <c r="P82" s="84">
        <f t="shared" si="8"/>
        <v>1750</v>
      </c>
      <c r="Q82" s="84">
        <f t="shared" si="9"/>
        <v>1750</v>
      </c>
      <c r="R82" s="84">
        <f t="shared" si="10"/>
        <v>1750</v>
      </c>
      <c r="S82" s="84">
        <f t="shared" si="11"/>
        <v>0</v>
      </c>
      <c r="T82" s="8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 thickBot="1">
      <c r="A83" s="78" t="s">
        <v>38</v>
      </c>
      <c r="B83" s="105" t="s">
        <v>161</v>
      </c>
      <c r="C83" s="173" t="s">
        <v>192</v>
      </c>
      <c r="D83" s="81" t="s">
        <v>92</v>
      </c>
      <c r="E83" s="82"/>
      <c r="F83" s="83"/>
      <c r="G83" s="84">
        <f t="shared" si="5"/>
        <v>0</v>
      </c>
      <c r="H83" s="82"/>
      <c r="I83" s="83"/>
      <c r="J83" s="84">
        <f t="shared" si="6"/>
        <v>0</v>
      </c>
      <c r="K83" s="185">
        <v>20</v>
      </c>
      <c r="L83" s="186">
        <v>250</v>
      </c>
      <c r="M83" s="84">
        <f t="shared" si="7"/>
        <v>5000</v>
      </c>
      <c r="N83" s="185">
        <v>20</v>
      </c>
      <c r="O83" s="186">
        <v>250</v>
      </c>
      <c r="P83" s="84">
        <f t="shared" si="8"/>
        <v>5000</v>
      </c>
      <c r="Q83" s="84">
        <f t="shared" si="9"/>
        <v>5000</v>
      </c>
      <c r="R83" s="84">
        <f t="shared" si="10"/>
        <v>5000</v>
      </c>
      <c r="S83" s="84">
        <f t="shared" si="11"/>
        <v>0</v>
      </c>
      <c r="T83" s="8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customHeight="1" thickBot="1">
      <c r="A84" s="78" t="s">
        <v>38</v>
      </c>
      <c r="B84" s="105" t="s">
        <v>162</v>
      </c>
      <c r="C84" s="173" t="s">
        <v>193</v>
      </c>
      <c r="D84" s="81" t="s">
        <v>92</v>
      </c>
      <c r="E84" s="82"/>
      <c r="F84" s="83"/>
      <c r="G84" s="84">
        <f t="shared" si="5"/>
        <v>0</v>
      </c>
      <c r="H84" s="82"/>
      <c r="I84" s="83"/>
      <c r="J84" s="84">
        <f t="shared" si="6"/>
        <v>0</v>
      </c>
      <c r="K84" s="185">
        <v>1</v>
      </c>
      <c r="L84" s="186">
        <v>1120</v>
      </c>
      <c r="M84" s="84">
        <f t="shared" si="7"/>
        <v>1120</v>
      </c>
      <c r="N84" s="185">
        <v>1</v>
      </c>
      <c r="O84" s="186">
        <v>1120</v>
      </c>
      <c r="P84" s="84">
        <f t="shared" si="8"/>
        <v>1120</v>
      </c>
      <c r="Q84" s="84">
        <f t="shared" si="9"/>
        <v>1120</v>
      </c>
      <c r="R84" s="84">
        <f t="shared" si="10"/>
        <v>1120</v>
      </c>
      <c r="S84" s="84">
        <f t="shared" si="11"/>
        <v>0</v>
      </c>
      <c r="T84" s="85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0" customHeight="1" thickBot="1">
      <c r="A85" s="78" t="s">
        <v>38</v>
      </c>
      <c r="B85" s="105" t="s">
        <v>163</v>
      </c>
      <c r="C85" s="173" t="s">
        <v>194</v>
      </c>
      <c r="D85" s="81" t="s">
        <v>92</v>
      </c>
      <c r="E85" s="82"/>
      <c r="F85" s="83"/>
      <c r="G85" s="84">
        <f t="shared" si="5"/>
        <v>0</v>
      </c>
      <c r="H85" s="82"/>
      <c r="I85" s="83"/>
      <c r="J85" s="84">
        <f t="shared" si="6"/>
        <v>0</v>
      </c>
      <c r="K85" s="185">
        <v>3</v>
      </c>
      <c r="L85" s="186">
        <v>3100</v>
      </c>
      <c r="M85" s="84">
        <f t="shared" si="7"/>
        <v>9300</v>
      </c>
      <c r="N85" s="185">
        <v>3</v>
      </c>
      <c r="O85" s="186">
        <v>3100</v>
      </c>
      <c r="P85" s="84">
        <f t="shared" si="8"/>
        <v>9300</v>
      </c>
      <c r="Q85" s="84">
        <f t="shared" si="9"/>
        <v>9300</v>
      </c>
      <c r="R85" s="84">
        <f t="shared" si="10"/>
        <v>9300</v>
      </c>
      <c r="S85" s="84">
        <f t="shared" si="11"/>
        <v>0</v>
      </c>
      <c r="T85" s="85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30" customHeight="1" thickBot="1">
      <c r="A86" s="78" t="s">
        <v>38</v>
      </c>
      <c r="B86" s="105" t="s">
        <v>164</v>
      </c>
      <c r="C86" s="173" t="s">
        <v>195</v>
      </c>
      <c r="D86" s="81" t="s">
        <v>92</v>
      </c>
      <c r="E86" s="82"/>
      <c r="F86" s="83"/>
      <c r="G86" s="84">
        <f t="shared" si="5"/>
        <v>0</v>
      </c>
      <c r="H86" s="82"/>
      <c r="I86" s="83"/>
      <c r="J86" s="84">
        <f t="shared" si="6"/>
        <v>0</v>
      </c>
      <c r="K86" s="185">
        <v>2</v>
      </c>
      <c r="L86" s="186">
        <v>4430</v>
      </c>
      <c r="M86" s="84">
        <f t="shared" si="7"/>
        <v>8860</v>
      </c>
      <c r="N86" s="185">
        <v>2</v>
      </c>
      <c r="O86" s="186">
        <v>4430</v>
      </c>
      <c r="P86" s="84">
        <f t="shared" si="8"/>
        <v>8860</v>
      </c>
      <c r="Q86" s="84">
        <f t="shared" si="9"/>
        <v>8860</v>
      </c>
      <c r="R86" s="84">
        <f t="shared" si="10"/>
        <v>8860</v>
      </c>
      <c r="S86" s="84">
        <f t="shared" si="11"/>
        <v>0</v>
      </c>
      <c r="T86" s="85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0" customHeight="1" thickBot="1">
      <c r="A87" s="78" t="s">
        <v>38</v>
      </c>
      <c r="B87" s="105" t="s">
        <v>165</v>
      </c>
      <c r="C87" s="173" t="s">
        <v>196</v>
      </c>
      <c r="D87" s="81" t="s">
        <v>92</v>
      </c>
      <c r="E87" s="82"/>
      <c r="F87" s="83"/>
      <c r="G87" s="84">
        <f t="shared" si="5"/>
        <v>0</v>
      </c>
      <c r="H87" s="82"/>
      <c r="I87" s="83"/>
      <c r="J87" s="84">
        <f t="shared" si="6"/>
        <v>0</v>
      </c>
      <c r="K87" s="185">
        <v>10</v>
      </c>
      <c r="L87" s="186">
        <v>1500</v>
      </c>
      <c r="M87" s="84">
        <f t="shared" si="7"/>
        <v>15000</v>
      </c>
      <c r="N87" s="185">
        <v>10</v>
      </c>
      <c r="O87" s="186">
        <v>1500</v>
      </c>
      <c r="P87" s="84">
        <f t="shared" si="8"/>
        <v>15000</v>
      </c>
      <c r="Q87" s="84">
        <f t="shared" si="9"/>
        <v>15000</v>
      </c>
      <c r="R87" s="84">
        <f t="shared" si="10"/>
        <v>15000</v>
      </c>
      <c r="S87" s="84">
        <f t="shared" si="11"/>
        <v>0</v>
      </c>
      <c r="T87" s="8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 thickBot="1">
      <c r="A88" s="78" t="s">
        <v>38</v>
      </c>
      <c r="B88" s="105" t="s">
        <v>166</v>
      </c>
      <c r="C88" s="173" t="s">
        <v>197</v>
      </c>
      <c r="D88" s="81" t="s">
        <v>92</v>
      </c>
      <c r="E88" s="82"/>
      <c r="F88" s="83"/>
      <c r="G88" s="84">
        <f t="shared" si="5"/>
        <v>0</v>
      </c>
      <c r="H88" s="82"/>
      <c r="I88" s="83"/>
      <c r="J88" s="84">
        <f t="shared" si="6"/>
        <v>0</v>
      </c>
      <c r="K88" s="185">
        <v>20</v>
      </c>
      <c r="L88" s="186">
        <v>530</v>
      </c>
      <c r="M88" s="84">
        <f t="shared" si="7"/>
        <v>10600</v>
      </c>
      <c r="N88" s="185">
        <v>20</v>
      </c>
      <c r="O88" s="186">
        <v>530</v>
      </c>
      <c r="P88" s="84">
        <f t="shared" si="8"/>
        <v>10600</v>
      </c>
      <c r="Q88" s="84">
        <f t="shared" si="9"/>
        <v>10600</v>
      </c>
      <c r="R88" s="84">
        <f t="shared" si="10"/>
        <v>10600</v>
      </c>
      <c r="S88" s="84">
        <f t="shared" si="11"/>
        <v>0</v>
      </c>
      <c r="T88" s="85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 thickBot="1">
      <c r="A89" s="78" t="s">
        <v>38</v>
      </c>
      <c r="B89" s="105" t="s">
        <v>167</v>
      </c>
      <c r="C89" s="173" t="s">
        <v>197</v>
      </c>
      <c r="D89" s="81" t="s">
        <v>92</v>
      </c>
      <c r="E89" s="82"/>
      <c r="F89" s="83"/>
      <c r="G89" s="84">
        <f t="shared" si="5"/>
        <v>0</v>
      </c>
      <c r="H89" s="82"/>
      <c r="I89" s="83"/>
      <c r="J89" s="84">
        <f t="shared" si="6"/>
        <v>0</v>
      </c>
      <c r="K89" s="185">
        <v>20</v>
      </c>
      <c r="L89" s="186">
        <v>536</v>
      </c>
      <c r="M89" s="84">
        <f t="shared" si="7"/>
        <v>10720</v>
      </c>
      <c r="N89" s="185">
        <v>20</v>
      </c>
      <c r="O89" s="186">
        <v>536</v>
      </c>
      <c r="P89" s="84">
        <f t="shared" si="8"/>
        <v>10720</v>
      </c>
      <c r="Q89" s="84">
        <f t="shared" si="9"/>
        <v>10720</v>
      </c>
      <c r="R89" s="84">
        <f t="shared" si="10"/>
        <v>10720</v>
      </c>
      <c r="S89" s="84">
        <f t="shared" si="11"/>
        <v>0</v>
      </c>
      <c r="T89" s="85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30" customHeight="1" thickBot="1">
      <c r="A90" s="78" t="s">
        <v>38</v>
      </c>
      <c r="B90" s="105" t="s">
        <v>168</v>
      </c>
      <c r="C90" s="173" t="s">
        <v>198</v>
      </c>
      <c r="D90" s="81" t="s">
        <v>92</v>
      </c>
      <c r="E90" s="82"/>
      <c r="F90" s="83"/>
      <c r="G90" s="84">
        <f t="shared" si="5"/>
        <v>0</v>
      </c>
      <c r="H90" s="82"/>
      <c r="I90" s="83"/>
      <c r="J90" s="84">
        <f t="shared" si="6"/>
        <v>0</v>
      </c>
      <c r="K90" s="185">
        <v>5</v>
      </c>
      <c r="L90" s="186">
        <v>240</v>
      </c>
      <c r="M90" s="84">
        <f t="shared" si="7"/>
        <v>1200</v>
      </c>
      <c r="N90" s="185">
        <v>5</v>
      </c>
      <c r="O90" s="186">
        <v>240</v>
      </c>
      <c r="P90" s="84">
        <f t="shared" si="8"/>
        <v>1200</v>
      </c>
      <c r="Q90" s="84">
        <f t="shared" si="9"/>
        <v>1200</v>
      </c>
      <c r="R90" s="84">
        <f t="shared" si="10"/>
        <v>1200</v>
      </c>
      <c r="S90" s="84">
        <f t="shared" si="11"/>
        <v>0</v>
      </c>
      <c r="T90" s="85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36.75" customHeight="1" thickBot="1">
      <c r="A91" s="78" t="s">
        <v>38</v>
      </c>
      <c r="B91" s="105" t="s">
        <v>169</v>
      </c>
      <c r="C91" s="175" t="s">
        <v>199</v>
      </c>
      <c r="D91" s="81" t="s">
        <v>92</v>
      </c>
      <c r="E91" s="82"/>
      <c r="F91" s="83"/>
      <c r="G91" s="84">
        <f t="shared" si="5"/>
        <v>0</v>
      </c>
      <c r="H91" s="82"/>
      <c r="I91" s="83"/>
      <c r="J91" s="84">
        <f t="shared" si="6"/>
        <v>0</v>
      </c>
      <c r="K91" s="185">
        <v>45</v>
      </c>
      <c r="L91" s="186">
        <v>3150</v>
      </c>
      <c r="M91" s="84">
        <f t="shared" si="7"/>
        <v>141750</v>
      </c>
      <c r="N91" s="185">
        <v>0</v>
      </c>
      <c r="O91" s="186">
        <v>0</v>
      </c>
      <c r="P91" s="84">
        <f t="shared" si="8"/>
        <v>0</v>
      </c>
      <c r="Q91" s="84">
        <f t="shared" si="9"/>
        <v>141750</v>
      </c>
      <c r="R91" s="84">
        <f t="shared" si="10"/>
        <v>0</v>
      </c>
      <c r="S91" s="84">
        <f t="shared" si="11"/>
        <v>141750</v>
      </c>
      <c r="T91" s="290" t="s">
        <v>345</v>
      </c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36.75" customHeight="1" thickBot="1">
      <c r="A92" s="78" t="s">
        <v>38</v>
      </c>
      <c r="B92" s="105" t="s">
        <v>170</v>
      </c>
      <c r="C92" s="174" t="s">
        <v>200</v>
      </c>
      <c r="D92" s="81" t="s">
        <v>92</v>
      </c>
      <c r="E92" s="82"/>
      <c r="F92" s="83"/>
      <c r="G92" s="84">
        <f t="shared" si="5"/>
        <v>0</v>
      </c>
      <c r="H92" s="82"/>
      <c r="I92" s="83"/>
      <c r="J92" s="84">
        <f t="shared" si="6"/>
        <v>0</v>
      </c>
      <c r="K92" s="167">
        <v>70</v>
      </c>
      <c r="L92" s="165">
        <v>1250</v>
      </c>
      <c r="M92" s="84">
        <f t="shared" si="7"/>
        <v>87500</v>
      </c>
      <c r="N92" s="167">
        <v>70</v>
      </c>
      <c r="O92" s="165">
        <v>1215</v>
      </c>
      <c r="P92" s="84">
        <f t="shared" si="8"/>
        <v>85050</v>
      </c>
      <c r="Q92" s="84">
        <f t="shared" si="9"/>
        <v>87500</v>
      </c>
      <c r="R92" s="84">
        <f t="shared" si="10"/>
        <v>85050</v>
      </c>
      <c r="S92" s="84">
        <f t="shared" si="11"/>
        <v>2450</v>
      </c>
      <c r="T92" s="291" t="s">
        <v>347</v>
      </c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 thickBot="1">
      <c r="A93" s="78" t="s">
        <v>38</v>
      </c>
      <c r="B93" s="105" t="s">
        <v>171</v>
      </c>
      <c r="C93" s="175" t="s">
        <v>201</v>
      </c>
      <c r="D93" s="81" t="s">
        <v>92</v>
      </c>
      <c r="E93" s="82"/>
      <c r="F93" s="83"/>
      <c r="G93" s="84">
        <f t="shared" si="5"/>
        <v>0</v>
      </c>
      <c r="H93" s="82"/>
      <c r="I93" s="83"/>
      <c r="J93" s="84">
        <f t="shared" si="6"/>
        <v>0</v>
      </c>
      <c r="K93" s="185">
        <v>40</v>
      </c>
      <c r="L93" s="186">
        <v>640</v>
      </c>
      <c r="M93" s="84">
        <f t="shared" si="7"/>
        <v>25600</v>
      </c>
      <c r="N93" s="185">
        <v>40</v>
      </c>
      <c r="O93" s="186">
        <v>599</v>
      </c>
      <c r="P93" s="84">
        <f t="shared" si="8"/>
        <v>23960</v>
      </c>
      <c r="Q93" s="84">
        <f t="shared" si="9"/>
        <v>25600</v>
      </c>
      <c r="R93" s="84">
        <f t="shared" si="10"/>
        <v>23960</v>
      </c>
      <c r="S93" s="84">
        <f t="shared" si="11"/>
        <v>1640</v>
      </c>
      <c r="T93" s="291" t="s">
        <v>347</v>
      </c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30" customHeight="1" thickBot="1">
      <c r="A94" s="78" t="s">
        <v>38</v>
      </c>
      <c r="B94" s="105" t="s">
        <v>172</v>
      </c>
      <c r="C94" s="175" t="s">
        <v>202</v>
      </c>
      <c r="D94" s="81" t="s">
        <v>92</v>
      </c>
      <c r="E94" s="82"/>
      <c r="F94" s="83"/>
      <c r="G94" s="84">
        <f t="shared" si="5"/>
        <v>0</v>
      </c>
      <c r="H94" s="82"/>
      <c r="I94" s="83"/>
      <c r="J94" s="84">
        <f t="shared" si="6"/>
        <v>0</v>
      </c>
      <c r="K94" s="185">
        <v>1500</v>
      </c>
      <c r="L94" s="186">
        <v>10</v>
      </c>
      <c r="M94" s="84">
        <f t="shared" si="7"/>
        <v>15000</v>
      </c>
      <c r="N94" s="185">
        <v>1500</v>
      </c>
      <c r="O94" s="186">
        <v>10</v>
      </c>
      <c r="P94" s="84">
        <f t="shared" si="8"/>
        <v>15000</v>
      </c>
      <c r="Q94" s="84">
        <f t="shared" si="9"/>
        <v>15000</v>
      </c>
      <c r="R94" s="84">
        <f t="shared" si="10"/>
        <v>15000</v>
      </c>
      <c r="S94" s="84">
        <f t="shared" si="11"/>
        <v>0</v>
      </c>
      <c r="T94" s="85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30" customHeight="1" thickBot="1">
      <c r="A95" s="78" t="s">
        <v>38</v>
      </c>
      <c r="B95" s="105" t="s">
        <v>173</v>
      </c>
      <c r="C95" s="175" t="s">
        <v>203</v>
      </c>
      <c r="D95" s="81" t="s">
        <v>92</v>
      </c>
      <c r="E95" s="82"/>
      <c r="F95" s="83"/>
      <c r="G95" s="84">
        <f t="shared" si="5"/>
        <v>0</v>
      </c>
      <c r="H95" s="82"/>
      <c r="I95" s="83"/>
      <c r="J95" s="84">
        <f t="shared" si="6"/>
        <v>0</v>
      </c>
      <c r="K95" s="185">
        <v>20</v>
      </c>
      <c r="L95" s="186">
        <v>2043.75</v>
      </c>
      <c r="M95" s="84">
        <f t="shared" si="7"/>
        <v>40875</v>
      </c>
      <c r="N95" s="185">
        <v>20</v>
      </c>
      <c r="O95" s="186">
        <v>2043.75</v>
      </c>
      <c r="P95" s="84">
        <f t="shared" si="8"/>
        <v>40875</v>
      </c>
      <c r="Q95" s="84">
        <f t="shared" si="9"/>
        <v>40875</v>
      </c>
      <c r="R95" s="84">
        <f t="shared" si="10"/>
        <v>40875</v>
      </c>
      <c r="S95" s="84">
        <f t="shared" si="11"/>
        <v>0</v>
      </c>
      <c r="T95" s="85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30" customHeight="1" thickBot="1">
      <c r="A96" s="78" t="s">
        <v>38</v>
      </c>
      <c r="B96" s="105" t="s">
        <v>174</v>
      </c>
      <c r="C96" s="175" t="s">
        <v>204</v>
      </c>
      <c r="D96" s="81" t="s">
        <v>92</v>
      </c>
      <c r="E96" s="82"/>
      <c r="F96" s="83"/>
      <c r="G96" s="84">
        <f t="shared" si="5"/>
        <v>0</v>
      </c>
      <c r="H96" s="82"/>
      <c r="I96" s="83"/>
      <c r="J96" s="84">
        <f t="shared" si="6"/>
        <v>0</v>
      </c>
      <c r="K96" s="185">
        <v>500</v>
      </c>
      <c r="L96" s="186">
        <v>350</v>
      </c>
      <c r="M96" s="84">
        <f t="shared" si="7"/>
        <v>175000</v>
      </c>
      <c r="N96" s="185">
        <v>500</v>
      </c>
      <c r="O96" s="186">
        <v>339</v>
      </c>
      <c r="P96" s="84">
        <f t="shared" si="8"/>
        <v>169500</v>
      </c>
      <c r="Q96" s="84">
        <f t="shared" si="9"/>
        <v>175000</v>
      </c>
      <c r="R96" s="84">
        <f t="shared" si="10"/>
        <v>169500</v>
      </c>
      <c r="S96" s="84">
        <f t="shared" si="11"/>
        <v>5500</v>
      </c>
      <c r="T96" s="291" t="s">
        <v>347</v>
      </c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30" customHeight="1" thickBot="1">
      <c r="A97" s="78" t="s">
        <v>38</v>
      </c>
      <c r="B97" s="179" t="s">
        <v>175</v>
      </c>
      <c r="C97" s="175" t="s">
        <v>205</v>
      </c>
      <c r="D97" s="81" t="s">
        <v>92</v>
      </c>
      <c r="E97" s="82"/>
      <c r="F97" s="83"/>
      <c r="G97" s="84">
        <f t="shared" si="5"/>
        <v>0</v>
      </c>
      <c r="H97" s="82"/>
      <c r="I97" s="83"/>
      <c r="J97" s="84">
        <f t="shared" si="6"/>
        <v>0</v>
      </c>
      <c r="K97" s="185">
        <v>12</v>
      </c>
      <c r="L97" s="186">
        <v>2500</v>
      </c>
      <c r="M97" s="84">
        <f t="shared" si="7"/>
        <v>30000</v>
      </c>
      <c r="N97" s="185">
        <v>12</v>
      </c>
      <c r="O97" s="186">
        <v>2500</v>
      </c>
      <c r="P97" s="84">
        <f>N97*O97</f>
        <v>30000</v>
      </c>
      <c r="Q97" s="84">
        <f t="shared" si="9"/>
        <v>30000</v>
      </c>
      <c r="R97" s="84">
        <f t="shared" si="10"/>
        <v>30000</v>
      </c>
      <c r="S97" s="84">
        <f t="shared" si="11"/>
        <v>0</v>
      </c>
      <c r="T97" s="85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30" customHeight="1" thickBot="1">
      <c r="A98" s="78" t="s">
        <v>38</v>
      </c>
      <c r="B98" s="180" t="s">
        <v>176</v>
      </c>
      <c r="C98" s="181" t="s">
        <v>206</v>
      </c>
      <c r="D98" s="81" t="s">
        <v>92</v>
      </c>
      <c r="E98" s="82"/>
      <c r="F98" s="83"/>
      <c r="G98" s="84">
        <f t="shared" si="5"/>
        <v>0</v>
      </c>
      <c r="H98" s="82"/>
      <c r="I98" s="83"/>
      <c r="J98" s="84">
        <f t="shared" si="6"/>
        <v>0</v>
      </c>
      <c r="K98" s="187">
        <v>3</v>
      </c>
      <c r="L98" s="188">
        <v>4500</v>
      </c>
      <c r="M98" s="84">
        <f t="shared" si="7"/>
        <v>13500</v>
      </c>
      <c r="N98" s="187">
        <v>3</v>
      </c>
      <c r="O98" s="188">
        <v>4500</v>
      </c>
      <c r="P98" s="84">
        <f aca="true" t="shared" si="12" ref="P98:P108">N98*O98</f>
        <v>13500</v>
      </c>
      <c r="Q98" s="84">
        <f aca="true" t="shared" si="13" ref="Q98:Q108">G98+M98</f>
        <v>13500</v>
      </c>
      <c r="R98" s="84">
        <f aca="true" t="shared" si="14" ref="R98:R108">J98+P98</f>
        <v>13500</v>
      </c>
      <c r="S98" s="84">
        <f aca="true" t="shared" si="15" ref="S98:S108">Q98-R98</f>
        <v>0</v>
      </c>
      <c r="T98" s="95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30" customHeight="1" thickBot="1">
      <c r="A99" s="78" t="s">
        <v>38</v>
      </c>
      <c r="B99" s="79" t="s">
        <v>207</v>
      </c>
      <c r="C99" s="178" t="s">
        <v>217</v>
      </c>
      <c r="D99" s="81" t="s">
        <v>92</v>
      </c>
      <c r="E99" s="82"/>
      <c r="F99" s="83"/>
      <c r="G99" s="84">
        <f t="shared" si="5"/>
        <v>0</v>
      </c>
      <c r="H99" s="82"/>
      <c r="I99" s="83"/>
      <c r="J99" s="84">
        <f t="shared" si="6"/>
        <v>0</v>
      </c>
      <c r="K99" s="82"/>
      <c r="L99" s="83"/>
      <c r="M99" s="84">
        <f t="shared" si="7"/>
        <v>0</v>
      </c>
      <c r="N99" s="167">
        <v>5</v>
      </c>
      <c r="O99" s="165">
        <v>5999</v>
      </c>
      <c r="P99" s="84">
        <f t="shared" si="12"/>
        <v>29995</v>
      </c>
      <c r="Q99" s="84">
        <f t="shared" si="13"/>
        <v>0</v>
      </c>
      <c r="R99" s="84">
        <f t="shared" si="14"/>
        <v>29995</v>
      </c>
      <c r="S99" s="292">
        <f t="shared" si="15"/>
        <v>-29995</v>
      </c>
      <c r="T99" s="334" t="s">
        <v>348</v>
      </c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30" customHeight="1" thickBot="1">
      <c r="A100" s="78" t="s">
        <v>38</v>
      </c>
      <c r="B100" s="105" t="s">
        <v>208</v>
      </c>
      <c r="C100" s="176" t="s">
        <v>218</v>
      </c>
      <c r="D100" s="81" t="s">
        <v>92</v>
      </c>
      <c r="E100" s="82"/>
      <c r="F100" s="83"/>
      <c r="G100" s="84">
        <f t="shared" si="5"/>
        <v>0</v>
      </c>
      <c r="H100" s="82"/>
      <c r="I100" s="83"/>
      <c r="J100" s="84">
        <f t="shared" si="6"/>
        <v>0</v>
      </c>
      <c r="K100" s="82"/>
      <c r="L100" s="83"/>
      <c r="M100" s="84">
        <f t="shared" si="7"/>
        <v>0</v>
      </c>
      <c r="N100" s="82">
        <v>6</v>
      </c>
      <c r="O100" s="83">
        <v>1500</v>
      </c>
      <c r="P100" s="84">
        <f t="shared" si="12"/>
        <v>9000</v>
      </c>
      <c r="Q100" s="84">
        <f t="shared" si="13"/>
        <v>0</v>
      </c>
      <c r="R100" s="84">
        <f t="shared" si="14"/>
        <v>9000</v>
      </c>
      <c r="S100" s="292">
        <f t="shared" si="15"/>
        <v>-9000</v>
      </c>
      <c r="T100" s="33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26.25" customHeight="1" thickBot="1">
      <c r="A101" s="78" t="s">
        <v>38</v>
      </c>
      <c r="B101" s="105" t="s">
        <v>209</v>
      </c>
      <c r="C101" s="176" t="s">
        <v>219</v>
      </c>
      <c r="D101" s="81" t="s">
        <v>92</v>
      </c>
      <c r="E101" s="82"/>
      <c r="F101" s="83"/>
      <c r="G101" s="84">
        <f t="shared" si="5"/>
        <v>0</v>
      </c>
      <c r="H101" s="82"/>
      <c r="I101" s="83"/>
      <c r="J101" s="84">
        <f t="shared" si="6"/>
        <v>0</v>
      </c>
      <c r="K101" s="82"/>
      <c r="L101" s="83"/>
      <c r="M101" s="84">
        <f t="shared" si="7"/>
        <v>0</v>
      </c>
      <c r="N101" s="82">
        <v>20</v>
      </c>
      <c r="O101" s="83">
        <v>627</v>
      </c>
      <c r="P101" s="84">
        <f t="shared" si="12"/>
        <v>12540</v>
      </c>
      <c r="Q101" s="84">
        <f t="shared" si="13"/>
        <v>0</v>
      </c>
      <c r="R101" s="84">
        <f t="shared" si="14"/>
        <v>12540</v>
      </c>
      <c r="S101" s="292">
        <f t="shared" si="15"/>
        <v>-12540</v>
      </c>
      <c r="T101" s="33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30" customHeight="1" thickBot="1">
      <c r="A102" s="78" t="s">
        <v>38</v>
      </c>
      <c r="B102" s="105" t="s">
        <v>210</v>
      </c>
      <c r="C102" s="176" t="s">
        <v>220</v>
      </c>
      <c r="D102" s="81" t="s">
        <v>92</v>
      </c>
      <c r="E102" s="82"/>
      <c r="F102" s="83"/>
      <c r="G102" s="84">
        <f t="shared" si="5"/>
        <v>0</v>
      </c>
      <c r="H102" s="82"/>
      <c r="I102" s="83"/>
      <c r="J102" s="84">
        <f t="shared" si="6"/>
        <v>0</v>
      </c>
      <c r="K102" s="82"/>
      <c r="L102" s="83"/>
      <c r="M102" s="84">
        <f t="shared" si="7"/>
        <v>0</v>
      </c>
      <c r="N102" s="82">
        <v>40</v>
      </c>
      <c r="O102" s="83">
        <v>148</v>
      </c>
      <c r="P102" s="84">
        <f t="shared" si="12"/>
        <v>5920</v>
      </c>
      <c r="Q102" s="84">
        <f t="shared" si="13"/>
        <v>0</v>
      </c>
      <c r="R102" s="84">
        <f t="shared" si="14"/>
        <v>5920</v>
      </c>
      <c r="S102" s="292">
        <f t="shared" si="15"/>
        <v>-5920</v>
      </c>
      <c r="T102" s="33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30" customHeight="1" thickBot="1">
      <c r="A103" s="78" t="s">
        <v>38</v>
      </c>
      <c r="B103" s="105" t="s">
        <v>211</v>
      </c>
      <c r="C103" s="176" t="s">
        <v>221</v>
      </c>
      <c r="D103" s="81" t="s">
        <v>92</v>
      </c>
      <c r="E103" s="82"/>
      <c r="F103" s="83"/>
      <c r="G103" s="84">
        <f t="shared" si="5"/>
        <v>0</v>
      </c>
      <c r="H103" s="82"/>
      <c r="I103" s="83"/>
      <c r="J103" s="84">
        <f t="shared" si="6"/>
        <v>0</v>
      </c>
      <c r="K103" s="82"/>
      <c r="L103" s="83"/>
      <c r="M103" s="84">
        <f t="shared" si="7"/>
        <v>0</v>
      </c>
      <c r="N103" s="82">
        <v>1000</v>
      </c>
      <c r="O103" s="83">
        <v>0.506</v>
      </c>
      <c r="P103" s="84">
        <f t="shared" si="12"/>
        <v>506</v>
      </c>
      <c r="Q103" s="84">
        <f t="shared" si="13"/>
        <v>0</v>
      </c>
      <c r="R103" s="84">
        <f t="shared" si="14"/>
        <v>506</v>
      </c>
      <c r="S103" s="292">
        <f t="shared" si="15"/>
        <v>-506</v>
      </c>
      <c r="T103" s="33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30" customHeight="1" thickBot="1">
      <c r="A104" s="78" t="s">
        <v>38</v>
      </c>
      <c r="B104" s="105" t="s">
        <v>212</v>
      </c>
      <c r="C104" s="176" t="s">
        <v>222</v>
      </c>
      <c r="D104" s="81" t="s">
        <v>92</v>
      </c>
      <c r="E104" s="82"/>
      <c r="F104" s="83"/>
      <c r="G104" s="84">
        <f t="shared" si="5"/>
        <v>0</v>
      </c>
      <c r="H104" s="82"/>
      <c r="I104" s="83"/>
      <c r="J104" s="84">
        <f t="shared" si="6"/>
        <v>0</v>
      </c>
      <c r="K104" s="82"/>
      <c r="L104" s="83"/>
      <c r="M104" s="84">
        <f t="shared" si="7"/>
        <v>0</v>
      </c>
      <c r="N104" s="82">
        <v>1000</v>
      </c>
      <c r="O104" s="83">
        <v>0.6</v>
      </c>
      <c r="P104" s="84">
        <f t="shared" si="12"/>
        <v>600</v>
      </c>
      <c r="Q104" s="84">
        <f t="shared" si="13"/>
        <v>0</v>
      </c>
      <c r="R104" s="84">
        <f t="shared" si="14"/>
        <v>600</v>
      </c>
      <c r="S104" s="292">
        <f t="shared" si="15"/>
        <v>-600</v>
      </c>
      <c r="T104" s="33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30" customHeight="1" thickBot="1">
      <c r="A105" s="78" t="s">
        <v>38</v>
      </c>
      <c r="B105" s="105" t="s">
        <v>213</v>
      </c>
      <c r="C105" s="176" t="s">
        <v>223</v>
      </c>
      <c r="D105" s="81" t="s">
        <v>92</v>
      </c>
      <c r="E105" s="82"/>
      <c r="F105" s="83"/>
      <c r="G105" s="84">
        <f t="shared" si="5"/>
        <v>0</v>
      </c>
      <c r="H105" s="82"/>
      <c r="I105" s="83"/>
      <c r="J105" s="84">
        <f t="shared" si="6"/>
        <v>0</v>
      </c>
      <c r="K105" s="82"/>
      <c r="L105" s="83"/>
      <c r="M105" s="84">
        <f t="shared" si="7"/>
        <v>0</v>
      </c>
      <c r="N105" s="82">
        <v>1</v>
      </c>
      <c r="O105" s="83">
        <v>450</v>
      </c>
      <c r="P105" s="84">
        <f t="shared" si="12"/>
        <v>450</v>
      </c>
      <c r="Q105" s="84">
        <f t="shared" si="13"/>
        <v>0</v>
      </c>
      <c r="R105" s="84">
        <f t="shared" si="14"/>
        <v>450</v>
      </c>
      <c r="S105" s="292">
        <f t="shared" si="15"/>
        <v>-450</v>
      </c>
      <c r="T105" s="33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ht="30" customHeight="1" thickBot="1">
      <c r="A106" s="78" t="s">
        <v>38</v>
      </c>
      <c r="B106" s="105" t="s">
        <v>214</v>
      </c>
      <c r="C106" s="176" t="s">
        <v>224</v>
      </c>
      <c r="D106" s="81" t="s">
        <v>92</v>
      </c>
      <c r="E106" s="82"/>
      <c r="F106" s="83"/>
      <c r="G106" s="84">
        <f t="shared" si="5"/>
        <v>0</v>
      </c>
      <c r="H106" s="82"/>
      <c r="I106" s="83"/>
      <c r="J106" s="84">
        <f t="shared" si="6"/>
        <v>0</v>
      </c>
      <c r="K106" s="82"/>
      <c r="L106" s="83"/>
      <c r="M106" s="84">
        <f t="shared" si="7"/>
        <v>0</v>
      </c>
      <c r="N106" s="82">
        <v>1</v>
      </c>
      <c r="O106" s="83">
        <v>200</v>
      </c>
      <c r="P106" s="84">
        <f t="shared" si="12"/>
        <v>200</v>
      </c>
      <c r="Q106" s="84">
        <f t="shared" si="13"/>
        <v>0</v>
      </c>
      <c r="R106" s="84">
        <f t="shared" si="14"/>
        <v>200</v>
      </c>
      <c r="S106" s="292">
        <f t="shared" si="15"/>
        <v>-200</v>
      </c>
      <c r="T106" s="33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ht="30" customHeight="1" thickBot="1">
      <c r="A107" s="78" t="s">
        <v>38</v>
      </c>
      <c r="B107" s="105" t="s">
        <v>215</v>
      </c>
      <c r="C107" s="176" t="s">
        <v>225</v>
      </c>
      <c r="D107" s="81" t="s">
        <v>92</v>
      </c>
      <c r="E107" s="82"/>
      <c r="F107" s="83"/>
      <c r="G107" s="84">
        <f t="shared" si="5"/>
        <v>0</v>
      </c>
      <c r="H107" s="82"/>
      <c r="I107" s="83"/>
      <c r="J107" s="84">
        <f t="shared" si="6"/>
        <v>0</v>
      </c>
      <c r="K107" s="82"/>
      <c r="L107" s="83"/>
      <c r="M107" s="84">
        <f t="shared" si="7"/>
        <v>0</v>
      </c>
      <c r="N107" s="82">
        <v>2</v>
      </c>
      <c r="O107" s="83">
        <v>300</v>
      </c>
      <c r="P107" s="84">
        <f t="shared" si="12"/>
        <v>600</v>
      </c>
      <c r="Q107" s="84">
        <f t="shared" si="13"/>
        <v>0</v>
      </c>
      <c r="R107" s="84">
        <f t="shared" si="14"/>
        <v>600</v>
      </c>
      <c r="S107" s="292">
        <f t="shared" si="15"/>
        <v>-600</v>
      </c>
      <c r="T107" s="33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ht="30" customHeight="1" thickBot="1">
      <c r="A108" s="78" t="s">
        <v>38</v>
      </c>
      <c r="B108" s="105" t="s">
        <v>216</v>
      </c>
      <c r="C108" s="176" t="s">
        <v>226</v>
      </c>
      <c r="D108" s="81" t="s">
        <v>92</v>
      </c>
      <c r="E108" s="82"/>
      <c r="F108" s="83"/>
      <c r="G108" s="84">
        <f t="shared" si="5"/>
        <v>0</v>
      </c>
      <c r="H108" s="82"/>
      <c r="I108" s="83"/>
      <c r="J108" s="84">
        <f t="shared" si="6"/>
        <v>0</v>
      </c>
      <c r="K108" s="82"/>
      <c r="L108" s="83"/>
      <c r="M108" s="84">
        <f t="shared" si="7"/>
        <v>0</v>
      </c>
      <c r="N108" s="82">
        <v>2</v>
      </c>
      <c r="O108" s="83">
        <v>300</v>
      </c>
      <c r="P108" s="84">
        <f t="shared" si="12"/>
        <v>600</v>
      </c>
      <c r="Q108" s="84">
        <f t="shared" si="13"/>
        <v>0</v>
      </c>
      <c r="R108" s="84">
        <f t="shared" si="14"/>
        <v>600</v>
      </c>
      <c r="S108" s="292">
        <f t="shared" si="15"/>
        <v>-600</v>
      </c>
      <c r="T108" s="33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ht="30" customHeight="1" thickBot="1">
      <c r="A109" s="78" t="s">
        <v>38</v>
      </c>
      <c r="B109" s="105" t="s">
        <v>228</v>
      </c>
      <c r="C109" s="177" t="s">
        <v>227</v>
      </c>
      <c r="D109" s="81" t="s">
        <v>92</v>
      </c>
      <c r="E109" s="82"/>
      <c r="F109" s="83"/>
      <c r="G109" s="84">
        <f>E109*F109</f>
        <v>0</v>
      </c>
      <c r="H109" s="82"/>
      <c r="I109" s="83"/>
      <c r="J109" s="84">
        <f>H109*I109</f>
        <v>0</v>
      </c>
      <c r="K109" s="82"/>
      <c r="L109" s="83"/>
      <c r="M109" s="84">
        <f>K109*L109</f>
        <v>0</v>
      </c>
      <c r="N109" s="82">
        <v>70</v>
      </c>
      <c r="O109" s="83">
        <v>222</v>
      </c>
      <c r="P109" s="84">
        <f>N109*O109</f>
        <v>15540</v>
      </c>
      <c r="Q109" s="84">
        <f>G109+M109</f>
        <v>0</v>
      </c>
      <c r="R109" s="84">
        <f>J109+P109</f>
        <v>15540</v>
      </c>
      <c r="S109" s="292">
        <f>Q109-R109</f>
        <v>-15540</v>
      </c>
      <c r="T109" s="33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ht="30" customHeight="1" thickBot="1">
      <c r="A110" s="96" t="s">
        <v>95</v>
      </c>
      <c r="B110" s="97"/>
      <c r="C110" s="182"/>
      <c r="D110" s="99"/>
      <c r="E110" s="100"/>
      <c r="F110" s="101"/>
      <c r="G110" s="102">
        <f>SUM(G68:G108)</f>
        <v>0</v>
      </c>
      <c r="H110" s="100"/>
      <c r="I110" s="101"/>
      <c r="J110" s="102">
        <f>SUM(J68:J108)</f>
        <v>0</v>
      </c>
      <c r="K110" s="100"/>
      <c r="L110" s="101"/>
      <c r="M110" s="102">
        <f>SUM(M68:M109)</f>
        <v>759510</v>
      </c>
      <c r="N110" s="100"/>
      <c r="O110" s="101"/>
      <c r="P110" s="102">
        <f>SUM(P68:P109)</f>
        <v>635681</v>
      </c>
      <c r="Q110" s="102">
        <f>SUM(Q68:Q108)</f>
        <v>759510</v>
      </c>
      <c r="R110" s="102">
        <f>SUM(R68:R109)</f>
        <v>635681</v>
      </c>
      <c r="S110" s="102">
        <f>SUM(S68:S109)</f>
        <v>123829</v>
      </c>
      <c r="T110" s="293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spans="1:38" ht="42" customHeight="1" thickBot="1">
      <c r="A111" s="71" t="s">
        <v>27</v>
      </c>
      <c r="B111" s="72" t="s">
        <v>96</v>
      </c>
      <c r="C111" s="108" t="s">
        <v>97</v>
      </c>
      <c r="D111" s="73"/>
      <c r="E111" s="74"/>
      <c r="F111" s="75"/>
      <c r="G111" s="104"/>
      <c r="H111" s="74"/>
      <c r="I111" s="75"/>
      <c r="J111" s="104"/>
      <c r="K111" s="74"/>
      <c r="L111" s="75"/>
      <c r="M111" s="104"/>
      <c r="N111" s="74"/>
      <c r="O111" s="75"/>
      <c r="P111" s="104"/>
      <c r="Q111" s="104"/>
      <c r="R111" s="104"/>
      <c r="S111" s="104"/>
      <c r="T111" s="77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</row>
    <row r="112" spans="1:38" ht="16.5" customHeight="1">
      <c r="A112" s="78" t="s">
        <v>38</v>
      </c>
      <c r="B112" s="105" t="s">
        <v>98</v>
      </c>
      <c r="C112" s="112" t="s">
        <v>99</v>
      </c>
      <c r="D112" s="81" t="s">
        <v>41</v>
      </c>
      <c r="E112" s="82"/>
      <c r="F112" s="83"/>
      <c r="G112" s="84">
        <f>E112*F112</f>
        <v>0</v>
      </c>
      <c r="H112" s="82"/>
      <c r="I112" s="83"/>
      <c r="J112" s="84">
        <f>H112*I112</f>
        <v>0</v>
      </c>
      <c r="K112" s="82"/>
      <c r="L112" s="83"/>
      <c r="M112" s="84">
        <f>K112*L112</f>
        <v>0</v>
      </c>
      <c r="N112" s="82"/>
      <c r="O112" s="83"/>
      <c r="P112" s="84">
        <f>N112*O112</f>
        <v>0</v>
      </c>
      <c r="Q112" s="84">
        <f>G112+M112</f>
        <v>0</v>
      </c>
      <c r="R112" s="84">
        <f>J112+P112</f>
        <v>0</v>
      </c>
      <c r="S112" s="84">
        <f>Q112-R112</f>
        <v>0</v>
      </c>
      <c r="T112" s="85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 ht="20.25" customHeight="1">
      <c r="A113" s="86" t="s">
        <v>38</v>
      </c>
      <c r="B113" s="87" t="s">
        <v>100</v>
      </c>
      <c r="C113" s="112" t="s">
        <v>101</v>
      </c>
      <c r="D113" s="81" t="s">
        <v>41</v>
      </c>
      <c r="E113" s="82"/>
      <c r="F113" s="83"/>
      <c r="G113" s="84">
        <f>E113*F113</f>
        <v>0</v>
      </c>
      <c r="H113" s="82"/>
      <c r="I113" s="83"/>
      <c r="J113" s="84">
        <f>H113*I113</f>
        <v>0</v>
      </c>
      <c r="K113" s="82"/>
      <c r="L113" s="83"/>
      <c r="M113" s="84">
        <f>K113*L113</f>
        <v>0</v>
      </c>
      <c r="N113" s="82"/>
      <c r="O113" s="83"/>
      <c r="P113" s="84">
        <f>N113*O113</f>
        <v>0</v>
      </c>
      <c r="Q113" s="84">
        <f>G113+M113</f>
        <v>0</v>
      </c>
      <c r="R113" s="84">
        <f>J113+P113</f>
        <v>0</v>
      </c>
      <c r="S113" s="84">
        <f>Q113-R113</f>
        <v>0</v>
      </c>
      <c r="T113" s="85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 ht="30" customHeight="1">
      <c r="A114" s="88" t="s">
        <v>38</v>
      </c>
      <c r="B114" s="89" t="s">
        <v>102</v>
      </c>
      <c r="C114" s="113" t="s">
        <v>103</v>
      </c>
      <c r="D114" s="91" t="s">
        <v>41</v>
      </c>
      <c r="E114" s="92"/>
      <c r="F114" s="93"/>
      <c r="G114" s="94">
        <f>E114*F114</f>
        <v>0</v>
      </c>
      <c r="H114" s="92"/>
      <c r="I114" s="93"/>
      <c r="J114" s="94">
        <f>H114*I114</f>
        <v>0</v>
      </c>
      <c r="K114" s="92"/>
      <c r="L114" s="93"/>
      <c r="M114" s="94">
        <f>K114*L114</f>
        <v>0</v>
      </c>
      <c r="N114" s="92"/>
      <c r="O114" s="93"/>
      <c r="P114" s="94">
        <f>N114*O114</f>
        <v>0</v>
      </c>
      <c r="Q114" s="84">
        <f>G114+M114</f>
        <v>0</v>
      </c>
      <c r="R114" s="84">
        <f>J114+P114</f>
        <v>0</v>
      </c>
      <c r="S114" s="84">
        <f>Q114-R114</f>
        <v>0</v>
      </c>
      <c r="T114" s="95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8" ht="30" customHeight="1">
      <c r="A115" s="96" t="s">
        <v>104</v>
      </c>
      <c r="B115" s="97"/>
      <c r="C115" s="98"/>
      <c r="D115" s="99"/>
      <c r="E115" s="100"/>
      <c r="F115" s="101"/>
      <c r="G115" s="102">
        <f>SUM(G112:G114)</f>
        <v>0</v>
      </c>
      <c r="H115" s="100"/>
      <c r="I115" s="101"/>
      <c r="J115" s="102">
        <f>SUM(J112:J114)</f>
        <v>0</v>
      </c>
      <c r="K115" s="100"/>
      <c r="L115" s="101"/>
      <c r="M115" s="102">
        <f>SUM(M112:M114)</f>
        <v>0</v>
      </c>
      <c r="N115" s="100"/>
      <c r="O115" s="101"/>
      <c r="P115" s="102">
        <f>SUM(P112:P114)</f>
        <v>0</v>
      </c>
      <c r="Q115" s="102">
        <f>SUM(Q112:Q114)</f>
        <v>0</v>
      </c>
      <c r="R115" s="102">
        <f>SUM(R112:R114)</f>
        <v>0</v>
      </c>
      <c r="S115" s="102">
        <f>SUM(S112:S114)</f>
        <v>0</v>
      </c>
      <c r="T115" s="103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</row>
    <row r="116" spans="1:38" ht="30" customHeight="1">
      <c r="A116" s="71" t="s">
        <v>27</v>
      </c>
      <c r="B116" s="72" t="s">
        <v>105</v>
      </c>
      <c r="C116" s="108" t="s">
        <v>106</v>
      </c>
      <c r="D116" s="73"/>
      <c r="E116" s="74"/>
      <c r="F116" s="75"/>
      <c r="G116" s="104"/>
      <c r="H116" s="74"/>
      <c r="I116" s="75"/>
      <c r="J116" s="104"/>
      <c r="K116" s="74"/>
      <c r="L116" s="75"/>
      <c r="M116" s="104"/>
      <c r="N116" s="74"/>
      <c r="O116" s="75"/>
      <c r="P116" s="104"/>
      <c r="Q116" s="104"/>
      <c r="R116" s="104"/>
      <c r="S116" s="104"/>
      <c r="T116" s="77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</row>
    <row r="117" spans="1:38" ht="15.75" customHeight="1">
      <c r="A117" s="78" t="s">
        <v>38</v>
      </c>
      <c r="B117" s="105" t="s">
        <v>107</v>
      </c>
      <c r="C117" s="107" t="s">
        <v>108</v>
      </c>
      <c r="D117" s="81"/>
      <c r="E117" s="82"/>
      <c r="F117" s="83"/>
      <c r="G117" s="84">
        <f>E117*F117</f>
        <v>0</v>
      </c>
      <c r="H117" s="82"/>
      <c r="I117" s="83"/>
      <c r="J117" s="84">
        <f>H117*I117</f>
        <v>0</v>
      </c>
      <c r="K117" s="82"/>
      <c r="L117" s="83"/>
      <c r="M117" s="84">
        <f>K117*L117</f>
        <v>0</v>
      </c>
      <c r="N117" s="82"/>
      <c r="O117" s="83"/>
      <c r="P117" s="84">
        <f>N117*O117</f>
        <v>0</v>
      </c>
      <c r="Q117" s="84">
        <f>G117+M117</f>
        <v>0</v>
      </c>
      <c r="R117" s="84">
        <f>J117+P117</f>
        <v>0</v>
      </c>
      <c r="S117" s="84">
        <f>Q117-R117</f>
        <v>0</v>
      </c>
      <c r="T117" s="85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ht="28.5" customHeight="1">
      <c r="A118" s="78" t="s">
        <v>38</v>
      </c>
      <c r="B118" s="79" t="s">
        <v>109</v>
      </c>
      <c r="C118" s="107" t="s">
        <v>110</v>
      </c>
      <c r="D118" s="81"/>
      <c r="E118" s="82"/>
      <c r="F118" s="83"/>
      <c r="G118" s="84">
        <f>E118*F118</f>
        <v>0</v>
      </c>
      <c r="H118" s="82"/>
      <c r="I118" s="83"/>
      <c r="J118" s="84">
        <f>H118*I118</f>
        <v>0</v>
      </c>
      <c r="K118" s="82"/>
      <c r="L118" s="83"/>
      <c r="M118" s="84">
        <f>K118*L118</f>
        <v>0</v>
      </c>
      <c r="N118" s="82"/>
      <c r="O118" s="83"/>
      <c r="P118" s="84">
        <f>N118*O118</f>
        <v>0</v>
      </c>
      <c r="Q118" s="84">
        <f>G118+M118</f>
        <v>0</v>
      </c>
      <c r="R118" s="84">
        <f>J118+P118</f>
        <v>0</v>
      </c>
      <c r="S118" s="84">
        <f>Q118-R118</f>
        <v>0</v>
      </c>
      <c r="T118" s="85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ht="18.75" customHeight="1">
      <c r="A119" s="86" t="s">
        <v>38</v>
      </c>
      <c r="B119" s="87" t="s">
        <v>111</v>
      </c>
      <c r="C119" s="107" t="s">
        <v>112</v>
      </c>
      <c r="D119" s="81"/>
      <c r="E119" s="82"/>
      <c r="F119" s="83"/>
      <c r="G119" s="84">
        <f>E119*F119</f>
        <v>0</v>
      </c>
      <c r="H119" s="82"/>
      <c r="I119" s="83"/>
      <c r="J119" s="84">
        <f>H119*I119</f>
        <v>0</v>
      </c>
      <c r="K119" s="82"/>
      <c r="L119" s="83"/>
      <c r="M119" s="84">
        <f>K119*L119</f>
        <v>0</v>
      </c>
      <c r="N119" s="82"/>
      <c r="O119" s="83"/>
      <c r="P119" s="84">
        <f>N119*O119</f>
        <v>0</v>
      </c>
      <c r="Q119" s="84">
        <f>G119+M119</f>
        <v>0</v>
      </c>
      <c r="R119" s="84">
        <f>J119+P119</f>
        <v>0</v>
      </c>
      <c r="S119" s="84">
        <f>Q119-R119</f>
        <v>0</v>
      </c>
      <c r="T119" s="85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ht="30" customHeight="1">
      <c r="A120" s="111" t="s">
        <v>113</v>
      </c>
      <c r="B120" s="114"/>
      <c r="C120" s="98"/>
      <c r="D120" s="99"/>
      <c r="E120" s="100"/>
      <c r="F120" s="101"/>
      <c r="G120" s="102">
        <f>SUM(G117:G119)</f>
        <v>0</v>
      </c>
      <c r="H120" s="100"/>
      <c r="I120" s="101"/>
      <c r="J120" s="102">
        <f>SUM(J117:J119)</f>
        <v>0</v>
      </c>
      <c r="K120" s="100"/>
      <c r="L120" s="101"/>
      <c r="M120" s="102">
        <f>SUM(M117:M119)</f>
        <v>0</v>
      </c>
      <c r="N120" s="100"/>
      <c r="O120" s="101"/>
      <c r="P120" s="102">
        <f>SUM(P117:P119)</f>
        <v>0</v>
      </c>
      <c r="Q120" s="102">
        <f>SUM(Q117:Q119)</f>
        <v>0</v>
      </c>
      <c r="R120" s="102">
        <f>SUM(R117:R119)</f>
        <v>0</v>
      </c>
      <c r="S120" s="102">
        <f>SUM(S117:S119)</f>
        <v>0</v>
      </c>
      <c r="T120" s="103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ht="30" customHeight="1" thickBot="1">
      <c r="A121" s="71" t="s">
        <v>27</v>
      </c>
      <c r="B121" s="115" t="s">
        <v>114</v>
      </c>
      <c r="C121" s="116" t="s">
        <v>115</v>
      </c>
      <c r="D121" s="73"/>
      <c r="E121" s="74"/>
      <c r="F121" s="75"/>
      <c r="G121" s="104"/>
      <c r="H121" s="74"/>
      <c r="I121" s="75"/>
      <c r="J121" s="104"/>
      <c r="K121" s="74"/>
      <c r="L121" s="75"/>
      <c r="M121" s="104"/>
      <c r="N121" s="74"/>
      <c r="O121" s="75"/>
      <c r="P121" s="104"/>
      <c r="Q121" s="104"/>
      <c r="R121" s="104"/>
      <c r="S121" s="104"/>
      <c r="T121" s="77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</row>
    <row r="122" spans="1:38" ht="24.75" customHeight="1">
      <c r="A122" s="189" t="s">
        <v>38</v>
      </c>
      <c r="B122" s="190" t="s">
        <v>116</v>
      </c>
      <c r="C122" s="191" t="s">
        <v>229</v>
      </c>
      <c r="D122" s="117"/>
      <c r="E122" s="347" t="s">
        <v>47</v>
      </c>
      <c r="F122" s="348"/>
      <c r="G122" s="349"/>
      <c r="H122" s="347" t="s">
        <v>47</v>
      </c>
      <c r="I122" s="348"/>
      <c r="J122" s="349"/>
      <c r="K122" s="167">
        <v>54</v>
      </c>
      <c r="L122" s="165">
        <v>300</v>
      </c>
      <c r="M122" s="84">
        <f>K122*L122</f>
        <v>16200</v>
      </c>
      <c r="N122" s="167">
        <v>54</v>
      </c>
      <c r="O122" s="165">
        <v>300</v>
      </c>
      <c r="P122" s="84">
        <f>N122*O122</f>
        <v>16200</v>
      </c>
      <c r="Q122" s="84">
        <f>G122+M122</f>
        <v>16200</v>
      </c>
      <c r="R122" s="84">
        <f>J122+P122</f>
        <v>16200</v>
      </c>
      <c r="S122" s="84">
        <f>Q122-R122</f>
        <v>0</v>
      </c>
      <c r="T122" s="85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ht="30" customHeight="1">
      <c r="A123" s="189" t="s">
        <v>38</v>
      </c>
      <c r="B123" s="190" t="s">
        <v>117</v>
      </c>
      <c r="C123" s="192" t="s">
        <v>230</v>
      </c>
      <c r="D123" s="117"/>
      <c r="E123" s="337"/>
      <c r="F123" s="350"/>
      <c r="G123" s="338"/>
      <c r="H123" s="337"/>
      <c r="I123" s="350"/>
      <c r="J123" s="338"/>
      <c r="K123" s="82"/>
      <c r="L123" s="83"/>
      <c r="M123" s="84"/>
      <c r="N123" s="82"/>
      <c r="O123" s="83"/>
      <c r="P123" s="84"/>
      <c r="Q123" s="84"/>
      <c r="R123" s="84"/>
      <c r="S123" s="84"/>
      <c r="T123" s="85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38" ht="30" customHeight="1" thickBot="1">
      <c r="A124" s="189" t="s">
        <v>38</v>
      </c>
      <c r="B124" s="190" t="s">
        <v>231</v>
      </c>
      <c r="C124" s="193" t="s">
        <v>232</v>
      </c>
      <c r="D124" s="117"/>
      <c r="E124" s="351"/>
      <c r="F124" s="352"/>
      <c r="G124" s="353"/>
      <c r="H124" s="351"/>
      <c r="I124" s="352"/>
      <c r="J124" s="353"/>
      <c r="K124" s="82"/>
      <c r="L124" s="83"/>
      <c r="M124" s="84">
        <f>K124*L124</f>
        <v>0</v>
      </c>
      <c r="N124" s="82"/>
      <c r="O124" s="83"/>
      <c r="P124" s="84">
        <f>N124*O124</f>
        <v>0</v>
      </c>
      <c r="Q124" s="84">
        <f>G124+M124</f>
        <v>0</v>
      </c>
      <c r="R124" s="84">
        <f>J124+P124</f>
        <v>0</v>
      </c>
      <c r="S124" s="84">
        <f>Q124-R124</f>
        <v>0</v>
      </c>
      <c r="T124" s="85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1:38" ht="30" customHeight="1" thickBot="1">
      <c r="A125" s="111" t="s">
        <v>118</v>
      </c>
      <c r="B125" s="118"/>
      <c r="C125" s="119"/>
      <c r="D125" s="99"/>
      <c r="E125" s="100"/>
      <c r="F125" s="101"/>
      <c r="G125" s="102">
        <f>SUM(G122:G124)</f>
        <v>0</v>
      </c>
      <c r="H125" s="100"/>
      <c r="I125" s="101"/>
      <c r="J125" s="102">
        <f>SUM(J122:J124)</f>
        <v>0</v>
      </c>
      <c r="K125" s="100"/>
      <c r="L125" s="101"/>
      <c r="M125" s="102">
        <f>SUM(M122:M124)</f>
        <v>16200</v>
      </c>
      <c r="N125" s="100"/>
      <c r="O125" s="101"/>
      <c r="P125" s="102">
        <f>SUM(P122:P124)</f>
        <v>16200</v>
      </c>
      <c r="Q125" s="102">
        <f>SUM(Q122:Q124)</f>
        <v>16200</v>
      </c>
      <c r="R125" s="102">
        <f>SUM(R122:R124)</f>
        <v>16200</v>
      </c>
      <c r="S125" s="102">
        <f>SUM(S122:S124)</f>
        <v>0</v>
      </c>
      <c r="T125" s="103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ht="30" customHeight="1">
      <c r="A126" s="71" t="s">
        <v>27</v>
      </c>
      <c r="B126" s="120" t="s">
        <v>119</v>
      </c>
      <c r="C126" s="116" t="s">
        <v>120</v>
      </c>
      <c r="D126" s="73"/>
      <c r="E126" s="74"/>
      <c r="F126" s="75"/>
      <c r="G126" s="104"/>
      <c r="H126" s="74"/>
      <c r="I126" s="75"/>
      <c r="J126" s="104"/>
      <c r="K126" s="74"/>
      <c r="L126" s="75"/>
      <c r="M126" s="104"/>
      <c r="N126" s="74"/>
      <c r="O126" s="75"/>
      <c r="P126" s="104"/>
      <c r="Q126" s="104"/>
      <c r="R126" s="104"/>
      <c r="S126" s="104"/>
      <c r="T126" s="77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</row>
    <row r="127" spans="1:38" ht="41.25" customHeight="1">
      <c r="A127" s="86" t="s">
        <v>38</v>
      </c>
      <c r="B127" s="121" t="s">
        <v>121</v>
      </c>
      <c r="C127" s="122" t="s">
        <v>120</v>
      </c>
      <c r="D127" s="117" t="s">
        <v>122</v>
      </c>
      <c r="E127" s="356" t="s">
        <v>47</v>
      </c>
      <c r="F127" s="352"/>
      <c r="G127" s="353"/>
      <c r="H127" s="356" t="s">
        <v>47</v>
      </c>
      <c r="I127" s="352"/>
      <c r="J127" s="353"/>
      <c r="K127" s="167">
        <v>1</v>
      </c>
      <c r="L127" s="165">
        <v>25000</v>
      </c>
      <c r="M127" s="84">
        <f>K127*L127</f>
        <v>25000</v>
      </c>
      <c r="N127" s="167">
        <v>1</v>
      </c>
      <c r="O127" s="165">
        <v>25000</v>
      </c>
      <c r="P127" s="84">
        <f>N127*O127</f>
        <v>25000</v>
      </c>
      <c r="Q127" s="84">
        <f>G127+M127</f>
        <v>25000</v>
      </c>
      <c r="R127" s="84">
        <f>J127+P127</f>
        <v>25000</v>
      </c>
      <c r="S127" s="84">
        <f>Q127-R127</f>
        <v>0</v>
      </c>
      <c r="T127" s="85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ht="30" customHeight="1">
      <c r="A128" s="111" t="s">
        <v>123</v>
      </c>
      <c r="B128" s="123"/>
      <c r="C128" s="119"/>
      <c r="D128" s="99"/>
      <c r="E128" s="100"/>
      <c r="F128" s="101"/>
      <c r="G128" s="102">
        <f>SUM(G127)</f>
        <v>0</v>
      </c>
      <c r="H128" s="100"/>
      <c r="I128" s="101"/>
      <c r="J128" s="102">
        <f>SUM(J127)</f>
        <v>0</v>
      </c>
      <c r="K128" s="100"/>
      <c r="L128" s="101"/>
      <c r="M128" s="102">
        <f>SUM(M127)</f>
        <v>25000</v>
      </c>
      <c r="N128" s="100"/>
      <c r="O128" s="101"/>
      <c r="P128" s="102">
        <f>SUM(P127)</f>
        <v>25000</v>
      </c>
      <c r="Q128" s="102">
        <f>SUM(Q127)</f>
        <v>25000</v>
      </c>
      <c r="R128" s="102">
        <f>SUM(R127)</f>
        <v>25000</v>
      </c>
      <c r="S128" s="102">
        <f>SUM(S127)</f>
        <v>0</v>
      </c>
      <c r="T128" s="103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</row>
    <row r="129" spans="1:38" ht="19.5" customHeight="1">
      <c r="A129" s="124" t="s">
        <v>124</v>
      </c>
      <c r="B129" s="125"/>
      <c r="C129" s="126"/>
      <c r="D129" s="127"/>
      <c r="E129" s="128"/>
      <c r="F129" s="129"/>
      <c r="G129" s="130">
        <f>G46+G50+G55+G61+G66+G110+G115+G120+G125+G128</f>
        <v>0</v>
      </c>
      <c r="H129" s="128"/>
      <c r="I129" s="129"/>
      <c r="J129" s="130">
        <f>J46+J50+J55+J61+J66+J110+J115+J120+J125+J128</f>
        <v>0</v>
      </c>
      <c r="K129" s="128"/>
      <c r="L129" s="129"/>
      <c r="M129" s="130">
        <f>M46+M50+M55+M61+M66+M110+M115+M120+M125+M128</f>
        <v>926953.5108</v>
      </c>
      <c r="N129" s="128"/>
      <c r="O129" s="129"/>
      <c r="P129" s="130">
        <f>P46+P50+P55+P61+P66+P110+P115+P120+P125+P128</f>
        <v>803124.5108</v>
      </c>
      <c r="Q129" s="130">
        <f>Q46+Q50+Q55+Q61+Q66+Q110+Q115+Q120+Q125+Q128</f>
        <v>926953.5108</v>
      </c>
      <c r="R129" s="130">
        <f>R46+R50+R55+R61+R66+R110+R115+R120+R125+R128</f>
        <v>803124.5108</v>
      </c>
      <c r="S129" s="130">
        <f>S46+S50+S55+S61+S66+S110+S115+S120+S125+S128</f>
        <v>123829</v>
      </c>
      <c r="T129" s="131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</row>
    <row r="130" spans="1:38" ht="15.75" customHeight="1">
      <c r="A130" s="344"/>
      <c r="B130" s="345"/>
      <c r="C130" s="345"/>
      <c r="D130" s="133"/>
      <c r="E130" s="134"/>
      <c r="F130" s="135"/>
      <c r="G130" s="136"/>
      <c r="H130" s="134"/>
      <c r="I130" s="135"/>
      <c r="J130" s="136"/>
      <c r="K130" s="134"/>
      <c r="L130" s="135"/>
      <c r="M130" s="136"/>
      <c r="N130" s="134"/>
      <c r="O130" s="135"/>
      <c r="P130" s="136"/>
      <c r="Q130" s="136"/>
      <c r="R130" s="136"/>
      <c r="S130" s="136"/>
      <c r="T130" s="137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9.5" customHeight="1">
      <c r="A131" s="346" t="s">
        <v>125</v>
      </c>
      <c r="B131" s="345"/>
      <c r="C131" s="345"/>
      <c r="D131" s="138"/>
      <c r="E131" s="139"/>
      <c r="F131" s="140"/>
      <c r="G131" s="141">
        <f>G22-G129</f>
        <v>0</v>
      </c>
      <c r="H131" s="139"/>
      <c r="I131" s="140"/>
      <c r="J131" s="141">
        <f>J22-J129</f>
        <v>0</v>
      </c>
      <c r="K131" s="142"/>
      <c r="L131" s="140"/>
      <c r="M131" s="143">
        <f>M22-M129</f>
        <v>0</v>
      </c>
      <c r="N131" s="142"/>
      <c r="O131" s="140"/>
      <c r="P131" s="143">
        <f>P22-P129</f>
        <v>0</v>
      </c>
      <c r="Q131" s="144">
        <f>Q22-Q129</f>
        <v>0</v>
      </c>
      <c r="R131" s="144">
        <f>R22-R129</f>
        <v>0</v>
      </c>
      <c r="S131" s="144">
        <f>S22-S129</f>
        <v>0</v>
      </c>
      <c r="T131" s="145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>
      <c r="A132" s="146"/>
      <c r="B132" s="147"/>
      <c r="C132" s="146"/>
      <c r="D132" s="146"/>
      <c r="E132" s="51"/>
      <c r="F132" s="146"/>
      <c r="G132" s="146"/>
      <c r="H132" s="51"/>
      <c r="I132" s="146"/>
      <c r="J132" s="146"/>
      <c r="K132" s="51"/>
      <c r="L132" s="146"/>
      <c r="M132" s="146"/>
      <c r="N132" s="51"/>
      <c r="O132" s="146"/>
      <c r="P132" s="146"/>
      <c r="Q132" s="146"/>
      <c r="R132" s="146"/>
      <c r="S132" s="146"/>
      <c r="T132" s="146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>
      <c r="A133" s="146"/>
      <c r="B133" s="147"/>
      <c r="C133" s="146"/>
      <c r="D133" s="146"/>
      <c r="E133" s="51"/>
      <c r="F133" s="146"/>
      <c r="G133" s="146"/>
      <c r="H133" s="51"/>
      <c r="I133" s="146"/>
      <c r="J133" s="146"/>
      <c r="K133" s="51"/>
      <c r="L133" s="146"/>
      <c r="M133" s="146"/>
      <c r="N133" s="51"/>
      <c r="O133" s="146"/>
      <c r="P133" s="146"/>
      <c r="Q133" s="146"/>
      <c r="R133" s="146"/>
      <c r="S133" s="146"/>
      <c r="T133" s="146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>
      <c r="A134" s="146" t="s">
        <v>126</v>
      </c>
      <c r="B134" s="147"/>
      <c r="C134" s="148" t="s">
        <v>235</v>
      </c>
      <c r="D134" s="146"/>
      <c r="E134" s="149"/>
      <c r="F134" s="148"/>
      <c r="G134" s="146"/>
      <c r="H134" s="343" t="s">
        <v>236</v>
      </c>
      <c r="I134" s="343"/>
      <c r="J134" s="343"/>
      <c r="K134" s="343"/>
      <c r="L134" s="146"/>
      <c r="M134" s="146"/>
      <c r="N134" s="51"/>
      <c r="O134" s="146"/>
      <c r="P134" s="146"/>
      <c r="Q134" s="146"/>
      <c r="R134" s="146"/>
      <c r="S134" s="146"/>
      <c r="T134" s="146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>
      <c r="A135" s="1"/>
      <c r="B135" s="1"/>
      <c r="C135" s="150" t="s">
        <v>127</v>
      </c>
      <c r="D135" s="146"/>
      <c r="E135" s="332" t="s">
        <v>128</v>
      </c>
      <c r="F135" s="333"/>
      <c r="G135" s="146"/>
      <c r="H135" s="51"/>
      <c r="I135" s="151" t="s">
        <v>129</v>
      </c>
      <c r="J135" s="146"/>
      <c r="K135" s="51"/>
      <c r="L135" s="151"/>
      <c r="M135" s="146"/>
      <c r="N135" s="51"/>
      <c r="O135" s="151"/>
      <c r="P135" s="146"/>
      <c r="Q135" s="146"/>
      <c r="R135" s="146"/>
      <c r="S135" s="146"/>
      <c r="T135" s="146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>
      <c r="A136" s="1"/>
      <c r="B136" s="1"/>
      <c r="C136" s="152"/>
      <c r="D136" s="153"/>
      <c r="E136" s="154"/>
      <c r="F136" s="155"/>
      <c r="G136" s="156"/>
      <c r="H136" s="154"/>
      <c r="I136" s="155"/>
      <c r="J136" s="156"/>
      <c r="K136" s="157"/>
      <c r="L136" s="155"/>
      <c r="M136" s="156"/>
      <c r="N136" s="157"/>
      <c r="O136" s="155"/>
      <c r="P136" s="156"/>
      <c r="Q136" s="156"/>
      <c r="R136" s="156"/>
      <c r="S136" s="156"/>
      <c r="T136" s="146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>
      <c r="A137" s="146"/>
      <c r="B137" s="147"/>
      <c r="C137" s="146"/>
      <c r="D137" s="146"/>
      <c r="E137" s="51"/>
      <c r="F137" s="146"/>
      <c r="G137" s="146"/>
      <c r="H137" s="51"/>
      <c r="I137" s="146"/>
      <c r="J137" s="146"/>
      <c r="K137" s="51"/>
      <c r="L137" s="146"/>
      <c r="M137" s="146"/>
      <c r="N137" s="51"/>
      <c r="O137" s="146"/>
      <c r="P137" s="146"/>
      <c r="Q137" s="146"/>
      <c r="R137" s="146"/>
      <c r="S137" s="146"/>
      <c r="T137" s="146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>
      <c r="A138" s="146"/>
      <c r="B138" s="147"/>
      <c r="C138" s="146"/>
      <c r="D138" s="146"/>
      <c r="E138" s="51"/>
      <c r="F138" s="146"/>
      <c r="G138" s="146"/>
      <c r="H138" s="51"/>
      <c r="I138" s="146"/>
      <c r="J138" s="146"/>
      <c r="K138" s="51"/>
      <c r="L138" s="146"/>
      <c r="M138" s="146"/>
      <c r="N138" s="51"/>
      <c r="O138" s="146"/>
      <c r="P138" s="146"/>
      <c r="Q138" s="146"/>
      <c r="R138" s="146"/>
      <c r="S138" s="146"/>
      <c r="T138" s="146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>
      <c r="A139" s="146"/>
      <c r="B139" s="147"/>
      <c r="C139" s="146"/>
      <c r="D139" s="146"/>
      <c r="E139" s="51"/>
      <c r="F139" s="146"/>
      <c r="G139" s="146"/>
      <c r="H139" s="51"/>
      <c r="I139" s="146"/>
      <c r="J139" s="146"/>
      <c r="K139" s="51"/>
      <c r="L139" s="146"/>
      <c r="M139" s="146"/>
      <c r="N139" s="51"/>
      <c r="O139" s="146"/>
      <c r="P139" s="146"/>
      <c r="Q139" s="146"/>
      <c r="R139" s="146"/>
      <c r="S139" s="146"/>
      <c r="T139" s="146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>
      <c r="A140" s="146"/>
      <c r="B140" s="147"/>
      <c r="C140" s="146"/>
      <c r="D140" s="146"/>
      <c r="E140" s="51"/>
      <c r="F140" s="146"/>
      <c r="G140" s="146"/>
      <c r="H140" s="51"/>
      <c r="I140" s="146"/>
      <c r="J140" s="146"/>
      <c r="K140" s="51"/>
      <c r="L140" s="146"/>
      <c r="M140" s="146"/>
      <c r="N140" s="51"/>
      <c r="O140" s="146"/>
      <c r="P140" s="146"/>
      <c r="Q140" s="146"/>
      <c r="R140" s="146"/>
      <c r="S140" s="146"/>
      <c r="T140" s="146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>
      <c r="A141" s="146"/>
      <c r="B141" s="147"/>
      <c r="C141" s="146"/>
      <c r="D141" s="146"/>
      <c r="E141" s="51"/>
      <c r="F141" s="146"/>
      <c r="G141" s="146"/>
      <c r="H141" s="51"/>
      <c r="I141" s="146"/>
      <c r="J141" s="146"/>
      <c r="K141" s="51"/>
      <c r="L141" s="146"/>
      <c r="M141" s="146"/>
      <c r="N141" s="51"/>
      <c r="O141" s="146"/>
      <c r="P141" s="146"/>
      <c r="Q141" s="146"/>
      <c r="R141" s="146"/>
      <c r="S141" s="146"/>
      <c r="T141" s="146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3"/>
      <c r="L313" s="1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>
      <c r="A314" s="1"/>
      <c r="B314" s="2"/>
      <c r="C314" s="1"/>
      <c r="D314" s="1"/>
      <c r="E314" s="3"/>
      <c r="F314" s="1"/>
      <c r="G314" s="1"/>
      <c r="H314" s="3"/>
      <c r="I314" s="1"/>
      <c r="J314" s="1"/>
      <c r="K314" s="3"/>
      <c r="L314" s="1"/>
      <c r="M314" s="1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.75" customHeight="1">
      <c r="A315" s="1"/>
      <c r="B315" s="2"/>
      <c r="C315" s="1"/>
      <c r="D315" s="1"/>
      <c r="E315" s="3"/>
      <c r="F315" s="1"/>
      <c r="G315" s="1"/>
      <c r="H315" s="3"/>
      <c r="I315" s="1"/>
      <c r="J315" s="1"/>
      <c r="K315" s="3"/>
      <c r="L315" s="1"/>
      <c r="M315" s="1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.75" customHeight="1">
      <c r="A316" s="1"/>
      <c r="B316" s="2"/>
      <c r="C316" s="1"/>
      <c r="D316" s="1"/>
      <c r="E316" s="3"/>
      <c r="F316" s="1"/>
      <c r="G316" s="1"/>
      <c r="H316" s="3"/>
      <c r="I316" s="1"/>
      <c r="J316" s="1"/>
      <c r="K316" s="3"/>
      <c r="L316" s="1"/>
      <c r="M316" s="1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.75" customHeight="1">
      <c r="A317" s="1"/>
      <c r="B317" s="2"/>
      <c r="C317" s="1"/>
      <c r="D317" s="1"/>
      <c r="E317" s="3"/>
      <c r="F317" s="1"/>
      <c r="G317" s="1"/>
      <c r="H317" s="3"/>
      <c r="I317" s="1"/>
      <c r="J317" s="1"/>
      <c r="K317" s="3"/>
      <c r="L317" s="1"/>
      <c r="M317" s="1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.75" customHeight="1">
      <c r="A318" s="1"/>
      <c r="B318" s="2"/>
      <c r="C318" s="1"/>
      <c r="D318" s="1"/>
      <c r="E318" s="3"/>
      <c r="F318" s="1"/>
      <c r="G318" s="1"/>
      <c r="H318" s="3"/>
      <c r="I318" s="1"/>
      <c r="J318" s="1"/>
      <c r="K318" s="3"/>
      <c r="L318" s="1"/>
      <c r="M318" s="1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.75" customHeight="1">
      <c r="A319" s="1"/>
      <c r="B319" s="2"/>
      <c r="C319" s="1"/>
      <c r="D319" s="1"/>
      <c r="E319" s="3"/>
      <c r="F319" s="1"/>
      <c r="G319" s="1"/>
      <c r="H319" s="3"/>
      <c r="I319" s="1"/>
      <c r="J319" s="1"/>
      <c r="K319" s="3"/>
      <c r="L319" s="1"/>
      <c r="M319" s="1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.75" customHeight="1">
      <c r="A320" s="1"/>
      <c r="B320" s="2"/>
      <c r="C320" s="1"/>
      <c r="D320" s="1"/>
      <c r="E320" s="3"/>
      <c r="F320" s="1"/>
      <c r="G320" s="1"/>
      <c r="H320" s="3"/>
      <c r="I320" s="1"/>
      <c r="J320" s="1"/>
      <c r="K320" s="3"/>
      <c r="L320" s="1"/>
      <c r="M320" s="1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.75" customHeight="1">
      <c r="A321" s="1"/>
      <c r="B321" s="2"/>
      <c r="C321" s="1"/>
      <c r="D321" s="1"/>
      <c r="E321" s="3"/>
      <c r="F321" s="1"/>
      <c r="G321" s="1"/>
      <c r="H321" s="3"/>
      <c r="I321" s="1"/>
      <c r="J321" s="1"/>
      <c r="K321" s="3"/>
      <c r="L321" s="1"/>
      <c r="M321" s="1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.75" customHeight="1">
      <c r="A322" s="1"/>
      <c r="B322" s="2"/>
      <c r="C322" s="1"/>
      <c r="D322" s="1"/>
      <c r="E322" s="3"/>
      <c r="F322" s="1"/>
      <c r="G322" s="1"/>
      <c r="H322" s="3"/>
      <c r="I322" s="1"/>
      <c r="J322" s="1"/>
      <c r="K322" s="3"/>
      <c r="L322" s="1"/>
      <c r="M322" s="1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.75" customHeight="1">
      <c r="A323" s="1"/>
      <c r="B323" s="2"/>
      <c r="C323" s="1"/>
      <c r="D323" s="1"/>
      <c r="E323" s="3"/>
      <c r="F323" s="1"/>
      <c r="G323" s="1"/>
      <c r="H323" s="3"/>
      <c r="I323" s="1"/>
      <c r="J323" s="1"/>
      <c r="K323" s="3"/>
      <c r="L323" s="1"/>
      <c r="M323" s="1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.75" customHeight="1">
      <c r="A324" s="1"/>
      <c r="B324" s="2"/>
      <c r="C324" s="1"/>
      <c r="D324" s="1"/>
      <c r="E324" s="3"/>
      <c r="F324" s="1"/>
      <c r="G324" s="1"/>
      <c r="H324" s="3"/>
      <c r="I324" s="1"/>
      <c r="J324" s="1"/>
      <c r="K324" s="3"/>
      <c r="L324" s="1"/>
      <c r="M324" s="1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.75" customHeight="1">
      <c r="A325" s="1"/>
      <c r="B325" s="2"/>
      <c r="C325" s="1"/>
      <c r="D325" s="1"/>
      <c r="E325" s="3"/>
      <c r="F325" s="1"/>
      <c r="G325" s="1"/>
      <c r="H325" s="3"/>
      <c r="I325" s="1"/>
      <c r="J325" s="1"/>
      <c r="K325" s="3"/>
      <c r="L325" s="1"/>
      <c r="M325" s="1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.75" customHeight="1">
      <c r="A326" s="1"/>
      <c r="B326" s="2"/>
      <c r="C326" s="1"/>
      <c r="D326" s="1"/>
      <c r="E326" s="3"/>
      <c r="F326" s="1"/>
      <c r="G326" s="1"/>
      <c r="H326" s="3"/>
      <c r="I326" s="1"/>
      <c r="J326" s="1"/>
      <c r="K326" s="3"/>
      <c r="L326" s="1"/>
      <c r="M326" s="1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.75" customHeight="1">
      <c r="A327" s="1"/>
      <c r="B327" s="2"/>
      <c r="C327" s="1"/>
      <c r="D327" s="1"/>
      <c r="E327" s="3"/>
      <c r="F327" s="1"/>
      <c r="G327" s="1"/>
      <c r="H327" s="3"/>
      <c r="I327" s="1"/>
      <c r="J327" s="1"/>
      <c r="K327" s="3"/>
      <c r="L327" s="1"/>
      <c r="M327" s="1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.75" customHeight="1">
      <c r="A328" s="1"/>
      <c r="B328" s="2"/>
      <c r="C328" s="1"/>
      <c r="D328" s="1"/>
      <c r="E328" s="3"/>
      <c r="F328" s="1"/>
      <c r="G328" s="1"/>
      <c r="H328" s="3"/>
      <c r="I328" s="1"/>
      <c r="J328" s="1"/>
      <c r="K328" s="3"/>
      <c r="L328" s="1"/>
      <c r="M328" s="1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.75" customHeight="1">
      <c r="A329" s="1"/>
      <c r="B329" s="2"/>
      <c r="C329" s="1"/>
      <c r="D329" s="1"/>
      <c r="E329" s="3"/>
      <c r="F329" s="1"/>
      <c r="G329" s="1"/>
      <c r="H329" s="3"/>
      <c r="I329" s="1"/>
      <c r="J329" s="1"/>
      <c r="K329" s="3"/>
      <c r="L329" s="1"/>
      <c r="M329" s="1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.75" customHeight="1">
      <c r="A330" s="1"/>
      <c r="B330" s="2"/>
      <c r="C330" s="1"/>
      <c r="D330" s="1"/>
      <c r="E330" s="3"/>
      <c r="F330" s="1"/>
      <c r="G330" s="1"/>
      <c r="H330" s="3"/>
      <c r="I330" s="1"/>
      <c r="J330" s="1"/>
      <c r="K330" s="3"/>
      <c r="L330" s="1"/>
      <c r="M330" s="1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.75" customHeight="1">
      <c r="A331" s="1"/>
      <c r="B331" s="2"/>
      <c r="C331" s="1"/>
      <c r="D331" s="1"/>
      <c r="E331" s="3"/>
      <c r="F331" s="1"/>
      <c r="G331" s="1"/>
      <c r="H331" s="3"/>
      <c r="I331" s="1"/>
      <c r="J331" s="1"/>
      <c r="K331" s="3"/>
      <c r="L331" s="1"/>
      <c r="M331" s="1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.75" customHeight="1">
      <c r="A332" s="1"/>
      <c r="B332" s="2"/>
      <c r="C332" s="1"/>
      <c r="D332" s="1"/>
      <c r="E332" s="3"/>
      <c r="F332" s="1"/>
      <c r="G332" s="1"/>
      <c r="H332" s="3"/>
      <c r="I332" s="1"/>
      <c r="J332" s="1"/>
      <c r="K332" s="3"/>
      <c r="L332" s="1"/>
      <c r="M332" s="1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.75" customHeight="1">
      <c r="A333" s="1"/>
      <c r="B333" s="2"/>
      <c r="C333" s="1"/>
      <c r="D333" s="1"/>
      <c r="E333" s="3"/>
      <c r="F333" s="1"/>
      <c r="G333" s="1"/>
      <c r="H333" s="3"/>
      <c r="I333" s="1"/>
      <c r="J333" s="1"/>
      <c r="K333" s="3"/>
      <c r="L333" s="1"/>
      <c r="M333" s="1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.75" customHeight="1">
      <c r="A334" s="1"/>
      <c r="B334" s="2"/>
      <c r="C334" s="1"/>
      <c r="D334" s="1"/>
      <c r="E334" s="3"/>
      <c r="F334" s="1"/>
      <c r="G334" s="1"/>
      <c r="H334" s="3"/>
      <c r="I334" s="1"/>
      <c r="J334" s="1"/>
      <c r="K334" s="3"/>
      <c r="L334" s="1"/>
      <c r="M334" s="1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.75" customHeight="1">
      <c r="A335" s="1"/>
      <c r="B335" s="2"/>
      <c r="C335" s="1"/>
      <c r="D335" s="1"/>
      <c r="E335" s="3"/>
      <c r="F335" s="1"/>
      <c r="G335" s="1"/>
      <c r="H335" s="3"/>
      <c r="I335" s="1"/>
      <c r="J335" s="1"/>
      <c r="K335" s="3"/>
      <c r="L335" s="1"/>
      <c r="M335" s="1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</sheetData>
  <sheetProtection/>
  <autoFilter ref="A19:T19"/>
  <mergeCells count="27">
    <mergeCell ref="A12:T12"/>
    <mergeCell ref="A13:T13"/>
    <mergeCell ref="A15:T15"/>
    <mergeCell ref="A17:A18"/>
    <mergeCell ref="B17:B18"/>
    <mergeCell ref="C17:C18"/>
    <mergeCell ref="D17:D18"/>
    <mergeCell ref="K17:M17"/>
    <mergeCell ref="N17:P17"/>
    <mergeCell ref="Q17:S17"/>
    <mergeCell ref="T17:T18"/>
    <mergeCell ref="H122:J124"/>
    <mergeCell ref="E127:G127"/>
    <mergeCell ref="H127:J127"/>
    <mergeCell ref="H17:J17"/>
    <mergeCell ref="H39:J41"/>
    <mergeCell ref="H43:J45"/>
    <mergeCell ref="E17:G17"/>
    <mergeCell ref="E135:F135"/>
    <mergeCell ref="T99:T109"/>
    <mergeCell ref="A23:C23"/>
    <mergeCell ref="E39:G41"/>
    <mergeCell ref="E43:G45"/>
    <mergeCell ref="H134:K134"/>
    <mergeCell ref="A130:C130"/>
    <mergeCell ref="A131:C131"/>
    <mergeCell ref="E122:G124"/>
  </mergeCells>
  <printOptions horizontalCentered="1"/>
  <pageMargins left="0" right="0" top="0" bottom="0" header="0" footer="0"/>
  <pageSetup fitToHeight="0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galina-pc</cp:lastModifiedBy>
  <cp:lastPrinted>2021-01-12T11:10:00Z</cp:lastPrinted>
  <dcterms:created xsi:type="dcterms:W3CDTF">2021-01-04T12:31:59Z</dcterms:created>
  <dcterms:modified xsi:type="dcterms:W3CDTF">2021-01-12T11:23:13Z</dcterms:modified>
  <cp:category/>
  <cp:version/>
  <cp:contentType/>
  <cp:contentStatus/>
</cp:coreProperties>
</file>