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8960" windowHeight="11325"/>
  </bookViews>
  <sheets>
    <sheet name="Table 1" sheetId="1" r:id="rId1"/>
    <sheet name="Table 2" sheetId="2" r:id="rId2"/>
  </sheets>
  <calcPr calcId="145621"/>
</workbook>
</file>

<file path=xl/calcChain.xml><?xml version="1.0" encoding="utf-8"?>
<calcChain xmlns="http://schemas.openxmlformats.org/spreadsheetml/2006/main">
  <c r="R24" i="1" l="1"/>
  <c r="T24" i="1" s="1"/>
  <c r="R89" i="1" l="1"/>
  <c r="T89" i="1" s="1"/>
  <c r="O89" i="1"/>
  <c r="S89" i="1" s="1"/>
  <c r="U89" i="1" s="1"/>
  <c r="R90" i="1" l="1"/>
  <c r="T90" i="1" s="1"/>
  <c r="R91" i="1"/>
  <c r="T91" i="1" s="1"/>
  <c r="R92" i="1"/>
  <c r="T92" i="1" s="1"/>
  <c r="R93" i="1"/>
  <c r="T93" i="1" s="1"/>
  <c r="R94" i="1"/>
  <c r="T94" i="1" s="1"/>
  <c r="R95" i="1"/>
  <c r="T95" i="1" s="1"/>
  <c r="R88" i="1"/>
  <c r="T88" i="1" s="1"/>
  <c r="O90" i="1"/>
  <c r="S90" i="1" s="1"/>
  <c r="O91" i="1"/>
  <c r="S91" i="1" s="1"/>
  <c r="O92" i="1"/>
  <c r="S92" i="1" s="1"/>
  <c r="O93" i="1"/>
  <c r="S93" i="1" s="1"/>
  <c r="O94" i="1"/>
  <c r="S94" i="1" s="1"/>
  <c r="O95" i="1"/>
  <c r="S95" i="1" s="1"/>
  <c r="O88" i="1"/>
  <c r="S88" i="1" s="1"/>
  <c r="O85" i="1"/>
  <c r="S85" i="1" s="1"/>
  <c r="O84" i="1"/>
  <c r="O11" i="1"/>
  <c r="S11" i="1" s="1"/>
  <c r="R11" i="1"/>
  <c r="L11" i="1"/>
  <c r="H11" i="1"/>
  <c r="H12" i="1" s="1"/>
  <c r="R98" i="1"/>
  <c r="R99" i="1" s="1"/>
  <c r="O98" i="1"/>
  <c r="S98" i="1" s="1"/>
  <c r="S99" i="1" s="1"/>
  <c r="L85" i="1"/>
  <c r="T85" i="1" s="1"/>
  <c r="L84" i="1"/>
  <c r="T84" i="1" s="1"/>
  <c r="T86" i="1" s="1"/>
  <c r="R77" i="1"/>
  <c r="R78" i="1"/>
  <c r="R79" i="1"/>
  <c r="R80" i="1"/>
  <c r="R81" i="1"/>
  <c r="R76" i="1"/>
  <c r="O77" i="1"/>
  <c r="O78" i="1"/>
  <c r="O79" i="1"/>
  <c r="O80" i="1"/>
  <c r="O81" i="1"/>
  <c r="O76" i="1"/>
  <c r="L77" i="1"/>
  <c r="T77" i="1" s="1"/>
  <c r="L78" i="1"/>
  <c r="T78" i="1" s="1"/>
  <c r="L79" i="1"/>
  <c r="L80" i="1"/>
  <c r="T80" i="1" s="1"/>
  <c r="L81" i="1"/>
  <c r="L76" i="1"/>
  <c r="H77" i="1"/>
  <c r="S77" i="1" s="1"/>
  <c r="H78" i="1"/>
  <c r="S78" i="1" s="1"/>
  <c r="H79" i="1"/>
  <c r="S79" i="1" s="1"/>
  <c r="H80" i="1"/>
  <c r="H81" i="1"/>
  <c r="S81" i="1" s="1"/>
  <c r="H76" i="1"/>
  <c r="R68" i="1"/>
  <c r="R69" i="1"/>
  <c r="R70" i="1"/>
  <c r="R71" i="1"/>
  <c r="R72" i="1"/>
  <c r="R73" i="1"/>
  <c r="R67" i="1"/>
  <c r="L68" i="1"/>
  <c r="L69" i="1"/>
  <c r="L70" i="1"/>
  <c r="L71" i="1"/>
  <c r="L72" i="1"/>
  <c r="L73" i="1"/>
  <c r="L67" i="1"/>
  <c r="H68" i="1"/>
  <c r="H69" i="1"/>
  <c r="H70" i="1"/>
  <c r="H71" i="1"/>
  <c r="H72" i="1"/>
  <c r="H73" i="1"/>
  <c r="H67" i="1"/>
  <c r="O68" i="1"/>
  <c r="O69" i="1"/>
  <c r="O70" i="1"/>
  <c r="O71" i="1"/>
  <c r="O72" i="1"/>
  <c r="O73" i="1"/>
  <c r="O67" i="1"/>
  <c r="R52" i="1"/>
  <c r="R53" i="1"/>
  <c r="R54" i="1"/>
  <c r="R55" i="1"/>
  <c r="R56" i="1"/>
  <c r="R57" i="1"/>
  <c r="R58" i="1"/>
  <c r="R59" i="1"/>
  <c r="R60" i="1"/>
  <c r="R61" i="1"/>
  <c r="R62" i="1"/>
  <c r="R63" i="1"/>
  <c r="R64" i="1"/>
  <c r="R51" i="1"/>
  <c r="O52" i="1"/>
  <c r="O53" i="1"/>
  <c r="O54" i="1"/>
  <c r="O55" i="1"/>
  <c r="O56" i="1"/>
  <c r="O57" i="1"/>
  <c r="O58" i="1"/>
  <c r="O59" i="1"/>
  <c r="O60" i="1"/>
  <c r="O61" i="1"/>
  <c r="O62" i="1"/>
  <c r="O63" i="1"/>
  <c r="O64" i="1"/>
  <c r="O51" i="1"/>
  <c r="L52" i="1"/>
  <c r="L53" i="1"/>
  <c r="L54" i="1"/>
  <c r="L55" i="1"/>
  <c r="L56" i="1"/>
  <c r="L57" i="1"/>
  <c r="L58" i="1"/>
  <c r="L59" i="1"/>
  <c r="L60" i="1"/>
  <c r="L61" i="1"/>
  <c r="L62" i="1"/>
  <c r="L63" i="1"/>
  <c r="L64" i="1"/>
  <c r="L51" i="1"/>
  <c r="H52" i="1"/>
  <c r="H53" i="1"/>
  <c r="H54" i="1"/>
  <c r="H55" i="1"/>
  <c r="H56" i="1"/>
  <c r="H57" i="1"/>
  <c r="H58" i="1"/>
  <c r="H59" i="1"/>
  <c r="H60" i="1"/>
  <c r="H61" i="1"/>
  <c r="H62" i="1"/>
  <c r="H63" i="1"/>
  <c r="H64" i="1"/>
  <c r="H51" i="1"/>
  <c r="R48" i="1"/>
  <c r="R47" i="1"/>
  <c r="R46" i="1"/>
  <c r="R45" i="1"/>
  <c r="R44" i="1"/>
  <c r="O45" i="1"/>
  <c r="O46" i="1"/>
  <c r="O47" i="1"/>
  <c r="O48" i="1"/>
  <c r="O44" i="1"/>
  <c r="L45" i="1"/>
  <c r="L46" i="1"/>
  <c r="L47" i="1"/>
  <c r="L48" i="1"/>
  <c r="L44" i="1"/>
  <c r="H45" i="1"/>
  <c r="H46" i="1"/>
  <c r="H47" i="1"/>
  <c r="H48" i="1"/>
  <c r="H44" i="1"/>
  <c r="R41" i="1"/>
  <c r="R40" i="1"/>
  <c r="O41" i="1"/>
  <c r="O40" i="1"/>
  <c r="O42" i="1" s="1"/>
  <c r="L41" i="1"/>
  <c r="L40" i="1"/>
  <c r="H41" i="1"/>
  <c r="H40" i="1"/>
  <c r="R25" i="1"/>
  <c r="T25" i="1" s="1"/>
  <c r="R26" i="1"/>
  <c r="T26" i="1" s="1"/>
  <c r="R27" i="1"/>
  <c r="T27" i="1" s="1"/>
  <c r="R28" i="1"/>
  <c r="T28" i="1" s="1"/>
  <c r="R29" i="1"/>
  <c r="T29" i="1" s="1"/>
  <c r="R23" i="1"/>
  <c r="O24" i="1"/>
  <c r="S24" i="1" s="1"/>
  <c r="U24" i="1" s="1"/>
  <c r="O25" i="1"/>
  <c r="S25" i="1" s="1"/>
  <c r="O26" i="1"/>
  <c r="S26" i="1" s="1"/>
  <c r="O27" i="1"/>
  <c r="O28" i="1"/>
  <c r="S28" i="1" s="1"/>
  <c r="O29" i="1"/>
  <c r="S29" i="1" s="1"/>
  <c r="O23" i="1"/>
  <c r="R18" i="1"/>
  <c r="R19" i="1"/>
  <c r="R20" i="1"/>
  <c r="R21" i="1"/>
  <c r="R17" i="1"/>
  <c r="O18" i="1"/>
  <c r="O19" i="1"/>
  <c r="O20" i="1"/>
  <c r="O21" i="1"/>
  <c r="O17" i="1"/>
  <c r="L18" i="1"/>
  <c r="L19" i="1"/>
  <c r="L20" i="1"/>
  <c r="L21" i="1"/>
  <c r="L17" i="1"/>
  <c r="H18" i="1"/>
  <c r="H19" i="1"/>
  <c r="H20" i="1"/>
  <c r="H21" i="1"/>
  <c r="H17" i="1"/>
  <c r="T48" i="1" l="1"/>
  <c r="R42" i="1"/>
  <c r="S58" i="1"/>
  <c r="T60" i="1"/>
  <c r="U93" i="1"/>
  <c r="S61" i="1"/>
  <c r="T96" i="1"/>
  <c r="S41" i="1"/>
  <c r="S56" i="1"/>
  <c r="T58" i="1"/>
  <c r="O49" i="1"/>
  <c r="S63" i="1"/>
  <c r="T51" i="1"/>
  <c r="T53" i="1"/>
  <c r="T70" i="1"/>
  <c r="U92" i="1"/>
  <c r="S62" i="1"/>
  <c r="T64" i="1"/>
  <c r="U91" i="1"/>
  <c r="S73" i="1"/>
  <c r="T68" i="1"/>
  <c r="U78" i="1"/>
  <c r="U90" i="1"/>
  <c r="S19" i="1"/>
  <c r="S46" i="1"/>
  <c r="S70" i="1"/>
  <c r="H42" i="1"/>
  <c r="S57" i="1"/>
  <c r="T59" i="1"/>
  <c r="S69" i="1"/>
  <c r="T67" i="1"/>
  <c r="T63" i="1"/>
  <c r="S60" i="1"/>
  <c r="T62" i="1"/>
  <c r="S20" i="1"/>
  <c r="S47" i="1"/>
  <c r="S59" i="1"/>
  <c r="T61" i="1"/>
  <c r="S71" i="1"/>
  <c r="L82" i="1"/>
  <c r="T20" i="1"/>
  <c r="T19" i="1"/>
  <c r="T46" i="1"/>
  <c r="T79" i="1"/>
  <c r="U79" i="1" s="1"/>
  <c r="S17" i="1"/>
  <c r="U17" i="1" s="1"/>
  <c r="H49" i="1"/>
  <c r="O65" i="1"/>
  <c r="S21" i="1"/>
  <c r="U21" i="1" s="1"/>
  <c r="S48" i="1"/>
  <c r="U48" i="1" s="1"/>
  <c r="S72" i="1"/>
  <c r="U77" i="1"/>
  <c r="T11" i="1"/>
  <c r="U11" i="1" s="1"/>
  <c r="T81" i="1"/>
  <c r="U81" i="1" s="1"/>
  <c r="S45" i="1"/>
  <c r="T17" i="1"/>
  <c r="S68" i="1"/>
  <c r="T21" i="1"/>
  <c r="S55" i="1"/>
  <c r="T41" i="1"/>
  <c r="U41" i="1" s="1"/>
  <c r="S54" i="1"/>
  <c r="T56" i="1"/>
  <c r="U95" i="1"/>
  <c r="U94" i="1"/>
  <c r="S80" i="1"/>
  <c r="U80" i="1" s="1"/>
  <c r="S18" i="1"/>
  <c r="T57" i="1"/>
  <c r="O22" i="1"/>
  <c r="M37" i="1" s="1"/>
  <c r="O37" i="1" s="1"/>
  <c r="S37" i="1" s="1"/>
  <c r="S51" i="1"/>
  <c r="S53" i="1"/>
  <c r="T55" i="1"/>
  <c r="T72" i="1"/>
  <c r="T18" i="1"/>
  <c r="S64" i="1"/>
  <c r="S52" i="1"/>
  <c r="T54" i="1"/>
  <c r="U85" i="1"/>
  <c r="L49" i="1"/>
  <c r="T44" i="1"/>
  <c r="T47" i="1"/>
  <c r="T45" i="1"/>
  <c r="R49" i="1"/>
  <c r="T52" i="1"/>
  <c r="S67" i="1"/>
  <c r="T73" i="1"/>
  <c r="T71" i="1"/>
  <c r="T69" i="1"/>
  <c r="O99" i="1"/>
  <c r="O86" i="1"/>
  <c r="S84" i="1"/>
  <c r="U88" i="1"/>
  <c r="O96" i="1"/>
  <c r="S23" i="1"/>
  <c r="S40" i="1"/>
  <c r="S44" i="1"/>
  <c r="T76" i="1"/>
  <c r="T98" i="1"/>
  <c r="T99" i="1" s="1"/>
  <c r="U99" i="1" s="1"/>
  <c r="S27" i="1"/>
  <c r="U27" i="1" s="1"/>
  <c r="R22" i="1"/>
  <c r="T23" i="1"/>
  <c r="L42" i="1"/>
  <c r="T40" i="1"/>
  <c r="H82" i="1"/>
  <c r="S76" i="1"/>
  <c r="R96" i="1"/>
  <c r="S96" i="1"/>
  <c r="U96" i="1" s="1"/>
  <c r="H74" i="1"/>
  <c r="U25" i="1"/>
  <c r="U29" i="1"/>
  <c r="U28" i="1"/>
  <c r="U26" i="1"/>
  <c r="O74" i="1"/>
  <c r="O82" i="1"/>
  <c r="L86" i="1"/>
  <c r="L74" i="1"/>
  <c r="L12" i="1"/>
  <c r="H65" i="1"/>
  <c r="O16" i="1"/>
  <c r="R16" i="1"/>
  <c r="R74" i="1"/>
  <c r="R82" i="1"/>
  <c r="R65" i="1"/>
  <c r="L65" i="1"/>
  <c r="S42" i="1" l="1"/>
  <c r="U56" i="1"/>
  <c r="U46" i="1"/>
  <c r="U19" i="1"/>
  <c r="U58" i="1"/>
  <c r="U64" i="1"/>
  <c r="U20" i="1"/>
  <c r="U62" i="1"/>
  <c r="U60" i="1"/>
  <c r="U68" i="1"/>
  <c r="U69" i="1"/>
  <c r="U70" i="1"/>
  <c r="U57" i="1"/>
  <c r="H100" i="1"/>
  <c r="H102" i="1" s="1"/>
  <c r="U61" i="1"/>
  <c r="U53" i="1"/>
  <c r="U51" i="1"/>
  <c r="U23" i="1"/>
  <c r="U63" i="1"/>
  <c r="U52" i="1"/>
  <c r="U18" i="1"/>
  <c r="U71" i="1"/>
  <c r="U73" i="1"/>
  <c r="U98" i="1"/>
  <c r="U47" i="1"/>
  <c r="U59" i="1"/>
  <c r="U55" i="1"/>
  <c r="T16" i="1"/>
  <c r="T82" i="1"/>
  <c r="U44" i="1"/>
  <c r="T42" i="1"/>
  <c r="U42" i="1" s="1"/>
  <c r="U45" i="1"/>
  <c r="U72" i="1"/>
  <c r="T22" i="1"/>
  <c r="T65" i="1"/>
  <c r="U54" i="1"/>
  <c r="O34" i="1"/>
  <c r="S22" i="1"/>
  <c r="S65" i="1"/>
  <c r="S16" i="1"/>
  <c r="U76" i="1"/>
  <c r="S82" i="1"/>
  <c r="P37" i="1"/>
  <c r="R37" i="1" s="1"/>
  <c r="T37" i="1" s="1"/>
  <c r="U37" i="1" s="1"/>
  <c r="R34" i="1"/>
  <c r="U84" i="1"/>
  <c r="S86" i="1"/>
  <c r="U86" i="1" s="1"/>
  <c r="S74" i="1"/>
  <c r="U67" i="1"/>
  <c r="T49" i="1"/>
  <c r="S49" i="1"/>
  <c r="T74" i="1"/>
  <c r="U40" i="1"/>
  <c r="P36" i="1"/>
  <c r="R36" i="1" s="1"/>
  <c r="T36" i="1" s="1"/>
  <c r="M36" i="1"/>
  <c r="L100" i="1"/>
  <c r="L102" i="1" s="1"/>
  <c r="U49" i="1" l="1"/>
  <c r="U82" i="1"/>
  <c r="T34" i="1"/>
  <c r="S34" i="1"/>
  <c r="U22" i="1"/>
  <c r="U65" i="1"/>
  <c r="U74" i="1"/>
  <c r="U16" i="1"/>
  <c r="R38" i="1"/>
  <c r="R100" i="1" s="1"/>
  <c r="T38" i="1"/>
  <c r="M38" i="1"/>
  <c r="O36" i="1"/>
  <c r="S36" i="1" s="1"/>
  <c r="U34" i="1" l="1"/>
  <c r="T100" i="1"/>
  <c r="T102" i="1" s="1"/>
  <c r="S102" i="1"/>
  <c r="R102" i="1"/>
  <c r="O38" i="1"/>
  <c r="O100" i="1" s="1"/>
  <c r="O102" i="1" s="1"/>
  <c r="U36" i="1" l="1"/>
  <c r="S38" i="1"/>
  <c r="U38" i="1" l="1"/>
  <c r="S100" i="1"/>
  <c r="U100" i="1" s="1"/>
  <c r="U102" i="1" s="1"/>
</calcChain>
</file>

<file path=xl/sharedStrings.xml><?xml version="1.0" encoding="utf-8"?>
<sst xmlns="http://schemas.openxmlformats.org/spreadsheetml/2006/main" count="413" uniqueCount="219">
  <si>
    <r>
      <rPr>
        <sz val="4.5"/>
        <rFont val="Calibri"/>
        <family val="2"/>
      </rPr>
      <t>Додаток № 4</t>
    </r>
  </si>
  <si>
    <r>
      <rPr>
        <sz val="4.5"/>
        <rFont val="Calibri"/>
        <family val="2"/>
      </rPr>
      <t>до Договору про надання гранту інституційної підтримки</t>
    </r>
  </si>
  <si>
    <r>
      <rPr>
        <b/>
        <sz val="5"/>
        <rFont val="Arial"/>
        <family val="2"/>
      </rPr>
      <t>ЗВІТ</t>
    </r>
  </si>
  <si>
    <r>
      <rPr>
        <b/>
        <sz val="5"/>
        <rFont val="Arial"/>
        <family val="2"/>
      </rPr>
      <t>про надходження та використання коштів для реалізації Проєкту інституційної підтримки</t>
    </r>
  </si>
  <si>
    <r>
      <rPr>
        <b/>
        <sz val="4"/>
        <rFont val="Arial"/>
        <family val="2"/>
      </rPr>
      <t>Розділ: Стаття: Пункт:</t>
    </r>
  </si>
  <si>
    <r>
      <rPr>
        <b/>
        <sz val="4"/>
        <rFont val="Arial"/>
        <family val="2"/>
      </rPr>
      <t>№</t>
    </r>
  </si>
  <si>
    <r>
      <rPr>
        <b/>
        <sz val="4"/>
        <rFont val="Arial"/>
        <family val="2"/>
      </rPr>
      <t>Найменування витрат</t>
    </r>
  </si>
  <si>
    <r>
      <rPr>
        <b/>
        <sz val="4"/>
        <rFont val="Arial"/>
        <family val="2"/>
      </rPr>
      <t>Одиниця виміру</t>
    </r>
  </si>
  <si>
    <r>
      <rPr>
        <b/>
        <sz val="4"/>
        <rFont val="Arial"/>
        <family val="2"/>
      </rPr>
      <t xml:space="preserve">Планові витрати гранту інституційної підтримки УКФ
</t>
    </r>
    <r>
      <rPr>
        <b/>
        <sz val="4"/>
        <rFont val="Arial"/>
        <family val="2"/>
      </rPr>
      <t>(кредиторська заборгованість) з 12.03.2020 року</t>
    </r>
  </si>
  <si>
    <r>
      <rPr>
        <b/>
        <sz val="4"/>
        <rFont val="Arial"/>
        <family val="2"/>
      </rPr>
      <t xml:space="preserve">Фактичні витрати гранту інституційної підтримки УКФ
</t>
    </r>
    <r>
      <rPr>
        <b/>
        <sz val="4"/>
        <rFont val="Arial"/>
        <family val="2"/>
      </rPr>
      <t>(кредиторська заборгованість) з 12.03.2020 року</t>
    </r>
  </si>
  <si>
    <r>
      <rPr>
        <b/>
        <sz val="4"/>
        <rFont val="Arial"/>
        <family val="2"/>
      </rPr>
      <t xml:space="preserve">Планові витрати за рахунок інституційної підтримки УКФ
</t>
    </r>
    <r>
      <rPr>
        <b/>
        <sz val="4"/>
        <rFont val="Arial"/>
        <family val="2"/>
      </rPr>
      <t>(заплановані витрати)  до 31.12.2020 року включно</t>
    </r>
  </si>
  <si>
    <r>
      <rPr>
        <b/>
        <sz val="4"/>
        <rFont val="Arial"/>
        <family val="2"/>
      </rPr>
      <t xml:space="preserve">Фактичні витрати за рахунок інституційної підтримки УКФ (заплановані витрати)
</t>
    </r>
    <r>
      <rPr>
        <b/>
        <sz val="4"/>
        <rFont val="Arial"/>
        <family val="2"/>
      </rPr>
      <t>до 31.12.2020 року включно</t>
    </r>
  </si>
  <si>
    <r>
      <rPr>
        <b/>
        <sz val="4"/>
        <rFont val="Arial"/>
        <family val="2"/>
      </rPr>
      <t>Загальна сума витрат гранту інституційної підтримки УКФ</t>
    </r>
  </si>
  <si>
    <r>
      <rPr>
        <b/>
        <sz val="4"/>
        <rFont val="Arial"/>
        <family val="2"/>
      </rPr>
      <t>ПРИМІТКИ</t>
    </r>
  </si>
  <si>
    <r>
      <rPr>
        <b/>
        <sz val="4"/>
        <rFont val="Arial"/>
        <family val="2"/>
      </rPr>
      <t>Кількість/ Період</t>
    </r>
  </si>
  <si>
    <r>
      <rPr>
        <b/>
        <sz val="4"/>
        <rFont val="Arial"/>
        <family val="2"/>
      </rPr>
      <t>Вартість за одиницю, грн</t>
    </r>
  </si>
  <si>
    <r>
      <rPr>
        <b/>
        <sz val="4"/>
        <rFont val="Arial"/>
        <family val="2"/>
      </rPr>
      <t>Загальна сума, грн (=4*5)</t>
    </r>
  </si>
  <si>
    <r>
      <rPr>
        <b/>
        <sz val="4"/>
        <rFont val="Arial"/>
        <family val="2"/>
      </rPr>
      <t>Загальна сума, грн (=5*6)</t>
    </r>
  </si>
  <si>
    <r>
      <rPr>
        <b/>
        <sz val="4"/>
        <rFont val="Arial"/>
        <family val="2"/>
      </rPr>
      <t>Загальна сума, грн (=8*9)</t>
    </r>
  </si>
  <si>
    <r>
      <rPr>
        <b/>
        <sz val="4"/>
        <rFont val="Arial"/>
        <family val="2"/>
      </rPr>
      <t>Загальна сума, грн (=11*12)</t>
    </r>
  </si>
  <si>
    <r>
      <rPr>
        <b/>
        <sz val="4"/>
        <rFont val="Arial"/>
        <family val="2"/>
      </rPr>
      <t>планова сума, грн (=6+10)</t>
    </r>
  </si>
  <si>
    <r>
      <rPr>
        <b/>
        <sz val="4"/>
        <rFont val="Arial"/>
        <family val="2"/>
      </rPr>
      <t>фактична сума, грн (=7+13)</t>
    </r>
  </si>
  <si>
    <r>
      <rPr>
        <b/>
        <sz val="4"/>
        <rFont val="Arial"/>
        <family val="2"/>
      </rPr>
      <t>різниця, грн (=14-15)</t>
    </r>
  </si>
  <si>
    <r>
      <rPr>
        <b/>
        <sz val="4"/>
        <rFont val="Arial"/>
        <family val="2"/>
      </rPr>
      <t>Стовпці:</t>
    </r>
  </si>
  <si>
    <r>
      <rPr>
        <b/>
        <sz val="5"/>
        <rFont val="Arial"/>
        <family val="2"/>
      </rPr>
      <t>Розділ:</t>
    </r>
  </si>
  <si>
    <r>
      <rPr>
        <b/>
        <sz val="5"/>
        <rFont val="Arial"/>
        <family val="2"/>
      </rPr>
      <t>І</t>
    </r>
  </si>
  <si>
    <r>
      <rPr>
        <b/>
        <sz val="5"/>
        <rFont val="Arial"/>
        <family val="2"/>
      </rPr>
      <t>Надходження:</t>
    </r>
  </si>
  <si>
    <r>
      <rPr>
        <b/>
        <sz val="4"/>
        <rFont val="Arial"/>
        <family val="2"/>
      </rPr>
      <t>Стаття:</t>
    </r>
  </si>
  <si>
    <r>
      <rPr>
        <sz val="4"/>
        <rFont val="Arial"/>
        <family val="2"/>
      </rPr>
      <t>Український культурний фонд</t>
    </r>
  </si>
  <si>
    <r>
      <rPr>
        <sz val="4"/>
        <rFont val="Arial"/>
        <family val="2"/>
      </rPr>
      <t>грн</t>
    </r>
  </si>
  <si>
    <r>
      <rPr>
        <sz val="4"/>
        <rFont val="Arial"/>
        <family val="2"/>
      </rPr>
      <t>0,00</t>
    </r>
  </si>
  <si>
    <r>
      <rPr>
        <b/>
        <i/>
        <sz val="5"/>
        <rFont val="Arial"/>
        <family val="2"/>
      </rPr>
      <t>Всього по розділу І "Надходження":</t>
    </r>
  </si>
  <si>
    <r>
      <rPr>
        <b/>
        <sz val="5"/>
        <rFont val="Arial"/>
        <family val="2"/>
      </rPr>
      <t>0,00</t>
    </r>
  </si>
  <si>
    <r>
      <rPr>
        <b/>
        <sz val="5"/>
        <rFont val="Arial"/>
        <family val="2"/>
      </rPr>
      <t>ІІ</t>
    </r>
  </si>
  <si>
    <r>
      <rPr>
        <b/>
        <sz val="5"/>
        <rFont val="Arial"/>
        <family val="2"/>
      </rPr>
      <t>Витрати:</t>
    </r>
  </si>
  <si>
    <r>
      <rPr>
        <b/>
        <sz val="4"/>
        <rFont val="Arial"/>
        <family val="2"/>
      </rPr>
      <t>Оплата праці</t>
    </r>
  </si>
  <si>
    <r>
      <rPr>
        <b/>
        <sz val="4"/>
        <rFont val="Arial"/>
        <family val="2"/>
      </rPr>
      <t>Підстаття</t>
    </r>
  </si>
  <si>
    <r>
      <rPr>
        <b/>
        <sz val="4"/>
        <rFont val="Arial"/>
        <family val="2"/>
      </rPr>
      <t>Штатних працівників</t>
    </r>
  </si>
  <si>
    <r>
      <rPr>
        <b/>
        <sz val="4"/>
        <rFont val="Arial"/>
        <family val="2"/>
      </rPr>
      <t>0,00</t>
    </r>
  </si>
  <si>
    <r>
      <rPr>
        <b/>
        <sz val="4"/>
        <rFont val="Arial"/>
        <family val="2"/>
      </rPr>
      <t>Пункт</t>
    </r>
  </si>
  <si>
    <r>
      <rPr>
        <sz val="4"/>
        <rFont val="Arial"/>
        <family val="2"/>
      </rPr>
      <t>Повне ПІБ, посада</t>
    </r>
  </si>
  <si>
    <r>
      <rPr>
        <sz val="4"/>
        <rFont val="Arial"/>
        <family val="2"/>
      </rPr>
      <t>місяців</t>
    </r>
  </si>
  <si>
    <r>
      <rPr>
        <b/>
        <sz val="4"/>
        <rFont val="Arial"/>
        <family val="2"/>
      </rPr>
      <t>За договорами ЦПХ</t>
    </r>
  </si>
  <si>
    <r>
      <rPr>
        <sz val="4"/>
        <rFont val="Arial"/>
        <family val="2"/>
      </rPr>
      <t>НЕ ЗАПОВНЮЄТЬСЯ!</t>
    </r>
  </si>
  <si>
    <r>
      <rPr>
        <b/>
        <sz val="4"/>
        <rFont val="Arial"/>
        <family val="2"/>
      </rPr>
      <t>За договорами з ФОП</t>
    </r>
  </si>
  <si>
    <r>
      <rPr>
        <b/>
        <sz val="4"/>
        <rFont val="Arial"/>
        <family val="2"/>
      </rPr>
      <t>Всього по статті 1 "Оплата праці "</t>
    </r>
  </si>
  <si>
    <r>
      <rPr>
        <b/>
        <sz val="4"/>
        <rFont val="Arial"/>
        <family val="2"/>
      </rPr>
      <t>Соціальні внески з оплати праці (нарахування ЄСВ)</t>
    </r>
  </si>
  <si>
    <r>
      <rPr>
        <sz val="4"/>
        <rFont val="Arial"/>
        <family val="2"/>
      </rPr>
      <t>Штатні працівники</t>
    </r>
  </si>
  <si>
    <r>
      <rPr>
        <sz val="4"/>
        <color rgb="FFFF0000"/>
        <rFont val="Arial"/>
        <family val="2"/>
      </rPr>
      <t>0,22</t>
    </r>
  </si>
  <si>
    <r>
      <rPr>
        <sz val="4"/>
        <rFont val="Arial"/>
        <family val="2"/>
      </rPr>
      <t>За договорами ЦПХ</t>
    </r>
  </si>
  <si>
    <r>
      <rPr>
        <b/>
        <sz val="4"/>
        <rFont val="Arial"/>
        <family val="2"/>
      </rPr>
      <t>Всього по статті 2 "Соціальні внески з оплати праці (нарахування ЄСВ)"</t>
    </r>
  </si>
  <si>
    <r>
      <rPr>
        <b/>
        <sz val="4"/>
        <rFont val="Arial"/>
        <family val="2"/>
      </rPr>
      <t>Оренда приміщень та земельних ділянок</t>
    </r>
  </si>
  <si>
    <r>
      <rPr>
        <b/>
        <sz val="4"/>
        <rFont val="Arial"/>
        <family val="2"/>
      </rPr>
      <t>Всього по статті 3 "Оренда приміщень та земельних ділянок"</t>
    </r>
  </si>
  <si>
    <r>
      <rPr>
        <b/>
        <sz val="4"/>
        <rFont val="Arial"/>
        <family val="2"/>
      </rPr>
      <t>Експлуатаційні витрати на утримання приміщень та комунальні послуги</t>
    </r>
  </si>
  <si>
    <r>
      <rPr>
        <b/>
        <sz val="4"/>
        <rFont val="Arial"/>
        <family val="2"/>
      </rPr>
      <t>Всього по статті 4 "Експлуатаційні витрати на утримання приміщень та комунальні послуги"</t>
    </r>
  </si>
  <si>
    <r>
      <rPr>
        <b/>
        <sz val="4"/>
        <rFont val="Arial"/>
        <family val="2"/>
      </rPr>
      <t>Оренда техніки, обладнання та інструменту</t>
    </r>
  </si>
  <si>
    <r>
      <rPr>
        <b/>
        <sz val="4"/>
        <rFont val="Arial"/>
        <family val="2"/>
      </rPr>
      <t>Всього по статті 5 "Оренда техніки, обладнання та інструменту"</t>
    </r>
  </si>
  <si>
    <r>
      <rPr>
        <b/>
        <sz val="4"/>
        <rFont val="Arial"/>
        <family val="2"/>
      </rPr>
      <t>Матеріальні витрати (за винятком капітальних видатків)</t>
    </r>
  </si>
  <si>
    <r>
      <rPr>
        <sz val="4"/>
        <rFont val="Arial"/>
        <family val="2"/>
      </rPr>
      <t>шт</t>
    </r>
  </si>
  <si>
    <r>
      <rPr>
        <b/>
        <sz val="4"/>
        <rFont val="Arial"/>
        <family val="2"/>
      </rPr>
      <t>Всього по статті 6 "Матеріальні витрати (за винятком капітальних видатків)"</t>
    </r>
  </si>
  <si>
    <r>
      <rPr>
        <b/>
        <sz val="4"/>
        <rFont val="Arial"/>
        <family val="2"/>
      </rPr>
      <t>Витрати на послуги зв'язку, інтернет, обслуговування сайтів та програмного забезпечення;</t>
    </r>
  </si>
  <si>
    <r>
      <rPr>
        <b/>
        <sz val="4"/>
        <rFont val="Arial"/>
        <family val="2"/>
      </rPr>
      <t>Всього по статті 7 "Витрати на послуги зв'язку, інтернет, обслуговування програм"</t>
    </r>
  </si>
  <si>
    <r>
      <rPr>
        <b/>
        <sz val="4"/>
        <rFont val="Arial"/>
        <family val="2"/>
      </rPr>
      <t>Банківські витрати</t>
    </r>
  </si>
  <si>
    <r>
      <rPr>
        <sz val="4"/>
        <rFont val="Arial"/>
        <family val="2"/>
      </rPr>
      <t>Банківська комісія за переказ</t>
    </r>
  </si>
  <si>
    <r>
      <rPr>
        <sz val="4"/>
        <rFont val="Arial"/>
        <family val="2"/>
      </rPr>
      <t>Розрахунково-касове обслуговування</t>
    </r>
  </si>
  <si>
    <r>
      <rPr>
        <b/>
        <sz val="4"/>
        <rFont val="Arial"/>
        <family val="2"/>
      </rPr>
      <t>Всього по статті 8 "Банківські витрати"</t>
    </r>
  </si>
  <si>
    <r>
      <rPr>
        <b/>
        <sz val="4.5"/>
        <rFont val="Arial"/>
        <family val="2"/>
      </rPr>
      <t xml:space="preserve">Інші витрати пов'язані з основною
</t>
    </r>
    <r>
      <rPr>
        <b/>
        <sz val="4.5"/>
        <rFont val="Arial"/>
        <family val="2"/>
      </rPr>
      <t>діяльністю організації</t>
    </r>
  </si>
  <si>
    <r>
      <rPr>
        <b/>
        <sz val="4"/>
        <rFont val="Arial"/>
        <family val="2"/>
      </rPr>
      <t>Всього по статті 9 "Інші витрати пов'язані з основною діяльністю організації"</t>
    </r>
  </si>
  <si>
    <r>
      <rPr>
        <b/>
        <sz val="4.5"/>
        <rFont val="Arial"/>
        <family val="2"/>
      </rPr>
      <t>Аудиторські послуги</t>
    </r>
  </si>
  <si>
    <r>
      <rPr>
        <sz val="4.5"/>
        <rFont val="Arial"/>
        <family val="2"/>
      </rPr>
      <t>Аудиторські послуги</t>
    </r>
  </si>
  <si>
    <r>
      <rPr>
        <b/>
        <sz val="4"/>
        <rFont val="Arial"/>
        <family val="2"/>
      </rPr>
      <t>Всього по статті 9 "Аудиторські послуги"</t>
    </r>
  </si>
  <si>
    <r>
      <rPr>
        <b/>
        <i/>
        <sz val="5"/>
        <rFont val="Arial"/>
        <family val="2"/>
      </rPr>
      <t>Всього по розділу ІІ "Витрати":</t>
    </r>
  </si>
  <si>
    <r>
      <rPr>
        <b/>
        <sz val="5"/>
        <rFont val="Arial"/>
        <family val="2"/>
      </rPr>
      <t>РЕЗУЛЬТАТ ІНСТИТУЦІЙНОЇ ПІДТРИМКИ</t>
    </r>
  </si>
  <si>
    <r>
      <rPr>
        <sz val="4"/>
        <rFont val="Arial"/>
        <family val="2"/>
      </rPr>
      <t>Склав:</t>
    </r>
  </si>
  <si>
    <r>
      <rPr>
        <sz val="4"/>
        <rFont val="Arial"/>
        <family val="2"/>
      </rPr>
      <t>(посада)</t>
    </r>
  </si>
  <si>
    <r>
      <rPr>
        <sz val="4"/>
        <rFont val="Arial"/>
        <family val="2"/>
      </rPr>
      <t>(підпис та печатка)</t>
    </r>
  </si>
  <si>
    <r>
      <rPr>
        <sz val="4"/>
        <rFont val="Arial"/>
        <family val="2"/>
      </rPr>
      <t>(ПІБ)</t>
    </r>
  </si>
  <si>
    <r>
      <rPr>
        <b/>
        <sz val="6.5"/>
        <rFont val="Times New Roman"/>
        <family val="1"/>
      </rPr>
      <t>ФОНД:                                                                                                                                                                                                                                                                                                           ГРАНТООТРИМУВАЧ:</t>
    </r>
  </si>
  <si>
    <t>Григор Наталя Леонідівна, директор</t>
  </si>
  <si>
    <t>Литвиненко Антон Миколайович, технічний директор</t>
  </si>
  <si>
    <t>Теркун Дмитро Сергійович, технік звукового та світлового обладнання</t>
  </si>
  <si>
    <t>Вакантна,технік-електрик</t>
  </si>
  <si>
    <t>Вакантна, фахівець з устаткування звукових трактів та акустики</t>
  </si>
  <si>
    <t>Гомулько Ростислав Станіславович,послуги профілактичних робіт з акустичним обладнанням та світловим</t>
  </si>
  <si>
    <r>
      <rPr>
        <b/>
        <sz val="4"/>
        <rFont val="Arial"/>
        <family val="2"/>
      </rPr>
      <t>1.2.7</t>
    </r>
    <r>
      <rPr>
        <sz val="11"/>
        <color theme="1"/>
        <rFont val="Calibri"/>
        <family val="2"/>
        <charset val="204"/>
        <scheme val="minor"/>
      </rPr>
      <t/>
    </r>
  </si>
  <si>
    <r>
      <rPr>
        <b/>
        <sz val="4"/>
        <rFont val="Arial"/>
        <family val="2"/>
      </rPr>
      <t>1.2.8</t>
    </r>
    <r>
      <rPr>
        <sz val="11"/>
        <color theme="1"/>
        <rFont val="Calibri"/>
        <family val="2"/>
        <charset val="204"/>
        <scheme val="minor"/>
      </rPr>
      <t/>
    </r>
  </si>
  <si>
    <r>
      <rPr>
        <b/>
        <sz val="4"/>
        <rFont val="Arial"/>
        <family val="2"/>
      </rPr>
      <t>1.2.9</t>
    </r>
    <r>
      <rPr>
        <sz val="11"/>
        <color theme="1"/>
        <rFont val="Calibri"/>
        <family val="2"/>
        <charset val="204"/>
        <scheme val="minor"/>
      </rPr>
      <t/>
    </r>
  </si>
  <si>
    <r>
      <rPr>
        <b/>
        <sz val="4"/>
        <rFont val="Arial"/>
        <family val="2"/>
      </rPr>
      <t>1.2.10</t>
    </r>
    <r>
      <rPr>
        <sz val="11"/>
        <color theme="1"/>
        <rFont val="Calibri"/>
        <family val="2"/>
        <charset val="204"/>
        <scheme val="minor"/>
      </rPr>
      <t/>
    </r>
  </si>
  <si>
    <t>Ковалевський Олександр Сергійович, послуги профілактики електрогосподарства</t>
  </si>
  <si>
    <t>м. Полтава, вул.Автобазівська 2/9 корпус 16, офісне приміщення, оренда 34,7м *67грн=2325</t>
  </si>
  <si>
    <t xml:space="preserve">м. Полтава, вул. Комарова 7, складське приміщення  </t>
  </si>
  <si>
    <t>Водопостачання</t>
  </si>
  <si>
    <t>Електроенергія</t>
  </si>
  <si>
    <t>Опалення</t>
  </si>
  <si>
    <t>Експлуатаційні витрати (обслуговування пожежної сигналізації, охоронні послуги, користування кухонним приміщенням)</t>
  </si>
  <si>
    <t>Експлуатаційні витрати (послуги прибирання: офісні та складські приміщення)</t>
  </si>
  <si>
    <t>Світлодіодний екран SMD7.91мм 15м.кв. ( орендовано з лютого до кінця 2020року. Домовленість з Орендодавцем про знижку в: квітні, травні, червні, липні та відміни оплати за березень. До довомленої оплати повернення з серпня)</t>
  </si>
  <si>
    <t>Сценічне обладнання (Ферми круглі Alustage діаметр 4м., орендовано з лютого до кінця 2020року. Домовленість з Орендодавцем про знижку в: квітні, травні, червні, липні та відміни оплати за березень До довомленої оплати повернення з серпня)</t>
  </si>
  <si>
    <t xml:space="preserve">карта захвата (Deck Link Quad 2) орендовано в травні,,домовленість про оплату з липня </t>
  </si>
  <si>
    <r>
      <t>Відео мікшер</t>
    </r>
    <r>
      <rPr>
        <i/>
        <sz val="4"/>
        <color theme="1"/>
        <rFont val="Arial"/>
        <family val="2"/>
        <charset val="204"/>
      </rPr>
      <t xml:space="preserve"> (Black magic ATEM Television Studio + Monitor 1080P Multi format)</t>
    </r>
    <r>
      <rPr>
        <sz val="4"/>
        <color theme="1"/>
        <rFont val="Arial"/>
        <family val="2"/>
        <charset val="204"/>
      </rPr>
      <t xml:space="preserve"> орендовано в травні, ,домовленість про оплату з липня </t>
    </r>
  </si>
  <si>
    <r>
      <t xml:space="preserve">Відео мікшер </t>
    </r>
    <r>
      <rPr>
        <i/>
        <sz val="4"/>
        <color theme="1"/>
        <rFont val="Arial"/>
        <family val="2"/>
        <charset val="204"/>
      </rPr>
      <t>(Black magic Design ATEM Mini PRO HDMI)</t>
    </r>
    <r>
      <rPr>
        <sz val="4"/>
        <color theme="1"/>
        <rFont val="Arial"/>
        <family val="2"/>
        <charset val="204"/>
      </rPr>
      <t xml:space="preserve">орендовано в травні,,домовленість про оплату з липня </t>
    </r>
  </si>
  <si>
    <r>
      <t xml:space="preserve">Відеокамера </t>
    </r>
    <r>
      <rPr>
        <i/>
        <sz val="4"/>
        <color theme="1"/>
        <rFont val="Arial"/>
        <family val="2"/>
        <charset val="204"/>
      </rPr>
      <t>(Canon XA25)</t>
    </r>
    <r>
      <rPr>
        <sz val="4"/>
        <color theme="1"/>
        <rFont val="Arial"/>
        <family val="2"/>
        <charset val="204"/>
      </rPr>
      <t xml:space="preserve"> орендовано в травні, домовленість про оплату з липня </t>
    </r>
  </si>
  <si>
    <r>
      <t xml:space="preserve">комутація SDI </t>
    </r>
    <r>
      <rPr>
        <i/>
        <sz val="4"/>
        <color theme="1"/>
        <rFont val="Arial"/>
        <family val="2"/>
        <charset val="204"/>
      </rPr>
      <t>(кабель 50м)</t>
    </r>
    <r>
      <rPr>
        <sz val="4"/>
        <color theme="1"/>
        <rFont val="Arial"/>
        <family val="2"/>
        <charset val="204"/>
      </rPr>
      <t xml:space="preserve">орендовано в травні,домовленість про оплату з липня </t>
    </r>
  </si>
  <si>
    <r>
      <t xml:space="preserve">комутація SDI </t>
    </r>
    <r>
      <rPr>
        <i/>
        <sz val="4"/>
        <color theme="1"/>
        <rFont val="Arial"/>
        <family val="2"/>
        <charset val="204"/>
      </rPr>
      <t>(кабель 10м)</t>
    </r>
    <r>
      <rPr>
        <sz val="4"/>
        <color theme="1"/>
        <rFont val="Arial"/>
        <family val="2"/>
        <charset val="204"/>
      </rPr>
      <t xml:space="preserve">орендовано в травні,домовленість про оплату з липня </t>
    </r>
  </si>
  <si>
    <r>
      <t xml:space="preserve">комутація HDMI </t>
    </r>
    <r>
      <rPr>
        <i/>
        <sz val="4"/>
        <color theme="1"/>
        <rFont val="Arial"/>
        <family val="2"/>
        <charset val="204"/>
      </rPr>
      <t>(кабель 1м)</t>
    </r>
    <r>
      <rPr>
        <sz val="4"/>
        <color theme="1"/>
        <rFont val="Arial"/>
        <family val="2"/>
        <charset val="204"/>
      </rPr>
      <t xml:space="preserve">орендовано в травні, домовленість про оплату з липня </t>
    </r>
  </si>
  <si>
    <r>
      <t xml:space="preserve">карта захвата </t>
    </r>
    <r>
      <rPr>
        <i/>
        <sz val="4"/>
        <color theme="1"/>
        <rFont val="Arial"/>
        <family val="2"/>
        <charset val="204"/>
      </rPr>
      <t>(Deck Link Mini Recorder)</t>
    </r>
    <r>
      <rPr>
        <sz val="4"/>
        <color theme="1"/>
        <rFont val="Arial"/>
        <family val="2"/>
        <charset val="204"/>
      </rPr>
      <t xml:space="preserve">орендовано в травні,домовленість про оплату з липня </t>
    </r>
  </si>
  <si>
    <r>
      <t xml:space="preserve">конвертор форматів HDMI to SDI </t>
    </r>
    <r>
      <rPr>
        <i/>
        <sz val="4"/>
        <color theme="1"/>
        <rFont val="Arial"/>
        <family val="2"/>
        <charset val="204"/>
      </rPr>
      <t>( Black magic Micro Converter HDMI to SDI)</t>
    </r>
    <r>
      <rPr>
        <sz val="4"/>
        <color theme="1"/>
        <rFont val="Arial"/>
        <family val="2"/>
        <charset val="204"/>
      </rPr>
      <t xml:space="preserve"> орендовано в травні, ,домовленість про оплату з липня </t>
    </r>
  </si>
  <si>
    <r>
      <t xml:space="preserve">конвертор форматів HDMI to SDI  </t>
    </r>
    <r>
      <rPr>
        <i/>
        <sz val="4"/>
        <color theme="1"/>
        <rFont val="Arial"/>
        <family val="2"/>
        <charset val="204"/>
      </rPr>
      <t>(Black magic Micro Converter SDI to HDMI)</t>
    </r>
    <r>
      <rPr>
        <sz val="4"/>
        <color theme="1"/>
        <rFont val="Arial"/>
        <family val="2"/>
        <charset val="204"/>
      </rPr>
      <t xml:space="preserve"> орендовано в травні, ,домовленість про оплату з липня </t>
    </r>
  </si>
  <si>
    <r>
      <t xml:space="preserve">Комп'ютер </t>
    </r>
    <r>
      <rPr>
        <i/>
        <sz val="4"/>
        <color theme="1"/>
        <rFont val="Arial"/>
        <family val="2"/>
        <charset val="204"/>
      </rPr>
      <t>(MAC PRO 2018)</t>
    </r>
    <r>
      <rPr>
        <sz val="4"/>
        <color theme="1"/>
        <rFont val="Arial"/>
        <family val="2"/>
        <charset val="204"/>
      </rPr>
      <t xml:space="preserve"> орендовано в травні, домовленість про оплату з липня </t>
    </r>
  </si>
  <si>
    <r>
      <t xml:space="preserve">Ноутбук </t>
    </r>
    <r>
      <rPr>
        <i/>
        <sz val="4"/>
        <color theme="1"/>
        <rFont val="Arial"/>
        <family val="2"/>
        <charset val="204"/>
      </rPr>
      <t>(DELL Inspiron 15 i7)</t>
    </r>
    <r>
      <rPr>
        <sz val="4"/>
        <color theme="1"/>
        <rFont val="Arial"/>
        <family val="2"/>
        <charset val="204"/>
      </rPr>
      <t xml:space="preserve">  орендовано в травні, ,домовленість про оплату з липня </t>
    </r>
  </si>
  <si>
    <t>UV-C дезінфекція UV DIRECT II (64 W)</t>
  </si>
  <si>
    <t>Диспенсер сенсорний безконтактний для антисептика SBT group PL151049S</t>
  </si>
  <si>
    <t>Стійка напольна EAGLE TV1051</t>
  </si>
  <si>
    <t>Цифровий безконтактний інфрачервоний термометр тіла</t>
  </si>
  <si>
    <t>Канцтовари (розхідні матеріали)</t>
  </si>
  <si>
    <t>Монітор 29" LG Ultra Wide 29WL500-B</t>
  </si>
  <si>
    <t xml:space="preserve"> Принтер для кольорового друку HP Color Laser 150a (4ZB94A)</t>
  </si>
  <si>
    <t>Послуги адміністративні: зв'язок, Internet</t>
  </si>
  <si>
    <t>Обслуговування сайту, остаточні доналаштування</t>
  </si>
  <si>
    <t>L8 CE
Community Edition license.</t>
  </si>
  <si>
    <t>ZOOM ПІДПРИЄМСТВО</t>
  </si>
  <si>
    <t>CRM Бітрікс24 хмари тариф бізнес</t>
  </si>
  <si>
    <t>Впровадження  ПК “Універсал 7 ERP”</t>
  </si>
  <si>
    <t>Оцінка відповідності та технічний огляд машин, механізмів, устаткування підвищеної небезпеки,  вимогам нормативно-правових актів з охорони праці та промислової безпеки.</t>
  </si>
  <si>
    <t xml:space="preserve"> Ремонтні роботи РА Активної НЧ АС лінійної системи dB Technologies (15од*3500грн ФОП Вельгас Андрій Олександрович)</t>
  </si>
  <si>
    <t>Ремонтні роботи світлодіодних модулів LUX LED MRV 210-2 (24шт*1620грн ФОП  Зільберштейн Руслан Леонідович )</t>
  </si>
  <si>
    <t>Ремонтні роботи світлових приборів  (8од*2000грн ФОП Важинський В.М. )</t>
  </si>
  <si>
    <t>Виготовлення мобільних підставок для UV-C дезінфекція UV DIRECT II (64 W)</t>
  </si>
  <si>
    <t>виготовлення кабінету сцени</t>
  </si>
  <si>
    <t xml:space="preserve">Оцінка відповідності силових дистриб'юторів  </t>
  </si>
  <si>
    <r>
      <rPr>
        <sz val="4.5"/>
        <rFont val="Calibri"/>
        <family val="2"/>
      </rPr>
      <t>№3INST81-2614</t>
    </r>
    <r>
      <rPr>
        <sz val="4.5"/>
        <rFont val="Times New Roman"/>
        <family val="1"/>
      </rPr>
      <t xml:space="preserve"> </t>
    </r>
    <r>
      <rPr>
        <sz val="4.5"/>
        <rFont val="Calibri"/>
        <family val="2"/>
      </rPr>
      <t>від "15" листопада 2020 року</t>
    </r>
  </si>
  <si>
    <t>4.1.</t>
  </si>
  <si>
    <t>1.1</t>
  </si>
  <si>
    <t>1.2</t>
  </si>
  <si>
    <t>1.3</t>
  </si>
  <si>
    <t>1.6</t>
  </si>
  <si>
    <t>1.7</t>
  </si>
  <si>
    <t>Бариш Олексій  Андрійович,послуги  налагодження  інженерних комунікацій для забезпечення трансляцій та ZOOM</t>
  </si>
  <si>
    <t>1.2.1</t>
  </si>
  <si>
    <t>1.2.2</t>
  </si>
  <si>
    <t>1.2.3</t>
  </si>
  <si>
    <t>1.2.6</t>
  </si>
  <si>
    <t>1.2.7</t>
  </si>
  <si>
    <t>1.2.8</t>
  </si>
  <si>
    <t>3.1</t>
  </si>
  <si>
    <t>3.2</t>
  </si>
  <si>
    <t>4.2</t>
  </si>
  <si>
    <t>4.3</t>
  </si>
  <si>
    <t>4.4</t>
  </si>
  <si>
    <t>4.5</t>
  </si>
  <si>
    <t>5.1</t>
  </si>
  <si>
    <t>5.2</t>
  </si>
  <si>
    <t>5.3</t>
  </si>
  <si>
    <t>5.4</t>
  </si>
  <si>
    <t>5.6</t>
  </si>
  <si>
    <t>5.7</t>
  </si>
  <si>
    <t>5.8</t>
  </si>
  <si>
    <t>5.9</t>
  </si>
  <si>
    <t>5.10</t>
  </si>
  <si>
    <t>5.11</t>
  </si>
  <si>
    <t>5.12</t>
  </si>
  <si>
    <t>5.13</t>
  </si>
  <si>
    <t>5.14</t>
  </si>
  <si>
    <t>5.15</t>
  </si>
  <si>
    <t>6.1</t>
  </si>
  <si>
    <t>6.2</t>
  </si>
  <si>
    <t>6.3</t>
  </si>
  <si>
    <t>6.4</t>
  </si>
  <si>
    <t>6.5</t>
  </si>
  <si>
    <t>6.6</t>
  </si>
  <si>
    <t>6.7</t>
  </si>
  <si>
    <t>7.1</t>
  </si>
  <si>
    <t>7.2</t>
  </si>
  <si>
    <t>7.3</t>
  </si>
  <si>
    <t>7.5</t>
  </si>
  <si>
    <t>7.4</t>
  </si>
  <si>
    <t>7.6</t>
  </si>
  <si>
    <t>8.1</t>
  </si>
  <si>
    <t>8.2</t>
  </si>
  <si>
    <t>9.1</t>
  </si>
  <si>
    <t>9.2</t>
  </si>
  <si>
    <t>9.3</t>
  </si>
  <si>
    <t>9.4</t>
  </si>
  <si>
    <t>9.5</t>
  </si>
  <si>
    <t>9.6</t>
  </si>
  <si>
    <t>9.7</t>
  </si>
  <si>
    <t>одиниць</t>
  </si>
  <si>
    <t>місяців</t>
  </si>
  <si>
    <t>Роботи виконувались протягом 2-х місяців, виконано робіт більше, ніж заплановано</t>
  </si>
  <si>
    <t>Зміна людини, роботи виконувались протягом 2-х місяців, виконано робіт більше, ніж заплановано</t>
  </si>
  <si>
    <t>Заробітну плату за 3 місяці (вересень-листопад) було виплачено власними коштами. Залишок грантових коштів по статті оплата праці розподілено між іншими статтями затрат кошторису. На вакантні посади працівників не прийнято, тому штатним працівникам встановлено надбавку вакантні посади.</t>
  </si>
  <si>
    <t xml:space="preserve">Працівників не прийнято. </t>
  </si>
  <si>
    <t>Гришко Олександр Володимирович, Замко рослав Володимирович, послуги налагодження та перевірок електричних мереж та монтувальні світлодіодного екрану, послуги відео оператора</t>
  </si>
  <si>
    <t>Змінено людину, виконано більше робіт, ніж було заплановано</t>
  </si>
  <si>
    <t>Змінено людину, виконано менше робіт, ніж було заплановано. Частково заплановані роботи виконували штатні працівники</t>
  </si>
  <si>
    <t>Єфременко Петро Валерійович,Ковалевський Олександр Сергійович, послуги профілактики електрогосподарства</t>
  </si>
  <si>
    <t>Договір ЦПХ не заключено. Частково заплановані роботи виконував штатний працівник Теркун Д.С., за що йому було встановлено надбавку до посадового окладу за інтенсивність праці за грудень 2020р.</t>
  </si>
  <si>
    <t>Виконано робіт більше, ніж заплановано. Роботи виконувались протягом 2-х місяців</t>
  </si>
  <si>
    <t>У зв'язку з тим, що компанія не мала достатньої кількості власного ресурсу, для технічного забезпечення заходу зі святкування "Дня міста Кропивницький", було прийнято рішення про додаткову оренду сценічного обладнання.</t>
  </si>
  <si>
    <t xml:space="preserve">В зв'язку з ускладненням ситуації з Covid-19 та для розширення одночасно працюючих майданчиків з метою отримання більшого фінансового ефекту, а також для профілактики та безпеки співробітників, було прийнято рішення про закупівлю більшої кількості одиниць такого обладнання. </t>
  </si>
  <si>
    <t xml:space="preserve">Кількість одиниць закупівлі збільшено у зв'язку з додатковою закупівлею дезінфекторів. </t>
  </si>
  <si>
    <t xml:space="preserve">Виникла потреба в купівлі додаткового монітору для потреб персоналу. </t>
  </si>
  <si>
    <t>Згідно європейських стандартів безпеки праці, будь-яка сценічна конструкція має бути паспортизована та перевірена на динамічні та статичні навантаження. Прийнято рішення на кошти, що не використані по іншим статтям, провести таку паспортизацію. Даний вид затрат на пряму пов'язаний зі статтею  9.1</t>
  </si>
  <si>
    <t>Зміна роздрібної ціни</t>
  </si>
  <si>
    <t xml:space="preserve">В порівнянні з первинним кошторисом змінилася господарські потреби підприємства. Прийнято рішення відмовитися від вказаного програмного забезпечення. </t>
  </si>
  <si>
    <t xml:space="preserve">Відмова від деяких модулів програми, що не будуть використовуватися в господарській діяльності, призвела до зменшення статті затрат. </t>
  </si>
  <si>
    <t>З моменту подання кошторису господарські потреби підприємства змінилися і виконання даної статті затрат забезпечено підрядником за договором ЦПХ. Потреби в купівлі ліцензії немає.</t>
  </si>
  <si>
    <t>Після вивчення безкоштовної версії даного програмного продукту, було прийнято рішення відмовитись від його встановлення.</t>
  </si>
  <si>
    <t>Стаття затрат буде профінансована власними коштами.</t>
  </si>
  <si>
    <t>Оскільки договір РКО не дозволяє автоматичне списання з рахунку, на який надійшли кошти від УКФ, стаття профінансована власним коштом.</t>
  </si>
  <si>
    <t>З моменту подання заявки, ціна на такі послуги змінилася.</t>
  </si>
  <si>
    <t xml:space="preserve">Сума витрат змінена у зв'язку з тим, що неможливо заздалегіть оцінити вартість ремонтних робіт та запчастин, що будуть використовуваться без фактичного його проведення. Розрахунок проводився по факту виконаних робіт. </t>
  </si>
  <si>
    <t xml:space="preserve">З моменту подання кошторису ціни постачальником змінені у зв'язку зі зміною вартості матеріалів для виготовлення. </t>
  </si>
  <si>
    <t xml:space="preserve">Зміна цінової політики виконавця по відношенню до замовника. </t>
  </si>
  <si>
    <t xml:space="preserve">Після вивчення пропозицій на ринку таких послуг, статтю затрат було приведено у відповідність до реальної вартості. </t>
  </si>
  <si>
    <t>Планувались роботи виконувати протягом 4-х місяців. По факту заключили 2 договори з 2-ма працівниками - Сазоновим Є.І. і Назаренко Ю.І., кожен з якиї терміном на один місяць. Роботи розподілено між Сазоновим і Назаренко.</t>
  </si>
  <si>
    <t>Сазонов Євген Ігоревич, Назаренко Юлія Іванівна, віддалене обслуговування програмного забезпечення Бітрікс</t>
  </si>
  <si>
    <t>Повна назва організації Заявника:ПРИВАТНЕ ПІДПРИЄМСТВО "ПІАР МЮЗІК"</t>
  </si>
  <si>
    <t>Колесник Богдан Тарасович, Мигловець Дмитро Миколайович, послуги з налагодження звукового сигналу, послуги відео оператора</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</si>
</sst>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color rgb="FF000000"/>
      <name val="Times New Roman"/>
      <charset val="204"/>
    </font>
    <font>
      <sz val="11"/>
      <color theme="1"/>
      <name val="Calibri"/>
      <family val="2"/>
      <charset val="204"/>
      <scheme val="minor"/>
    </font>
    <font>
      <sz val="4.5"/>
      <name val="Calibri"/>
      <family val="2"/>
      <charset val="204"/>
    </font>
    <font>
      <b/>
      <sz val="5"/>
      <name val="Arial"/>
      <family val="2"/>
      <charset val="204"/>
    </font>
    <font>
      <b/>
      <sz val="4"/>
      <name val="Arial"/>
      <family val="2"/>
      <charset val="204"/>
    </font>
    <font>
      <b/>
      <sz val="4"/>
      <color rgb="FF000000"/>
      <name val="Arial"/>
      <family val="2"/>
    </font>
    <font>
      <sz val="4"/>
      <name val="Arial"/>
      <family val="2"/>
      <charset val="204"/>
    </font>
    <font>
      <b/>
      <i/>
      <sz val="5"/>
      <name val="Arial"/>
      <family val="2"/>
      <charset val="204"/>
    </font>
    <font>
      <b/>
      <sz val="4.5"/>
      <color rgb="FF000000"/>
      <name val="Arial"/>
      <family val="2"/>
    </font>
    <font>
      <b/>
      <sz val="4.5"/>
      <name val="Arial"/>
      <family val="2"/>
      <charset val="204"/>
    </font>
    <font>
      <sz val="4.5"/>
      <name val="Arial"/>
      <family val="2"/>
      <charset val="204"/>
    </font>
    <font>
      <b/>
      <sz val="6.5"/>
      <name val="Times New Roman"/>
      <family val="1"/>
      <charset val="204"/>
    </font>
    <font>
      <sz val="4.5"/>
      <name val="Calibri"/>
      <family val="2"/>
    </font>
    <font>
      <sz val="4.5"/>
      <name val="Times New Roman"/>
      <family val="1"/>
    </font>
    <font>
      <b/>
      <sz val="5"/>
      <name val="Arial"/>
      <family val="2"/>
    </font>
    <font>
      <b/>
      <sz val="4"/>
      <name val="Arial"/>
      <family val="2"/>
    </font>
    <font>
      <sz val="4"/>
      <name val="Arial"/>
      <family val="2"/>
    </font>
    <font>
      <b/>
      <i/>
      <sz val="5"/>
      <name val="Arial"/>
      <family val="2"/>
    </font>
    <font>
      <sz val="4"/>
      <color rgb="FFFF0000"/>
      <name val="Arial"/>
      <family val="2"/>
    </font>
    <font>
      <b/>
      <sz val="4.5"/>
      <name val="Arial"/>
      <family val="2"/>
    </font>
    <font>
      <sz val="4.5"/>
      <name val="Arial"/>
      <family val="2"/>
    </font>
    <font>
      <b/>
      <sz val="6.5"/>
      <name val="Times New Roman"/>
      <family val="1"/>
    </font>
    <font>
      <sz val="11"/>
      <color theme="1"/>
      <name val="Arial"/>
      <family val="2"/>
      <charset val="204"/>
    </font>
    <font>
      <b/>
      <sz val="4"/>
      <name val="Arial"/>
      <family val="2"/>
      <charset val="204"/>
    </font>
    <font>
      <i/>
      <sz val="4"/>
      <color theme="1"/>
      <name val="Arial"/>
      <family val="2"/>
      <charset val="204"/>
    </font>
    <font>
      <sz val="4"/>
      <color theme="1"/>
      <name val="Arial"/>
      <family val="2"/>
      <charset val="204"/>
    </font>
    <font>
      <sz val="4"/>
      <color rgb="FF000000"/>
      <name val="Times New Roman"/>
      <family val="1"/>
      <charset val="204"/>
    </font>
    <font>
      <sz val="4.5"/>
      <name val="Times New Roman"/>
      <family val="1"/>
      <charset val="204"/>
    </font>
  </fonts>
  <fills count="7">
    <fill>
      <patternFill patternType="none"/>
    </fill>
    <fill>
      <patternFill patternType="gray125"/>
    </fill>
    <fill>
      <patternFill patternType="solid">
        <fgColor rgb="FFF1F1F1"/>
      </patternFill>
    </fill>
    <fill>
      <patternFill patternType="solid">
        <fgColor rgb="FFFDF1CA"/>
      </patternFill>
    </fill>
    <fill>
      <patternFill patternType="solid">
        <fgColor rgb="FFFFFF00"/>
      </patternFill>
    </fill>
    <fill>
      <patternFill patternType="solid">
        <fgColor rgb="FFE1EED9"/>
      </patternFill>
    </fill>
    <fill>
      <patternFill patternType="solid">
        <fgColor rgb="FFD7D7D7"/>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style="thin">
        <color rgb="FF000000"/>
      </right>
      <top/>
      <bottom/>
      <diagonal/>
    </border>
  </borders>
  <cellStyleXfs count="2">
    <xf numFmtId="0" fontId="0" fillId="0" borderId="0"/>
    <xf numFmtId="0" fontId="22" fillId="0" borderId="0"/>
  </cellStyleXfs>
  <cellXfs count="145">
    <xf numFmtId="0" fontId="0" fillId="0" borderId="0" xfId="0" applyFill="1" applyBorder="1" applyAlignment="1">
      <alignment horizontal="left" vertical="top"/>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indent="3"/>
    </xf>
    <xf numFmtId="0" fontId="4" fillId="2" borderId="1" xfId="0" applyFont="1" applyFill="1" applyBorder="1" applyAlignment="1">
      <alignment horizontal="left" vertical="top" wrapText="1" indent="1"/>
    </xf>
    <xf numFmtId="0" fontId="4" fillId="3" borderId="1" xfId="0" applyFont="1" applyFill="1" applyBorder="1" applyAlignment="1">
      <alignment horizontal="center" vertical="top" wrapText="1"/>
    </xf>
    <xf numFmtId="1" fontId="5" fillId="3" borderId="1" xfId="0" applyNumberFormat="1" applyFont="1" applyFill="1" applyBorder="1" applyAlignment="1">
      <alignment horizontal="center" vertical="top" shrinkToFit="1"/>
    </xf>
    <xf numFmtId="0" fontId="3" fillId="4" borderId="1" xfId="0" applyFont="1" applyFill="1" applyBorder="1" applyAlignment="1">
      <alignment horizontal="center" vertical="top" wrapText="1"/>
    </xf>
    <xf numFmtId="0" fontId="3" fillId="4" borderId="1" xfId="0" applyFont="1" applyFill="1" applyBorder="1" applyAlignment="1">
      <alignment horizontal="left" vertical="top" wrapText="1"/>
    </xf>
    <xf numFmtId="0" fontId="0" fillId="4" borderId="1" xfId="0" applyFill="1" applyBorder="1" applyAlignment="1">
      <alignment horizontal="left"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0" fillId="0" borderId="1" xfId="0" applyFill="1" applyBorder="1" applyAlignment="1">
      <alignment horizontal="left" vertical="center" wrapText="1"/>
    </xf>
    <xf numFmtId="0" fontId="6" fillId="0" borderId="1" xfId="0" applyFont="1" applyFill="1" applyBorder="1" applyAlignment="1">
      <alignment horizontal="right" vertical="top" wrapText="1"/>
    </xf>
    <xf numFmtId="0" fontId="3" fillId="4" borderId="1" xfId="0" applyFont="1" applyFill="1" applyBorder="1" applyAlignment="1">
      <alignment horizontal="right" vertical="top" wrapText="1"/>
    </xf>
    <xf numFmtId="0" fontId="4" fillId="5" borderId="1" xfId="0" applyFont="1" applyFill="1" applyBorder="1" applyAlignment="1">
      <alignment horizontal="left" vertical="top" wrapText="1"/>
    </xf>
    <xf numFmtId="0" fontId="4" fillId="5" borderId="1" xfId="0" applyFont="1" applyFill="1" applyBorder="1" applyAlignment="1">
      <alignment horizontal="right" vertical="center" wrapText="1"/>
    </xf>
    <xf numFmtId="0" fontId="0" fillId="5" borderId="1" xfId="0" applyFill="1" applyBorder="1" applyAlignment="1">
      <alignment horizontal="left" vertical="center" wrapText="1"/>
    </xf>
    <xf numFmtId="0" fontId="4" fillId="0" borderId="1" xfId="0" applyFont="1" applyFill="1" applyBorder="1" applyAlignment="1">
      <alignment horizontal="left" vertical="top" wrapText="1"/>
    </xf>
    <xf numFmtId="0" fontId="0" fillId="6" borderId="1" xfId="0" applyFill="1" applyBorder="1" applyAlignment="1">
      <alignment horizontal="left" vertical="center" wrapText="1"/>
    </xf>
    <xf numFmtId="0" fontId="6" fillId="6" borderId="1" xfId="0" applyFont="1" applyFill="1" applyBorder="1" applyAlignment="1">
      <alignment horizontal="right"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4" fillId="5" borderId="1" xfId="0" applyFont="1" applyFill="1" applyBorder="1" applyAlignment="1">
      <alignment horizontal="center" vertical="center" wrapText="1"/>
    </xf>
    <xf numFmtId="0" fontId="0" fillId="5" borderId="1" xfId="0" applyFill="1" applyBorder="1" applyAlignment="1">
      <alignment horizontal="left" vertical="top" wrapText="1"/>
    </xf>
    <xf numFmtId="0" fontId="9" fillId="5"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4" fillId="4" borderId="1" xfId="0" applyFont="1" applyFill="1" applyBorder="1" applyAlignment="1">
      <alignment horizontal="right" vertical="top" wrapText="1"/>
    </xf>
    <xf numFmtId="0" fontId="6" fillId="0" borderId="0" xfId="0" applyFont="1" applyFill="1" applyBorder="1" applyAlignment="1">
      <alignment horizontal="left" vertical="top" wrapText="1" inden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indent="5"/>
    </xf>
    <xf numFmtId="0" fontId="6" fillId="0" borderId="0" xfId="0" applyFont="1" applyFill="1" applyBorder="1" applyAlignment="1">
      <alignment horizontal="left" vertical="center" wrapText="1" indent="7"/>
    </xf>
    <xf numFmtId="2" fontId="6" fillId="0" borderId="1" xfId="0" applyNumberFormat="1" applyFont="1" applyFill="1" applyBorder="1" applyAlignment="1">
      <alignment horizontal="left" vertical="top" wrapText="1"/>
    </xf>
    <xf numFmtId="2" fontId="6" fillId="0" borderId="1" xfId="0" applyNumberFormat="1" applyFont="1" applyFill="1" applyBorder="1" applyAlignment="1">
      <alignment horizontal="right" vertical="top" wrapText="1"/>
    </xf>
    <xf numFmtId="2" fontId="4" fillId="5" borderId="1" xfId="0" applyNumberFormat="1" applyFont="1" applyFill="1" applyBorder="1" applyAlignment="1">
      <alignment horizontal="right" vertical="center" wrapText="1"/>
    </xf>
    <xf numFmtId="2" fontId="6" fillId="6" borderId="1" xfId="0" applyNumberFormat="1" applyFont="1" applyFill="1" applyBorder="1" applyAlignment="1">
      <alignment horizontal="right" vertical="top" wrapText="1"/>
    </xf>
    <xf numFmtId="0" fontId="23" fillId="0" borderId="1" xfId="0" applyFont="1" applyFill="1" applyBorder="1" applyAlignment="1">
      <alignment horizontal="left" vertical="top" wrapText="1"/>
    </xf>
    <xf numFmtId="2" fontId="6" fillId="0" borderId="1" xfId="0" applyNumberFormat="1" applyFont="1" applyFill="1" applyBorder="1" applyAlignment="1">
      <alignment horizontal="center" vertical="top"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1" fontId="3" fillId="4" borderId="1" xfId="0" applyNumberFormat="1" applyFont="1" applyFill="1" applyBorder="1" applyAlignment="1">
      <alignment horizontal="right" vertical="top" wrapText="1"/>
    </xf>
    <xf numFmtId="1" fontId="4" fillId="4" borderId="1" xfId="0" applyNumberFormat="1" applyFont="1" applyFill="1" applyBorder="1" applyAlignment="1">
      <alignment horizontal="right" vertical="top" wrapText="1"/>
    </xf>
    <xf numFmtId="49" fontId="5" fillId="3" borderId="1" xfId="0" applyNumberFormat="1" applyFont="1" applyFill="1" applyBorder="1" applyAlignment="1">
      <alignment horizontal="center" vertical="top" shrinkToFit="1"/>
    </xf>
    <xf numFmtId="49" fontId="3" fillId="4"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center" shrinkToFit="1"/>
    </xf>
    <xf numFmtId="49" fontId="0" fillId="0" borderId="0" xfId="0" applyNumberFormat="1" applyFill="1" applyBorder="1" applyAlignment="1">
      <alignment horizontal="left" vertical="top"/>
    </xf>
    <xf numFmtId="49" fontId="3" fillId="4" borderId="1" xfId="0" applyNumberFormat="1" applyFont="1" applyFill="1" applyBorder="1" applyAlignment="1">
      <alignment horizontal="right" vertical="top" wrapText="1"/>
    </xf>
    <xf numFmtId="49" fontId="5" fillId="5" borderId="1" xfId="0" applyNumberFormat="1" applyFont="1" applyFill="1" applyBorder="1" applyAlignment="1">
      <alignment horizontal="right" vertical="top" shrinkToFit="1"/>
    </xf>
    <xf numFmtId="49" fontId="4" fillId="0" borderId="1" xfId="0" applyNumberFormat="1" applyFont="1" applyFill="1" applyBorder="1" applyAlignment="1">
      <alignment horizontal="right" vertical="top" wrapText="1"/>
    </xf>
    <xf numFmtId="49" fontId="5" fillId="0" borderId="1" xfId="0" applyNumberFormat="1" applyFont="1" applyFill="1" applyBorder="1" applyAlignment="1">
      <alignment horizontal="right" vertical="top" shrinkToFit="1"/>
    </xf>
    <xf numFmtId="49" fontId="15" fillId="0" borderId="1" xfId="0" applyNumberFormat="1" applyFont="1" applyFill="1" applyBorder="1" applyAlignment="1">
      <alignment horizontal="right" vertical="top" wrapText="1"/>
    </xf>
    <xf numFmtId="49" fontId="5" fillId="5" borderId="1" xfId="0" applyNumberFormat="1" applyFont="1" applyFill="1" applyBorder="1" applyAlignment="1">
      <alignment horizontal="right" vertical="center" shrinkToFit="1"/>
    </xf>
    <xf numFmtId="49" fontId="8" fillId="5" borderId="1" xfId="0" applyNumberFormat="1" applyFont="1" applyFill="1" applyBorder="1" applyAlignment="1">
      <alignment horizontal="right" vertical="center" shrinkToFit="1"/>
    </xf>
    <xf numFmtId="49" fontId="8" fillId="0" borderId="1" xfId="0" applyNumberFormat="1" applyFont="1" applyFill="1" applyBorder="1" applyAlignment="1">
      <alignment horizontal="right" vertical="top" shrinkToFit="1"/>
    </xf>
    <xf numFmtId="0" fontId="26" fillId="0" borderId="2" xfId="0" applyFont="1" applyFill="1" applyBorder="1" applyAlignment="1">
      <alignment horizontal="center" vertical="center" wrapText="1"/>
    </xf>
    <xf numFmtId="0" fontId="26" fillId="0" borderId="15" xfId="0" applyFont="1" applyFill="1" applyBorder="1" applyAlignment="1">
      <alignment vertical="center" wrapText="1"/>
    </xf>
    <xf numFmtId="0" fontId="26" fillId="0" borderId="3" xfId="0" applyFont="1" applyFill="1" applyBorder="1" applyAlignment="1">
      <alignment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6" fillId="0" borderId="8"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8" xfId="0" applyFont="1" applyFill="1" applyBorder="1" applyAlignment="1">
      <alignment horizontal="right" vertical="top" wrapText="1"/>
    </xf>
    <xf numFmtId="0" fontId="6" fillId="0" borderId="10" xfId="0" applyFont="1" applyFill="1" applyBorder="1" applyAlignment="1">
      <alignment horizontal="righ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10" xfId="0" applyFont="1" applyFill="1" applyBorder="1" applyAlignment="1">
      <alignment horizontal="left" vertical="top" wrapText="1"/>
    </xf>
    <xf numFmtId="0" fontId="3" fillId="4" borderId="8" xfId="0" applyFont="1" applyFill="1" applyBorder="1" applyAlignment="1">
      <alignment horizontal="right" vertical="top" wrapText="1"/>
    </xf>
    <xf numFmtId="0" fontId="3" fillId="4" borderId="10" xfId="0" applyFont="1" applyFill="1" applyBorder="1" applyAlignment="1">
      <alignment horizontal="right" vertical="top" wrapText="1"/>
    </xf>
    <xf numFmtId="0" fontId="0" fillId="6" borderId="8" xfId="0" applyFill="1" applyBorder="1" applyAlignment="1">
      <alignment horizontal="left" vertical="center" wrapText="1"/>
    </xf>
    <xf numFmtId="0" fontId="0" fillId="6" borderId="10" xfId="0" applyFill="1" applyBorder="1" applyAlignment="1">
      <alignment horizontal="left" vertical="center" wrapText="1"/>
    </xf>
    <xf numFmtId="0" fontId="6" fillId="6" borderId="8" xfId="0" applyFont="1" applyFill="1" applyBorder="1" applyAlignment="1">
      <alignment horizontal="right" vertical="top" wrapText="1"/>
    </xf>
    <xf numFmtId="0" fontId="6" fillId="6" borderId="10" xfId="0" applyFont="1" applyFill="1" applyBorder="1" applyAlignment="1">
      <alignment horizontal="righ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0" xfId="0" applyFont="1" applyFill="1" applyBorder="1" applyAlignment="1">
      <alignment horizontal="left" vertical="top" wrapText="1"/>
    </xf>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10" xfId="0" applyFill="1" applyBorder="1" applyAlignment="1">
      <alignment horizontal="left"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0" fillId="4" borderId="8" xfId="0" applyFill="1" applyBorder="1" applyAlignment="1">
      <alignment horizontal="left" wrapText="1"/>
    </xf>
    <xf numFmtId="0" fontId="0" fillId="4" borderId="10" xfId="0" applyFill="1" applyBorder="1" applyAlignment="1">
      <alignment horizontal="left" wrapText="1"/>
    </xf>
    <xf numFmtId="0" fontId="4" fillId="4" borderId="8" xfId="0" applyFont="1" applyFill="1" applyBorder="1" applyAlignment="1">
      <alignment horizontal="right" vertical="top" wrapText="1"/>
    </xf>
    <xf numFmtId="0" fontId="4" fillId="4" borderId="10" xfId="0" applyFont="1" applyFill="1" applyBorder="1" applyAlignment="1">
      <alignment horizontal="right" vertical="top" wrapText="1"/>
    </xf>
    <xf numFmtId="0" fontId="0" fillId="5" borderId="8" xfId="0" applyFill="1" applyBorder="1" applyAlignment="1">
      <alignment horizontal="left" vertical="center" wrapText="1"/>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6" fillId="0" borderId="4" xfId="0" applyFont="1" applyFill="1" applyBorder="1" applyAlignment="1">
      <alignment horizontal="left" vertical="center" wrapText="1" indent="4"/>
    </xf>
    <xf numFmtId="0" fontId="6" fillId="0" borderId="11" xfId="0" applyFont="1" applyFill="1" applyBorder="1" applyAlignment="1">
      <alignment horizontal="left" vertical="center" wrapText="1" indent="4"/>
    </xf>
    <xf numFmtId="0" fontId="6" fillId="0" borderId="5" xfId="0" applyFont="1" applyFill="1" applyBorder="1" applyAlignment="1">
      <alignment horizontal="left" vertical="center" wrapText="1" indent="4"/>
    </xf>
    <xf numFmtId="0" fontId="6" fillId="0" borderId="12" xfId="0" applyFont="1" applyFill="1" applyBorder="1" applyAlignment="1">
      <alignment horizontal="left" vertical="center" wrapText="1" indent="4"/>
    </xf>
    <xf numFmtId="0" fontId="6" fillId="0" borderId="0" xfId="0" applyFont="1" applyFill="1" applyBorder="1" applyAlignment="1">
      <alignment horizontal="left" vertical="center" wrapText="1" indent="4"/>
    </xf>
    <xf numFmtId="0" fontId="6" fillId="0" borderId="13" xfId="0" applyFont="1" applyFill="1" applyBorder="1" applyAlignment="1">
      <alignment horizontal="left" vertical="center" wrapText="1" indent="4"/>
    </xf>
    <xf numFmtId="0" fontId="0" fillId="0" borderId="8" xfId="0" applyFill="1" applyBorder="1" applyAlignment="1">
      <alignment horizontal="left" vertical="center" wrapText="1"/>
    </xf>
    <xf numFmtId="0" fontId="0" fillId="0" borderId="10" xfId="0" applyFill="1" applyBorder="1" applyAlignment="1">
      <alignment horizontal="left" vertical="center" wrapText="1"/>
    </xf>
    <xf numFmtId="0" fontId="6" fillId="0" borderId="8" xfId="0" applyFont="1" applyFill="1" applyBorder="1" applyAlignment="1">
      <alignment horizontal="left" vertical="center" wrapText="1" indent="4"/>
    </xf>
    <xf numFmtId="0" fontId="6" fillId="0" borderId="9" xfId="0" applyFont="1" applyFill="1" applyBorder="1" applyAlignment="1">
      <alignment horizontal="left" vertical="center" wrapText="1" indent="4"/>
    </xf>
    <xf numFmtId="0" fontId="6" fillId="0" borderId="10" xfId="0" applyFont="1" applyFill="1" applyBorder="1" applyAlignment="1">
      <alignment horizontal="left" vertical="center" wrapText="1" indent="4"/>
    </xf>
    <xf numFmtId="0" fontId="7" fillId="4" borderId="8"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4" borderId="10" xfId="0" applyFont="1" applyFill="1" applyBorder="1" applyAlignment="1">
      <alignment horizontal="left" vertical="top" wrapText="1"/>
    </xf>
    <xf numFmtId="0" fontId="6" fillId="0" borderId="6" xfId="0" applyFont="1" applyFill="1" applyBorder="1" applyAlignment="1">
      <alignment horizontal="left" vertical="center" wrapText="1" indent="4"/>
    </xf>
    <xf numFmtId="0" fontId="6" fillId="0" borderId="14" xfId="0" applyFont="1" applyFill="1" applyBorder="1" applyAlignment="1">
      <alignment horizontal="left" vertical="center" wrapText="1" indent="4"/>
    </xf>
    <xf numFmtId="0" fontId="6" fillId="0" borderId="7" xfId="0" applyFont="1" applyFill="1" applyBorder="1" applyAlignment="1">
      <alignment horizontal="left" vertical="center" wrapText="1" indent="4"/>
    </xf>
    <xf numFmtId="0" fontId="4" fillId="5" borderId="8" xfId="0" applyFont="1" applyFill="1" applyBorder="1" applyAlignment="1">
      <alignment horizontal="right" vertical="center" wrapText="1"/>
    </xf>
    <xf numFmtId="0" fontId="4" fillId="5" borderId="10" xfId="0" applyFont="1" applyFill="1" applyBorder="1" applyAlignment="1">
      <alignment horizontal="right" vertical="center" wrapText="1"/>
    </xf>
    <xf numFmtId="1" fontId="5" fillId="3" borderId="8" xfId="0" applyNumberFormat="1" applyFont="1" applyFill="1" applyBorder="1" applyAlignment="1">
      <alignment horizontal="right" vertical="top" indent="1" shrinkToFit="1"/>
    </xf>
    <xf numFmtId="1" fontId="5" fillId="3" borderId="10" xfId="0" applyNumberFormat="1" applyFont="1" applyFill="1" applyBorder="1" applyAlignment="1">
      <alignment horizontal="right" vertical="top" indent="1" shrinkToFit="1"/>
    </xf>
    <xf numFmtId="1" fontId="5" fillId="3" borderId="8" xfId="0" applyNumberFormat="1" applyFont="1" applyFill="1" applyBorder="1" applyAlignment="1">
      <alignment horizontal="center" vertical="top" shrinkToFit="1"/>
    </xf>
    <xf numFmtId="1" fontId="5" fillId="3" borderId="10" xfId="0" applyNumberFormat="1" applyFont="1" applyFill="1" applyBorder="1" applyAlignment="1">
      <alignment horizontal="center" vertical="top" shrinkToFit="1"/>
    </xf>
    <xf numFmtId="0" fontId="6" fillId="0" borderId="8" xfId="0" applyFont="1" applyFill="1" applyBorder="1" applyAlignment="1">
      <alignment horizontal="right" vertical="top" wrapText="1" indent="1"/>
    </xf>
    <xf numFmtId="0" fontId="6" fillId="0" borderId="10" xfId="0" applyFont="1" applyFill="1" applyBorder="1" applyAlignment="1">
      <alignment horizontal="right" vertical="top" wrapText="1" indent="1"/>
    </xf>
    <xf numFmtId="0" fontId="2"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3" fillId="0" borderId="0" xfId="0" applyFont="1" applyFill="1" applyBorder="1" applyAlignment="1">
      <alignment horizontal="center" vertical="top" wrapText="1"/>
    </xf>
    <xf numFmtId="0" fontId="4" fillId="0" borderId="0" xfId="0" applyFont="1" applyFill="1" applyBorder="1" applyAlignment="1">
      <alignment horizontal="left" vertical="top" wrapText="1" inden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0" fontId="4" fillId="2" borderId="2" xfId="0" applyFont="1" applyFill="1" applyBorder="1" applyAlignment="1">
      <alignment horizontal="left" vertical="center" wrapText="1" indent="3"/>
    </xf>
    <xf numFmtId="0" fontId="4" fillId="2" borderId="3" xfId="0" applyFont="1" applyFill="1" applyBorder="1" applyAlignment="1">
      <alignment horizontal="left" vertical="center" wrapText="1" indent="3"/>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0" fillId="2" borderId="8" xfId="0" applyFill="1" applyBorder="1" applyAlignment="1">
      <alignment horizontal="center" vertical="top" wrapText="1"/>
    </xf>
    <xf numFmtId="0" fontId="0" fillId="2" borderId="9" xfId="0" applyFill="1" applyBorder="1" applyAlignment="1">
      <alignment horizontal="center" vertical="top" wrapText="1"/>
    </xf>
    <xf numFmtId="0" fontId="0" fillId="2" borderId="10" xfId="0" applyFill="1" applyBorder="1" applyAlignment="1">
      <alignment horizontal="center" vertical="top" wrapText="1"/>
    </xf>
    <xf numFmtId="0" fontId="0" fillId="2" borderId="8" xfId="0" applyFill="1" applyBorder="1" applyAlignment="1">
      <alignment horizontal="left" vertical="top" wrapText="1" indent="1"/>
    </xf>
    <xf numFmtId="0" fontId="0" fillId="2" borderId="9" xfId="0" applyFill="1" applyBorder="1" applyAlignment="1">
      <alignment horizontal="left" vertical="top" wrapText="1" indent="1"/>
    </xf>
    <xf numFmtId="0" fontId="0" fillId="2" borderId="10" xfId="0" applyFill="1" applyBorder="1" applyAlignment="1">
      <alignment horizontal="left" vertical="top" wrapText="1" inden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left" vertical="top" wrapText="1"/>
    </xf>
    <xf numFmtId="0" fontId="4" fillId="2" borderId="10" xfId="0" applyFont="1" applyFill="1" applyBorder="1" applyAlignment="1">
      <alignment horizontal="left" vertical="top" wrapText="1"/>
    </xf>
    <xf numFmtId="0" fontId="11" fillId="0" borderId="0" xfId="0" applyFont="1" applyFill="1" applyBorder="1" applyAlignment="1">
      <alignment horizontal="left" vertical="top" wrapText="1" indent="5"/>
    </xf>
    <xf numFmtId="0" fontId="15" fillId="0" borderId="0" xfId="0" applyFont="1" applyFill="1" applyBorder="1" applyAlignment="1">
      <alignment horizontal="left" vertical="top" wrapText="1" inden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97529</xdr:rowOff>
    </xdr:from>
    <xdr:to>
      <xdr:col>2</xdr:col>
      <xdr:colOff>153178</xdr:colOff>
      <xdr:row>12</xdr:row>
      <xdr:rowOff>461985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93868" cy="461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94287</xdr:rowOff>
    </xdr:from>
    <xdr:to>
      <xdr:col>1</xdr:col>
      <xdr:colOff>458470</xdr:colOff>
      <xdr:row>1</xdr:row>
      <xdr:rowOff>94287</xdr:rowOff>
    </xdr:to>
    <xdr:sp macro="" textlink="">
      <xdr:nvSpPr>
        <xdr:cNvPr id="3" name="Shape 3"/>
        <xdr:cNvSpPr/>
      </xdr:nvSpPr>
      <xdr:spPr>
        <a:xfrm>
          <a:off x="0" y="0"/>
          <a:ext cx="1097280" cy="0"/>
        </a:xfrm>
        <a:custGeom>
          <a:avLst/>
          <a:gdLst/>
          <a:ahLst/>
          <a:cxnLst/>
          <a:rect l="0" t="0" r="0" b="0"/>
          <a:pathLst>
            <a:path w="1097280">
              <a:moveTo>
                <a:pt x="0" y="0"/>
              </a:moveTo>
              <a:lnTo>
                <a:pt x="1097280" y="0"/>
              </a:lnTo>
            </a:path>
          </a:pathLst>
        </a:custGeom>
        <a:ln w="3175">
          <a:solidFill>
            <a:srgbClr val="000000"/>
          </a:solidFill>
        </a:ln>
      </xdr:spPr>
    </xdr:sp>
    <xdr:clientData/>
  </xdr:twoCellAnchor>
  <xdr:twoCellAnchor editAs="oneCell">
    <xdr:from>
      <xdr:col>0</xdr:col>
      <xdr:colOff>0</xdr:colOff>
      <xdr:row>1</xdr:row>
      <xdr:rowOff>107348</xdr:rowOff>
    </xdr:from>
    <xdr:to>
      <xdr:col>1</xdr:col>
      <xdr:colOff>354330</xdr:colOff>
      <xdr:row>1</xdr:row>
      <xdr:rowOff>107348</xdr:rowOff>
    </xdr:to>
    <xdr:sp macro="" textlink="">
      <xdr:nvSpPr>
        <xdr:cNvPr id="4" name="Shape 4"/>
        <xdr:cNvSpPr/>
      </xdr:nvSpPr>
      <xdr:spPr>
        <a:xfrm>
          <a:off x="0" y="0"/>
          <a:ext cx="993140" cy="0"/>
        </a:xfrm>
        <a:custGeom>
          <a:avLst/>
          <a:gdLst/>
          <a:ahLst/>
          <a:cxnLst/>
          <a:rect l="0" t="0" r="0" b="0"/>
          <a:pathLst>
            <a:path w="993140">
              <a:moveTo>
                <a:pt x="0" y="0"/>
              </a:moveTo>
              <a:lnTo>
                <a:pt x="992785" y="0"/>
              </a:lnTo>
            </a:path>
          </a:pathLst>
        </a:custGeom>
        <a:ln w="3648">
          <a:solidFill>
            <a:srgbClr val="000000"/>
          </a:solidFill>
        </a:ln>
      </xdr:spPr>
    </xdr:sp>
    <xdr:clientData/>
  </xdr:twoCellAnchor>
  <xdr:oneCellAnchor>
    <xdr:from>
      <xdr:col>0</xdr:col>
      <xdr:colOff>0</xdr:colOff>
      <xdr:row>4</xdr:row>
      <xdr:rowOff>2285</xdr:rowOff>
    </xdr:from>
    <xdr:ext cx="1233170" cy="0"/>
    <xdr:sp macro="" textlink="">
      <xdr:nvSpPr>
        <xdr:cNvPr id="5" name="Shape 5"/>
        <xdr:cNvSpPr/>
      </xdr:nvSpPr>
      <xdr:spPr>
        <a:xfrm>
          <a:off x="0" y="0"/>
          <a:ext cx="1233170" cy="0"/>
        </a:xfrm>
        <a:custGeom>
          <a:avLst/>
          <a:gdLst/>
          <a:ahLst/>
          <a:cxnLst/>
          <a:rect l="0" t="0" r="0" b="0"/>
          <a:pathLst>
            <a:path w="1233170">
              <a:moveTo>
                <a:pt x="0" y="0"/>
              </a:moveTo>
              <a:lnTo>
                <a:pt x="1232903" y="0"/>
              </a:lnTo>
            </a:path>
          </a:pathLst>
        </a:custGeom>
        <a:ln w="4572">
          <a:solidFill>
            <a:srgbClr val="000000"/>
          </a:solidFill>
        </a:ln>
      </xdr:spPr>
    </xdr:sp>
    <xdr:clientData/>
  </xdr:oneCellAnchor>
  <xdr:oneCellAnchor>
    <xdr:from>
      <xdr:col>0</xdr:col>
      <xdr:colOff>0</xdr:colOff>
      <xdr:row>5</xdr:row>
      <xdr:rowOff>2285</xdr:rowOff>
    </xdr:from>
    <xdr:ext cx="858519" cy="0"/>
    <xdr:sp macro="" textlink="">
      <xdr:nvSpPr>
        <xdr:cNvPr id="6" name="Shape 6"/>
        <xdr:cNvSpPr/>
      </xdr:nvSpPr>
      <xdr:spPr>
        <a:xfrm>
          <a:off x="0" y="0"/>
          <a:ext cx="858519" cy="0"/>
        </a:xfrm>
        <a:custGeom>
          <a:avLst/>
          <a:gdLst/>
          <a:ahLst/>
          <a:cxnLst/>
          <a:rect l="0" t="0" r="0" b="0"/>
          <a:pathLst>
            <a:path w="858519">
              <a:moveTo>
                <a:pt x="0" y="0"/>
              </a:moveTo>
              <a:lnTo>
                <a:pt x="857999" y="0"/>
              </a:lnTo>
            </a:path>
          </a:pathLst>
        </a:custGeom>
        <a:ln w="4572">
          <a:solidFill>
            <a:srgbClr val="000000"/>
          </a:solidFill>
        </a:ln>
      </xdr:spPr>
    </xdr:sp>
    <xdr:clientData/>
  </xdr:oneCellAnchor>
  <xdr:oneCellAnchor>
    <xdr:from>
      <xdr:col>0</xdr:col>
      <xdr:colOff>0</xdr:colOff>
      <xdr:row>6</xdr:row>
      <xdr:rowOff>2285</xdr:rowOff>
    </xdr:from>
    <xdr:ext cx="1714500" cy="0"/>
    <xdr:sp macro="" textlink="">
      <xdr:nvSpPr>
        <xdr:cNvPr id="7" name="Shape 7"/>
        <xdr:cNvSpPr/>
      </xdr:nvSpPr>
      <xdr:spPr>
        <a:xfrm>
          <a:off x="0" y="0"/>
          <a:ext cx="1714500" cy="0"/>
        </a:xfrm>
        <a:custGeom>
          <a:avLst/>
          <a:gdLst/>
          <a:ahLst/>
          <a:cxnLst/>
          <a:rect l="0" t="0" r="0" b="0"/>
          <a:pathLst>
            <a:path w="1714500">
              <a:moveTo>
                <a:pt x="0" y="0"/>
              </a:moveTo>
              <a:lnTo>
                <a:pt x="1714500" y="0"/>
              </a:lnTo>
            </a:path>
          </a:pathLst>
        </a:custGeom>
        <a:ln w="4572">
          <a:solidFill>
            <a:srgbClr val="000000"/>
          </a:solidFill>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2"/>
  <sheetViews>
    <sheetView tabSelected="1" zoomScale="355" zoomScaleNormal="355" workbookViewId="0">
      <selection activeCell="A2" sqref="A2:D2"/>
    </sheetView>
  </sheetViews>
  <sheetFormatPr defaultRowHeight="12.75" x14ac:dyDescent="0.2"/>
  <cols>
    <col min="1" max="1" width="4.83203125" customWidth="1"/>
    <col min="2" max="2" width="2.83203125" style="46" customWidth="1"/>
    <col min="3" max="3" width="22.5" customWidth="1"/>
    <col min="4" max="4" width="0.6640625" customWidth="1"/>
    <col min="5" max="5" width="4.6640625" customWidth="1"/>
    <col min="6" max="6" width="6.5" customWidth="1"/>
    <col min="7" max="7" width="8.83203125" customWidth="1"/>
    <col min="8" max="8" width="1.5" customWidth="1"/>
    <col min="9" max="9" width="7.5" customWidth="1"/>
    <col min="10" max="10" width="6.5" customWidth="1"/>
    <col min="11" max="12" width="9.33203125" customWidth="1"/>
    <col min="13" max="13" width="6.1640625" customWidth="1"/>
    <col min="14" max="15" width="9.33203125" customWidth="1"/>
    <col min="16" max="16" width="6.1640625" customWidth="1"/>
    <col min="17" max="17" width="9.33203125" customWidth="1"/>
    <col min="18" max="18" width="18.6640625" customWidth="1"/>
    <col min="19" max="19" width="9.33203125" customWidth="1"/>
    <col min="20" max="20" width="8.83203125" customWidth="1"/>
    <col min="21" max="21" width="9.33203125" customWidth="1"/>
    <col min="22" max="22" width="26.6640625" customWidth="1"/>
    <col min="23" max="23" width="2.6640625" customWidth="1"/>
  </cols>
  <sheetData>
    <row r="1" spans="1:23" ht="15" customHeight="1" x14ac:dyDescent="0.2">
      <c r="A1" s="115" t="s">
        <v>0</v>
      </c>
      <c r="B1" s="115"/>
      <c r="C1" s="115"/>
      <c r="D1" s="115"/>
    </row>
    <row r="2" spans="1:23" ht="6.75" customHeight="1" x14ac:dyDescent="0.2">
      <c r="A2" s="115" t="s">
        <v>1</v>
      </c>
      <c r="B2" s="115"/>
      <c r="C2" s="115"/>
      <c r="D2" s="115"/>
    </row>
    <row r="3" spans="1:23" ht="6.75" customHeight="1" x14ac:dyDescent="0.2">
      <c r="A3" s="116" t="s">
        <v>130</v>
      </c>
      <c r="B3" s="117"/>
      <c r="C3" s="117"/>
      <c r="D3" s="117"/>
    </row>
    <row r="4" spans="1:23" ht="8.25" customHeight="1" x14ac:dyDescent="0.2">
      <c r="A4" s="118" t="s">
        <v>2</v>
      </c>
      <c r="B4" s="118"/>
      <c r="C4" s="118"/>
      <c r="D4" s="118"/>
      <c r="E4" s="118"/>
      <c r="F4" s="118"/>
      <c r="G4" s="118"/>
      <c r="H4" s="118"/>
    </row>
    <row r="5" spans="1:23" ht="8.25" customHeight="1" x14ac:dyDescent="0.2">
      <c r="A5" s="118" t="s">
        <v>3</v>
      </c>
      <c r="B5" s="118"/>
      <c r="C5" s="118"/>
      <c r="D5" s="118"/>
      <c r="E5" s="118"/>
      <c r="F5" s="118"/>
      <c r="G5" s="118"/>
      <c r="H5" s="118"/>
    </row>
    <row r="6" spans="1:23" ht="6.75" customHeight="1" x14ac:dyDescent="0.2">
      <c r="A6" s="144" t="s">
        <v>217</v>
      </c>
      <c r="B6" s="119"/>
      <c r="C6" s="119"/>
      <c r="D6" s="119"/>
      <c r="E6" s="119"/>
      <c r="F6" s="119"/>
      <c r="G6" s="119"/>
      <c r="H6" s="119"/>
      <c r="I6" s="119"/>
      <c r="J6" s="119"/>
      <c r="K6" s="119"/>
      <c r="L6" s="119"/>
      <c r="M6" s="119"/>
      <c r="N6" s="119"/>
      <c r="O6" s="119"/>
      <c r="P6" s="119"/>
      <c r="Q6" s="119"/>
      <c r="R6" s="119"/>
      <c r="S6" s="119"/>
      <c r="T6" s="119"/>
      <c r="U6" s="119"/>
      <c r="V6" s="119"/>
      <c r="W6" s="119"/>
    </row>
    <row r="7" spans="1:23" ht="28.35" customHeight="1" x14ac:dyDescent="0.2">
      <c r="A7" s="120" t="s">
        <v>4</v>
      </c>
      <c r="B7" s="122" t="s">
        <v>5</v>
      </c>
      <c r="C7" s="124" t="s">
        <v>6</v>
      </c>
      <c r="D7" s="126" t="s">
        <v>7</v>
      </c>
      <c r="E7" s="127"/>
      <c r="F7" s="130" t="s">
        <v>8</v>
      </c>
      <c r="G7" s="131"/>
      <c r="H7" s="131"/>
      <c r="I7" s="132"/>
      <c r="J7" s="130" t="s">
        <v>9</v>
      </c>
      <c r="K7" s="131"/>
      <c r="L7" s="132"/>
      <c r="M7" s="133" t="s">
        <v>10</v>
      </c>
      <c r="N7" s="134"/>
      <c r="O7" s="135"/>
      <c r="P7" s="130" t="s">
        <v>11</v>
      </c>
      <c r="Q7" s="131"/>
      <c r="R7" s="132"/>
      <c r="S7" s="136" t="s">
        <v>12</v>
      </c>
      <c r="T7" s="137"/>
      <c r="U7" s="138"/>
      <c r="V7" s="139" t="s">
        <v>13</v>
      </c>
    </row>
    <row r="8" spans="1:23" ht="16.350000000000001" customHeight="1" x14ac:dyDescent="0.2">
      <c r="A8" s="121"/>
      <c r="B8" s="123"/>
      <c r="C8" s="125"/>
      <c r="D8" s="128"/>
      <c r="E8" s="129"/>
      <c r="F8" s="1" t="s">
        <v>14</v>
      </c>
      <c r="G8" s="2" t="s">
        <v>15</v>
      </c>
      <c r="H8" s="141" t="s">
        <v>16</v>
      </c>
      <c r="I8" s="142"/>
      <c r="J8" s="1" t="s">
        <v>14</v>
      </c>
      <c r="K8" s="2" t="s">
        <v>15</v>
      </c>
      <c r="L8" s="1" t="s">
        <v>17</v>
      </c>
      <c r="M8" s="1" t="s">
        <v>14</v>
      </c>
      <c r="N8" s="2" t="s">
        <v>15</v>
      </c>
      <c r="O8" s="1" t="s">
        <v>18</v>
      </c>
      <c r="P8" s="1" t="s">
        <v>14</v>
      </c>
      <c r="Q8" s="2" t="s">
        <v>15</v>
      </c>
      <c r="R8" s="3" t="s">
        <v>19</v>
      </c>
      <c r="S8" s="1" t="s">
        <v>20</v>
      </c>
      <c r="T8" s="1" t="s">
        <v>21</v>
      </c>
      <c r="U8" s="4" t="s">
        <v>22</v>
      </c>
      <c r="V8" s="140"/>
    </row>
    <row r="9" spans="1:23" ht="6.75" customHeight="1" x14ac:dyDescent="0.2">
      <c r="A9" s="5" t="s">
        <v>23</v>
      </c>
      <c r="B9" s="43">
        <v>1</v>
      </c>
      <c r="C9" s="6">
        <v>2</v>
      </c>
      <c r="D9" s="109">
        <v>3</v>
      </c>
      <c r="E9" s="110"/>
      <c r="F9" s="6">
        <v>4</v>
      </c>
      <c r="G9" s="6">
        <v>5</v>
      </c>
      <c r="H9" s="111">
        <v>6</v>
      </c>
      <c r="I9" s="112"/>
      <c r="J9" s="6">
        <v>5</v>
      </c>
      <c r="K9" s="6">
        <v>6</v>
      </c>
      <c r="L9" s="6">
        <v>7</v>
      </c>
      <c r="M9" s="6">
        <v>8</v>
      </c>
      <c r="N9" s="6">
        <v>9</v>
      </c>
      <c r="O9" s="6">
        <v>10</v>
      </c>
      <c r="P9" s="6">
        <v>11</v>
      </c>
      <c r="Q9" s="6">
        <v>12</v>
      </c>
      <c r="R9" s="6">
        <v>13</v>
      </c>
      <c r="S9" s="6">
        <v>14</v>
      </c>
      <c r="T9" s="6">
        <v>15</v>
      </c>
      <c r="U9" s="6">
        <v>16</v>
      </c>
      <c r="V9" s="6">
        <v>11</v>
      </c>
    </row>
    <row r="10" spans="1:23" ht="8.25" customHeight="1" x14ac:dyDescent="0.2">
      <c r="A10" s="7" t="s">
        <v>24</v>
      </c>
      <c r="B10" s="44" t="s">
        <v>25</v>
      </c>
      <c r="C10" s="8" t="s">
        <v>26</v>
      </c>
      <c r="D10" s="83"/>
      <c r="E10" s="84"/>
      <c r="F10" s="9"/>
      <c r="G10" s="9"/>
      <c r="H10" s="83"/>
      <c r="I10" s="84"/>
      <c r="J10" s="9"/>
      <c r="K10" s="9"/>
      <c r="L10" s="9"/>
      <c r="M10" s="9"/>
      <c r="N10" s="9"/>
      <c r="O10" s="9"/>
      <c r="P10" s="9"/>
      <c r="Q10" s="9"/>
      <c r="R10" s="9"/>
      <c r="S10" s="9"/>
      <c r="T10" s="9"/>
      <c r="U10" s="9"/>
      <c r="V10" s="9"/>
    </row>
    <row r="11" spans="1:23" ht="12.75" customHeight="1" x14ac:dyDescent="0.2">
      <c r="A11" s="10" t="s">
        <v>27</v>
      </c>
      <c r="B11" s="45">
        <v>1</v>
      </c>
      <c r="C11" s="11" t="s">
        <v>28</v>
      </c>
      <c r="D11" s="113" t="s">
        <v>29</v>
      </c>
      <c r="E11" s="114"/>
      <c r="F11" s="40">
        <v>1</v>
      </c>
      <c r="G11" s="40">
        <v>144945</v>
      </c>
      <c r="H11" s="63">
        <f>F11*G11</f>
        <v>144945</v>
      </c>
      <c r="I11" s="64"/>
      <c r="J11" s="40">
        <v>1</v>
      </c>
      <c r="K11" s="40">
        <v>144945</v>
      </c>
      <c r="L11" s="40">
        <f>J11*K11</f>
        <v>144945</v>
      </c>
      <c r="M11" s="40">
        <v>1</v>
      </c>
      <c r="N11" s="40">
        <v>851872</v>
      </c>
      <c r="O11" s="40">
        <f>M11*N11</f>
        <v>851872</v>
      </c>
      <c r="P11" s="40">
        <v>1</v>
      </c>
      <c r="Q11" s="40">
        <v>851872</v>
      </c>
      <c r="R11" s="13">
        <f>P11*Q11</f>
        <v>851872</v>
      </c>
      <c r="S11" s="13">
        <f>K11+O11</f>
        <v>996817</v>
      </c>
      <c r="T11" s="13">
        <f>L11+R11</f>
        <v>996817</v>
      </c>
      <c r="U11" s="13">
        <f>S11-T11</f>
        <v>0</v>
      </c>
      <c r="V11" s="12"/>
    </row>
    <row r="12" spans="1:23" ht="8.25" customHeight="1" x14ac:dyDescent="0.2">
      <c r="A12" s="101" t="s">
        <v>31</v>
      </c>
      <c r="B12" s="102"/>
      <c r="C12" s="103"/>
      <c r="D12" s="83"/>
      <c r="E12" s="84"/>
      <c r="F12" s="9"/>
      <c r="G12" s="9"/>
      <c r="H12" s="68">
        <f t="shared" ref="H12" si="0">SUM(H11)</f>
        <v>144945</v>
      </c>
      <c r="I12" s="69"/>
      <c r="J12" s="9"/>
      <c r="K12" s="9"/>
      <c r="L12" s="14">
        <f>SUM(L11)</f>
        <v>144945</v>
      </c>
      <c r="M12" s="9"/>
      <c r="N12" s="9"/>
      <c r="O12" s="14" t="s">
        <v>32</v>
      </c>
      <c r="P12" s="9"/>
      <c r="Q12" s="9"/>
      <c r="R12" s="14" t="s">
        <v>32</v>
      </c>
      <c r="S12" s="14" t="s">
        <v>32</v>
      </c>
      <c r="T12" s="14" t="s">
        <v>32</v>
      </c>
      <c r="U12" s="14" t="s">
        <v>32</v>
      </c>
      <c r="V12" s="9"/>
    </row>
    <row r="13" spans="1:23" ht="36.950000000000003" customHeight="1" x14ac:dyDescent="0.2"/>
    <row r="14" spans="1:23" ht="8.25" customHeight="1" x14ac:dyDescent="0.2">
      <c r="A14" s="8" t="s">
        <v>24</v>
      </c>
      <c r="B14" s="47" t="s">
        <v>33</v>
      </c>
      <c r="C14" s="8" t="s">
        <v>34</v>
      </c>
      <c r="D14" s="83"/>
      <c r="E14" s="84"/>
      <c r="F14" s="9"/>
      <c r="G14" s="9"/>
      <c r="H14" s="83"/>
      <c r="I14" s="84"/>
      <c r="J14" s="9"/>
      <c r="K14" s="9"/>
      <c r="L14" s="9"/>
      <c r="M14" s="9"/>
      <c r="N14" s="9"/>
      <c r="O14" s="9"/>
      <c r="P14" s="9"/>
      <c r="Q14" s="9"/>
      <c r="R14" s="9"/>
      <c r="S14" s="9"/>
      <c r="T14" s="9"/>
      <c r="U14" s="9"/>
      <c r="V14" s="9"/>
    </row>
    <row r="15" spans="1:23" ht="12" customHeight="1" x14ac:dyDescent="0.2">
      <c r="A15" s="15" t="s">
        <v>27</v>
      </c>
      <c r="B15" s="48">
        <v>1</v>
      </c>
      <c r="C15" s="74" t="s">
        <v>35</v>
      </c>
      <c r="D15" s="75"/>
      <c r="E15" s="75"/>
      <c r="F15" s="75"/>
      <c r="G15" s="75"/>
      <c r="H15" s="75"/>
      <c r="I15" s="75"/>
      <c r="J15" s="75"/>
      <c r="K15" s="75"/>
      <c r="L15" s="75"/>
      <c r="M15" s="75"/>
      <c r="N15" s="75"/>
      <c r="O15" s="75"/>
      <c r="P15" s="75"/>
      <c r="Q15" s="75"/>
      <c r="R15" s="75"/>
      <c r="S15" s="75"/>
      <c r="T15" s="75"/>
      <c r="U15" s="75"/>
      <c r="V15" s="76"/>
    </row>
    <row r="16" spans="1:23" ht="12.75" customHeight="1" x14ac:dyDescent="0.2">
      <c r="A16" s="15" t="s">
        <v>36</v>
      </c>
      <c r="B16" s="48">
        <v>1.1000000000000001</v>
      </c>
      <c r="C16" s="74" t="s">
        <v>37</v>
      </c>
      <c r="D16" s="75"/>
      <c r="E16" s="75"/>
      <c r="F16" s="75"/>
      <c r="G16" s="76"/>
      <c r="H16" s="107" t="s">
        <v>38</v>
      </c>
      <c r="I16" s="108"/>
      <c r="J16" s="87"/>
      <c r="K16" s="89"/>
      <c r="L16" s="16" t="s">
        <v>38</v>
      </c>
      <c r="M16" s="87"/>
      <c r="N16" s="89"/>
      <c r="O16" s="16">
        <f>SUM(O17:O21)</f>
        <v>140492</v>
      </c>
      <c r="P16" s="87"/>
      <c r="Q16" s="89"/>
      <c r="R16" s="35">
        <f>SUM(R17:R21)</f>
        <v>41549.730000000003</v>
      </c>
      <c r="S16" s="35">
        <f>SUM(S17:S21)</f>
        <v>140492</v>
      </c>
      <c r="T16" s="35">
        <f>SUM(T17:T21)</f>
        <v>41549.730000000003</v>
      </c>
      <c r="U16" s="35">
        <f>S16-T16</f>
        <v>98942.26999999999</v>
      </c>
      <c r="V16" s="17"/>
    </row>
    <row r="17" spans="1:22" ht="12" customHeight="1" x14ac:dyDescent="0.2">
      <c r="A17" s="18" t="s">
        <v>39</v>
      </c>
      <c r="B17" s="49" t="s">
        <v>132</v>
      </c>
      <c r="C17" s="11" t="s">
        <v>78</v>
      </c>
      <c r="D17" s="63" t="s">
        <v>41</v>
      </c>
      <c r="E17" s="64"/>
      <c r="F17" s="11">
        <v>0</v>
      </c>
      <c r="G17" s="11">
        <v>0</v>
      </c>
      <c r="H17" s="63">
        <f>F17*G17</f>
        <v>0</v>
      </c>
      <c r="I17" s="64"/>
      <c r="J17" s="11">
        <v>0</v>
      </c>
      <c r="K17" s="11">
        <v>0</v>
      </c>
      <c r="L17" s="13">
        <f>J17*K17</f>
        <v>0</v>
      </c>
      <c r="M17" s="11">
        <v>4</v>
      </c>
      <c r="N17" s="11">
        <v>7973</v>
      </c>
      <c r="O17" s="13">
        <f>N17*M17</f>
        <v>31892</v>
      </c>
      <c r="P17" s="11">
        <v>1</v>
      </c>
      <c r="Q17" s="33">
        <v>14012.065000000001</v>
      </c>
      <c r="R17" s="34">
        <f>P17*Q17</f>
        <v>14012.065000000001</v>
      </c>
      <c r="S17" s="34">
        <f>H17+O17</f>
        <v>31892</v>
      </c>
      <c r="T17" s="34">
        <f>L17+R17</f>
        <v>14012.065000000001</v>
      </c>
      <c r="U17" s="34">
        <f t="shared" ref="U17:U21" si="1">S17-T17</f>
        <v>17879.934999999998</v>
      </c>
      <c r="V17" s="58" t="s">
        <v>190</v>
      </c>
    </row>
    <row r="18" spans="1:22" ht="12" customHeight="1" x14ac:dyDescent="0.2">
      <c r="A18" s="18" t="s">
        <v>39</v>
      </c>
      <c r="B18" s="51" t="s">
        <v>133</v>
      </c>
      <c r="C18" s="11" t="s">
        <v>79</v>
      </c>
      <c r="D18" s="63" t="s">
        <v>41</v>
      </c>
      <c r="E18" s="64"/>
      <c r="F18" s="11">
        <v>0</v>
      </c>
      <c r="G18" s="11">
        <v>0</v>
      </c>
      <c r="H18" s="63">
        <f t="shared" ref="H18:H21" si="2">F18*G18</f>
        <v>0</v>
      </c>
      <c r="I18" s="64"/>
      <c r="J18" s="11">
        <v>0</v>
      </c>
      <c r="K18" s="11">
        <v>0</v>
      </c>
      <c r="L18" s="13">
        <f t="shared" ref="L18:L21" si="3">J18*K18</f>
        <v>0</v>
      </c>
      <c r="M18" s="11">
        <v>4</v>
      </c>
      <c r="N18" s="11">
        <v>7510</v>
      </c>
      <c r="O18" s="13">
        <f t="shared" ref="O18:O21" si="4">N18*M18</f>
        <v>30040</v>
      </c>
      <c r="P18" s="11">
        <v>1</v>
      </c>
      <c r="Q18" s="33">
        <v>13824.905000000001</v>
      </c>
      <c r="R18" s="34">
        <f t="shared" ref="R18:R21" si="5">P18*Q18</f>
        <v>13824.905000000001</v>
      </c>
      <c r="S18" s="34">
        <f t="shared" ref="S18:S21" si="6">H18+O18</f>
        <v>30040</v>
      </c>
      <c r="T18" s="34">
        <f t="shared" ref="T18:T21" si="7">L18+R18</f>
        <v>13824.905000000001</v>
      </c>
      <c r="U18" s="34">
        <f t="shared" si="1"/>
        <v>16215.094999999999</v>
      </c>
      <c r="V18" s="60"/>
    </row>
    <row r="19" spans="1:22" ht="12" customHeight="1" x14ac:dyDescent="0.2">
      <c r="A19" s="18" t="s">
        <v>39</v>
      </c>
      <c r="B19" s="51" t="s">
        <v>134</v>
      </c>
      <c r="C19" s="11" t="s">
        <v>80</v>
      </c>
      <c r="D19" s="63" t="s">
        <v>41</v>
      </c>
      <c r="E19" s="64"/>
      <c r="F19" s="11">
        <v>0</v>
      </c>
      <c r="G19" s="11">
        <v>0</v>
      </c>
      <c r="H19" s="63">
        <f t="shared" si="2"/>
        <v>0</v>
      </c>
      <c r="I19" s="64"/>
      <c r="J19" s="11">
        <v>0</v>
      </c>
      <c r="K19" s="11">
        <v>0</v>
      </c>
      <c r="L19" s="13">
        <f t="shared" si="3"/>
        <v>0</v>
      </c>
      <c r="M19" s="11">
        <v>4</v>
      </c>
      <c r="N19" s="11">
        <v>6440</v>
      </c>
      <c r="O19" s="13">
        <f t="shared" si="4"/>
        <v>25760</v>
      </c>
      <c r="P19" s="11">
        <v>1</v>
      </c>
      <c r="Q19" s="11">
        <v>13712.76</v>
      </c>
      <c r="R19" s="34">
        <f t="shared" si="5"/>
        <v>13712.76</v>
      </c>
      <c r="S19" s="34">
        <f t="shared" si="6"/>
        <v>25760</v>
      </c>
      <c r="T19" s="34">
        <f t="shared" si="7"/>
        <v>13712.76</v>
      </c>
      <c r="U19" s="34">
        <f t="shared" si="1"/>
        <v>12047.24</v>
      </c>
      <c r="V19" s="59"/>
    </row>
    <row r="20" spans="1:22" ht="12" customHeight="1" x14ac:dyDescent="0.2">
      <c r="A20" s="18" t="s">
        <v>39</v>
      </c>
      <c r="B20" s="51" t="s">
        <v>135</v>
      </c>
      <c r="C20" s="11" t="s">
        <v>81</v>
      </c>
      <c r="D20" s="63" t="s">
        <v>41</v>
      </c>
      <c r="E20" s="64"/>
      <c r="F20" s="11">
        <v>0</v>
      </c>
      <c r="G20" s="11">
        <v>0</v>
      </c>
      <c r="H20" s="63">
        <f t="shared" si="2"/>
        <v>0</v>
      </c>
      <c r="I20" s="64"/>
      <c r="J20" s="11">
        <v>0</v>
      </c>
      <c r="K20" s="11">
        <v>0</v>
      </c>
      <c r="L20" s="13">
        <f t="shared" si="3"/>
        <v>0</v>
      </c>
      <c r="M20" s="11">
        <v>4</v>
      </c>
      <c r="N20" s="11">
        <v>6100</v>
      </c>
      <c r="O20" s="13">
        <f t="shared" si="4"/>
        <v>24400</v>
      </c>
      <c r="P20" s="11">
        <v>0</v>
      </c>
      <c r="Q20" s="11">
        <v>0</v>
      </c>
      <c r="R20" s="34">
        <f t="shared" si="5"/>
        <v>0</v>
      </c>
      <c r="S20" s="34">
        <f t="shared" si="6"/>
        <v>24400</v>
      </c>
      <c r="T20" s="34">
        <f t="shared" si="7"/>
        <v>0</v>
      </c>
      <c r="U20" s="34">
        <f t="shared" si="1"/>
        <v>24400</v>
      </c>
      <c r="V20" s="58" t="s">
        <v>191</v>
      </c>
    </row>
    <row r="21" spans="1:22" ht="12" customHeight="1" x14ac:dyDescent="0.2">
      <c r="A21" s="18" t="s">
        <v>39</v>
      </c>
      <c r="B21" s="51" t="s">
        <v>136</v>
      </c>
      <c r="C21" s="11" t="s">
        <v>82</v>
      </c>
      <c r="D21" s="63" t="s">
        <v>41</v>
      </c>
      <c r="E21" s="64"/>
      <c r="F21" s="11">
        <v>0</v>
      </c>
      <c r="G21" s="11">
        <v>0</v>
      </c>
      <c r="H21" s="63">
        <f t="shared" si="2"/>
        <v>0</v>
      </c>
      <c r="I21" s="64"/>
      <c r="J21" s="11">
        <v>0</v>
      </c>
      <c r="K21" s="11">
        <v>0</v>
      </c>
      <c r="L21" s="13">
        <f t="shared" si="3"/>
        <v>0</v>
      </c>
      <c r="M21" s="11">
        <v>4</v>
      </c>
      <c r="N21" s="11">
        <v>7100</v>
      </c>
      <c r="O21" s="13">
        <f t="shared" si="4"/>
        <v>28400</v>
      </c>
      <c r="P21" s="11">
        <v>0</v>
      </c>
      <c r="Q21" s="11">
        <v>0</v>
      </c>
      <c r="R21" s="34">
        <f t="shared" si="5"/>
        <v>0</v>
      </c>
      <c r="S21" s="34">
        <f t="shared" si="6"/>
        <v>28400</v>
      </c>
      <c r="T21" s="34">
        <f t="shared" si="7"/>
        <v>0</v>
      </c>
      <c r="U21" s="34">
        <f t="shared" si="1"/>
        <v>28400</v>
      </c>
      <c r="V21" s="59"/>
    </row>
    <row r="22" spans="1:22" ht="12.75" customHeight="1" x14ac:dyDescent="0.2">
      <c r="A22" s="15" t="s">
        <v>36</v>
      </c>
      <c r="B22" s="48" t="s">
        <v>133</v>
      </c>
      <c r="C22" s="74" t="s">
        <v>42</v>
      </c>
      <c r="D22" s="75"/>
      <c r="E22" s="75"/>
      <c r="F22" s="75"/>
      <c r="G22" s="76"/>
      <c r="H22" s="87"/>
      <c r="I22" s="89"/>
      <c r="J22" s="87"/>
      <c r="K22" s="89"/>
      <c r="L22" s="17"/>
      <c r="M22" s="87"/>
      <c r="N22" s="89"/>
      <c r="O22" s="16">
        <f>SUM(O23:O29)</f>
        <v>67000</v>
      </c>
      <c r="P22" s="87"/>
      <c r="Q22" s="89"/>
      <c r="R22" s="16">
        <f>SUM(R23:R29)</f>
        <v>87510</v>
      </c>
      <c r="S22" s="35">
        <f>SUM(S23:S29)</f>
        <v>67000</v>
      </c>
      <c r="T22" s="35">
        <f>SUM(T23:T29)</f>
        <v>87510</v>
      </c>
      <c r="U22" s="35">
        <f>S22-T22</f>
        <v>-20510</v>
      </c>
      <c r="V22" s="17"/>
    </row>
    <row r="23" spans="1:22" ht="14.25" customHeight="1" x14ac:dyDescent="0.2">
      <c r="A23" s="18" t="s">
        <v>39</v>
      </c>
      <c r="B23" s="49" t="s">
        <v>138</v>
      </c>
      <c r="C23" s="11" t="s">
        <v>137</v>
      </c>
      <c r="D23" s="63" t="s">
        <v>41</v>
      </c>
      <c r="E23" s="64"/>
      <c r="F23" s="90" t="s">
        <v>43</v>
      </c>
      <c r="G23" s="91"/>
      <c r="H23" s="91"/>
      <c r="I23" s="92"/>
      <c r="J23" s="90" t="s">
        <v>43</v>
      </c>
      <c r="K23" s="91"/>
      <c r="L23" s="92"/>
      <c r="M23" s="11">
        <v>2</v>
      </c>
      <c r="N23" s="11">
        <v>5000</v>
      </c>
      <c r="O23" s="13">
        <f>M23*N23</f>
        <v>10000</v>
      </c>
      <c r="P23" s="11">
        <v>2</v>
      </c>
      <c r="Q23" s="11">
        <v>8550</v>
      </c>
      <c r="R23" s="13">
        <f>P23*Q23</f>
        <v>17100</v>
      </c>
      <c r="S23" s="34">
        <f>H23+O23</f>
        <v>10000</v>
      </c>
      <c r="T23" s="34">
        <f>L23+R23</f>
        <v>17100</v>
      </c>
      <c r="U23" s="34">
        <f t="shared" ref="U23:U24" si="8">S23-T23</f>
        <v>-7100</v>
      </c>
      <c r="V23" s="39" t="s">
        <v>197</v>
      </c>
    </row>
    <row r="24" spans="1:22" ht="19.5" customHeight="1" x14ac:dyDescent="0.2">
      <c r="A24" s="18" t="s">
        <v>39</v>
      </c>
      <c r="B24" s="49" t="s">
        <v>139</v>
      </c>
      <c r="C24" s="11" t="s">
        <v>192</v>
      </c>
      <c r="D24" s="63" t="s">
        <v>41</v>
      </c>
      <c r="E24" s="64"/>
      <c r="F24" s="93"/>
      <c r="G24" s="94"/>
      <c r="H24" s="94"/>
      <c r="I24" s="95"/>
      <c r="J24" s="93"/>
      <c r="K24" s="94"/>
      <c r="L24" s="95"/>
      <c r="M24" s="11">
        <v>2</v>
      </c>
      <c r="N24" s="11">
        <v>2000</v>
      </c>
      <c r="O24" s="13">
        <f t="shared" ref="O24:O29" si="9">M24*N24</f>
        <v>4000</v>
      </c>
      <c r="P24" s="11">
        <v>2</v>
      </c>
      <c r="Q24" s="11">
        <v>5820</v>
      </c>
      <c r="R24" s="13">
        <f t="shared" ref="R24" si="10">P24*Q24</f>
        <v>11640</v>
      </c>
      <c r="S24" s="34">
        <f t="shared" ref="S24" si="11">H24+O24</f>
        <v>4000</v>
      </c>
      <c r="T24" s="34">
        <f t="shared" ref="T24" si="12">L24+R24</f>
        <v>11640</v>
      </c>
      <c r="U24" s="34">
        <f t="shared" si="8"/>
        <v>-7640</v>
      </c>
      <c r="V24" s="39" t="s">
        <v>193</v>
      </c>
    </row>
    <row r="25" spans="1:22" ht="19.5" customHeight="1" x14ac:dyDescent="0.2">
      <c r="A25" s="18" t="s">
        <v>39</v>
      </c>
      <c r="B25" s="49" t="s">
        <v>140</v>
      </c>
      <c r="C25" s="11" t="s">
        <v>218</v>
      </c>
      <c r="D25" s="63" t="s">
        <v>41</v>
      </c>
      <c r="E25" s="64"/>
      <c r="F25" s="93"/>
      <c r="G25" s="94"/>
      <c r="H25" s="94"/>
      <c r="I25" s="95"/>
      <c r="J25" s="93"/>
      <c r="K25" s="94"/>
      <c r="L25" s="95"/>
      <c r="M25" s="11">
        <v>2</v>
      </c>
      <c r="N25" s="11">
        <v>3000</v>
      </c>
      <c r="O25" s="13">
        <f t="shared" si="9"/>
        <v>6000</v>
      </c>
      <c r="P25" s="11">
        <v>2</v>
      </c>
      <c r="Q25" s="11">
        <v>807.5</v>
      </c>
      <c r="R25" s="13">
        <f t="shared" ref="R25:R29" si="13">P25*Q25</f>
        <v>1615</v>
      </c>
      <c r="S25" s="34">
        <f t="shared" ref="S25:S29" si="14">H25+O25</f>
        <v>6000</v>
      </c>
      <c r="T25" s="34">
        <f t="shared" ref="T25:T29" si="15">L25+R25</f>
        <v>1615</v>
      </c>
      <c r="U25" s="34">
        <f t="shared" ref="U25:U29" si="16">S25-T25</f>
        <v>4385</v>
      </c>
      <c r="V25" s="39" t="s">
        <v>194</v>
      </c>
    </row>
    <row r="26" spans="1:22" ht="12" customHeight="1" x14ac:dyDescent="0.2">
      <c r="A26" s="18" t="s">
        <v>39</v>
      </c>
      <c r="B26" s="49" t="s">
        <v>141</v>
      </c>
      <c r="C26" s="11" t="s">
        <v>195</v>
      </c>
      <c r="D26" s="63" t="s">
        <v>41</v>
      </c>
      <c r="E26" s="64"/>
      <c r="F26" s="93"/>
      <c r="G26" s="94"/>
      <c r="H26" s="94"/>
      <c r="I26" s="95"/>
      <c r="J26" s="93"/>
      <c r="K26" s="94"/>
      <c r="L26" s="95"/>
      <c r="M26" s="11">
        <v>1</v>
      </c>
      <c r="N26" s="11">
        <v>10000</v>
      </c>
      <c r="O26" s="13">
        <f t="shared" si="9"/>
        <v>10000</v>
      </c>
      <c r="P26" s="11">
        <v>2</v>
      </c>
      <c r="Q26" s="11">
        <v>807.5</v>
      </c>
      <c r="R26" s="13">
        <f t="shared" si="13"/>
        <v>1615</v>
      </c>
      <c r="S26" s="34">
        <f t="shared" si="14"/>
        <v>10000</v>
      </c>
      <c r="T26" s="34">
        <f t="shared" si="15"/>
        <v>1615</v>
      </c>
      <c r="U26" s="34">
        <f t="shared" si="16"/>
        <v>8385</v>
      </c>
      <c r="V26" s="39" t="s">
        <v>188</v>
      </c>
    </row>
    <row r="27" spans="1:22" ht="12" customHeight="1" x14ac:dyDescent="0.2">
      <c r="A27" s="18" t="s">
        <v>39</v>
      </c>
      <c r="B27" s="49" t="s">
        <v>141</v>
      </c>
      <c r="C27" s="11" t="s">
        <v>88</v>
      </c>
      <c r="D27" s="63" t="s">
        <v>41</v>
      </c>
      <c r="E27" s="64"/>
      <c r="F27" s="93"/>
      <c r="G27" s="94"/>
      <c r="H27" s="94"/>
      <c r="I27" s="95"/>
      <c r="J27" s="93"/>
      <c r="K27" s="94"/>
      <c r="L27" s="95"/>
      <c r="M27" s="11"/>
      <c r="N27" s="11"/>
      <c r="O27" s="13">
        <f t="shared" si="9"/>
        <v>0</v>
      </c>
      <c r="P27" s="11">
        <v>2</v>
      </c>
      <c r="Q27" s="11">
        <v>13770</v>
      </c>
      <c r="R27" s="13">
        <f t="shared" si="13"/>
        <v>27540</v>
      </c>
      <c r="S27" s="34">
        <f t="shared" si="14"/>
        <v>0</v>
      </c>
      <c r="T27" s="34">
        <f t="shared" si="15"/>
        <v>27540</v>
      </c>
      <c r="U27" s="34">
        <f t="shared" si="16"/>
        <v>-27540</v>
      </c>
      <c r="V27" s="39" t="s">
        <v>189</v>
      </c>
    </row>
    <row r="28" spans="1:22" ht="25.5" customHeight="1" x14ac:dyDescent="0.2">
      <c r="A28" s="18" t="s">
        <v>39</v>
      </c>
      <c r="B28" s="49" t="s">
        <v>142</v>
      </c>
      <c r="C28" s="11" t="s">
        <v>216</v>
      </c>
      <c r="D28" s="63" t="s">
        <v>41</v>
      </c>
      <c r="E28" s="64"/>
      <c r="F28" s="93"/>
      <c r="G28" s="94"/>
      <c r="H28" s="94"/>
      <c r="I28" s="95"/>
      <c r="J28" s="93"/>
      <c r="K28" s="94"/>
      <c r="L28" s="95"/>
      <c r="M28" s="11">
        <v>4</v>
      </c>
      <c r="N28" s="11">
        <v>8000</v>
      </c>
      <c r="O28" s="13">
        <f t="shared" si="9"/>
        <v>32000</v>
      </c>
      <c r="P28" s="11">
        <v>1</v>
      </c>
      <c r="Q28" s="11">
        <v>28000</v>
      </c>
      <c r="R28" s="13">
        <f t="shared" si="13"/>
        <v>28000</v>
      </c>
      <c r="S28" s="34">
        <f t="shared" si="14"/>
        <v>32000</v>
      </c>
      <c r="T28" s="34">
        <f t="shared" si="15"/>
        <v>28000</v>
      </c>
      <c r="U28" s="34">
        <f t="shared" si="16"/>
        <v>4000</v>
      </c>
      <c r="V28" s="55" t="s">
        <v>215</v>
      </c>
    </row>
    <row r="29" spans="1:22" ht="24.75" customHeight="1" x14ac:dyDescent="0.2">
      <c r="A29" s="18" t="s">
        <v>39</v>
      </c>
      <c r="B29" s="49" t="s">
        <v>143</v>
      </c>
      <c r="C29" s="11" t="s">
        <v>83</v>
      </c>
      <c r="D29" s="63" t="s">
        <v>41</v>
      </c>
      <c r="E29" s="64"/>
      <c r="F29" s="104"/>
      <c r="G29" s="105"/>
      <c r="H29" s="105"/>
      <c r="I29" s="106"/>
      <c r="J29" s="104"/>
      <c r="K29" s="105"/>
      <c r="L29" s="106"/>
      <c r="M29" s="11">
        <v>1</v>
      </c>
      <c r="N29" s="11">
        <v>5000</v>
      </c>
      <c r="O29" s="13">
        <f t="shared" si="9"/>
        <v>5000</v>
      </c>
      <c r="P29" s="11"/>
      <c r="Q29" s="11"/>
      <c r="R29" s="13">
        <f t="shared" si="13"/>
        <v>0</v>
      </c>
      <c r="S29" s="34">
        <f t="shared" si="14"/>
        <v>5000</v>
      </c>
      <c r="T29" s="34">
        <f t="shared" si="15"/>
        <v>0</v>
      </c>
      <c r="U29" s="34">
        <f t="shared" si="16"/>
        <v>5000</v>
      </c>
      <c r="V29" s="39" t="s">
        <v>196</v>
      </c>
    </row>
    <row r="30" spans="1:22" ht="12.75" hidden="1" customHeight="1" x14ac:dyDescent="0.2">
      <c r="A30" s="18" t="s">
        <v>39</v>
      </c>
      <c r="B30" s="49" t="s">
        <v>84</v>
      </c>
      <c r="C30" s="74" t="s">
        <v>44</v>
      </c>
      <c r="D30" s="75"/>
      <c r="E30" s="75"/>
      <c r="F30" s="75"/>
      <c r="G30" s="76"/>
      <c r="H30" s="87"/>
      <c r="I30" s="89"/>
      <c r="J30" s="87"/>
      <c r="K30" s="89"/>
      <c r="L30" s="17"/>
      <c r="M30" s="87"/>
      <c r="N30" s="89"/>
      <c r="O30" s="16" t="s">
        <v>38</v>
      </c>
      <c r="P30" s="87"/>
      <c r="Q30" s="89"/>
      <c r="R30" s="16" t="s">
        <v>38</v>
      </c>
      <c r="S30" s="16" t="s">
        <v>38</v>
      </c>
      <c r="T30" s="16" t="s">
        <v>38</v>
      </c>
      <c r="U30" s="16" t="s">
        <v>38</v>
      </c>
      <c r="V30" s="17"/>
    </row>
    <row r="31" spans="1:22" ht="12" hidden="1" customHeight="1" x14ac:dyDescent="0.2">
      <c r="A31" s="18" t="s">
        <v>39</v>
      </c>
      <c r="B31" s="49" t="s">
        <v>85</v>
      </c>
      <c r="C31" s="11" t="s">
        <v>40</v>
      </c>
      <c r="D31" s="96"/>
      <c r="E31" s="97"/>
      <c r="F31" s="90" t="s">
        <v>43</v>
      </c>
      <c r="G31" s="91"/>
      <c r="H31" s="91"/>
      <c r="I31" s="92"/>
      <c r="J31" s="90" t="s">
        <v>43</v>
      </c>
      <c r="K31" s="91"/>
      <c r="L31" s="92"/>
      <c r="M31" s="12"/>
      <c r="N31" s="12"/>
      <c r="O31" s="13" t="s">
        <v>30</v>
      </c>
      <c r="P31" s="12"/>
      <c r="Q31" s="12"/>
      <c r="R31" s="13" t="s">
        <v>30</v>
      </c>
      <c r="S31" s="13" t="s">
        <v>30</v>
      </c>
      <c r="T31" s="13" t="s">
        <v>30</v>
      </c>
      <c r="U31" s="13" t="s">
        <v>30</v>
      </c>
      <c r="V31" s="12"/>
    </row>
    <row r="32" spans="1:22" ht="12" hidden="1" customHeight="1" x14ac:dyDescent="0.2">
      <c r="A32" s="18" t="s">
        <v>39</v>
      </c>
      <c r="B32" s="49" t="s">
        <v>86</v>
      </c>
      <c r="C32" s="11" t="s">
        <v>40</v>
      </c>
      <c r="D32" s="96"/>
      <c r="E32" s="97"/>
      <c r="F32" s="93"/>
      <c r="G32" s="94"/>
      <c r="H32" s="94"/>
      <c r="I32" s="95"/>
      <c r="J32" s="93"/>
      <c r="K32" s="94"/>
      <c r="L32" s="95"/>
      <c r="M32" s="12"/>
      <c r="N32" s="12"/>
      <c r="O32" s="13" t="s">
        <v>30</v>
      </c>
      <c r="P32" s="12"/>
      <c r="Q32" s="12"/>
      <c r="R32" s="13" t="s">
        <v>30</v>
      </c>
      <c r="S32" s="13" t="s">
        <v>30</v>
      </c>
      <c r="T32" s="13" t="s">
        <v>30</v>
      </c>
      <c r="U32" s="13" t="s">
        <v>30</v>
      </c>
      <c r="V32" s="12"/>
    </row>
    <row r="33" spans="1:22" ht="14.25" hidden="1" customHeight="1" x14ac:dyDescent="0.2">
      <c r="A33" s="18" t="s">
        <v>39</v>
      </c>
      <c r="B33" s="49" t="s">
        <v>87</v>
      </c>
      <c r="C33" s="11" t="s">
        <v>40</v>
      </c>
      <c r="D33" s="96"/>
      <c r="E33" s="97"/>
      <c r="F33" s="104"/>
      <c r="G33" s="105"/>
      <c r="H33" s="105"/>
      <c r="I33" s="106"/>
      <c r="J33" s="104"/>
      <c r="K33" s="105"/>
      <c r="L33" s="106"/>
      <c r="M33" s="12"/>
      <c r="N33" s="12"/>
      <c r="O33" s="13" t="s">
        <v>30</v>
      </c>
      <c r="P33" s="12"/>
      <c r="Q33" s="12"/>
      <c r="R33" s="13" t="s">
        <v>30</v>
      </c>
      <c r="S33" s="13" t="s">
        <v>30</v>
      </c>
      <c r="T33" s="13" t="s">
        <v>30</v>
      </c>
      <c r="U33" s="13" t="s">
        <v>30</v>
      </c>
      <c r="V33" s="12"/>
    </row>
    <row r="34" spans="1:22" ht="12" customHeight="1" x14ac:dyDescent="0.2">
      <c r="A34" s="65" t="s">
        <v>45</v>
      </c>
      <c r="B34" s="66"/>
      <c r="C34" s="67"/>
      <c r="D34" s="70"/>
      <c r="E34" s="71"/>
      <c r="F34" s="19"/>
      <c r="G34" s="19"/>
      <c r="H34" s="72" t="s">
        <v>30</v>
      </c>
      <c r="I34" s="73"/>
      <c r="J34" s="19"/>
      <c r="K34" s="19"/>
      <c r="L34" s="20" t="s">
        <v>30</v>
      </c>
      <c r="M34" s="19"/>
      <c r="N34" s="19"/>
      <c r="O34" s="20">
        <f>O22+O16</f>
        <v>207492</v>
      </c>
      <c r="P34" s="19"/>
      <c r="Q34" s="19"/>
      <c r="R34" s="20">
        <f>R22+R16</f>
        <v>129059.73000000001</v>
      </c>
      <c r="S34" s="36">
        <f>S22+S16</f>
        <v>207492</v>
      </c>
      <c r="T34" s="36">
        <f>T22+T16</f>
        <v>129059.73000000001</v>
      </c>
      <c r="U34" s="36">
        <f>S34-T34</f>
        <v>78432.26999999999</v>
      </c>
      <c r="V34" s="19"/>
    </row>
    <row r="35" spans="1:22" ht="12" customHeight="1" x14ac:dyDescent="0.2">
      <c r="A35" s="15" t="s">
        <v>27</v>
      </c>
      <c r="B35" s="48">
        <v>2</v>
      </c>
      <c r="C35" s="74" t="s">
        <v>46</v>
      </c>
      <c r="D35" s="75"/>
      <c r="E35" s="75"/>
      <c r="F35" s="75"/>
      <c r="G35" s="75"/>
      <c r="H35" s="75"/>
      <c r="I35" s="75"/>
      <c r="J35" s="75"/>
      <c r="K35" s="75"/>
      <c r="L35" s="75"/>
      <c r="M35" s="75"/>
      <c r="N35" s="75"/>
      <c r="O35" s="75"/>
      <c r="P35" s="75"/>
      <c r="Q35" s="75"/>
      <c r="R35" s="75"/>
      <c r="S35" s="75"/>
      <c r="T35" s="75"/>
      <c r="U35" s="75"/>
      <c r="V35" s="76"/>
    </row>
    <row r="36" spans="1:22" ht="12" customHeight="1" x14ac:dyDescent="0.2">
      <c r="A36" s="18" t="s">
        <v>39</v>
      </c>
      <c r="B36" s="50">
        <v>2.1</v>
      </c>
      <c r="C36" s="11" t="s">
        <v>47</v>
      </c>
      <c r="D36" s="96"/>
      <c r="E36" s="97"/>
      <c r="F36" s="12"/>
      <c r="G36" s="21" t="s">
        <v>48</v>
      </c>
      <c r="H36" s="63" t="s">
        <v>30</v>
      </c>
      <c r="I36" s="64"/>
      <c r="J36" s="12"/>
      <c r="K36" s="21" t="s">
        <v>48</v>
      </c>
      <c r="L36" s="13" t="s">
        <v>30</v>
      </c>
      <c r="M36" s="11">
        <f>O16</f>
        <v>140492</v>
      </c>
      <c r="N36" s="21" t="s">
        <v>48</v>
      </c>
      <c r="O36" s="13">
        <f>M36*N36</f>
        <v>30908.240000000002</v>
      </c>
      <c r="P36" s="11">
        <f>R16</f>
        <v>41549.730000000003</v>
      </c>
      <c r="Q36" s="21" t="s">
        <v>48</v>
      </c>
      <c r="R36" s="34">
        <f>P36*Q36</f>
        <v>9140.9405999999999</v>
      </c>
      <c r="S36" s="34">
        <f t="shared" ref="S36:S37" si="17">H36+O36</f>
        <v>30908.240000000002</v>
      </c>
      <c r="T36" s="34">
        <f t="shared" ref="T36:T37" si="18">L36+R36</f>
        <v>9140.9405999999999</v>
      </c>
      <c r="U36" s="34">
        <f t="shared" ref="U36:U37" si="19">S36-T36</f>
        <v>21767.299400000004</v>
      </c>
      <c r="V36" s="39"/>
    </row>
    <row r="37" spans="1:22" ht="12" customHeight="1" x14ac:dyDescent="0.2">
      <c r="A37" s="18" t="s">
        <v>39</v>
      </c>
      <c r="B37" s="50">
        <v>2.2000000000000002</v>
      </c>
      <c r="C37" s="11" t="s">
        <v>49</v>
      </c>
      <c r="D37" s="96"/>
      <c r="E37" s="97"/>
      <c r="F37" s="12"/>
      <c r="G37" s="21" t="s">
        <v>48</v>
      </c>
      <c r="H37" s="63" t="s">
        <v>30</v>
      </c>
      <c r="I37" s="64"/>
      <c r="J37" s="12"/>
      <c r="K37" s="21" t="s">
        <v>48</v>
      </c>
      <c r="L37" s="13" t="s">
        <v>30</v>
      </c>
      <c r="M37" s="11">
        <f>O22</f>
        <v>67000</v>
      </c>
      <c r="N37" s="21" t="s">
        <v>48</v>
      </c>
      <c r="O37" s="13">
        <f>M37*N37</f>
        <v>14740</v>
      </c>
      <c r="P37" s="11">
        <f>R22</f>
        <v>87510</v>
      </c>
      <c r="Q37" s="21" t="s">
        <v>48</v>
      </c>
      <c r="R37" s="34">
        <f>P37*Q37</f>
        <v>19252.2</v>
      </c>
      <c r="S37" s="34">
        <f t="shared" si="17"/>
        <v>14740</v>
      </c>
      <c r="T37" s="34">
        <f t="shared" si="18"/>
        <v>19252.2</v>
      </c>
      <c r="U37" s="34">
        <f t="shared" si="19"/>
        <v>-4512.2000000000007</v>
      </c>
      <c r="V37" s="39"/>
    </row>
    <row r="38" spans="1:22" ht="12" customHeight="1" x14ac:dyDescent="0.2">
      <c r="A38" s="65" t="s">
        <v>50</v>
      </c>
      <c r="B38" s="66"/>
      <c r="C38" s="66"/>
      <c r="D38" s="66"/>
      <c r="E38" s="67"/>
      <c r="F38" s="19"/>
      <c r="G38" s="19"/>
      <c r="H38" s="72" t="s">
        <v>30</v>
      </c>
      <c r="I38" s="73"/>
      <c r="J38" s="19"/>
      <c r="K38" s="19"/>
      <c r="L38" s="20" t="s">
        <v>30</v>
      </c>
      <c r="M38" s="20">
        <f>SUM(M36:M37)</f>
        <v>207492</v>
      </c>
      <c r="N38" s="19"/>
      <c r="O38" s="20">
        <f>SUM(O36:O37)</f>
        <v>45648.240000000005</v>
      </c>
      <c r="P38" s="19"/>
      <c r="Q38" s="19"/>
      <c r="R38" s="36">
        <f>SUM(R36:R37)</f>
        <v>28393.140599999999</v>
      </c>
      <c r="S38" s="36">
        <f>SUM(S36:S37)</f>
        <v>45648.240000000005</v>
      </c>
      <c r="T38" s="36">
        <f>SUM(T36:T37)</f>
        <v>28393.140599999999</v>
      </c>
      <c r="U38" s="36">
        <f>S38-T38</f>
        <v>17255.099400000006</v>
      </c>
      <c r="V38" s="19"/>
    </row>
    <row r="39" spans="1:22" ht="12" customHeight="1" x14ac:dyDescent="0.2">
      <c r="A39" s="15" t="s">
        <v>27</v>
      </c>
      <c r="B39" s="48">
        <v>3</v>
      </c>
      <c r="C39" s="74" t="s">
        <v>51</v>
      </c>
      <c r="D39" s="75"/>
      <c r="E39" s="75"/>
      <c r="F39" s="75"/>
      <c r="G39" s="75"/>
      <c r="H39" s="75"/>
      <c r="I39" s="75"/>
      <c r="J39" s="75"/>
      <c r="K39" s="75"/>
      <c r="L39" s="75"/>
      <c r="M39" s="75"/>
      <c r="N39" s="75"/>
      <c r="O39" s="75"/>
      <c r="P39" s="75"/>
      <c r="Q39" s="75"/>
      <c r="R39" s="75"/>
      <c r="S39" s="75"/>
      <c r="T39" s="75"/>
      <c r="U39" s="75"/>
      <c r="V39" s="76"/>
    </row>
    <row r="40" spans="1:22" ht="12" customHeight="1" x14ac:dyDescent="0.2">
      <c r="A40" s="18" t="s">
        <v>39</v>
      </c>
      <c r="B40" s="51" t="s">
        <v>144</v>
      </c>
      <c r="C40" s="18" t="s">
        <v>89</v>
      </c>
      <c r="D40" s="63" t="s">
        <v>41</v>
      </c>
      <c r="E40" s="64"/>
      <c r="F40" s="21">
        <v>4</v>
      </c>
      <c r="G40" s="21">
        <v>2325</v>
      </c>
      <c r="H40" s="63">
        <f>F40*G40</f>
        <v>9300</v>
      </c>
      <c r="I40" s="64"/>
      <c r="J40" s="21">
        <v>4</v>
      </c>
      <c r="K40" s="21">
        <v>2325</v>
      </c>
      <c r="L40" s="13">
        <f>J40*K40</f>
        <v>9300</v>
      </c>
      <c r="M40" s="21">
        <v>5</v>
      </c>
      <c r="N40" s="21">
        <v>2325</v>
      </c>
      <c r="O40" s="13">
        <f>M40*N40</f>
        <v>11625</v>
      </c>
      <c r="P40" s="21">
        <v>5</v>
      </c>
      <c r="Q40" s="21">
        <v>2325</v>
      </c>
      <c r="R40" s="13">
        <f>P40*Q40</f>
        <v>11625</v>
      </c>
      <c r="S40" s="34">
        <f t="shared" ref="S40:S41" si="20">H40+O40</f>
        <v>20925</v>
      </c>
      <c r="T40" s="34">
        <f t="shared" ref="T40:T41" si="21">L40+R40</f>
        <v>20925</v>
      </c>
      <c r="U40" s="34">
        <f t="shared" ref="U40:U41" si="22">S40-T40</f>
        <v>0</v>
      </c>
      <c r="V40" s="39"/>
    </row>
    <row r="41" spans="1:22" ht="13.5" customHeight="1" x14ac:dyDescent="0.2">
      <c r="A41" s="18" t="s">
        <v>39</v>
      </c>
      <c r="B41" s="51" t="s">
        <v>145</v>
      </c>
      <c r="C41" s="18" t="s">
        <v>90</v>
      </c>
      <c r="D41" s="63" t="s">
        <v>41</v>
      </c>
      <c r="E41" s="64"/>
      <c r="F41" s="21">
        <v>4</v>
      </c>
      <c r="G41" s="21">
        <v>11750</v>
      </c>
      <c r="H41" s="63">
        <f>F41*G41</f>
        <v>47000</v>
      </c>
      <c r="I41" s="64"/>
      <c r="J41" s="21">
        <v>4</v>
      </c>
      <c r="K41" s="21">
        <v>11750</v>
      </c>
      <c r="L41" s="13">
        <f>J41*K41</f>
        <v>47000</v>
      </c>
      <c r="M41" s="21">
        <v>5</v>
      </c>
      <c r="N41" s="21">
        <v>11750</v>
      </c>
      <c r="O41" s="13">
        <f>M41*N41</f>
        <v>58750</v>
      </c>
      <c r="P41" s="21">
        <v>5</v>
      </c>
      <c r="Q41" s="21">
        <v>11750</v>
      </c>
      <c r="R41" s="13">
        <f>P41*Q41</f>
        <v>58750</v>
      </c>
      <c r="S41" s="34">
        <f t="shared" si="20"/>
        <v>105750</v>
      </c>
      <c r="T41" s="34">
        <f t="shared" si="21"/>
        <v>105750</v>
      </c>
      <c r="U41" s="34">
        <f t="shared" si="22"/>
        <v>0</v>
      </c>
      <c r="V41" s="39"/>
    </row>
    <row r="42" spans="1:22" ht="12" customHeight="1" x14ac:dyDescent="0.2">
      <c r="A42" s="65" t="s">
        <v>52</v>
      </c>
      <c r="B42" s="66"/>
      <c r="C42" s="67"/>
      <c r="D42" s="70"/>
      <c r="E42" s="71"/>
      <c r="F42" s="19"/>
      <c r="G42" s="19"/>
      <c r="H42" s="72">
        <f t="shared" ref="H42" si="23">SUM(H40:I41)</f>
        <v>56300</v>
      </c>
      <c r="I42" s="73"/>
      <c r="J42" s="19"/>
      <c r="K42" s="19"/>
      <c r="L42" s="20">
        <f>SUM(L40:L41)</f>
        <v>56300</v>
      </c>
      <c r="M42" s="19"/>
      <c r="N42" s="19"/>
      <c r="O42" s="20">
        <f>SUM(O40:O41)</f>
        <v>70375</v>
      </c>
      <c r="P42" s="19"/>
      <c r="Q42" s="19"/>
      <c r="R42" s="20">
        <f>SUM(R40:R41)</f>
        <v>70375</v>
      </c>
      <c r="S42" s="36">
        <f>SUM(S40:S41)</f>
        <v>126675</v>
      </c>
      <c r="T42" s="36">
        <f>SUM(T40:T41)</f>
        <v>126675</v>
      </c>
      <c r="U42" s="36">
        <f>S42-T42</f>
        <v>0</v>
      </c>
      <c r="V42" s="19"/>
    </row>
    <row r="43" spans="1:22" ht="12" customHeight="1" x14ac:dyDescent="0.2">
      <c r="A43" s="15" t="s">
        <v>27</v>
      </c>
      <c r="B43" s="48">
        <v>4</v>
      </c>
      <c r="C43" s="74" t="s">
        <v>53</v>
      </c>
      <c r="D43" s="75"/>
      <c r="E43" s="75"/>
      <c r="F43" s="75"/>
      <c r="G43" s="75"/>
      <c r="H43" s="75"/>
      <c r="I43" s="75"/>
      <c r="J43" s="75"/>
      <c r="K43" s="75"/>
      <c r="L43" s="75"/>
      <c r="M43" s="75"/>
      <c r="N43" s="75"/>
      <c r="O43" s="75"/>
      <c r="P43" s="75"/>
      <c r="Q43" s="75"/>
      <c r="R43" s="75"/>
      <c r="S43" s="75"/>
      <c r="T43" s="75"/>
      <c r="U43" s="75"/>
      <c r="V43" s="76"/>
    </row>
    <row r="44" spans="1:22" ht="12" customHeight="1" x14ac:dyDescent="0.2">
      <c r="A44" s="18" t="s">
        <v>39</v>
      </c>
      <c r="B44" s="51" t="s">
        <v>131</v>
      </c>
      <c r="C44" s="18" t="s">
        <v>91</v>
      </c>
      <c r="D44" s="63" t="s">
        <v>41</v>
      </c>
      <c r="E44" s="64"/>
      <c r="F44" s="21">
        <v>3</v>
      </c>
      <c r="G44" s="21">
        <v>28</v>
      </c>
      <c r="H44" s="63">
        <f>F44*G44</f>
        <v>84</v>
      </c>
      <c r="I44" s="64"/>
      <c r="J44" s="21">
        <v>3</v>
      </c>
      <c r="K44" s="21">
        <v>28</v>
      </c>
      <c r="L44" s="13">
        <f>J44*K44</f>
        <v>84</v>
      </c>
      <c r="M44" s="21">
        <v>5</v>
      </c>
      <c r="N44" s="21">
        <v>28</v>
      </c>
      <c r="O44" s="13">
        <f>M44*N44</f>
        <v>140</v>
      </c>
      <c r="P44" s="21">
        <v>5</v>
      </c>
      <c r="Q44" s="21">
        <v>28</v>
      </c>
      <c r="R44" s="13">
        <f>P44*Q44</f>
        <v>140</v>
      </c>
      <c r="S44" s="34">
        <f t="shared" ref="S44:S48" si="24">H44+O44</f>
        <v>224</v>
      </c>
      <c r="T44" s="34">
        <f t="shared" ref="T44:T48" si="25">L44+R44</f>
        <v>224</v>
      </c>
      <c r="U44" s="34">
        <f t="shared" ref="U44:U48" si="26">S44-T44</f>
        <v>0</v>
      </c>
      <c r="V44" s="39"/>
    </row>
    <row r="45" spans="1:22" ht="12" customHeight="1" x14ac:dyDescent="0.2">
      <c r="A45" s="18" t="s">
        <v>39</v>
      </c>
      <c r="B45" s="50" t="s">
        <v>146</v>
      </c>
      <c r="C45" s="18" t="s">
        <v>92</v>
      </c>
      <c r="D45" s="63" t="s">
        <v>41</v>
      </c>
      <c r="E45" s="64"/>
      <c r="F45" s="21">
        <v>3</v>
      </c>
      <c r="G45" s="21">
        <v>960</v>
      </c>
      <c r="H45" s="63">
        <f t="shared" ref="H45:H48" si="27">F45*G45</f>
        <v>2880</v>
      </c>
      <c r="I45" s="64"/>
      <c r="J45" s="21">
        <v>3</v>
      </c>
      <c r="K45" s="21">
        <v>960</v>
      </c>
      <c r="L45" s="13">
        <f t="shared" ref="L45:L48" si="28">J45*K45</f>
        <v>2880</v>
      </c>
      <c r="M45" s="21">
        <v>5</v>
      </c>
      <c r="N45" s="21">
        <v>960</v>
      </c>
      <c r="O45" s="13">
        <f t="shared" ref="O45:O48" si="29">M45*N45</f>
        <v>4800</v>
      </c>
      <c r="P45" s="21">
        <v>5</v>
      </c>
      <c r="Q45" s="21">
        <v>960</v>
      </c>
      <c r="R45" s="13">
        <f t="shared" ref="R45:R48" si="30">P45*Q45</f>
        <v>4800</v>
      </c>
      <c r="S45" s="34">
        <f t="shared" si="24"/>
        <v>7680</v>
      </c>
      <c r="T45" s="34">
        <f t="shared" si="25"/>
        <v>7680</v>
      </c>
      <c r="U45" s="34">
        <f t="shared" si="26"/>
        <v>0</v>
      </c>
      <c r="V45" s="39"/>
    </row>
    <row r="46" spans="1:22" ht="12" customHeight="1" x14ac:dyDescent="0.2">
      <c r="A46" s="18"/>
      <c r="B46" s="50" t="s">
        <v>147</v>
      </c>
      <c r="C46" s="18" t="s">
        <v>93</v>
      </c>
      <c r="D46" s="63" t="s">
        <v>41</v>
      </c>
      <c r="E46" s="64"/>
      <c r="F46" s="21">
        <v>1</v>
      </c>
      <c r="G46" s="21">
        <v>1432</v>
      </c>
      <c r="H46" s="63">
        <f t="shared" si="27"/>
        <v>1432</v>
      </c>
      <c r="I46" s="64"/>
      <c r="J46" s="21">
        <v>1</v>
      </c>
      <c r="K46" s="21">
        <v>1432</v>
      </c>
      <c r="L46" s="13">
        <f t="shared" si="28"/>
        <v>1432</v>
      </c>
      <c r="M46" s="21">
        <v>3</v>
      </c>
      <c r="N46" s="21">
        <v>1355</v>
      </c>
      <c r="O46" s="13">
        <f t="shared" si="29"/>
        <v>4065</v>
      </c>
      <c r="P46" s="21">
        <v>3</v>
      </c>
      <c r="Q46" s="21">
        <v>1355</v>
      </c>
      <c r="R46" s="13">
        <f t="shared" si="30"/>
        <v>4065</v>
      </c>
      <c r="S46" s="34">
        <f t="shared" si="24"/>
        <v>5497</v>
      </c>
      <c r="T46" s="34">
        <f t="shared" si="25"/>
        <v>5497</v>
      </c>
      <c r="U46" s="34">
        <f t="shared" si="26"/>
        <v>0</v>
      </c>
      <c r="V46" s="39"/>
    </row>
    <row r="47" spans="1:22" ht="12" customHeight="1" x14ac:dyDescent="0.2">
      <c r="A47" s="18" t="s">
        <v>39</v>
      </c>
      <c r="B47" s="50" t="s">
        <v>148</v>
      </c>
      <c r="C47" s="18" t="s">
        <v>94</v>
      </c>
      <c r="D47" s="63" t="s">
        <v>41</v>
      </c>
      <c r="E47" s="64"/>
      <c r="F47" s="21">
        <v>4</v>
      </c>
      <c r="G47" s="21">
        <v>700</v>
      </c>
      <c r="H47" s="63">
        <f t="shared" si="27"/>
        <v>2800</v>
      </c>
      <c r="I47" s="64"/>
      <c r="J47" s="21">
        <v>4</v>
      </c>
      <c r="K47" s="21">
        <v>700</v>
      </c>
      <c r="L47" s="13">
        <f t="shared" si="28"/>
        <v>2800</v>
      </c>
      <c r="M47" s="21">
        <v>5</v>
      </c>
      <c r="N47" s="21">
        <v>800</v>
      </c>
      <c r="O47" s="13">
        <f t="shared" si="29"/>
        <v>4000</v>
      </c>
      <c r="P47" s="21">
        <v>5</v>
      </c>
      <c r="Q47" s="21">
        <v>800</v>
      </c>
      <c r="R47" s="13">
        <f t="shared" si="30"/>
        <v>4000</v>
      </c>
      <c r="S47" s="34">
        <f t="shared" si="24"/>
        <v>6800</v>
      </c>
      <c r="T47" s="34">
        <f t="shared" si="25"/>
        <v>6800</v>
      </c>
      <c r="U47" s="34">
        <f t="shared" si="26"/>
        <v>0</v>
      </c>
      <c r="V47" s="39"/>
    </row>
    <row r="48" spans="1:22" ht="18" customHeight="1" x14ac:dyDescent="0.2">
      <c r="A48" s="18" t="s">
        <v>39</v>
      </c>
      <c r="B48" s="50" t="s">
        <v>149</v>
      </c>
      <c r="C48" s="18" t="s">
        <v>95</v>
      </c>
      <c r="D48" s="63" t="s">
        <v>41</v>
      </c>
      <c r="E48" s="64"/>
      <c r="F48" s="21">
        <v>3</v>
      </c>
      <c r="G48" s="21">
        <v>1500</v>
      </c>
      <c r="H48" s="63">
        <f t="shared" si="27"/>
        <v>4500</v>
      </c>
      <c r="I48" s="64"/>
      <c r="J48" s="21">
        <v>3</v>
      </c>
      <c r="K48" s="21">
        <v>1500</v>
      </c>
      <c r="L48" s="13">
        <f t="shared" si="28"/>
        <v>4500</v>
      </c>
      <c r="M48" s="21">
        <v>5</v>
      </c>
      <c r="N48" s="21">
        <v>1500</v>
      </c>
      <c r="O48" s="13">
        <f t="shared" si="29"/>
        <v>7500</v>
      </c>
      <c r="P48" s="21">
        <v>5</v>
      </c>
      <c r="Q48" s="21">
        <v>1500</v>
      </c>
      <c r="R48" s="13">
        <f t="shared" si="30"/>
        <v>7500</v>
      </c>
      <c r="S48" s="34">
        <f t="shared" si="24"/>
        <v>12000</v>
      </c>
      <c r="T48" s="34">
        <f t="shared" si="25"/>
        <v>12000</v>
      </c>
      <c r="U48" s="34">
        <f t="shared" si="26"/>
        <v>0</v>
      </c>
      <c r="V48" s="39"/>
    </row>
    <row r="49" spans="1:22" ht="12" customHeight="1" x14ac:dyDescent="0.2">
      <c r="A49" s="65" t="s">
        <v>54</v>
      </c>
      <c r="B49" s="66"/>
      <c r="C49" s="66"/>
      <c r="D49" s="66"/>
      <c r="E49" s="66"/>
      <c r="F49" s="66"/>
      <c r="G49" s="67"/>
      <c r="H49" s="72">
        <f t="shared" ref="H49" si="31">SUM(H44:I48)</f>
        <v>11696</v>
      </c>
      <c r="I49" s="73"/>
      <c r="J49" s="19"/>
      <c r="K49" s="19"/>
      <c r="L49" s="20">
        <f>SUM(L44:L48)</f>
        <v>11696</v>
      </c>
      <c r="M49" s="19"/>
      <c r="N49" s="19"/>
      <c r="O49" s="20">
        <f>SUM(O44:O48)</f>
        <v>20505</v>
      </c>
      <c r="P49" s="19"/>
      <c r="Q49" s="19"/>
      <c r="R49" s="20">
        <f>SUM(R44:R48)</f>
        <v>20505</v>
      </c>
      <c r="S49" s="36">
        <f>SUM(S44:S48)</f>
        <v>32201</v>
      </c>
      <c r="T49" s="36">
        <f>SUM(T44:T48)</f>
        <v>32201</v>
      </c>
      <c r="U49" s="36">
        <f>S49-T49</f>
        <v>0</v>
      </c>
      <c r="V49" s="19"/>
    </row>
    <row r="50" spans="1:22" ht="12" customHeight="1" x14ac:dyDescent="0.2">
      <c r="A50" s="15" t="s">
        <v>27</v>
      </c>
      <c r="B50" s="48">
        <v>5</v>
      </c>
      <c r="C50" s="74" t="s">
        <v>55</v>
      </c>
      <c r="D50" s="75"/>
      <c r="E50" s="75"/>
      <c r="F50" s="75"/>
      <c r="G50" s="75"/>
      <c r="H50" s="75"/>
      <c r="I50" s="75"/>
      <c r="J50" s="75"/>
      <c r="K50" s="75"/>
      <c r="L50" s="75"/>
      <c r="M50" s="75"/>
      <c r="N50" s="75"/>
      <c r="O50" s="75"/>
      <c r="P50" s="75"/>
      <c r="Q50" s="75"/>
      <c r="R50" s="75"/>
      <c r="S50" s="75"/>
      <c r="T50" s="75"/>
      <c r="U50" s="75"/>
      <c r="V50" s="76"/>
    </row>
    <row r="51" spans="1:22" ht="12" customHeight="1" x14ac:dyDescent="0.2">
      <c r="A51" s="18" t="s">
        <v>39</v>
      </c>
      <c r="B51" s="50" t="s">
        <v>150</v>
      </c>
      <c r="C51" s="18" t="s">
        <v>96</v>
      </c>
      <c r="D51" s="63" t="s">
        <v>41</v>
      </c>
      <c r="E51" s="64"/>
      <c r="F51" s="21">
        <v>4</v>
      </c>
      <c r="G51" s="21">
        <v>7000</v>
      </c>
      <c r="H51" s="63">
        <f>F51*G51</f>
        <v>28000</v>
      </c>
      <c r="I51" s="64"/>
      <c r="J51" s="21">
        <v>4</v>
      </c>
      <c r="K51" s="21">
        <v>7000</v>
      </c>
      <c r="L51" s="13">
        <f>J51*K51</f>
        <v>28000</v>
      </c>
      <c r="M51" s="21">
        <v>5</v>
      </c>
      <c r="N51" s="21">
        <v>9000</v>
      </c>
      <c r="O51" s="13">
        <f>M51*N51</f>
        <v>45000</v>
      </c>
      <c r="P51" s="21">
        <v>5</v>
      </c>
      <c r="Q51" s="21">
        <v>9000</v>
      </c>
      <c r="R51" s="13">
        <f>P51*Q51</f>
        <v>45000</v>
      </c>
      <c r="S51" s="34">
        <f t="shared" ref="S51:S56" si="32">H51+O51</f>
        <v>73000</v>
      </c>
      <c r="T51" s="34">
        <f t="shared" ref="T51:T56" si="33">L51+R51</f>
        <v>73000</v>
      </c>
      <c r="U51" s="34">
        <f t="shared" ref="U51:U52" si="34">S51-T51</f>
        <v>0</v>
      </c>
      <c r="V51" s="39"/>
    </row>
    <row r="52" spans="1:22" ht="30.75" customHeight="1" x14ac:dyDescent="0.2">
      <c r="A52" s="18" t="s">
        <v>39</v>
      </c>
      <c r="B52" s="50" t="s">
        <v>151</v>
      </c>
      <c r="C52" s="37" t="s">
        <v>97</v>
      </c>
      <c r="D52" s="63" t="s">
        <v>41</v>
      </c>
      <c r="E52" s="64"/>
      <c r="F52" s="21">
        <v>4</v>
      </c>
      <c r="G52" s="21">
        <v>4000</v>
      </c>
      <c r="H52" s="63">
        <f t="shared" ref="H52:H64" si="35">F52*G52</f>
        <v>16000</v>
      </c>
      <c r="I52" s="64"/>
      <c r="J52" s="21">
        <v>4</v>
      </c>
      <c r="K52" s="21">
        <v>4000</v>
      </c>
      <c r="L52" s="13">
        <f t="shared" ref="L52:L64" si="36">J52*K52</f>
        <v>16000</v>
      </c>
      <c r="M52" s="21">
        <v>5</v>
      </c>
      <c r="N52" s="21">
        <v>5800</v>
      </c>
      <c r="O52" s="13">
        <f t="shared" ref="O52:O64" si="37">M52*N52</f>
        <v>29000</v>
      </c>
      <c r="P52" s="21">
        <v>5</v>
      </c>
      <c r="Q52" s="21">
        <v>20471.8</v>
      </c>
      <c r="R52" s="13">
        <f t="shared" ref="R52:R64" si="38">P52*Q52</f>
        <v>102359</v>
      </c>
      <c r="S52" s="34">
        <f t="shared" si="32"/>
        <v>45000</v>
      </c>
      <c r="T52" s="34">
        <f t="shared" si="33"/>
        <v>118359</v>
      </c>
      <c r="U52" s="34">
        <f t="shared" si="34"/>
        <v>-73359</v>
      </c>
      <c r="V52" s="39" t="s">
        <v>198</v>
      </c>
    </row>
    <row r="53" spans="1:22" ht="12" customHeight="1" x14ac:dyDescent="0.2">
      <c r="A53" s="18" t="s">
        <v>39</v>
      </c>
      <c r="B53" s="50" t="s">
        <v>152</v>
      </c>
      <c r="C53" s="37" t="s">
        <v>99</v>
      </c>
      <c r="D53" s="63" t="s">
        <v>41</v>
      </c>
      <c r="E53" s="64"/>
      <c r="F53" s="21">
        <v>1</v>
      </c>
      <c r="G53" s="21">
        <v>3254</v>
      </c>
      <c r="H53" s="63">
        <f t="shared" si="35"/>
        <v>3254</v>
      </c>
      <c r="I53" s="64"/>
      <c r="J53" s="21">
        <v>1</v>
      </c>
      <c r="K53" s="21">
        <v>3254</v>
      </c>
      <c r="L53" s="13">
        <f t="shared" si="36"/>
        <v>3254</v>
      </c>
      <c r="M53" s="21">
        <v>4</v>
      </c>
      <c r="N53" s="21">
        <v>3254</v>
      </c>
      <c r="O53" s="13">
        <f t="shared" si="37"/>
        <v>13016</v>
      </c>
      <c r="P53" s="21">
        <v>4</v>
      </c>
      <c r="Q53" s="21">
        <v>3254</v>
      </c>
      <c r="R53" s="13">
        <f t="shared" si="38"/>
        <v>13016</v>
      </c>
      <c r="S53" s="34">
        <f t="shared" si="32"/>
        <v>16270</v>
      </c>
      <c r="T53" s="34">
        <f t="shared" si="33"/>
        <v>16270</v>
      </c>
      <c r="U53" s="34">
        <f t="shared" ref="U53:U64" si="39">S53-T53</f>
        <v>0</v>
      </c>
      <c r="V53" s="39"/>
    </row>
    <row r="54" spans="1:22" ht="12" customHeight="1" x14ac:dyDescent="0.2">
      <c r="A54" s="18" t="s">
        <v>39</v>
      </c>
      <c r="B54" s="50" t="s">
        <v>153</v>
      </c>
      <c r="C54" s="37" t="s">
        <v>100</v>
      </c>
      <c r="D54" s="63" t="s">
        <v>41</v>
      </c>
      <c r="E54" s="64"/>
      <c r="F54" s="21">
        <v>1</v>
      </c>
      <c r="G54" s="21">
        <v>2300</v>
      </c>
      <c r="H54" s="63">
        <f t="shared" si="35"/>
        <v>2300</v>
      </c>
      <c r="I54" s="64"/>
      <c r="J54" s="21">
        <v>1</v>
      </c>
      <c r="K54" s="21">
        <v>2300</v>
      </c>
      <c r="L54" s="13">
        <f t="shared" si="36"/>
        <v>2300</v>
      </c>
      <c r="M54" s="21">
        <v>4</v>
      </c>
      <c r="N54" s="21">
        <v>2300</v>
      </c>
      <c r="O54" s="13">
        <f t="shared" si="37"/>
        <v>9200</v>
      </c>
      <c r="P54" s="21">
        <v>4</v>
      </c>
      <c r="Q54" s="21">
        <v>2300</v>
      </c>
      <c r="R54" s="13">
        <f t="shared" si="38"/>
        <v>9200</v>
      </c>
      <c r="S54" s="34">
        <f t="shared" si="32"/>
        <v>11500</v>
      </c>
      <c r="T54" s="34">
        <f t="shared" si="33"/>
        <v>11500</v>
      </c>
      <c r="U54" s="34">
        <f t="shared" si="39"/>
        <v>0</v>
      </c>
      <c r="V54" s="39"/>
    </row>
    <row r="55" spans="1:22" ht="12" customHeight="1" x14ac:dyDescent="0.2">
      <c r="A55" s="18" t="s">
        <v>39</v>
      </c>
      <c r="B55" s="50" t="s">
        <v>154</v>
      </c>
      <c r="C55" s="37" t="s">
        <v>101</v>
      </c>
      <c r="D55" s="63" t="s">
        <v>41</v>
      </c>
      <c r="E55" s="64"/>
      <c r="F55" s="21">
        <v>1</v>
      </c>
      <c r="G55" s="21">
        <v>3500</v>
      </c>
      <c r="H55" s="63">
        <f t="shared" si="35"/>
        <v>3500</v>
      </c>
      <c r="I55" s="64"/>
      <c r="J55" s="21">
        <v>1</v>
      </c>
      <c r="K55" s="21">
        <v>3500</v>
      </c>
      <c r="L55" s="13">
        <f t="shared" si="36"/>
        <v>3500</v>
      </c>
      <c r="M55" s="21">
        <v>4</v>
      </c>
      <c r="N55" s="21">
        <v>3500</v>
      </c>
      <c r="O55" s="13">
        <f t="shared" si="37"/>
        <v>14000</v>
      </c>
      <c r="P55" s="21">
        <v>4</v>
      </c>
      <c r="Q55" s="21">
        <v>3500</v>
      </c>
      <c r="R55" s="13">
        <f t="shared" si="38"/>
        <v>14000</v>
      </c>
      <c r="S55" s="34">
        <f t="shared" si="32"/>
        <v>17500</v>
      </c>
      <c r="T55" s="34">
        <f t="shared" si="33"/>
        <v>17500</v>
      </c>
      <c r="U55" s="34">
        <f t="shared" si="39"/>
        <v>0</v>
      </c>
      <c r="V55" s="39"/>
    </row>
    <row r="56" spans="1:22" ht="12" customHeight="1" x14ac:dyDescent="0.2">
      <c r="A56" s="18" t="s">
        <v>39</v>
      </c>
      <c r="B56" s="50" t="s">
        <v>155</v>
      </c>
      <c r="C56" s="37" t="s">
        <v>102</v>
      </c>
      <c r="D56" s="63" t="s">
        <v>41</v>
      </c>
      <c r="E56" s="64"/>
      <c r="F56" s="21">
        <v>1</v>
      </c>
      <c r="G56" s="21">
        <v>180</v>
      </c>
      <c r="H56" s="63">
        <f t="shared" si="35"/>
        <v>180</v>
      </c>
      <c r="I56" s="64"/>
      <c r="J56" s="21">
        <v>1</v>
      </c>
      <c r="K56" s="21">
        <v>180</v>
      </c>
      <c r="L56" s="13">
        <f t="shared" si="36"/>
        <v>180</v>
      </c>
      <c r="M56" s="21">
        <v>4</v>
      </c>
      <c r="N56" s="21">
        <v>180</v>
      </c>
      <c r="O56" s="13">
        <f t="shared" si="37"/>
        <v>720</v>
      </c>
      <c r="P56" s="21">
        <v>4</v>
      </c>
      <c r="Q56" s="21">
        <v>180</v>
      </c>
      <c r="R56" s="13">
        <f t="shared" si="38"/>
        <v>720</v>
      </c>
      <c r="S56" s="34">
        <f t="shared" si="32"/>
        <v>900</v>
      </c>
      <c r="T56" s="34">
        <f t="shared" si="33"/>
        <v>900</v>
      </c>
      <c r="U56" s="34">
        <f t="shared" si="39"/>
        <v>0</v>
      </c>
      <c r="V56" s="39"/>
    </row>
    <row r="57" spans="1:22" ht="12" customHeight="1" x14ac:dyDescent="0.2">
      <c r="A57" s="18" t="s">
        <v>39</v>
      </c>
      <c r="B57" s="50" t="s">
        <v>156</v>
      </c>
      <c r="C57" s="37" t="s">
        <v>103</v>
      </c>
      <c r="D57" s="63" t="s">
        <v>41</v>
      </c>
      <c r="E57" s="64"/>
      <c r="F57" s="21">
        <v>1</v>
      </c>
      <c r="G57" s="21">
        <v>45</v>
      </c>
      <c r="H57" s="63">
        <f t="shared" si="35"/>
        <v>45</v>
      </c>
      <c r="I57" s="64"/>
      <c r="J57" s="21">
        <v>1</v>
      </c>
      <c r="K57" s="21">
        <v>45</v>
      </c>
      <c r="L57" s="13">
        <f t="shared" si="36"/>
        <v>45</v>
      </c>
      <c r="M57" s="21">
        <v>4</v>
      </c>
      <c r="N57" s="21">
        <v>45</v>
      </c>
      <c r="O57" s="13">
        <f t="shared" si="37"/>
        <v>180</v>
      </c>
      <c r="P57" s="21">
        <v>4</v>
      </c>
      <c r="Q57" s="21">
        <v>45</v>
      </c>
      <c r="R57" s="13">
        <f t="shared" si="38"/>
        <v>180</v>
      </c>
      <c r="S57" s="34">
        <f t="shared" ref="S57:S64" si="40">H57+O57</f>
        <v>225</v>
      </c>
      <c r="T57" s="34">
        <f t="shared" ref="T57:T64" si="41">L57+R57</f>
        <v>225</v>
      </c>
      <c r="U57" s="34">
        <f t="shared" si="39"/>
        <v>0</v>
      </c>
      <c r="V57" s="39"/>
    </row>
    <row r="58" spans="1:22" ht="12" customHeight="1" x14ac:dyDescent="0.2">
      <c r="A58" s="18" t="s">
        <v>39</v>
      </c>
      <c r="B58" s="50" t="s">
        <v>157</v>
      </c>
      <c r="C58" s="37" t="s">
        <v>104</v>
      </c>
      <c r="D58" s="63" t="s">
        <v>41</v>
      </c>
      <c r="E58" s="64"/>
      <c r="F58" s="21">
        <v>1</v>
      </c>
      <c r="G58" s="21">
        <v>90</v>
      </c>
      <c r="H58" s="63">
        <f t="shared" si="35"/>
        <v>90</v>
      </c>
      <c r="I58" s="64"/>
      <c r="J58" s="21">
        <v>1</v>
      </c>
      <c r="K58" s="21">
        <v>90</v>
      </c>
      <c r="L58" s="13">
        <f t="shared" si="36"/>
        <v>90</v>
      </c>
      <c r="M58" s="21">
        <v>4</v>
      </c>
      <c r="N58" s="21">
        <v>60</v>
      </c>
      <c r="O58" s="13">
        <f t="shared" si="37"/>
        <v>240</v>
      </c>
      <c r="P58" s="21">
        <v>4</v>
      </c>
      <c r="Q58" s="21">
        <v>60</v>
      </c>
      <c r="R58" s="13">
        <f t="shared" si="38"/>
        <v>240</v>
      </c>
      <c r="S58" s="34">
        <f t="shared" si="40"/>
        <v>330</v>
      </c>
      <c r="T58" s="34">
        <f t="shared" si="41"/>
        <v>330</v>
      </c>
      <c r="U58" s="34">
        <f t="shared" si="39"/>
        <v>0</v>
      </c>
      <c r="V58" s="39"/>
    </row>
    <row r="59" spans="1:22" ht="12" customHeight="1" x14ac:dyDescent="0.2">
      <c r="A59" s="18" t="s">
        <v>39</v>
      </c>
      <c r="B59" s="50" t="s">
        <v>158</v>
      </c>
      <c r="C59" s="37" t="s">
        <v>105</v>
      </c>
      <c r="D59" s="63" t="s">
        <v>41</v>
      </c>
      <c r="E59" s="64"/>
      <c r="F59" s="21">
        <v>1</v>
      </c>
      <c r="G59" s="21">
        <v>140</v>
      </c>
      <c r="H59" s="63">
        <f t="shared" si="35"/>
        <v>140</v>
      </c>
      <c r="I59" s="64"/>
      <c r="J59" s="21">
        <v>1</v>
      </c>
      <c r="K59" s="21">
        <v>140</v>
      </c>
      <c r="L59" s="13">
        <f t="shared" si="36"/>
        <v>140</v>
      </c>
      <c r="M59" s="21">
        <v>4</v>
      </c>
      <c r="N59" s="21">
        <v>140</v>
      </c>
      <c r="O59" s="13">
        <f t="shared" si="37"/>
        <v>560</v>
      </c>
      <c r="P59" s="21">
        <v>4</v>
      </c>
      <c r="Q59" s="21">
        <v>140</v>
      </c>
      <c r="R59" s="13">
        <f t="shared" si="38"/>
        <v>560</v>
      </c>
      <c r="S59" s="34">
        <f t="shared" si="40"/>
        <v>700</v>
      </c>
      <c r="T59" s="34">
        <f t="shared" si="41"/>
        <v>700</v>
      </c>
      <c r="U59" s="34">
        <f t="shared" si="39"/>
        <v>0</v>
      </c>
      <c r="V59" s="39"/>
    </row>
    <row r="60" spans="1:22" ht="12" customHeight="1" x14ac:dyDescent="0.2">
      <c r="A60" s="18" t="s">
        <v>39</v>
      </c>
      <c r="B60" s="50" t="s">
        <v>159</v>
      </c>
      <c r="C60" s="37" t="s">
        <v>98</v>
      </c>
      <c r="D60" s="63" t="s">
        <v>41</v>
      </c>
      <c r="E60" s="64"/>
      <c r="F60" s="21">
        <v>1</v>
      </c>
      <c r="G60" s="21">
        <v>2180</v>
      </c>
      <c r="H60" s="63">
        <f t="shared" si="35"/>
        <v>2180</v>
      </c>
      <c r="I60" s="64"/>
      <c r="J60" s="21">
        <v>1</v>
      </c>
      <c r="K60" s="21">
        <v>2180</v>
      </c>
      <c r="L60" s="13">
        <f t="shared" si="36"/>
        <v>2180</v>
      </c>
      <c r="M60" s="21">
        <v>4</v>
      </c>
      <c r="N60" s="21">
        <v>2180</v>
      </c>
      <c r="O60" s="13">
        <f t="shared" si="37"/>
        <v>8720</v>
      </c>
      <c r="P60" s="21">
        <v>4</v>
      </c>
      <c r="Q60" s="21">
        <v>2180</v>
      </c>
      <c r="R60" s="13">
        <f t="shared" si="38"/>
        <v>8720</v>
      </c>
      <c r="S60" s="34">
        <f t="shared" si="40"/>
        <v>10900</v>
      </c>
      <c r="T60" s="34">
        <f t="shared" si="41"/>
        <v>10900</v>
      </c>
      <c r="U60" s="34">
        <f t="shared" si="39"/>
        <v>0</v>
      </c>
      <c r="V60" s="39"/>
    </row>
    <row r="61" spans="1:22" ht="12" customHeight="1" x14ac:dyDescent="0.2">
      <c r="A61" s="18" t="s">
        <v>39</v>
      </c>
      <c r="B61" s="50" t="s">
        <v>160</v>
      </c>
      <c r="C61" s="37" t="s">
        <v>106</v>
      </c>
      <c r="D61" s="63" t="s">
        <v>41</v>
      </c>
      <c r="E61" s="64"/>
      <c r="F61" s="21">
        <v>1</v>
      </c>
      <c r="G61" s="21">
        <v>180</v>
      </c>
      <c r="H61" s="63">
        <f t="shared" si="35"/>
        <v>180</v>
      </c>
      <c r="I61" s="64"/>
      <c r="J61" s="21">
        <v>1</v>
      </c>
      <c r="K61" s="21">
        <v>180</v>
      </c>
      <c r="L61" s="13">
        <f t="shared" si="36"/>
        <v>180</v>
      </c>
      <c r="M61" s="21">
        <v>4</v>
      </c>
      <c r="N61" s="21">
        <v>180</v>
      </c>
      <c r="O61" s="13">
        <f t="shared" si="37"/>
        <v>720</v>
      </c>
      <c r="P61" s="21">
        <v>4</v>
      </c>
      <c r="Q61" s="21">
        <v>180</v>
      </c>
      <c r="R61" s="13">
        <f t="shared" si="38"/>
        <v>720</v>
      </c>
      <c r="S61" s="34">
        <f t="shared" si="40"/>
        <v>900</v>
      </c>
      <c r="T61" s="34">
        <f t="shared" si="41"/>
        <v>900</v>
      </c>
      <c r="U61" s="34">
        <f t="shared" si="39"/>
        <v>0</v>
      </c>
      <c r="V61" s="39"/>
    </row>
    <row r="62" spans="1:22" ht="12" customHeight="1" x14ac:dyDescent="0.2">
      <c r="A62" s="18" t="s">
        <v>39</v>
      </c>
      <c r="B62" s="50" t="s">
        <v>161</v>
      </c>
      <c r="C62" s="37" t="s">
        <v>107</v>
      </c>
      <c r="D62" s="63" t="s">
        <v>41</v>
      </c>
      <c r="E62" s="64"/>
      <c r="F62" s="21">
        <v>1</v>
      </c>
      <c r="G62" s="21">
        <v>180</v>
      </c>
      <c r="H62" s="63">
        <f t="shared" si="35"/>
        <v>180</v>
      </c>
      <c r="I62" s="64"/>
      <c r="J62" s="21">
        <v>1</v>
      </c>
      <c r="K62" s="21">
        <v>180</v>
      </c>
      <c r="L62" s="13">
        <f t="shared" si="36"/>
        <v>180</v>
      </c>
      <c r="M62" s="21">
        <v>4</v>
      </c>
      <c r="N62" s="21">
        <v>180</v>
      </c>
      <c r="O62" s="13">
        <f t="shared" si="37"/>
        <v>720</v>
      </c>
      <c r="P62" s="21">
        <v>4</v>
      </c>
      <c r="Q62" s="21">
        <v>180</v>
      </c>
      <c r="R62" s="13">
        <f t="shared" si="38"/>
        <v>720</v>
      </c>
      <c r="S62" s="34">
        <f t="shared" si="40"/>
        <v>900</v>
      </c>
      <c r="T62" s="34">
        <f t="shared" si="41"/>
        <v>900</v>
      </c>
      <c r="U62" s="34">
        <f t="shared" si="39"/>
        <v>0</v>
      </c>
      <c r="V62" s="39"/>
    </row>
    <row r="63" spans="1:22" ht="12" customHeight="1" x14ac:dyDescent="0.2">
      <c r="A63" s="18" t="s">
        <v>39</v>
      </c>
      <c r="B63" s="50" t="s">
        <v>162</v>
      </c>
      <c r="C63" s="37" t="s">
        <v>108</v>
      </c>
      <c r="D63" s="63" t="s">
        <v>41</v>
      </c>
      <c r="E63" s="64"/>
      <c r="F63" s="21">
        <v>1</v>
      </c>
      <c r="G63" s="21">
        <v>2500</v>
      </c>
      <c r="H63" s="63">
        <f t="shared" si="35"/>
        <v>2500</v>
      </c>
      <c r="I63" s="64"/>
      <c r="J63" s="21">
        <v>1</v>
      </c>
      <c r="K63" s="21">
        <v>2500</v>
      </c>
      <c r="L63" s="13">
        <f t="shared" si="36"/>
        <v>2500</v>
      </c>
      <c r="M63" s="21">
        <v>4</v>
      </c>
      <c r="N63" s="21">
        <v>2500</v>
      </c>
      <c r="O63" s="13">
        <f t="shared" si="37"/>
        <v>10000</v>
      </c>
      <c r="P63" s="21">
        <v>4</v>
      </c>
      <c r="Q63" s="21">
        <v>2500</v>
      </c>
      <c r="R63" s="13">
        <f t="shared" si="38"/>
        <v>10000</v>
      </c>
      <c r="S63" s="34">
        <f t="shared" si="40"/>
        <v>12500</v>
      </c>
      <c r="T63" s="34">
        <f t="shared" si="41"/>
        <v>12500</v>
      </c>
      <c r="U63" s="34">
        <f t="shared" si="39"/>
        <v>0</v>
      </c>
      <c r="V63" s="39"/>
    </row>
    <row r="64" spans="1:22" ht="12" customHeight="1" x14ac:dyDescent="0.2">
      <c r="A64" s="18" t="s">
        <v>39</v>
      </c>
      <c r="B64" s="50" t="s">
        <v>163</v>
      </c>
      <c r="C64" s="37" t="s">
        <v>109</v>
      </c>
      <c r="D64" s="63" t="s">
        <v>41</v>
      </c>
      <c r="E64" s="64"/>
      <c r="F64" s="21">
        <v>1</v>
      </c>
      <c r="G64" s="21">
        <v>1500</v>
      </c>
      <c r="H64" s="63">
        <f t="shared" si="35"/>
        <v>1500</v>
      </c>
      <c r="I64" s="64"/>
      <c r="J64" s="21">
        <v>1</v>
      </c>
      <c r="K64" s="21">
        <v>1500</v>
      </c>
      <c r="L64" s="13">
        <f t="shared" si="36"/>
        <v>1500</v>
      </c>
      <c r="M64" s="21">
        <v>4</v>
      </c>
      <c r="N64" s="21">
        <v>1500</v>
      </c>
      <c r="O64" s="13">
        <f t="shared" si="37"/>
        <v>6000</v>
      </c>
      <c r="P64" s="21">
        <v>4</v>
      </c>
      <c r="Q64" s="21">
        <v>1500</v>
      </c>
      <c r="R64" s="13">
        <f t="shared" si="38"/>
        <v>6000</v>
      </c>
      <c r="S64" s="34">
        <f t="shared" si="40"/>
        <v>7500</v>
      </c>
      <c r="T64" s="34">
        <f t="shared" si="41"/>
        <v>7500</v>
      </c>
      <c r="U64" s="34">
        <f t="shared" si="39"/>
        <v>0</v>
      </c>
      <c r="V64" s="39"/>
    </row>
    <row r="65" spans="1:22" ht="12" customHeight="1" x14ac:dyDescent="0.2">
      <c r="A65" s="65" t="s">
        <v>56</v>
      </c>
      <c r="B65" s="66"/>
      <c r="C65" s="66"/>
      <c r="D65" s="66"/>
      <c r="E65" s="67"/>
      <c r="F65" s="19"/>
      <c r="G65" s="19"/>
      <c r="H65" s="72">
        <f>SUM(H51:I64)</f>
        <v>60049</v>
      </c>
      <c r="I65" s="73"/>
      <c r="J65" s="19"/>
      <c r="K65" s="19"/>
      <c r="L65" s="20">
        <f>SUM(L51:L64)</f>
        <v>60049</v>
      </c>
      <c r="M65" s="19"/>
      <c r="N65" s="19"/>
      <c r="O65" s="20">
        <f>SUM(O51:O64)</f>
        <v>138076</v>
      </c>
      <c r="P65" s="19"/>
      <c r="Q65" s="19"/>
      <c r="R65" s="20">
        <f>SUM(R51:R64)</f>
        <v>211435</v>
      </c>
      <c r="S65" s="36">
        <f>SUM(S51:S64)</f>
        <v>198125</v>
      </c>
      <c r="T65" s="36">
        <f>SUM(T51:T64)</f>
        <v>271484</v>
      </c>
      <c r="U65" s="36">
        <f>S65-T65</f>
        <v>-73359</v>
      </c>
      <c r="V65" s="19"/>
    </row>
    <row r="66" spans="1:22" ht="12" customHeight="1" x14ac:dyDescent="0.2">
      <c r="A66" s="23" t="s">
        <v>27</v>
      </c>
      <c r="B66" s="48">
        <v>6</v>
      </c>
      <c r="C66" s="74" t="s">
        <v>57</v>
      </c>
      <c r="D66" s="75"/>
      <c r="E66" s="75"/>
      <c r="F66" s="75"/>
      <c r="G66" s="75"/>
      <c r="H66" s="75"/>
      <c r="I66" s="75"/>
      <c r="J66" s="75"/>
      <c r="K66" s="75"/>
      <c r="L66" s="75"/>
      <c r="M66" s="75"/>
      <c r="N66" s="75"/>
      <c r="O66" s="75"/>
      <c r="P66" s="75"/>
      <c r="Q66" s="75"/>
      <c r="R66" s="75"/>
      <c r="S66" s="75"/>
      <c r="T66" s="75"/>
      <c r="U66" s="75"/>
      <c r="V66" s="76"/>
    </row>
    <row r="67" spans="1:22" ht="12" customHeight="1" x14ac:dyDescent="0.2">
      <c r="A67" s="22" t="s">
        <v>39</v>
      </c>
      <c r="B67" s="50" t="s">
        <v>164</v>
      </c>
      <c r="C67" s="37" t="s">
        <v>110</v>
      </c>
      <c r="D67" s="61" t="s">
        <v>58</v>
      </c>
      <c r="E67" s="62"/>
      <c r="F67" s="21">
        <v>0</v>
      </c>
      <c r="G67" s="21">
        <v>0</v>
      </c>
      <c r="H67" s="63">
        <f>F67*G67</f>
        <v>0</v>
      </c>
      <c r="I67" s="64"/>
      <c r="J67" s="21">
        <v>0</v>
      </c>
      <c r="K67" s="21">
        <v>0</v>
      </c>
      <c r="L67" s="13">
        <f>J67*K67</f>
        <v>0</v>
      </c>
      <c r="M67" s="21">
        <v>4</v>
      </c>
      <c r="N67" s="21">
        <v>5950</v>
      </c>
      <c r="O67" s="13">
        <f>M67*N67</f>
        <v>23800</v>
      </c>
      <c r="P67" s="21">
        <v>7</v>
      </c>
      <c r="Q67" s="21">
        <v>5900</v>
      </c>
      <c r="R67" s="13">
        <f>P67*Q67</f>
        <v>41300</v>
      </c>
      <c r="S67" s="34">
        <f t="shared" ref="S67" si="42">H67+O67</f>
        <v>23800</v>
      </c>
      <c r="T67" s="34">
        <f t="shared" ref="T67" si="43">L67+R67</f>
        <v>41300</v>
      </c>
      <c r="U67" s="34">
        <f t="shared" ref="U67" si="44">S67-T67</f>
        <v>-17500</v>
      </c>
      <c r="V67" s="58" t="s">
        <v>199</v>
      </c>
    </row>
    <row r="68" spans="1:22" ht="12" customHeight="1" x14ac:dyDescent="0.2">
      <c r="A68" s="22" t="s">
        <v>39</v>
      </c>
      <c r="B68" s="50" t="s">
        <v>165</v>
      </c>
      <c r="C68" s="37" t="s">
        <v>111</v>
      </c>
      <c r="D68" s="61" t="s">
        <v>58</v>
      </c>
      <c r="E68" s="62"/>
      <c r="F68" s="21">
        <v>0</v>
      </c>
      <c r="G68" s="21">
        <v>0</v>
      </c>
      <c r="H68" s="63">
        <f t="shared" ref="H68:H73" si="45">F68*G68</f>
        <v>0</v>
      </c>
      <c r="I68" s="64"/>
      <c r="J68" s="21">
        <v>0</v>
      </c>
      <c r="K68" s="21">
        <v>0</v>
      </c>
      <c r="L68" s="13">
        <f t="shared" ref="L68:L73" si="46">J68*K68</f>
        <v>0</v>
      </c>
      <c r="M68" s="21">
        <v>4</v>
      </c>
      <c r="N68" s="21">
        <v>3100</v>
      </c>
      <c r="O68" s="13">
        <f t="shared" ref="O68:O73" si="47">M68*N68</f>
        <v>12400</v>
      </c>
      <c r="P68" s="21">
        <v>6</v>
      </c>
      <c r="Q68" s="21">
        <v>3100</v>
      </c>
      <c r="R68" s="13">
        <f t="shared" ref="R68:R73" si="48">P68*Q68</f>
        <v>18600</v>
      </c>
      <c r="S68" s="34">
        <f t="shared" ref="S68:S73" si="49">H68+O68</f>
        <v>12400</v>
      </c>
      <c r="T68" s="34">
        <f t="shared" ref="T68:T73" si="50">L68+R68</f>
        <v>18600</v>
      </c>
      <c r="U68" s="34">
        <f t="shared" ref="U68:U73" si="51">S68-T68</f>
        <v>-6200</v>
      </c>
      <c r="V68" s="60"/>
    </row>
    <row r="69" spans="1:22" ht="12" customHeight="1" x14ac:dyDescent="0.2">
      <c r="A69" s="22" t="s">
        <v>39</v>
      </c>
      <c r="B69" s="50" t="s">
        <v>166</v>
      </c>
      <c r="C69" s="37" t="s">
        <v>112</v>
      </c>
      <c r="D69" s="61" t="s">
        <v>58</v>
      </c>
      <c r="E69" s="62"/>
      <c r="F69" s="21">
        <v>0</v>
      </c>
      <c r="G69" s="21">
        <v>0</v>
      </c>
      <c r="H69" s="63">
        <f t="shared" si="45"/>
        <v>0</v>
      </c>
      <c r="I69" s="64"/>
      <c r="J69" s="21">
        <v>0</v>
      </c>
      <c r="K69" s="21">
        <v>0</v>
      </c>
      <c r="L69" s="13">
        <f t="shared" si="46"/>
        <v>0</v>
      </c>
      <c r="M69" s="21">
        <v>4</v>
      </c>
      <c r="N69" s="21">
        <v>1965.25</v>
      </c>
      <c r="O69" s="13">
        <f t="shared" si="47"/>
        <v>7861</v>
      </c>
      <c r="P69" s="21">
        <v>7</v>
      </c>
      <c r="Q69" s="21">
        <v>1960</v>
      </c>
      <c r="R69" s="13">
        <f t="shared" si="48"/>
        <v>13720</v>
      </c>
      <c r="S69" s="34">
        <f t="shared" si="49"/>
        <v>7861</v>
      </c>
      <c r="T69" s="34">
        <f t="shared" si="50"/>
        <v>13720</v>
      </c>
      <c r="U69" s="34">
        <f t="shared" si="51"/>
        <v>-5859</v>
      </c>
      <c r="V69" s="56" t="s">
        <v>200</v>
      </c>
    </row>
    <row r="70" spans="1:22" ht="12" customHeight="1" x14ac:dyDescent="0.2">
      <c r="A70" s="22" t="s">
        <v>39</v>
      </c>
      <c r="B70" s="50" t="s">
        <v>167</v>
      </c>
      <c r="C70" s="37" t="s">
        <v>113</v>
      </c>
      <c r="D70" s="61" t="s">
        <v>58</v>
      </c>
      <c r="E70" s="62"/>
      <c r="F70" s="21">
        <v>0</v>
      </c>
      <c r="G70" s="21">
        <v>0</v>
      </c>
      <c r="H70" s="63">
        <f t="shared" si="45"/>
        <v>0</v>
      </c>
      <c r="I70" s="64"/>
      <c r="J70" s="21">
        <v>0</v>
      </c>
      <c r="K70" s="21">
        <v>0</v>
      </c>
      <c r="L70" s="13">
        <f t="shared" si="46"/>
        <v>0</v>
      </c>
      <c r="M70" s="21">
        <v>4</v>
      </c>
      <c r="N70" s="21">
        <v>1000</v>
      </c>
      <c r="O70" s="13">
        <f t="shared" si="47"/>
        <v>4000</v>
      </c>
      <c r="P70" s="21">
        <v>4</v>
      </c>
      <c r="Q70" s="21">
        <v>1000</v>
      </c>
      <c r="R70" s="13">
        <f t="shared" si="48"/>
        <v>4000</v>
      </c>
      <c r="S70" s="34">
        <f t="shared" si="49"/>
        <v>4000</v>
      </c>
      <c r="T70" s="34">
        <f t="shared" si="50"/>
        <v>4000</v>
      </c>
      <c r="U70" s="34">
        <f t="shared" si="51"/>
        <v>0</v>
      </c>
      <c r="V70" s="56"/>
    </row>
    <row r="71" spans="1:22" ht="12" customHeight="1" x14ac:dyDescent="0.2">
      <c r="A71" s="22" t="s">
        <v>39</v>
      </c>
      <c r="B71" s="50" t="s">
        <v>168</v>
      </c>
      <c r="C71" s="37" t="s">
        <v>114</v>
      </c>
      <c r="D71" s="61" t="s">
        <v>58</v>
      </c>
      <c r="E71" s="62"/>
      <c r="F71" s="21">
        <v>0</v>
      </c>
      <c r="G71" s="21">
        <v>0</v>
      </c>
      <c r="H71" s="63">
        <f t="shared" si="45"/>
        <v>0</v>
      </c>
      <c r="I71" s="64"/>
      <c r="J71" s="21">
        <v>0</v>
      </c>
      <c r="K71" s="21">
        <v>0</v>
      </c>
      <c r="L71" s="13">
        <f t="shared" si="46"/>
        <v>0</v>
      </c>
      <c r="M71" s="21">
        <v>2</v>
      </c>
      <c r="N71" s="21">
        <v>2000</v>
      </c>
      <c r="O71" s="13">
        <f t="shared" si="47"/>
        <v>4000</v>
      </c>
      <c r="P71" s="21">
        <v>2</v>
      </c>
      <c r="Q71" s="38">
        <v>2005.825</v>
      </c>
      <c r="R71" s="13">
        <f t="shared" si="48"/>
        <v>4011.65</v>
      </c>
      <c r="S71" s="34">
        <f t="shared" si="49"/>
        <v>4000</v>
      </c>
      <c r="T71" s="34">
        <f t="shared" si="50"/>
        <v>4011.65</v>
      </c>
      <c r="U71" s="34">
        <f t="shared" si="51"/>
        <v>-11.650000000000091</v>
      </c>
      <c r="V71" s="56" t="s">
        <v>203</v>
      </c>
    </row>
    <row r="72" spans="1:22" ht="12" customHeight="1" x14ac:dyDescent="0.2">
      <c r="A72" s="22" t="s">
        <v>39</v>
      </c>
      <c r="B72" s="50" t="s">
        <v>169</v>
      </c>
      <c r="C72" s="37" t="s">
        <v>115</v>
      </c>
      <c r="D72" s="61" t="s">
        <v>58</v>
      </c>
      <c r="E72" s="62"/>
      <c r="F72" s="21">
        <v>0</v>
      </c>
      <c r="G72" s="21">
        <v>0</v>
      </c>
      <c r="H72" s="63">
        <f t="shared" si="45"/>
        <v>0</v>
      </c>
      <c r="I72" s="64"/>
      <c r="J72" s="21">
        <v>0</v>
      </c>
      <c r="K72" s="21">
        <v>0</v>
      </c>
      <c r="L72" s="13">
        <f t="shared" si="46"/>
        <v>0</v>
      </c>
      <c r="M72" s="21">
        <v>2</v>
      </c>
      <c r="N72" s="21">
        <v>2000</v>
      </c>
      <c r="O72" s="13">
        <f t="shared" si="47"/>
        <v>4000</v>
      </c>
      <c r="P72" s="21">
        <v>3</v>
      </c>
      <c r="Q72" s="21">
        <v>1985</v>
      </c>
      <c r="R72" s="13">
        <f t="shared" si="48"/>
        <v>5955</v>
      </c>
      <c r="S72" s="34">
        <f t="shared" si="49"/>
        <v>4000</v>
      </c>
      <c r="T72" s="34">
        <f t="shared" si="50"/>
        <v>5955</v>
      </c>
      <c r="U72" s="34">
        <f t="shared" si="51"/>
        <v>-1955</v>
      </c>
      <c r="V72" s="56" t="s">
        <v>201</v>
      </c>
    </row>
    <row r="73" spans="1:22" ht="12" customHeight="1" x14ac:dyDescent="0.2">
      <c r="A73" s="22" t="s">
        <v>39</v>
      </c>
      <c r="B73" s="50" t="s">
        <v>170</v>
      </c>
      <c r="C73" s="37" t="s">
        <v>116</v>
      </c>
      <c r="D73" s="61" t="s">
        <v>58</v>
      </c>
      <c r="E73" s="62"/>
      <c r="F73" s="21">
        <v>0</v>
      </c>
      <c r="G73" s="21">
        <v>0</v>
      </c>
      <c r="H73" s="63">
        <f t="shared" si="45"/>
        <v>0</v>
      </c>
      <c r="I73" s="64"/>
      <c r="J73" s="21">
        <v>0</v>
      </c>
      <c r="K73" s="21">
        <v>0</v>
      </c>
      <c r="L73" s="13">
        <f t="shared" si="46"/>
        <v>0</v>
      </c>
      <c r="M73" s="21">
        <v>2</v>
      </c>
      <c r="N73" s="21">
        <v>5899</v>
      </c>
      <c r="O73" s="13">
        <f t="shared" si="47"/>
        <v>11798</v>
      </c>
      <c r="P73" s="21">
        <v>2</v>
      </c>
      <c r="Q73" s="21">
        <v>5688.42</v>
      </c>
      <c r="R73" s="13">
        <f t="shared" si="48"/>
        <v>11376.84</v>
      </c>
      <c r="S73" s="34">
        <f t="shared" si="49"/>
        <v>11798</v>
      </c>
      <c r="T73" s="34">
        <f t="shared" si="50"/>
        <v>11376.84</v>
      </c>
      <c r="U73" s="34">
        <f t="shared" si="51"/>
        <v>421.15999999999985</v>
      </c>
      <c r="V73" s="57" t="s">
        <v>203</v>
      </c>
    </row>
    <row r="74" spans="1:22" ht="12" customHeight="1" x14ac:dyDescent="0.2">
      <c r="A74" s="65" t="s">
        <v>59</v>
      </c>
      <c r="B74" s="66"/>
      <c r="C74" s="66"/>
      <c r="D74" s="66"/>
      <c r="E74" s="66"/>
      <c r="F74" s="67"/>
      <c r="G74" s="19"/>
      <c r="H74" s="72">
        <f t="shared" ref="H74" si="52">SUM(H67:I73)</f>
        <v>0</v>
      </c>
      <c r="I74" s="73"/>
      <c r="J74" s="19"/>
      <c r="K74" s="19"/>
      <c r="L74" s="20">
        <f>SUM(L67:L73)</f>
        <v>0</v>
      </c>
      <c r="M74" s="19"/>
      <c r="N74" s="19"/>
      <c r="O74" s="20">
        <f>SUM(O67:O73)</f>
        <v>67859</v>
      </c>
      <c r="P74" s="19"/>
      <c r="Q74" s="19"/>
      <c r="R74" s="20">
        <f>SUM(R67:R73)</f>
        <v>98963.489999999991</v>
      </c>
      <c r="S74" s="36">
        <f>SUM(S67:S73)</f>
        <v>67859</v>
      </c>
      <c r="T74" s="36">
        <f>SUM(T67:T73)</f>
        <v>98963.489999999991</v>
      </c>
      <c r="U74" s="36">
        <f>S74-T74</f>
        <v>-31104.489999999991</v>
      </c>
      <c r="V74" s="19"/>
    </row>
    <row r="75" spans="1:22" ht="18" customHeight="1" x14ac:dyDescent="0.2">
      <c r="A75" s="24" t="s">
        <v>27</v>
      </c>
      <c r="B75" s="52">
        <v>7</v>
      </c>
      <c r="C75" s="74" t="s">
        <v>60</v>
      </c>
      <c r="D75" s="75"/>
      <c r="E75" s="75"/>
      <c r="F75" s="75"/>
      <c r="G75" s="75"/>
      <c r="H75" s="75"/>
      <c r="I75" s="75"/>
      <c r="J75" s="75"/>
      <c r="K75" s="75"/>
      <c r="L75" s="75"/>
      <c r="M75" s="75"/>
      <c r="N75" s="75"/>
      <c r="O75" s="75"/>
      <c r="P75" s="75"/>
      <c r="Q75" s="75"/>
      <c r="R75" s="75"/>
      <c r="S75" s="75"/>
      <c r="T75" s="75"/>
      <c r="U75" s="75"/>
      <c r="V75" s="76"/>
    </row>
    <row r="76" spans="1:22" ht="11.85" customHeight="1" x14ac:dyDescent="0.2">
      <c r="A76" s="22" t="s">
        <v>39</v>
      </c>
      <c r="B76" s="50" t="s">
        <v>171</v>
      </c>
      <c r="C76" s="37" t="s">
        <v>117</v>
      </c>
      <c r="D76" s="61" t="s">
        <v>41</v>
      </c>
      <c r="E76" s="62"/>
      <c r="F76" s="21">
        <v>3</v>
      </c>
      <c r="G76" s="21">
        <v>300</v>
      </c>
      <c r="H76" s="63">
        <f>F76*G76</f>
        <v>900</v>
      </c>
      <c r="I76" s="64"/>
      <c r="J76" s="21">
        <v>3</v>
      </c>
      <c r="K76" s="21">
        <v>300</v>
      </c>
      <c r="L76" s="13">
        <f>J76*K76</f>
        <v>900</v>
      </c>
      <c r="M76" s="21">
        <v>5</v>
      </c>
      <c r="N76" s="21">
        <v>300</v>
      </c>
      <c r="O76" s="13">
        <f>M76*N76</f>
        <v>1500</v>
      </c>
      <c r="P76" s="21">
        <v>5</v>
      </c>
      <c r="Q76" s="21">
        <v>300</v>
      </c>
      <c r="R76" s="13">
        <f>P76*Q76</f>
        <v>1500</v>
      </c>
      <c r="S76" s="34">
        <f t="shared" ref="S76" si="53">H76+O76</f>
        <v>2400</v>
      </c>
      <c r="T76" s="34">
        <f t="shared" ref="T76" si="54">L76+R76</f>
        <v>2400</v>
      </c>
      <c r="U76" s="34">
        <f t="shared" ref="U76" si="55">S76-T76</f>
        <v>0</v>
      </c>
      <c r="V76" s="39"/>
    </row>
    <row r="77" spans="1:22" ht="11.85" customHeight="1" x14ac:dyDescent="0.2">
      <c r="A77" s="22" t="s">
        <v>39</v>
      </c>
      <c r="B77" s="50" t="s">
        <v>172</v>
      </c>
      <c r="C77" s="37" t="s">
        <v>118</v>
      </c>
      <c r="D77" s="61" t="s">
        <v>41</v>
      </c>
      <c r="E77" s="62"/>
      <c r="F77" s="21">
        <v>0</v>
      </c>
      <c r="G77" s="21">
        <v>0</v>
      </c>
      <c r="H77" s="63">
        <f t="shared" ref="H77:H81" si="56">F77*G77</f>
        <v>0</v>
      </c>
      <c r="I77" s="64"/>
      <c r="J77" s="21">
        <v>0</v>
      </c>
      <c r="K77" s="21">
        <v>0</v>
      </c>
      <c r="L77" s="13">
        <f t="shared" ref="L77:L81" si="57">J77*K77</f>
        <v>0</v>
      </c>
      <c r="M77" s="21">
        <v>1</v>
      </c>
      <c r="N77" s="21">
        <v>10000</v>
      </c>
      <c r="O77" s="13">
        <f t="shared" ref="O77:O81" si="58">M77*N77</f>
        <v>10000</v>
      </c>
      <c r="P77" s="21"/>
      <c r="Q77" s="21"/>
      <c r="R77" s="13">
        <f t="shared" ref="R77:R81" si="59">P77*Q77</f>
        <v>0</v>
      </c>
      <c r="S77" s="34">
        <f t="shared" ref="S77:S81" si="60">H77+O77</f>
        <v>10000</v>
      </c>
      <c r="T77" s="34">
        <f t="shared" ref="T77:T81" si="61">L77+R77</f>
        <v>0</v>
      </c>
      <c r="U77" s="34">
        <f t="shared" ref="U77:U81" si="62">S77-T77</f>
        <v>10000</v>
      </c>
      <c r="V77" s="39" t="s">
        <v>208</v>
      </c>
    </row>
    <row r="78" spans="1:22" ht="13.5" x14ac:dyDescent="0.2">
      <c r="A78" s="22" t="s">
        <v>39</v>
      </c>
      <c r="B78" s="50" t="s">
        <v>173</v>
      </c>
      <c r="C78" s="37" t="s">
        <v>119</v>
      </c>
      <c r="D78" s="61" t="s">
        <v>41</v>
      </c>
      <c r="E78" s="62"/>
      <c r="F78" s="21">
        <v>0</v>
      </c>
      <c r="G78" s="21">
        <v>0</v>
      </c>
      <c r="H78" s="63">
        <f t="shared" si="56"/>
        <v>0</v>
      </c>
      <c r="I78" s="64"/>
      <c r="J78" s="21">
        <v>0</v>
      </c>
      <c r="K78" s="21">
        <v>0</v>
      </c>
      <c r="L78" s="13">
        <f t="shared" si="57"/>
        <v>0</v>
      </c>
      <c r="M78" s="21">
        <v>2</v>
      </c>
      <c r="N78" s="21">
        <v>4000.19</v>
      </c>
      <c r="O78" s="13">
        <f t="shared" si="58"/>
        <v>8000.38</v>
      </c>
      <c r="P78" s="21"/>
      <c r="Q78" s="21"/>
      <c r="R78" s="13">
        <f t="shared" si="59"/>
        <v>0</v>
      </c>
      <c r="S78" s="34">
        <f t="shared" si="60"/>
        <v>8000.38</v>
      </c>
      <c r="T78" s="34">
        <f t="shared" si="61"/>
        <v>0</v>
      </c>
      <c r="U78" s="34">
        <f t="shared" si="62"/>
        <v>8000.38</v>
      </c>
      <c r="V78" s="39" t="s">
        <v>207</v>
      </c>
    </row>
    <row r="79" spans="1:22" ht="20.25" x14ac:dyDescent="0.2">
      <c r="A79" s="22" t="s">
        <v>39</v>
      </c>
      <c r="B79" s="50" t="s">
        <v>175</v>
      </c>
      <c r="C79" s="37" t="s">
        <v>120</v>
      </c>
      <c r="D79" s="61" t="s">
        <v>41</v>
      </c>
      <c r="E79" s="62"/>
      <c r="F79" s="21">
        <v>0</v>
      </c>
      <c r="G79" s="21">
        <v>0</v>
      </c>
      <c r="H79" s="63">
        <f t="shared" si="56"/>
        <v>0</v>
      </c>
      <c r="I79" s="64"/>
      <c r="J79" s="21">
        <v>0</v>
      </c>
      <c r="K79" s="21">
        <v>0</v>
      </c>
      <c r="L79" s="13">
        <f t="shared" si="57"/>
        <v>0</v>
      </c>
      <c r="M79" s="21">
        <v>5</v>
      </c>
      <c r="N79" s="21">
        <v>460</v>
      </c>
      <c r="O79" s="13">
        <f t="shared" si="58"/>
        <v>2300</v>
      </c>
      <c r="P79" s="21"/>
      <c r="Q79" s="21"/>
      <c r="R79" s="13">
        <f t="shared" si="59"/>
        <v>0</v>
      </c>
      <c r="S79" s="34">
        <f t="shared" si="60"/>
        <v>2300</v>
      </c>
      <c r="T79" s="34">
        <f t="shared" si="61"/>
        <v>0</v>
      </c>
      <c r="U79" s="34">
        <f t="shared" si="62"/>
        <v>2300</v>
      </c>
      <c r="V79" s="39" t="s">
        <v>206</v>
      </c>
    </row>
    <row r="80" spans="1:22" ht="20.25" x14ac:dyDescent="0.2">
      <c r="A80" s="22" t="s">
        <v>39</v>
      </c>
      <c r="B80" s="50" t="s">
        <v>174</v>
      </c>
      <c r="C80" s="37" t="s">
        <v>121</v>
      </c>
      <c r="D80" s="61" t="s">
        <v>41</v>
      </c>
      <c r="E80" s="62"/>
      <c r="F80" s="21">
        <v>0</v>
      </c>
      <c r="G80" s="21">
        <v>0</v>
      </c>
      <c r="H80" s="63">
        <f t="shared" si="56"/>
        <v>0</v>
      </c>
      <c r="I80" s="64"/>
      <c r="J80" s="21">
        <v>0</v>
      </c>
      <c r="K80" s="21">
        <v>0</v>
      </c>
      <c r="L80" s="13">
        <f t="shared" si="57"/>
        <v>0</v>
      </c>
      <c r="M80" s="21">
        <v>4</v>
      </c>
      <c r="N80" s="21">
        <v>1900</v>
      </c>
      <c r="O80" s="13">
        <f t="shared" si="58"/>
        <v>7600</v>
      </c>
      <c r="P80" s="21"/>
      <c r="Q80" s="21"/>
      <c r="R80" s="13">
        <f t="shared" si="59"/>
        <v>0</v>
      </c>
      <c r="S80" s="34">
        <f t="shared" si="60"/>
        <v>7600</v>
      </c>
      <c r="T80" s="34">
        <f t="shared" si="61"/>
        <v>0</v>
      </c>
      <c r="U80" s="34">
        <f t="shared" si="62"/>
        <v>7600</v>
      </c>
      <c r="V80" s="39" t="s">
        <v>204</v>
      </c>
    </row>
    <row r="81" spans="1:22" ht="20.25" x14ac:dyDescent="0.2">
      <c r="A81" s="22" t="s">
        <v>39</v>
      </c>
      <c r="B81" s="50" t="s">
        <v>176</v>
      </c>
      <c r="C81" s="37" t="s">
        <v>122</v>
      </c>
      <c r="D81" s="61" t="s">
        <v>41</v>
      </c>
      <c r="E81" s="62"/>
      <c r="F81" s="21">
        <v>4</v>
      </c>
      <c r="G81" s="21">
        <v>4000</v>
      </c>
      <c r="H81" s="63">
        <f t="shared" si="56"/>
        <v>16000</v>
      </c>
      <c r="I81" s="64"/>
      <c r="J81" s="21">
        <v>4</v>
      </c>
      <c r="K81" s="21">
        <v>4000</v>
      </c>
      <c r="L81" s="13">
        <f t="shared" si="57"/>
        <v>16000</v>
      </c>
      <c r="M81" s="21">
        <v>5</v>
      </c>
      <c r="N81" s="21">
        <v>5000</v>
      </c>
      <c r="O81" s="13">
        <f t="shared" si="58"/>
        <v>25000</v>
      </c>
      <c r="P81" s="21">
        <v>5</v>
      </c>
      <c r="Q81" s="21">
        <v>2800</v>
      </c>
      <c r="R81" s="13">
        <f t="shared" si="59"/>
        <v>14000</v>
      </c>
      <c r="S81" s="34">
        <f t="shared" si="60"/>
        <v>41000</v>
      </c>
      <c r="T81" s="34">
        <f t="shared" si="61"/>
        <v>30000</v>
      </c>
      <c r="U81" s="34">
        <f t="shared" si="62"/>
        <v>11000</v>
      </c>
      <c r="V81" s="39" t="s">
        <v>205</v>
      </c>
    </row>
    <row r="82" spans="1:22" ht="12" customHeight="1" x14ac:dyDescent="0.2">
      <c r="A82" s="65" t="s">
        <v>61</v>
      </c>
      <c r="B82" s="66"/>
      <c r="C82" s="66"/>
      <c r="D82" s="66"/>
      <c r="E82" s="66"/>
      <c r="F82" s="67"/>
      <c r="G82" s="19"/>
      <c r="H82" s="72">
        <f t="shared" ref="H82" si="63">SUM(H76:I81)</f>
        <v>16900</v>
      </c>
      <c r="I82" s="73"/>
      <c r="J82" s="19"/>
      <c r="K82" s="19"/>
      <c r="L82" s="20">
        <f>SUM(L76:L81)</f>
        <v>16900</v>
      </c>
      <c r="M82" s="19"/>
      <c r="N82" s="19"/>
      <c r="O82" s="20">
        <f>SUM(O76:O81)</f>
        <v>54400.380000000005</v>
      </c>
      <c r="P82" s="19"/>
      <c r="Q82" s="19"/>
      <c r="R82" s="20">
        <f>SUM(R76:R81)</f>
        <v>15500</v>
      </c>
      <c r="S82" s="36">
        <f>SUM(S76:S81)</f>
        <v>71300.38</v>
      </c>
      <c r="T82" s="36">
        <f>SUM(T76:T81)</f>
        <v>32400</v>
      </c>
      <c r="U82" s="36">
        <f>S82-T82</f>
        <v>38900.380000000005</v>
      </c>
      <c r="V82" s="19"/>
    </row>
    <row r="83" spans="1:22" ht="12" customHeight="1" x14ac:dyDescent="0.2">
      <c r="A83" s="23" t="s">
        <v>27</v>
      </c>
      <c r="B83" s="48">
        <v>8</v>
      </c>
      <c r="C83" s="74" t="s">
        <v>62</v>
      </c>
      <c r="D83" s="75"/>
      <c r="E83" s="75"/>
      <c r="F83" s="75"/>
      <c r="G83" s="75"/>
      <c r="H83" s="75"/>
      <c r="I83" s="75"/>
      <c r="J83" s="75"/>
      <c r="K83" s="75"/>
      <c r="L83" s="75"/>
      <c r="M83" s="75"/>
      <c r="N83" s="75"/>
      <c r="O83" s="75"/>
      <c r="P83" s="75"/>
      <c r="Q83" s="75"/>
      <c r="R83" s="75"/>
      <c r="S83" s="75"/>
      <c r="T83" s="75"/>
      <c r="U83" s="75"/>
      <c r="V83" s="76"/>
    </row>
    <row r="84" spans="1:22" ht="12" customHeight="1" x14ac:dyDescent="0.2">
      <c r="A84" s="22" t="s">
        <v>39</v>
      </c>
      <c r="B84" s="50" t="s">
        <v>177</v>
      </c>
      <c r="C84" s="11" t="s">
        <v>63</v>
      </c>
      <c r="D84" s="61" t="s">
        <v>187</v>
      </c>
      <c r="E84" s="62"/>
      <c r="F84" s="12"/>
      <c r="G84" s="12"/>
      <c r="H84" s="63" t="s">
        <v>30</v>
      </c>
      <c r="I84" s="64"/>
      <c r="J84" s="21"/>
      <c r="K84" s="21"/>
      <c r="L84" s="13">
        <f>J84*K84</f>
        <v>0</v>
      </c>
      <c r="M84" s="21">
        <v>5</v>
      </c>
      <c r="N84" s="21">
        <v>102</v>
      </c>
      <c r="O84" s="13">
        <f>M84*N84</f>
        <v>510</v>
      </c>
      <c r="P84" s="12"/>
      <c r="Q84" s="12"/>
      <c r="R84" s="13" t="s">
        <v>30</v>
      </c>
      <c r="S84" s="34">
        <f t="shared" ref="S84:S85" si="64">H84+O84</f>
        <v>510</v>
      </c>
      <c r="T84" s="34">
        <f t="shared" ref="T84:T85" si="65">L84+R84</f>
        <v>0</v>
      </c>
      <c r="U84" s="34">
        <f t="shared" ref="U84" si="66">S84-T84</f>
        <v>510</v>
      </c>
      <c r="V84" s="58" t="s">
        <v>209</v>
      </c>
    </row>
    <row r="85" spans="1:22" x14ac:dyDescent="0.2">
      <c r="A85" s="22" t="s">
        <v>39</v>
      </c>
      <c r="B85" s="50" t="s">
        <v>178</v>
      </c>
      <c r="C85" s="11" t="s">
        <v>64</v>
      </c>
      <c r="D85" s="61" t="s">
        <v>187</v>
      </c>
      <c r="E85" s="62"/>
      <c r="F85" s="12"/>
      <c r="G85" s="12"/>
      <c r="H85" s="63" t="s">
        <v>30</v>
      </c>
      <c r="I85" s="64"/>
      <c r="J85" s="21"/>
      <c r="K85" s="21"/>
      <c r="L85" s="13">
        <f>J85*K85</f>
        <v>0</v>
      </c>
      <c r="M85" s="21">
        <v>5</v>
      </c>
      <c r="N85" s="21">
        <v>100</v>
      </c>
      <c r="O85" s="13">
        <f>M85*N85</f>
        <v>500</v>
      </c>
      <c r="P85" s="12"/>
      <c r="Q85" s="12"/>
      <c r="R85" s="13" t="s">
        <v>30</v>
      </c>
      <c r="S85" s="34">
        <f t="shared" si="64"/>
        <v>500</v>
      </c>
      <c r="T85" s="34">
        <f t="shared" si="65"/>
        <v>0</v>
      </c>
      <c r="U85" s="34">
        <f t="shared" ref="U85" si="67">S85-T85</f>
        <v>500</v>
      </c>
      <c r="V85" s="59"/>
    </row>
    <row r="86" spans="1:22" ht="12" customHeight="1" x14ac:dyDescent="0.2">
      <c r="A86" s="65" t="s">
        <v>65</v>
      </c>
      <c r="B86" s="66"/>
      <c r="C86" s="67"/>
      <c r="D86" s="70"/>
      <c r="E86" s="71"/>
      <c r="F86" s="19"/>
      <c r="G86" s="19"/>
      <c r="H86" s="72" t="s">
        <v>30</v>
      </c>
      <c r="I86" s="73"/>
      <c r="J86" s="19"/>
      <c r="K86" s="19"/>
      <c r="L86" s="20">
        <f>SUM(L84:L85)</f>
        <v>0</v>
      </c>
      <c r="M86" s="19"/>
      <c r="N86" s="19"/>
      <c r="O86" s="20">
        <f>SUM(O84:O85)</f>
        <v>1010</v>
      </c>
      <c r="P86" s="19"/>
      <c r="Q86" s="19"/>
      <c r="R86" s="20" t="s">
        <v>30</v>
      </c>
      <c r="S86" s="36">
        <f>SUM(S84:S85)</f>
        <v>1010</v>
      </c>
      <c r="T86" s="36">
        <f>SUM(T84:T85)</f>
        <v>0</v>
      </c>
      <c r="U86" s="36">
        <f>S86-T86</f>
        <v>1010</v>
      </c>
      <c r="V86" s="19"/>
    </row>
    <row r="87" spans="1:22" ht="15" customHeight="1" x14ac:dyDescent="0.2">
      <c r="A87" s="23" t="s">
        <v>27</v>
      </c>
      <c r="B87" s="53">
        <v>9</v>
      </c>
      <c r="C87" s="25" t="s">
        <v>66</v>
      </c>
      <c r="D87" s="87"/>
      <c r="E87" s="88"/>
      <c r="F87" s="88"/>
      <c r="G87" s="88"/>
      <c r="H87" s="88"/>
      <c r="I87" s="88"/>
      <c r="J87" s="88"/>
      <c r="K87" s="88"/>
      <c r="L87" s="88"/>
      <c r="M87" s="88"/>
      <c r="N87" s="88"/>
      <c r="O87" s="88"/>
      <c r="P87" s="88"/>
      <c r="Q87" s="88"/>
      <c r="R87" s="88"/>
      <c r="S87" s="88"/>
      <c r="T87" s="88"/>
      <c r="U87" s="88"/>
      <c r="V87" s="89"/>
    </row>
    <row r="88" spans="1:22" ht="13.5" customHeight="1" x14ac:dyDescent="0.2">
      <c r="A88" s="22" t="s">
        <v>39</v>
      </c>
      <c r="B88" s="54" t="s">
        <v>179</v>
      </c>
      <c r="C88" s="11" t="s">
        <v>123</v>
      </c>
      <c r="D88" s="61" t="s">
        <v>186</v>
      </c>
      <c r="E88" s="62"/>
      <c r="F88" s="90" t="s">
        <v>43</v>
      </c>
      <c r="G88" s="91"/>
      <c r="H88" s="91"/>
      <c r="I88" s="92"/>
      <c r="J88" s="90" t="s">
        <v>43</v>
      </c>
      <c r="K88" s="91"/>
      <c r="L88" s="92"/>
      <c r="M88" s="21">
        <v>20</v>
      </c>
      <c r="N88" s="21">
        <v>2500</v>
      </c>
      <c r="O88" s="13">
        <f>M88*N88</f>
        <v>50000</v>
      </c>
      <c r="P88" s="21">
        <v>25</v>
      </c>
      <c r="Q88" s="38">
        <v>2221.7127999999998</v>
      </c>
      <c r="R88" s="13">
        <f>P88*Q88</f>
        <v>55542.819999999992</v>
      </c>
      <c r="S88" s="34">
        <f t="shared" ref="S88:S89" si="68">H88+O88</f>
        <v>50000</v>
      </c>
      <c r="T88" s="34">
        <f t="shared" ref="T88:T89" si="69">L88+R88</f>
        <v>55542.819999999992</v>
      </c>
      <c r="U88" s="34">
        <f t="shared" ref="U88:U89" si="70">S88-T88</f>
        <v>-5542.8199999999924</v>
      </c>
      <c r="V88" s="39" t="s">
        <v>210</v>
      </c>
    </row>
    <row r="89" spans="1:22" ht="33.75" x14ac:dyDescent="0.2">
      <c r="A89" s="22" t="s">
        <v>39</v>
      </c>
      <c r="B89" s="54" t="s">
        <v>179</v>
      </c>
      <c r="C89" s="11" t="s">
        <v>123</v>
      </c>
      <c r="D89" s="61" t="s">
        <v>186</v>
      </c>
      <c r="E89" s="62"/>
      <c r="F89" s="93"/>
      <c r="G89" s="94"/>
      <c r="H89" s="94"/>
      <c r="I89" s="95"/>
      <c r="J89" s="93"/>
      <c r="K89" s="94"/>
      <c r="L89" s="95"/>
      <c r="M89" s="21"/>
      <c r="N89" s="21"/>
      <c r="O89" s="13">
        <f t="shared" ref="O89" si="71">M89*N89</f>
        <v>0</v>
      </c>
      <c r="P89" s="21">
        <v>2</v>
      </c>
      <c r="Q89" s="21">
        <v>10000</v>
      </c>
      <c r="R89" s="13">
        <f t="shared" ref="R89" si="72">P89*Q89</f>
        <v>20000</v>
      </c>
      <c r="S89" s="34">
        <f t="shared" si="68"/>
        <v>0</v>
      </c>
      <c r="T89" s="34">
        <f t="shared" si="69"/>
        <v>20000</v>
      </c>
      <c r="U89" s="34">
        <f t="shared" si="70"/>
        <v>-20000</v>
      </c>
      <c r="V89" s="39" t="s">
        <v>202</v>
      </c>
    </row>
    <row r="90" spans="1:22" ht="13.5" customHeight="1" x14ac:dyDescent="0.2">
      <c r="A90" s="22" t="s">
        <v>39</v>
      </c>
      <c r="B90" s="54" t="s">
        <v>180</v>
      </c>
      <c r="C90" s="11" t="s">
        <v>124</v>
      </c>
      <c r="D90" s="61" t="s">
        <v>186</v>
      </c>
      <c r="E90" s="62"/>
      <c r="F90" s="93"/>
      <c r="G90" s="94"/>
      <c r="H90" s="94"/>
      <c r="I90" s="95"/>
      <c r="J90" s="93"/>
      <c r="K90" s="94"/>
      <c r="L90" s="95"/>
      <c r="M90" s="21">
        <v>15</v>
      </c>
      <c r="N90" s="21">
        <v>3786.1</v>
      </c>
      <c r="O90" s="13">
        <f t="shared" ref="O90:O95" si="73">M90*N90</f>
        <v>56791.5</v>
      </c>
      <c r="P90" s="21">
        <v>15</v>
      </c>
      <c r="Q90" s="38">
        <v>3918.6666</v>
      </c>
      <c r="R90" s="34">
        <f t="shared" ref="R90:R95" si="74">P90*Q90</f>
        <v>58779.999000000003</v>
      </c>
      <c r="S90" s="34">
        <f t="shared" ref="S90:S95" si="75">H90+O90</f>
        <v>56791.5</v>
      </c>
      <c r="T90" s="34">
        <f t="shared" ref="T90:T95" si="76">L90+R90</f>
        <v>58779.999000000003</v>
      </c>
      <c r="U90" s="34">
        <f t="shared" ref="U90:U95" si="77">S90-T90</f>
        <v>-1988.4990000000034</v>
      </c>
      <c r="V90" s="58" t="s">
        <v>211</v>
      </c>
    </row>
    <row r="91" spans="1:22" ht="13.5" customHeight="1" x14ac:dyDescent="0.2">
      <c r="A91" s="22" t="s">
        <v>39</v>
      </c>
      <c r="B91" s="54" t="s">
        <v>181</v>
      </c>
      <c r="C91" s="11" t="s">
        <v>125</v>
      </c>
      <c r="D91" s="61" t="s">
        <v>186</v>
      </c>
      <c r="E91" s="62"/>
      <c r="F91" s="93"/>
      <c r="G91" s="94"/>
      <c r="H91" s="94"/>
      <c r="I91" s="95"/>
      <c r="J91" s="93"/>
      <c r="K91" s="94"/>
      <c r="L91" s="95"/>
      <c r="M91" s="21">
        <v>24</v>
      </c>
      <c r="N91" s="21">
        <v>1620</v>
      </c>
      <c r="O91" s="13">
        <f t="shared" si="73"/>
        <v>38880</v>
      </c>
      <c r="P91" s="21">
        <v>24</v>
      </c>
      <c r="Q91" s="21">
        <v>1582</v>
      </c>
      <c r="R91" s="13">
        <f t="shared" si="74"/>
        <v>37968</v>
      </c>
      <c r="S91" s="34">
        <f t="shared" si="75"/>
        <v>38880</v>
      </c>
      <c r="T91" s="34">
        <f t="shared" si="76"/>
        <v>37968</v>
      </c>
      <c r="U91" s="34">
        <f t="shared" si="77"/>
        <v>912</v>
      </c>
      <c r="V91" s="60"/>
    </row>
    <row r="92" spans="1:22" ht="13.5" customHeight="1" x14ac:dyDescent="0.2">
      <c r="A92" s="22" t="s">
        <v>39</v>
      </c>
      <c r="B92" s="54" t="s">
        <v>182</v>
      </c>
      <c r="C92" s="11" t="s">
        <v>126</v>
      </c>
      <c r="D92" s="61" t="s">
        <v>186</v>
      </c>
      <c r="E92" s="62"/>
      <c r="F92" s="93"/>
      <c r="G92" s="94"/>
      <c r="H92" s="94"/>
      <c r="I92" s="95"/>
      <c r="J92" s="93"/>
      <c r="K92" s="94"/>
      <c r="L92" s="95"/>
      <c r="M92" s="21">
        <v>8</v>
      </c>
      <c r="N92" s="21">
        <v>2000</v>
      </c>
      <c r="O92" s="13">
        <f t="shared" si="73"/>
        <v>16000</v>
      </c>
      <c r="P92" s="21">
        <v>8</v>
      </c>
      <c r="Q92" s="21">
        <v>1396.25</v>
      </c>
      <c r="R92" s="13">
        <f t="shared" si="74"/>
        <v>11170</v>
      </c>
      <c r="S92" s="34">
        <f t="shared" si="75"/>
        <v>16000</v>
      </c>
      <c r="T92" s="34">
        <f t="shared" si="76"/>
        <v>11170</v>
      </c>
      <c r="U92" s="34">
        <f t="shared" si="77"/>
        <v>4830</v>
      </c>
      <c r="V92" s="59"/>
    </row>
    <row r="93" spans="1:22" ht="13.5" customHeight="1" x14ac:dyDescent="0.2">
      <c r="A93" s="22" t="s">
        <v>39</v>
      </c>
      <c r="B93" s="54" t="s">
        <v>183</v>
      </c>
      <c r="C93" s="11" t="s">
        <v>127</v>
      </c>
      <c r="D93" s="61" t="s">
        <v>186</v>
      </c>
      <c r="E93" s="62"/>
      <c r="F93" s="93"/>
      <c r="G93" s="94"/>
      <c r="H93" s="94"/>
      <c r="I93" s="95"/>
      <c r="J93" s="93"/>
      <c r="K93" s="94"/>
      <c r="L93" s="95"/>
      <c r="M93" s="21">
        <v>4</v>
      </c>
      <c r="N93" s="21">
        <v>2600</v>
      </c>
      <c r="O93" s="13">
        <f t="shared" si="73"/>
        <v>10400</v>
      </c>
      <c r="P93" s="21">
        <v>4</v>
      </c>
      <c r="Q93" s="21">
        <v>3200</v>
      </c>
      <c r="R93" s="13">
        <f t="shared" si="74"/>
        <v>12800</v>
      </c>
      <c r="S93" s="34">
        <f t="shared" si="75"/>
        <v>10400</v>
      </c>
      <c r="T93" s="34">
        <f t="shared" si="76"/>
        <v>12800</v>
      </c>
      <c r="U93" s="34">
        <f t="shared" si="77"/>
        <v>-2400</v>
      </c>
      <c r="V93" s="39" t="s">
        <v>212</v>
      </c>
    </row>
    <row r="94" spans="1:22" ht="13.5" customHeight="1" x14ac:dyDescent="0.2">
      <c r="A94" s="22" t="s">
        <v>39</v>
      </c>
      <c r="B94" s="54" t="s">
        <v>184</v>
      </c>
      <c r="C94" s="11" t="s">
        <v>128</v>
      </c>
      <c r="D94" s="61" t="s">
        <v>186</v>
      </c>
      <c r="E94" s="62"/>
      <c r="F94" s="93"/>
      <c r="G94" s="94"/>
      <c r="H94" s="94"/>
      <c r="I94" s="95"/>
      <c r="J94" s="93"/>
      <c r="K94" s="94"/>
      <c r="L94" s="95"/>
      <c r="M94" s="21">
        <v>16</v>
      </c>
      <c r="N94" s="21">
        <v>3058.43</v>
      </c>
      <c r="O94" s="13">
        <f t="shared" si="73"/>
        <v>48934.879999999997</v>
      </c>
      <c r="P94" s="21">
        <v>22</v>
      </c>
      <c r="Q94" s="21">
        <v>2224.31</v>
      </c>
      <c r="R94" s="13">
        <f t="shared" si="74"/>
        <v>48934.82</v>
      </c>
      <c r="S94" s="34">
        <f t="shared" si="75"/>
        <v>48934.879999999997</v>
      </c>
      <c r="T94" s="34">
        <f t="shared" si="76"/>
        <v>48934.82</v>
      </c>
      <c r="U94" s="34">
        <f t="shared" si="77"/>
        <v>5.9999999997671694E-2</v>
      </c>
      <c r="V94" s="39"/>
    </row>
    <row r="95" spans="1:22" ht="13.5" customHeight="1" x14ac:dyDescent="0.2">
      <c r="A95" s="22" t="s">
        <v>39</v>
      </c>
      <c r="B95" s="54" t="s">
        <v>185</v>
      </c>
      <c r="C95" s="11" t="s">
        <v>129</v>
      </c>
      <c r="D95" s="61" t="s">
        <v>186</v>
      </c>
      <c r="E95" s="62"/>
      <c r="F95" s="93"/>
      <c r="G95" s="94"/>
      <c r="H95" s="94"/>
      <c r="I95" s="95"/>
      <c r="J95" s="93"/>
      <c r="K95" s="94"/>
      <c r="L95" s="95"/>
      <c r="M95" s="21">
        <v>2</v>
      </c>
      <c r="N95" s="21">
        <v>4000</v>
      </c>
      <c r="O95" s="13">
        <f t="shared" si="73"/>
        <v>8000</v>
      </c>
      <c r="P95" s="21">
        <v>1</v>
      </c>
      <c r="Q95" s="21">
        <v>7445</v>
      </c>
      <c r="R95" s="13">
        <f t="shared" si="74"/>
        <v>7445</v>
      </c>
      <c r="S95" s="34">
        <f t="shared" si="75"/>
        <v>8000</v>
      </c>
      <c r="T95" s="34">
        <f t="shared" si="76"/>
        <v>7445</v>
      </c>
      <c r="U95" s="34">
        <f t="shared" si="77"/>
        <v>555</v>
      </c>
      <c r="V95" s="39" t="s">
        <v>213</v>
      </c>
    </row>
    <row r="96" spans="1:22" ht="12" customHeight="1" x14ac:dyDescent="0.2">
      <c r="A96" s="65" t="s">
        <v>67</v>
      </c>
      <c r="B96" s="66"/>
      <c r="C96" s="66"/>
      <c r="D96" s="66"/>
      <c r="E96" s="66"/>
      <c r="F96" s="67"/>
      <c r="G96" s="19"/>
      <c r="H96" s="72" t="s">
        <v>30</v>
      </c>
      <c r="I96" s="73"/>
      <c r="J96" s="19"/>
      <c r="K96" s="19"/>
      <c r="L96" s="20" t="s">
        <v>30</v>
      </c>
      <c r="M96" s="19"/>
      <c r="N96" s="19"/>
      <c r="O96" s="20">
        <f>SUM(O88:O95)</f>
        <v>229006.38</v>
      </c>
      <c r="P96" s="19"/>
      <c r="Q96" s="19"/>
      <c r="R96" s="36">
        <f>SUM(R88:R95)</f>
        <v>252640.639</v>
      </c>
      <c r="S96" s="36">
        <f>SUM(S88:S95)</f>
        <v>229006.38</v>
      </c>
      <c r="T96" s="36">
        <f>SUM(T88:T95)</f>
        <v>252640.639</v>
      </c>
      <c r="U96" s="36">
        <f>S96-T96</f>
        <v>-23634.258999999991</v>
      </c>
      <c r="V96" s="19"/>
    </row>
    <row r="97" spans="1:22" ht="15" customHeight="1" x14ac:dyDescent="0.2">
      <c r="A97" s="23" t="s">
        <v>27</v>
      </c>
      <c r="B97" s="53">
        <v>10</v>
      </c>
      <c r="C97" s="26" t="s">
        <v>68</v>
      </c>
      <c r="D97" s="87"/>
      <c r="E97" s="88"/>
      <c r="F97" s="88"/>
      <c r="G97" s="88"/>
      <c r="H97" s="88"/>
      <c r="I97" s="88"/>
      <c r="J97" s="88"/>
      <c r="K97" s="88"/>
      <c r="L97" s="88"/>
      <c r="M97" s="88"/>
      <c r="N97" s="88"/>
      <c r="O97" s="88"/>
      <c r="P97" s="88"/>
      <c r="Q97" s="88"/>
      <c r="R97" s="88"/>
      <c r="S97" s="88"/>
      <c r="T97" s="88"/>
      <c r="U97" s="88"/>
      <c r="V97" s="89"/>
    </row>
    <row r="98" spans="1:22" ht="16.350000000000001" customHeight="1" x14ac:dyDescent="0.2">
      <c r="A98" s="22" t="s">
        <v>39</v>
      </c>
      <c r="B98" s="54">
        <v>10.1</v>
      </c>
      <c r="C98" s="27" t="s">
        <v>69</v>
      </c>
      <c r="D98" s="96"/>
      <c r="E98" s="97"/>
      <c r="F98" s="98" t="s">
        <v>43</v>
      </c>
      <c r="G98" s="99"/>
      <c r="H98" s="99"/>
      <c r="I98" s="100"/>
      <c r="J98" s="98" t="s">
        <v>43</v>
      </c>
      <c r="K98" s="99"/>
      <c r="L98" s="100"/>
      <c r="M98" s="21">
        <v>1</v>
      </c>
      <c r="N98" s="21">
        <v>17500</v>
      </c>
      <c r="O98" s="13">
        <f>M98*N98</f>
        <v>17500</v>
      </c>
      <c r="P98" s="21">
        <v>1</v>
      </c>
      <c r="Q98" s="21">
        <v>25000</v>
      </c>
      <c r="R98" s="13">
        <f>P98*Q98</f>
        <v>25000</v>
      </c>
      <c r="S98" s="34">
        <f t="shared" ref="S98" si="78">H98+O98</f>
        <v>17500</v>
      </c>
      <c r="T98" s="34">
        <f t="shared" ref="T98" si="79">L98+R98</f>
        <v>25000</v>
      </c>
      <c r="U98" s="34">
        <f t="shared" ref="U98" si="80">S98-T98</f>
        <v>-7500</v>
      </c>
      <c r="V98" s="39" t="s">
        <v>214</v>
      </c>
    </row>
    <row r="99" spans="1:22" ht="12" customHeight="1" x14ac:dyDescent="0.2">
      <c r="A99" s="65" t="s">
        <v>70</v>
      </c>
      <c r="B99" s="66"/>
      <c r="C99" s="67"/>
      <c r="D99" s="70"/>
      <c r="E99" s="71"/>
      <c r="F99" s="19"/>
      <c r="G99" s="19"/>
      <c r="H99" s="72" t="s">
        <v>30</v>
      </c>
      <c r="I99" s="73"/>
      <c r="J99" s="19"/>
      <c r="K99" s="19"/>
      <c r="L99" s="20" t="s">
        <v>30</v>
      </c>
      <c r="M99" s="19"/>
      <c r="N99" s="19"/>
      <c r="O99" s="20">
        <f>SUM(O98)</f>
        <v>17500</v>
      </c>
      <c r="P99" s="19"/>
      <c r="Q99" s="19"/>
      <c r="R99" s="20">
        <f>SUM(R98)</f>
        <v>25000</v>
      </c>
      <c r="S99" s="36">
        <f>SUM(S98)</f>
        <v>17500</v>
      </c>
      <c r="T99" s="36">
        <f>SUM(T98)</f>
        <v>25000</v>
      </c>
      <c r="U99" s="36">
        <f>S99-T99</f>
        <v>-7500</v>
      </c>
      <c r="V99" s="19"/>
    </row>
    <row r="100" spans="1:22" ht="8.25" customHeight="1" x14ac:dyDescent="0.2">
      <c r="A100" s="101" t="s">
        <v>71</v>
      </c>
      <c r="B100" s="102"/>
      <c r="C100" s="103"/>
      <c r="D100" s="83"/>
      <c r="E100" s="84"/>
      <c r="F100" s="9"/>
      <c r="G100" s="9"/>
      <c r="H100" s="68">
        <f>H99+H96+H86+H82+H74+H65+H49+H42+H38+H34</f>
        <v>144945</v>
      </c>
      <c r="I100" s="69"/>
      <c r="J100" s="9"/>
      <c r="K100" s="9"/>
      <c r="L100" s="14">
        <f>L99+L96+L86+L82+L74+L65+L49+L42+L38+L34</f>
        <v>144945</v>
      </c>
      <c r="M100" s="9"/>
      <c r="N100" s="9"/>
      <c r="O100" s="14">
        <f>O99+O96+O86+O82+O74+O65+O49+O42+O38+O34</f>
        <v>851872</v>
      </c>
      <c r="P100" s="9"/>
      <c r="Q100" s="9"/>
      <c r="R100" s="41">
        <f>R99+R96+R86+R82+R74+R65+R49+R42+R38+R34</f>
        <v>851871.99959999998</v>
      </c>
      <c r="S100" s="41">
        <f>S99+S96+S86+S82+S74+S65+S49+S42+S38+S34</f>
        <v>996817</v>
      </c>
      <c r="T100" s="41">
        <f>T99+T96+T86+T82+T74+T65+T49+T42+T38+T34</f>
        <v>996816.99959999998</v>
      </c>
      <c r="U100" s="41">
        <f>S100-T100</f>
        <v>4.0000001899898052E-4</v>
      </c>
      <c r="V100" s="9"/>
    </row>
    <row r="101" spans="1:22" ht="6.2" customHeight="1" x14ac:dyDescent="0.2">
      <c r="A101" s="77"/>
      <c r="B101" s="78"/>
      <c r="C101" s="78"/>
      <c r="D101" s="78"/>
      <c r="E101" s="78"/>
      <c r="F101" s="78"/>
      <c r="G101" s="78"/>
      <c r="H101" s="78"/>
      <c r="I101" s="78"/>
      <c r="J101" s="78"/>
      <c r="K101" s="78"/>
      <c r="L101" s="78"/>
      <c r="M101" s="78"/>
      <c r="N101" s="78"/>
      <c r="O101" s="78"/>
      <c r="P101" s="78"/>
      <c r="Q101" s="78"/>
      <c r="R101" s="78"/>
      <c r="S101" s="78"/>
      <c r="T101" s="78"/>
      <c r="U101" s="78"/>
      <c r="V101" s="79"/>
    </row>
    <row r="102" spans="1:22" ht="8.25" customHeight="1" x14ac:dyDescent="0.2">
      <c r="A102" s="80" t="s">
        <v>72</v>
      </c>
      <c r="B102" s="81"/>
      <c r="C102" s="82"/>
      <c r="D102" s="83"/>
      <c r="E102" s="84"/>
      <c r="F102" s="9"/>
      <c r="G102" s="9"/>
      <c r="H102" s="85">
        <f>H100</f>
        <v>144945</v>
      </c>
      <c r="I102" s="86"/>
      <c r="J102" s="9"/>
      <c r="K102" s="9"/>
      <c r="L102" s="28">
        <f>L100</f>
        <v>144945</v>
      </c>
      <c r="M102" s="9"/>
      <c r="N102" s="9"/>
      <c r="O102" s="28">
        <f>O100</f>
        <v>851872</v>
      </c>
      <c r="P102" s="9"/>
      <c r="Q102" s="9"/>
      <c r="R102" s="42">
        <f>R100</f>
        <v>851871.99959999998</v>
      </c>
      <c r="S102" s="42">
        <f>R100</f>
        <v>851871.99959999998</v>
      </c>
      <c r="T102" s="42">
        <f>T100</f>
        <v>996816.99959999998</v>
      </c>
      <c r="U102" s="42">
        <f>U100</f>
        <v>4.0000001899898052E-4</v>
      </c>
      <c r="V102" s="9"/>
    </row>
  </sheetData>
  <mergeCells count="202">
    <mergeCell ref="A1:D1"/>
    <mergeCell ref="A2:D2"/>
    <mergeCell ref="A3:D3"/>
    <mergeCell ref="A4:H4"/>
    <mergeCell ref="A5:H5"/>
    <mergeCell ref="A6:W6"/>
    <mergeCell ref="A7:A8"/>
    <mergeCell ref="B7:B8"/>
    <mergeCell ref="C7:C8"/>
    <mergeCell ref="D7:E8"/>
    <mergeCell ref="F7:I7"/>
    <mergeCell ref="J7:L7"/>
    <mergeCell ref="M7:O7"/>
    <mergeCell ref="P7:R7"/>
    <mergeCell ref="S7:U7"/>
    <mergeCell ref="V7:V8"/>
    <mergeCell ref="H8:I8"/>
    <mergeCell ref="D9:E9"/>
    <mergeCell ref="H9:I9"/>
    <mergeCell ref="D10:E10"/>
    <mergeCell ref="H10:I10"/>
    <mergeCell ref="D11:E11"/>
    <mergeCell ref="H11:I11"/>
    <mergeCell ref="A12:C12"/>
    <mergeCell ref="D12:E12"/>
    <mergeCell ref="H12:I12"/>
    <mergeCell ref="D14:E14"/>
    <mergeCell ref="H14:I14"/>
    <mergeCell ref="C15:V15"/>
    <mergeCell ref="C16:G16"/>
    <mergeCell ref="H16:I16"/>
    <mergeCell ref="J16:K16"/>
    <mergeCell ref="M16:N16"/>
    <mergeCell ref="P16:Q16"/>
    <mergeCell ref="D17:E17"/>
    <mergeCell ref="H17:I17"/>
    <mergeCell ref="D18:E18"/>
    <mergeCell ref="H18:I18"/>
    <mergeCell ref="D21:E21"/>
    <mergeCell ref="H21:I21"/>
    <mergeCell ref="C22:G22"/>
    <mergeCell ref="H22:I22"/>
    <mergeCell ref="J22:K22"/>
    <mergeCell ref="M22:N22"/>
    <mergeCell ref="P22:Q22"/>
    <mergeCell ref="D19:E19"/>
    <mergeCell ref="D20:E20"/>
    <mergeCell ref="H19:I19"/>
    <mergeCell ref="H20:I20"/>
    <mergeCell ref="D23:E23"/>
    <mergeCell ref="F23:I29"/>
    <mergeCell ref="J23:L29"/>
    <mergeCell ref="D29:E29"/>
    <mergeCell ref="C30:G30"/>
    <mergeCell ref="H30:I30"/>
    <mergeCell ref="J30:K30"/>
    <mergeCell ref="M30:N30"/>
    <mergeCell ref="D24:E24"/>
    <mergeCell ref="D25:E25"/>
    <mergeCell ref="D26:E26"/>
    <mergeCell ref="D27:E27"/>
    <mergeCell ref="D28:E28"/>
    <mergeCell ref="P30:Q30"/>
    <mergeCell ref="D31:E31"/>
    <mergeCell ref="F31:I33"/>
    <mergeCell ref="J31:L33"/>
    <mergeCell ref="D32:E32"/>
    <mergeCell ref="D33:E33"/>
    <mergeCell ref="A34:C34"/>
    <mergeCell ref="D34:E34"/>
    <mergeCell ref="H34:I34"/>
    <mergeCell ref="D41:E41"/>
    <mergeCell ref="H41:I41"/>
    <mergeCell ref="A42:C42"/>
    <mergeCell ref="D42:E42"/>
    <mergeCell ref="H42:I42"/>
    <mergeCell ref="C43:V43"/>
    <mergeCell ref="D44:E44"/>
    <mergeCell ref="H44:I44"/>
    <mergeCell ref="C35:V35"/>
    <mergeCell ref="D36:E36"/>
    <mergeCell ref="H36:I36"/>
    <mergeCell ref="D37:E37"/>
    <mergeCell ref="H37:I37"/>
    <mergeCell ref="A38:E38"/>
    <mergeCell ref="H38:I38"/>
    <mergeCell ref="C39:V39"/>
    <mergeCell ref="D40:E40"/>
    <mergeCell ref="H40:I40"/>
    <mergeCell ref="D45:E45"/>
    <mergeCell ref="H45:I45"/>
    <mergeCell ref="D47:E47"/>
    <mergeCell ref="H47:I47"/>
    <mergeCell ref="D48:E48"/>
    <mergeCell ref="H48:I48"/>
    <mergeCell ref="A49:G49"/>
    <mergeCell ref="H49:I49"/>
    <mergeCell ref="C50:V50"/>
    <mergeCell ref="D46:E46"/>
    <mergeCell ref="H46:I46"/>
    <mergeCell ref="D51:E51"/>
    <mergeCell ref="H51:I51"/>
    <mergeCell ref="D64:E64"/>
    <mergeCell ref="H64:I64"/>
    <mergeCell ref="A65:E65"/>
    <mergeCell ref="H65:I65"/>
    <mergeCell ref="C66:V66"/>
    <mergeCell ref="D52:E52"/>
    <mergeCell ref="D53:E53"/>
    <mergeCell ref="D54:E54"/>
    <mergeCell ref="D55:E55"/>
    <mergeCell ref="D56:E56"/>
    <mergeCell ref="D57:E57"/>
    <mergeCell ref="D58:E58"/>
    <mergeCell ref="D59:E59"/>
    <mergeCell ref="D60:E60"/>
    <mergeCell ref="D61:E61"/>
    <mergeCell ref="D62:E62"/>
    <mergeCell ref="H63:I63"/>
    <mergeCell ref="H74:I74"/>
    <mergeCell ref="C75:V75"/>
    <mergeCell ref="D68:E68"/>
    <mergeCell ref="D69:E69"/>
    <mergeCell ref="D70:E70"/>
    <mergeCell ref="D71:E71"/>
    <mergeCell ref="H68:I68"/>
    <mergeCell ref="H69:I69"/>
    <mergeCell ref="H70:I70"/>
    <mergeCell ref="V67:V68"/>
    <mergeCell ref="D67:E67"/>
    <mergeCell ref="H67:I67"/>
    <mergeCell ref="D72:E72"/>
    <mergeCell ref="H72:I72"/>
    <mergeCell ref="D73:E73"/>
    <mergeCell ref="A101:V101"/>
    <mergeCell ref="A102:C102"/>
    <mergeCell ref="D102:E102"/>
    <mergeCell ref="H102:I102"/>
    <mergeCell ref="D87:V87"/>
    <mergeCell ref="D88:E88"/>
    <mergeCell ref="F88:I95"/>
    <mergeCell ref="J88:L95"/>
    <mergeCell ref="A96:F96"/>
    <mergeCell ref="H96:I96"/>
    <mergeCell ref="D97:V97"/>
    <mergeCell ref="D98:E98"/>
    <mergeCell ref="F98:I98"/>
    <mergeCell ref="J98:L98"/>
    <mergeCell ref="D90:E90"/>
    <mergeCell ref="D91:E91"/>
    <mergeCell ref="D92:E92"/>
    <mergeCell ref="D93:E93"/>
    <mergeCell ref="D94:E94"/>
    <mergeCell ref="A99:C99"/>
    <mergeCell ref="D99:E99"/>
    <mergeCell ref="H99:I99"/>
    <mergeCell ref="A100:C100"/>
    <mergeCell ref="D100:E100"/>
    <mergeCell ref="H100:I100"/>
    <mergeCell ref="D84:E84"/>
    <mergeCell ref="H84:I84"/>
    <mergeCell ref="D85:E85"/>
    <mergeCell ref="H85:I85"/>
    <mergeCell ref="A86:C86"/>
    <mergeCell ref="D86:E86"/>
    <mergeCell ref="H86:I86"/>
    <mergeCell ref="D76:E76"/>
    <mergeCell ref="H76:I76"/>
    <mergeCell ref="D80:E80"/>
    <mergeCell ref="H80:I80"/>
    <mergeCell ref="D81:E81"/>
    <mergeCell ref="H81:I81"/>
    <mergeCell ref="A82:F82"/>
    <mergeCell ref="H82:I82"/>
    <mergeCell ref="C83:V83"/>
    <mergeCell ref="D89:E89"/>
    <mergeCell ref="V84:V85"/>
    <mergeCell ref="V90:V92"/>
    <mergeCell ref="V20:V21"/>
    <mergeCell ref="V17:V19"/>
    <mergeCell ref="D95:E95"/>
    <mergeCell ref="H71:I71"/>
    <mergeCell ref="D77:E77"/>
    <mergeCell ref="D79:E79"/>
    <mergeCell ref="D78:E78"/>
    <mergeCell ref="H77:I77"/>
    <mergeCell ref="H78:I78"/>
    <mergeCell ref="H79:I79"/>
    <mergeCell ref="D63:E63"/>
    <mergeCell ref="H52:I52"/>
    <mergeCell ref="H53:I53"/>
    <mergeCell ref="H54:I54"/>
    <mergeCell ref="H55:I55"/>
    <mergeCell ref="H56:I56"/>
    <mergeCell ref="H57:I57"/>
    <mergeCell ref="H58:I58"/>
    <mergeCell ref="H59:I59"/>
    <mergeCell ref="H60:I60"/>
    <mergeCell ref="H61:I61"/>
    <mergeCell ref="H62:I62"/>
    <mergeCell ref="H73:I73"/>
    <mergeCell ref="A74:F74"/>
  </mergeCells>
  <pageMargins left="0.7" right="0.7" top="0.75" bottom="0.75" header="0.3" footer="0.3"/>
  <pageSetup paperSize="9"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C1" zoomScale="190" zoomScaleNormal="190" workbookViewId="0">
      <selection activeCell="D1" sqref="D1"/>
    </sheetView>
  </sheetViews>
  <sheetFormatPr defaultRowHeight="12.75" x14ac:dyDescent="0.2"/>
  <cols>
    <col min="1" max="1" width="11.5" customWidth="1"/>
    <col min="2" max="2" width="20.1640625" customWidth="1"/>
    <col min="3" max="3" width="30.6640625" customWidth="1"/>
    <col min="4" max="4" width="130" customWidth="1"/>
  </cols>
  <sheetData>
    <row r="1" spans="1:4" ht="15" customHeight="1" x14ac:dyDescent="0.2">
      <c r="A1" s="29" t="s">
        <v>73</v>
      </c>
      <c r="B1" s="30" t="s">
        <v>74</v>
      </c>
      <c r="C1" s="31" t="s">
        <v>75</v>
      </c>
      <c r="D1" s="32" t="s">
        <v>76</v>
      </c>
    </row>
    <row r="2" spans="1:4" ht="9" customHeight="1" x14ac:dyDescent="0.2">
      <c r="A2" s="143" t="s">
        <v>77</v>
      </c>
      <c r="B2" s="143"/>
      <c r="C2" s="143"/>
      <c r="D2" s="143"/>
    </row>
    <row r="3" spans="1:4" ht="0.95" customHeight="1" x14ac:dyDescent="0.2"/>
    <row r="4" spans="1:4" ht="0.95" customHeight="1" x14ac:dyDescent="0.2"/>
    <row r="5" spans="1:4" ht="0.95" customHeight="1" x14ac:dyDescent="0.2"/>
    <row r="6" spans="1:4" ht="0.95" customHeight="1" x14ac:dyDescent="0.2"/>
    <row r="7" spans="1:4" ht="0.95" customHeight="1" x14ac:dyDescent="0.2"/>
  </sheetData>
  <mergeCells count="1">
    <mergeCell ref="A2:D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Table 1</vt:lpstr>
      <vt:lpstr>Table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dc:creator>
  <cp:lastModifiedBy>Tatiana</cp:lastModifiedBy>
  <cp:lastPrinted>2021-01-14T14:33:52Z</cp:lastPrinted>
  <dcterms:created xsi:type="dcterms:W3CDTF">2021-01-13T08:59:57Z</dcterms:created>
  <dcterms:modified xsi:type="dcterms:W3CDTF">2021-01-14T14:34:04Z</dcterms:modified>
</cp:coreProperties>
</file>