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F:\Documents\Гранти різне\УКФ\2020\Інституційна підтримка 2020\Асоціація кіновиробників\Документи для аудиту\Змістовний і фінансовий звіти УКФ\"/>
    </mc:Choice>
  </mc:AlternateContent>
  <bookViews>
    <workbookView xWindow="-120" yWindow="-120" windowWidth="29040" windowHeight="15840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F22" i="2" l="1"/>
  <c r="I53" i="2" l="1"/>
  <c r="F53" i="2"/>
  <c r="D53" i="2"/>
  <c r="P32" i="1" l="1"/>
  <c r="R32" i="1" s="1"/>
  <c r="M32" i="1"/>
  <c r="Q32" i="1" s="1"/>
  <c r="S32" i="1" l="1"/>
  <c r="I22" i="2"/>
  <c r="D22" i="2"/>
  <c r="P81" i="1"/>
  <c r="J81" i="1"/>
  <c r="G81" i="1"/>
  <c r="P80" i="1"/>
  <c r="R80" i="1" s="1"/>
  <c r="R81" i="1" s="1"/>
  <c r="M80" i="1"/>
  <c r="M81" i="1" s="1"/>
  <c r="J78" i="1"/>
  <c r="G78" i="1"/>
  <c r="R77" i="1"/>
  <c r="Q77" i="1"/>
  <c r="S77" i="1" s="1"/>
  <c r="P77" i="1"/>
  <c r="M77" i="1"/>
  <c r="Q76" i="1"/>
  <c r="P76" i="1"/>
  <c r="R76" i="1" s="1"/>
  <c r="R78" i="1" s="1"/>
  <c r="M76" i="1"/>
  <c r="M78" i="1" s="1"/>
  <c r="P73" i="1"/>
  <c r="M73" i="1"/>
  <c r="Q73" i="1" s="1"/>
  <c r="J73" i="1"/>
  <c r="G73" i="1"/>
  <c r="P72" i="1"/>
  <c r="R72" i="1" s="1"/>
  <c r="M72" i="1"/>
  <c r="Q72" i="1" s="1"/>
  <c r="J72" i="1"/>
  <c r="G72" i="1"/>
  <c r="P71" i="1"/>
  <c r="R71" i="1" s="1"/>
  <c r="M71" i="1"/>
  <c r="J71" i="1"/>
  <c r="J74" i="1" s="1"/>
  <c r="G71" i="1"/>
  <c r="Q71" i="1" s="1"/>
  <c r="G69" i="1"/>
  <c r="P68" i="1"/>
  <c r="M68" i="1"/>
  <c r="J68" i="1"/>
  <c r="R68" i="1" s="1"/>
  <c r="G68" i="1"/>
  <c r="Q68" i="1" s="1"/>
  <c r="S68" i="1" s="1"/>
  <c r="P67" i="1"/>
  <c r="M67" i="1"/>
  <c r="J67" i="1"/>
  <c r="R67" i="1" s="1"/>
  <c r="G67" i="1"/>
  <c r="Q67" i="1" s="1"/>
  <c r="S67" i="1" s="1"/>
  <c r="Q66" i="1"/>
  <c r="P66" i="1"/>
  <c r="P69" i="1" s="1"/>
  <c r="M66" i="1"/>
  <c r="M69" i="1" s="1"/>
  <c r="J66" i="1"/>
  <c r="R66" i="1" s="1"/>
  <c r="G66" i="1"/>
  <c r="R63" i="1"/>
  <c r="P63" i="1"/>
  <c r="M63" i="1"/>
  <c r="J63" i="1"/>
  <c r="G63" i="1"/>
  <c r="Q63" i="1" s="1"/>
  <c r="S63" i="1" s="1"/>
  <c r="P62" i="1"/>
  <c r="M62" i="1"/>
  <c r="J62" i="1"/>
  <c r="R62" i="1" s="1"/>
  <c r="G62" i="1"/>
  <c r="Q62" i="1" s="1"/>
  <c r="S62" i="1" s="1"/>
  <c r="P61" i="1"/>
  <c r="P64" i="1" s="1"/>
  <c r="M61" i="1"/>
  <c r="J61" i="1"/>
  <c r="G61" i="1"/>
  <c r="Q61" i="1" s="1"/>
  <c r="M59" i="1"/>
  <c r="Q58" i="1"/>
  <c r="P58" i="1"/>
  <c r="P59" i="1" s="1"/>
  <c r="M58" i="1"/>
  <c r="J58" i="1"/>
  <c r="R58" i="1" s="1"/>
  <c r="G58" i="1"/>
  <c r="R57" i="1"/>
  <c r="Q57" i="1"/>
  <c r="S57" i="1" s="1"/>
  <c r="P57" i="1"/>
  <c r="M57" i="1"/>
  <c r="J57" i="1"/>
  <c r="G57" i="1"/>
  <c r="R56" i="1"/>
  <c r="P56" i="1"/>
  <c r="M56" i="1"/>
  <c r="J56" i="1"/>
  <c r="J59" i="1" s="1"/>
  <c r="G56" i="1"/>
  <c r="Q56" i="1" s="1"/>
  <c r="G54" i="1"/>
  <c r="P53" i="1"/>
  <c r="M53" i="1"/>
  <c r="J53" i="1"/>
  <c r="R53" i="1" s="1"/>
  <c r="G53" i="1"/>
  <c r="Q53" i="1" s="1"/>
  <c r="S53" i="1" s="1"/>
  <c r="P52" i="1"/>
  <c r="M52" i="1"/>
  <c r="J52" i="1"/>
  <c r="R52" i="1" s="1"/>
  <c r="G52" i="1"/>
  <c r="Q52" i="1" s="1"/>
  <c r="S52" i="1" s="1"/>
  <c r="Q51" i="1"/>
  <c r="P51" i="1"/>
  <c r="M51" i="1"/>
  <c r="J51" i="1"/>
  <c r="R51" i="1" s="1"/>
  <c r="G51" i="1"/>
  <c r="R50" i="1"/>
  <c r="Q50" i="1"/>
  <c r="P50" i="1"/>
  <c r="P54" i="1" s="1"/>
  <c r="M50" i="1"/>
  <c r="M54" i="1" s="1"/>
  <c r="J50" i="1"/>
  <c r="G50" i="1"/>
  <c r="P47" i="1"/>
  <c r="M47" i="1"/>
  <c r="J47" i="1"/>
  <c r="R47" i="1" s="1"/>
  <c r="G47" i="1"/>
  <c r="P46" i="1"/>
  <c r="M46" i="1"/>
  <c r="J46" i="1"/>
  <c r="G46" i="1"/>
  <c r="Q46" i="1" s="1"/>
  <c r="P45" i="1"/>
  <c r="M45" i="1"/>
  <c r="J45" i="1"/>
  <c r="R45" i="1" s="1"/>
  <c r="G45" i="1"/>
  <c r="Q45" i="1" s="1"/>
  <c r="R42" i="1"/>
  <c r="P42" i="1"/>
  <c r="P43" i="1" s="1"/>
  <c r="M42" i="1"/>
  <c r="Q42" i="1" s="1"/>
  <c r="J42" i="1"/>
  <c r="G42" i="1"/>
  <c r="R41" i="1"/>
  <c r="P41" i="1"/>
  <c r="M41" i="1"/>
  <c r="J41" i="1"/>
  <c r="J43" i="1" s="1"/>
  <c r="G41" i="1"/>
  <c r="Q41" i="1" s="1"/>
  <c r="P38" i="1"/>
  <c r="R38" i="1" s="1"/>
  <c r="M38" i="1"/>
  <c r="M35" i="1" s="1"/>
  <c r="P37" i="1"/>
  <c r="R37" i="1" s="1"/>
  <c r="M37" i="1"/>
  <c r="Q37" i="1" s="1"/>
  <c r="S37" i="1" s="1"/>
  <c r="R36" i="1"/>
  <c r="R35" i="1" s="1"/>
  <c r="P36" i="1"/>
  <c r="P35" i="1" s="1"/>
  <c r="M36" i="1"/>
  <c r="Q36" i="1" s="1"/>
  <c r="Q34" i="1"/>
  <c r="P34" i="1"/>
  <c r="R34" i="1" s="1"/>
  <c r="M34" i="1"/>
  <c r="P33" i="1"/>
  <c r="R33" i="1" s="1"/>
  <c r="M33" i="1"/>
  <c r="Q33" i="1" s="1"/>
  <c r="P31" i="1"/>
  <c r="R31" i="1" s="1"/>
  <c r="M31" i="1"/>
  <c r="Q31" i="1" s="1"/>
  <c r="R29" i="1"/>
  <c r="P29" i="1"/>
  <c r="M29" i="1"/>
  <c r="J29" i="1"/>
  <c r="G29" i="1"/>
  <c r="Q29" i="1" s="1"/>
  <c r="P28" i="1"/>
  <c r="M28" i="1"/>
  <c r="J28" i="1"/>
  <c r="G28" i="1"/>
  <c r="P27" i="1"/>
  <c r="M27" i="1"/>
  <c r="J27" i="1"/>
  <c r="J26" i="1" s="1"/>
  <c r="J39" i="1" s="1"/>
  <c r="G27" i="1"/>
  <c r="P22" i="1"/>
  <c r="M22" i="1"/>
  <c r="J22" i="1"/>
  <c r="G22" i="1"/>
  <c r="R21" i="1"/>
  <c r="R22" i="1" s="1"/>
  <c r="Q21" i="1"/>
  <c r="Q22" i="1" s="1"/>
  <c r="R73" i="1" l="1"/>
  <c r="S73" i="1"/>
  <c r="S72" i="1"/>
  <c r="R74" i="1"/>
  <c r="Q80" i="1"/>
  <c r="Q81" i="1" s="1"/>
  <c r="M74" i="1"/>
  <c r="P74" i="1"/>
  <c r="M64" i="1"/>
  <c r="R61" i="1"/>
  <c r="R64" i="1" s="1"/>
  <c r="P48" i="1"/>
  <c r="R46" i="1"/>
  <c r="M48" i="1"/>
  <c r="R48" i="1"/>
  <c r="S46" i="1"/>
  <c r="G48" i="1"/>
  <c r="S42" i="1"/>
  <c r="R43" i="1"/>
  <c r="M43" i="1"/>
  <c r="M26" i="1"/>
  <c r="S29" i="1"/>
  <c r="P26" i="1"/>
  <c r="Q28" i="1"/>
  <c r="S28" i="1" s="1"/>
  <c r="R28" i="1"/>
  <c r="Q27" i="1"/>
  <c r="Q64" i="1"/>
  <c r="S56" i="1"/>
  <c r="Q59" i="1"/>
  <c r="R69" i="1"/>
  <c r="S31" i="1"/>
  <c r="Q30" i="1"/>
  <c r="Q54" i="1"/>
  <c r="S51" i="1"/>
  <c r="Q74" i="1"/>
  <c r="S71" i="1"/>
  <c r="S74" i="1" s="1"/>
  <c r="R30" i="1"/>
  <c r="R54" i="1"/>
  <c r="S58" i="1"/>
  <c r="S76" i="1"/>
  <c r="S78" i="1" s="1"/>
  <c r="S34" i="1"/>
  <c r="S36" i="1"/>
  <c r="S33" i="1"/>
  <c r="S41" i="1"/>
  <c r="S43" i="1" s="1"/>
  <c r="Q43" i="1"/>
  <c r="S45" i="1"/>
  <c r="R59" i="1"/>
  <c r="Q69" i="1"/>
  <c r="P78" i="1"/>
  <c r="J54" i="1"/>
  <c r="J69" i="1"/>
  <c r="Q78" i="1"/>
  <c r="S21" i="1"/>
  <c r="S22" i="1" s="1"/>
  <c r="M30" i="1"/>
  <c r="M39" i="1" s="1"/>
  <c r="J48" i="1"/>
  <c r="J82" i="1" s="1"/>
  <c r="J84" i="1" s="1"/>
  <c r="S50" i="1"/>
  <c r="S54" i="1" s="1"/>
  <c r="G64" i="1"/>
  <c r="S80" i="1"/>
  <c r="S81" i="1" s="1"/>
  <c r="P30" i="1"/>
  <c r="Q38" i="1"/>
  <c r="S38" i="1" s="1"/>
  <c r="G43" i="1"/>
  <c r="J64" i="1"/>
  <c r="S66" i="1"/>
  <c r="S69" i="1" s="1"/>
  <c r="G26" i="1"/>
  <c r="G39" i="1" s="1"/>
  <c r="R27" i="1"/>
  <c r="R26" i="1" s="1"/>
  <c r="Q47" i="1"/>
  <c r="S47" i="1" s="1"/>
  <c r="G59" i="1"/>
  <c r="G74" i="1"/>
  <c r="S61" i="1" l="1"/>
  <c r="S64" i="1" s="1"/>
  <c r="M82" i="1"/>
  <c r="M84" i="1" s="1"/>
  <c r="P39" i="1"/>
  <c r="P82" i="1" s="1"/>
  <c r="P84" i="1" s="1"/>
  <c r="Q26" i="1"/>
  <c r="S30" i="1"/>
  <c r="Q39" i="1"/>
  <c r="S59" i="1"/>
  <c r="G82" i="1"/>
  <c r="G84" i="1" s="1"/>
  <c r="S48" i="1"/>
  <c r="Q35" i="1"/>
  <c r="S27" i="1"/>
  <c r="S26" i="1" s="1"/>
  <c r="R39" i="1"/>
  <c r="R82" i="1" s="1"/>
  <c r="R84" i="1" s="1"/>
  <c r="Q48" i="1"/>
  <c r="S35" i="1"/>
  <c r="S39" i="1" l="1"/>
  <c r="S82" i="1" s="1"/>
  <c r="S84" i="1" s="1"/>
  <c r="Q82" i="1"/>
  <c r="Q84" i="1" s="1"/>
</calcChain>
</file>

<file path=xl/sharedStrings.xml><?xml version="1.0" encoding="utf-8"?>
<sst xmlns="http://schemas.openxmlformats.org/spreadsheetml/2006/main" count="366" uniqueCount="225">
  <si>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</si>
  <si>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</si>
  <si>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</si>
  <si>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</si>
  <si>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</si>
  <si>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</si>
  <si>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</si>
  <si>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</si>
  <si>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</si>
  <si>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</si>
  <si>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</si>
  <si>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</si>
  <si>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</si>
  <si>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</si>
  <si>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</si>
  <si>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</si>
  <si>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</si>
  <si>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</si>
  <si>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</si>
  <si>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</si>
  <si>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</si>
  <si>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</si>
  <si>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</si>
  <si>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</si>
  <si>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</si>
  <si>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</si>
  <si>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</si>
  <si>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</si>
  <si>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</si>
  <si>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</si>
  <si>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</si>
  <si>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</si>
  <si>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</si>
  <si>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</si>
  <si>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</si>
  <si>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</si>
  <si>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</si>
  <si>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</si>
  <si>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</si>
  <si>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</si>
  <si>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</si>
  <si>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</si>
  <si>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</si>
  <si>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</si>
  <si>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</si>
  <si>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</si>
  <si>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</si>
  <si>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</si>
  <si>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</si>
  <si>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</si>
  <si>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</si>
  <si>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</si>
  <si>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</si>
  <si>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</si>
  <si>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</si>
  <si>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</si>
  <si>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</si>
  <si>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</si>
  <si>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</si>
  <si>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</si>
  <si>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</si>
  <si>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</si>
  <si>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</si>
  <si>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</si>
  <si>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</si>
  <si>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</si>
  <si>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</si>
  <si>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</si>
  <si>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</si>
  <si>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</si>
  <si>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</si>
  <si>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</si>
  <si>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</si>
  <si>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</si>
  <si>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</si>
  <si>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</si>
  <si>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</si>
  <si>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</si>
  <si>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</si>
  <si>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</si>
  <si>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</si>
  <si>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</si>
  <si>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</si>
  <si>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</si>
  <si>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</si>
  <si>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</si>
  <si>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</si>
  <si>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</si>
  <si>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</si>
  <si>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</si>
  <si>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</si>
  <si>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</si>
  <si>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</si>
  <si>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</si>
  <si>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</si>
  <si>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</si>
  <si>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</si>
  <si>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</si>
  <si>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</si>
  <si>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</si>
  <si>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</si>
  <si>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</si>
  <si>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</si>
  <si>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</si>
  <si>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</si>
  <si>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</si>
  <si>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</si>
  <si>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</si>
  <si>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</si>
  <si>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</si>
  <si>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</si>
  <si>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</si>
  <si>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</si>
  <si>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</si>
  <si>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</si>
  <si>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</si>
  <si>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</si>
  <si>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</si>
  <si>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</si>
  <si>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</si>
  <si>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</si>
  <si>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</si>
  <si>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</si>
  <si>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</si>
  <si>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</si>
  <si>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</si>
  <si>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</si>
  <si>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</si>
  <si>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</si>
  <si>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</si>
  <si>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</si>
  <si>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</si>
  <si>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</si>
  <si>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</si>
  <si>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</si>
  <si>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</si>
  <si>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</si>
  <si>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</si>
  <si>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</si>
  <si>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</si>
  <si>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</si>
  <si>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</si>
  <si>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</si>
  <si>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</si>
  <si>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</si>
  <si>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</si>
  <si>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Громадська організація "Асоціація кіновиробників Львівщини"</t>
  </si>
  <si>
    <t>№ 3INST81-07162 від "21" жовтня 2020 року</t>
  </si>
  <si>
    <t>Додаток № 4</t>
  </si>
  <si>
    <t>Лотиш Марта Ростиславівна, директор</t>
  </si>
  <si>
    <t>1.2.4</t>
  </si>
  <si>
    <t>Клименко Ірина Василівна, менеджерка з питань міжнародної співпраці і реалізації проєктів</t>
  </si>
  <si>
    <t>Сологуб Анна Олександрівна, спеціаліст з кінолокацій</t>
  </si>
  <si>
    <t>Янковська Дарія Олегівна, спеціаліст з організації освітніх і навчальних проєктів</t>
  </si>
  <si>
    <t>Вітер-Редченко Наталія Володимирівна, бухгалтер</t>
  </si>
  <si>
    <t>Офісне приміщення (Львів, вул. Сахарова 42, 40 м)</t>
  </si>
  <si>
    <t>Приміщення для проведення навчання, воркшопів, презентацій, кінопроб та лабораторії кіномонтажу (Львів, вул. Сахарова 42, 81м)</t>
  </si>
  <si>
    <t>Папір для монохромного друку</t>
  </si>
  <si>
    <t>Папір для кольорового друку</t>
  </si>
  <si>
    <t>Комісії за виплату авансу і зарплати</t>
  </si>
  <si>
    <t>Голова Правління ГО "Асоціація кіновиробників Львівщини"</t>
  </si>
  <si>
    <t>Лотиш Марта Ростиславівна</t>
  </si>
  <si>
    <t>1.1.1.</t>
  </si>
  <si>
    <t>Оплата праці штатних працівників (Лотиш Марта Ростиславівна)</t>
  </si>
  <si>
    <t>Лотиш Марта Ростиславівна, ІПН 2952209124</t>
  </si>
  <si>
    <t>Платіжні доручення №32, 36, 39, 40 від 30.10.2020р., №51, 52 від 06.11.2020р., №54, 55, 57 від 23.11.2020р., №60 від 04.12.2020р, №62, 63, 65 від 21.12.2020р., №66 від 30.12.2020р.</t>
  </si>
  <si>
    <t>1.2.1.</t>
  </si>
  <si>
    <t>Оплата за договорами ЦПХ (Клименко Ірина Василівна)</t>
  </si>
  <si>
    <t>Клименко Ірина Василівна, ІПН 3013114167</t>
  </si>
  <si>
    <t>Договір №0110/2020 від 29.10.2020р.</t>
  </si>
  <si>
    <t>Акт №1 від 30.10.2020р., Акт №2 від 30.12.2020р.</t>
  </si>
  <si>
    <t>Оплата за договорами ЦПХ (Сологуб Анна Олександрівна)</t>
  </si>
  <si>
    <t>Сологуб Анна Олександрівна, ІПН 3005318722</t>
  </si>
  <si>
    <t>Договір №0210/2020 від 29.10.2020р.</t>
  </si>
  <si>
    <t>Оплата за договорами ЦПХ (Янковська Дарія Олегівна)</t>
  </si>
  <si>
    <t>Янковська Дарія Олегівна, ІПН 2828622085</t>
  </si>
  <si>
    <t>Оплата за договорами ЦПХ (Вітер-Редченко Наталія Володимирівна)</t>
  </si>
  <si>
    <t>Платіжні доручення №44, 46, 48 від 03.11.2020р, №72, 73, 75 від 30.12.2020р.</t>
  </si>
  <si>
    <t>1.2.2.</t>
  </si>
  <si>
    <t>Договір №0310/2020 від 29.10.2020р.</t>
  </si>
  <si>
    <t>Вітер-Редченко Наталія Володимирівна, ІПН 2780710600</t>
  </si>
  <si>
    <t>Договір №0410/2020 від 29.10.2020р.</t>
  </si>
  <si>
    <t>1.2.3.</t>
  </si>
  <si>
    <t>1.2.4.</t>
  </si>
  <si>
    <t>ЄСВ з заробітної плати штатних працівників</t>
  </si>
  <si>
    <t>Платіжні доручення №35, 41 від 30.10.2020р., №56 від 23.11.2020р., №64 від 21.12.2020р.</t>
  </si>
  <si>
    <t>ЄСВ з виплат по договорах ЦПХ</t>
  </si>
  <si>
    <t>Платіжні доручення №45 від 03.11.2020р., №71 від 30.12.2020р.</t>
  </si>
  <si>
    <t>Оренда офісного приміщення</t>
  </si>
  <si>
    <t>Оренда приміщення для проведення навчання, воркшопів, презентацій, кінопроб та лабораторії кіномонтажу</t>
  </si>
  <si>
    <t>ТзОВ "Екотель", ЄДРПОУ 38208565</t>
  </si>
  <si>
    <t>Договір оренди нежитлового приміщення від 02.01.2020р.</t>
  </si>
  <si>
    <t>Платіжне доручення №37 від 30.10.2020р.</t>
  </si>
  <si>
    <t>Платіжне доручення №38 від 30.10.2020р.</t>
  </si>
  <si>
    <t>Договір №б/н від 03.11.2020р.</t>
  </si>
  <si>
    <t>Видаткова накладна №03-11/1 від 03.11.2020р., Акт списання №1 від 03.11.2020р.</t>
  </si>
  <si>
    <t>Платіжне доручення №53 від 06.11.2020р.</t>
  </si>
  <si>
    <t>ФОП Лисканич Христина Стефанівна, ІПН 3032911820</t>
  </si>
  <si>
    <t>Акт від 31.03.2020р.</t>
  </si>
  <si>
    <t>Акт від 30.04.2020р.</t>
  </si>
  <si>
    <t>Акт від 31.05.2020р.</t>
  </si>
  <si>
    <t>Акт від 30.06.2020р.</t>
  </si>
  <si>
    <t>Акт від 31.07.2020р.</t>
  </si>
  <si>
    <t>за проектом № 3INST81-07162</t>
  </si>
  <si>
    <t>у період з 12 березня 2020 року по 31 грудня 2020 року</t>
  </si>
  <si>
    <t>Акт №1 від 30.10.2020р.</t>
  </si>
  <si>
    <t>Акт №2 від 30.12.2020р.</t>
  </si>
  <si>
    <t>Платіжні доручення №44, 46, 49 від 03.11.2020р.</t>
  </si>
  <si>
    <t>Платіжні доручення №72, 73, 76 від 30.12.2020р.</t>
  </si>
  <si>
    <t>Платіжні доручення №44, 46, 47 від 03.11.2020р.</t>
  </si>
  <si>
    <t>Платіжні доручення №72, 73, 74 від 30.12.2020р.</t>
  </si>
  <si>
    <t>Платіжні доручення №44, 46, 48 від 03.11.2020р.</t>
  </si>
  <si>
    <t>Платіжні доручення №72, 73, 77 від 30.12.2020р.</t>
  </si>
  <si>
    <t>Акт від 31.08.2020р.</t>
  </si>
  <si>
    <t>Акт від 30.09.2020р.</t>
  </si>
  <si>
    <t>Акт від 31.10.2020р.</t>
  </si>
  <si>
    <t>Акт від 30.11.2020р.</t>
  </si>
  <si>
    <t>Акт від 31.12.2020р.</t>
  </si>
  <si>
    <t>Договір № 39-ІА від 21.10.2020р.</t>
  </si>
  <si>
    <t>Акт No 25 від 31.12.2020р.</t>
  </si>
  <si>
    <t>Платіжне доручення №61 від 18.12.2020р.</t>
  </si>
  <si>
    <t>ТзОВ "Алекс-Аудит"</t>
  </si>
  <si>
    <t>"11" січня 2020 року</t>
  </si>
  <si>
    <t>АТ КБ "Приватбанк"</t>
  </si>
  <si>
    <t>Платіжні доручення №АRБ/Н від 04.11.2020р., №АRБ/Н від 11.11.2020р., №АRБ/Н від 25.11.2020р., №АRБ/Н від 02.12.2020р., №АRБ/Н від 04.12.2020р., №АRБ/Н від 09.12.2020р., №АRБ/Н від 23.12.2020р.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</si>
</sst>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4" fontId="5" fillId="0" borderId="44" xfId="0" applyNumberFormat="1" applyFont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right" vertical="top" wrapText="1"/>
    </xf>
    <xf numFmtId="0" fontId="0" fillId="0" borderId="0" xfId="0" applyFont="1" applyAlignment="1"/>
    <xf numFmtId="0" fontId="0" fillId="0" borderId="25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4" fontId="0" fillId="0" borderId="80" xfId="0" applyNumberFormat="1" applyFont="1" applyBorder="1"/>
    <xf numFmtId="49" fontId="0" fillId="0" borderId="82" xfId="0" applyNumberFormat="1" applyFont="1" applyBorder="1" applyAlignment="1">
      <alignment horizontal="right" wrapText="1"/>
    </xf>
    <xf numFmtId="0" fontId="0" fillId="0" borderId="82" xfId="0" applyFont="1" applyBorder="1" applyAlignment="1">
      <alignment wrapText="1"/>
    </xf>
    <xf numFmtId="49" fontId="0" fillId="0" borderId="81" xfId="0" applyNumberFormat="1" applyFont="1" applyBorder="1" applyAlignment="1">
      <alignment horizontal="right" wrapText="1"/>
    </xf>
    <xf numFmtId="0" fontId="0" fillId="0" borderId="81" xfId="0" applyFont="1" applyBorder="1" applyAlignment="1">
      <alignment wrapText="1"/>
    </xf>
    <xf numFmtId="4" fontId="0" fillId="0" borderId="80" xfId="0" applyNumberFormat="1" applyFont="1" applyFill="1" applyBorder="1"/>
    <xf numFmtId="49" fontId="0" fillId="0" borderId="62" xfId="0" applyNumberFormat="1" applyFont="1" applyBorder="1" applyAlignment="1">
      <alignment horizontal="right" wrapText="1"/>
    </xf>
    <xf numFmtId="0" fontId="2" fillId="0" borderId="6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4" fontId="2" fillId="0" borderId="81" xfId="0" applyNumberFormat="1" applyFont="1" applyBorder="1" applyAlignment="1">
      <alignment horizontal="center" vertical="center" wrapText="1"/>
    </xf>
    <xf numFmtId="4" fontId="0" fillId="0" borderId="81" xfId="0" applyNumberFormat="1" applyFont="1" applyBorder="1"/>
    <xf numFmtId="4" fontId="2" fillId="0" borderId="81" xfId="0" applyNumberFormat="1" applyFont="1" applyBorder="1" applyAlignment="1">
      <alignment wrapText="1"/>
    </xf>
    <xf numFmtId="0" fontId="2" fillId="0" borderId="81" xfId="0" applyFont="1" applyBorder="1" applyAlignment="1">
      <alignment wrapText="1"/>
    </xf>
    <xf numFmtId="4" fontId="0" fillId="0" borderId="25" xfId="0" applyNumberFormat="1" applyFont="1" applyFill="1" applyBorder="1"/>
    <xf numFmtId="4" fontId="0" fillId="0" borderId="81" xfId="0" applyNumberFormat="1" applyFont="1" applyFill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3" fontId="25" fillId="0" borderId="70" xfId="0" applyNumberFormat="1" applyFont="1" applyBorder="1" applyAlignment="1">
      <alignment horizontal="center" wrapText="1"/>
    </xf>
    <xf numFmtId="3" fontId="5" fillId="0" borderId="70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0" fillId="0" borderId="82" xfId="0" applyFont="1" applyFill="1" applyBorder="1" applyAlignment="1">
      <alignment horizontal="left" wrapText="1"/>
    </xf>
    <xf numFmtId="0" fontId="0" fillId="0" borderId="71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81" xfId="0" applyFont="1" applyBorder="1" applyAlignment="1">
      <alignment horizontal="right" wrapText="1"/>
    </xf>
    <xf numFmtId="0" fontId="7" fillId="0" borderId="81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right" wrapText="1"/>
    </xf>
    <xf numFmtId="4" fontId="2" fillId="5" borderId="64" xfId="0" applyNumberFormat="1" applyFont="1" applyFill="1" applyBorder="1" applyAlignment="1">
      <alignment horizontal="center" vertical="center" wrapText="1"/>
    </xf>
    <xf numFmtId="0" fontId="7" fillId="0" borderId="65" xfId="0" applyFont="1" applyBorder="1"/>
    <xf numFmtId="0" fontId="2" fillId="5" borderId="64" xfId="0" applyFont="1" applyFill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right" wrapText="1"/>
    </xf>
    <xf numFmtId="0" fontId="0" fillId="0" borderId="81" xfId="0" applyFont="1" applyBorder="1" applyAlignment="1">
      <alignment horizontal="left" wrapText="1"/>
    </xf>
    <xf numFmtId="4" fontId="0" fillId="0" borderId="81" xfId="0" applyNumberFormat="1" applyFont="1" applyBorder="1" applyAlignment="1">
      <alignment horizontal="right"/>
    </xf>
    <xf numFmtId="49" fontId="0" fillId="0" borderId="83" xfId="0" applyNumberFormat="1" applyFont="1" applyBorder="1" applyAlignment="1">
      <alignment horizontal="right" wrapText="1"/>
    </xf>
    <xf numFmtId="49" fontId="0" fillId="0" borderId="84" xfId="0" applyNumberFormat="1" applyFont="1" applyBorder="1" applyAlignment="1">
      <alignment horizontal="right" wrapText="1"/>
    </xf>
    <xf numFmtId="49" fontId="0" fillId="0" borderId="85" xfId="0" applyNumberFormat="1" applyFont="1" applyBorder="1" applyAlignment="1">
      <alignment horizontal="right" wrapText="1"/>
    </xf>
    <xf numFmtId="0" fontId="0" fillId="0" borderId="83" xfId="0" applyFont="1" applyBorder="1" applyAlignment="1">
      <alignment horizontal="left" wrapText="1"/>
    </xf>
    <xf numFmtId="0" fontId="0" fillId="0" borderId="84" xfId="0" applyFont="1" applyBorder="1" applyAlignment="1">
      <alignment horizontal="left" wrapText="1"/>
    </xf>
    <xf numFmtId="0" fontId="0" fillId="0" borderId="85" xfId="0" applyFont="1" applyBorder="1" applyAlignment="1">
      <alignment horizontal="left" wrapText="1"/>
    </xf>
    <xf numFmtId="4" fontId="0" fillId="0" borderId="83" xfId="0" applyNumberFormat="1" applyFont="1" applyBorder="1" applyAlignment="1">
      <alignment horizontal="right"/>
    </xf>
    <xf numFmtId="4" fontId="0" fillId="0" borderId="84" xfId="0" applyNumberFormat="1" applyFont="1" applyBorder="1" applyAlignment="1">
      <alignment horizontal="right"/>
    </xf>
    <xf numFmtId="4" fontId="0" fillId="0" borderId="85" xfId="0" applyNumberFormat="1" applyFont="1" applyBorder="1" applyAlignment="1">
      <alignment horizontal="right"/>
    </xf>
    <xf numFmtId="49" fontId="0" fillId="0" borderId="82" xfId="0" applyNumberFormat="1" applyFont="1" applyBorder="1" applyAlignment="1">
      <alignment horizontal="right" wrapText="1"/>
    </xf>
    <xf numFmtId="49" fontId="0" fillId="0" borderId="45" xfId="0" applyNumberFormat="1" applyFont="1" applyBorder="1" applyAlignment="1">
      <alignment horizontal="right" wrapText="1"/>
    </xf>
    <xf numFmtId="0" fontId="0" fillId="0" borderId="82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4" fontId="0" fillId="0" borderId="82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9" fontId="0" fillId="0" borderId="71" xfId="0" applyNumberFormat="1" applyFont="1" applyBorder="1" applyAlignment="1">
      <alignment horizontal="right" wrapText="1"/>
    </xf>
    <xf numFmtId="0" fontId="0" fillId="0" borderId="71" xfId="0" applyFont="1" applyBorder="1" applyAlignment="1">
      <alignment horizontal="left" wrapText="1"/>
    </xf>
    <xf numFmtId="4" fontId="0" fillId="0" borderId="71" xfId="0" applyNumberFormat="1" applyFont="1" applyBorder="1" applyAlignment="1">
      <alignment horizontal="right"/>
    </xf>
    <xf numFmtId="0" fontId="0" fillId="0" borderId="86" xfId="0" applyFont="1" applyBorder="1" applyAlignment="1">
      <alignment horizontal="left" wrapText="1"/>
    </xf>
    <xf numFmtId="0" fontId="0" fillId="0" borderId="87" xfId="0" applyFont="1" applyBorder="1" applyAlignment="1">
      <alignment horizontal="left" wrapText="1"/>
    </xf>
    <xf numFmtId="0" fontId="0" fillId="0" borderId="88" xfId="0" applyFont="1" applyBorder="1" applyAlignment="1">
      <alignment horizontal="left" wrapText="1"/>
    </xf>
    <xf numFmtId="0" fontId="0" fillId="0" borderId="82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NUL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1"/>
  <sheetViews>
    <sheetView topLeftCell="A67" workbookViewId="0">
      <selection activeCell="C73" sqref="C73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31" t="s">
        <v>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31" t="s">
        <v>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32" t="s">
        <v>146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33" t="s">
        <v>3</v>
      </c>
      <c r="B17" s="235" t="s">
        <v>4</v>
      </c>
      <c r="C17" s="235" t="s">
        <v>5</v>
      </c>
      <c r="D17" s="237" t="s">
        <v>6</v>
      </c>
      <c r="E17" s="207" t="s">
        <v>7</v>
      </c>
      <c r="F17" s="208"/>
      <c r="G17" s="209"/>
      <c r="H17" s="207" t="s">
        <v>8</v>
      </c>
      <c r="I17" s="208"/>
      <c r="J17" s="209"/>
      <c r="K17" s="207" t="s">
        <v>9</v>
      </c>
      <c r="L17" s="208"/>
      <c r="M17" s="209"/>
      <c r="N17" s="207" t="s">
        <v>10</v>
      </c>
      <c r="O17" s="208"/>
      <c r="P17" s="209"/>
      <c r="Q17" s="228" t="s">
        <v>11</v>
      </c>
      <c r="R17" s="208"/>
      <c r="S17" s="209"/>
      <c r="T17" s="229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34"/>
      <c r="B18" s="236"/>
      <c r="C18" s="236"/>
      <c r="D18" s="238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3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61758.400000000001</v>
      </c>
      <c r="H21" s="38"/>
      <c r="I21" s="39"/>
      <c r="J21" s="40">
        <v>61758.400000000001</v>
      </c>
      <c r="K21" s="38"/>
      <c r="L21" s="39"/>
      <c r="M21" s="40">
        <v>282140</v>
      </c>
      <c r="N21" s="38"/>
      <c r="O21" s="39"/>
      <c r="P21" s="40">
        <v>282140</v>
      </c>
      <c r="Q21" s="40">
        <f>G21+M21</f>
        <v>343898.4</v>
      </c>
      <c r="R21" s="40">
        <f>J21+P21</f>
        <v>343898.4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61758.400000000001</v>
      </c>
      <c r="H22" s="46"/>
      <c r="I22" s="47"/>
      <c r="J22" s="48">
        <f>SUM(J21)</f>
        <v>61758.400000000001</v>
      </c>
      <c r="K22" s="46"/>
      <c r="L22" s="47"/>
      <c r="M22" s="48">
        <f>SUM(M21)</f>
        <v>282140</v>
      </c>
      <c r="N22" s="46"/>
      <c r="O22" s="47"/>
      <c r="P22" s="48">
        <f t="shared" ref="P22:S22" si="0">SUM(P21)</f>
        <v>282140</v>
      </c>
      <c r="Q22" s="48">
        <f t="shared" si="0"/>
        <v>343898.4</v>
      </c>
      <c r="R22" s="48">
        <f t="shared" si="0"/>
        <v>343898.4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10"/>
      <c r="B23" s="211"/>
      <c r="C23" s="21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35250</v>
      </c>
      <c r="N26" s="74"/>
      <c r="O26" s="75"/>
      <c r="P26" s="76">
        <f t="shared" ref="P26:S26" si="1">SUM(P27:P29)</f>
        <v>35250</v>
      </c>
      <c r="Q26" s="76">
        <f t="shared" si="1"/>
        <v>35250</v>
      </c>
      <c r="R26" s="76">
        <f t="shared" si="1"/>
        <v>35250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9" customHeight="1" x14ac:dyDescent="0.2">
      <c r="A27" s="78" t="s">
        <v>37</v>
      </c>
      <c r="B27" s="79" t="s">
        <v>38</v>
      </c>
      <c r="C27" s="80" t="s">
        <v>149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5</v>
      </c>
      <c r="L27" s="83">
        <v>7050</v>
      </c>
      <c r="M27" s="84">
        <f t="shared" ref="M27:M29" si="4">K27*L27</f>
        <v>35250</v>
      </c>
      <c r="N27" s="82">
        <v>5</v>
      </c>
      <c r="O27" s="83">
        <v>7050</v>
      </c>
      <c r="P27" s="84">
        <f t="shared" ref="P27:P29" si="5">N27*O27</f>
        <v>35250</v>
      </c>
      <c r="Q27" s="84">
        <f t="shared" ref="Q27:Q29" si="6">G27+M27</f>
        <v>35250</v>
      </c>
      <c r="R27" s="84">
        <f t="shared" ref="R27:R29" si="7">J27+P27</f>
        <v>35250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SUM(M31:M34)</f>
        <v>124500</v>
      </c>
      <c r="N30" s="74"/>
      <c r="O30" s="75"/>
      <c r="P30" s="76">
        <f t="shared" ref="P30:S30" si="9">SUM(P31:P34)</f>
        <v>124500</v>
      </c>
      <c r="Q30" s="76">
        <f t="shared" si="9"/>
        <v>124500</v>
      </c>
      <c r="R30" s="76">
        <f t="shared" si="9"/>
        <v>124500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51" customHeight="1" x14ac:dyDescent="0.2">
      <c r="A31" s="78" t="s">
        <v>37</v>
      </c>
      <c r="B31" s="79" t="s">
        <v>45</v>
      </c>
      <c r="C31" s="80" t="s">
        <v>151</v>
      </c>
      <c r="D31" s="81"/>
      <c r="E31" s="212" t="s">
        <v>46</v>
      </c>
      <c r="F31" s="211"/>
      <c r="G31" s="213"/>
      <c r="H31" s="212" t="s">
        <v>46</v>
      </c>
      <c r="I31" s="211"/>
      <c r="J31" s="213"/>
      <c r="K31" s="82">
        <v>5</v>
      </c>
      <c r="L31" s="83">
        <v>6600</v>
      </c>
      <c r="M31" s="84">
        <f t="shared" ref="M31:M34" si="10">K31*L31</f>
        <v>33000</v>
      </c>
      <c r="N31" s="82">
        <v>5</v>
      </c>
      <c r="O31" s="83">
        <v>6600</v>
      </c>
      <c r="P31" s="84">
        <f t="shared" ref="P31:P34" si="11">N31*O31</f>
        <v>33000</v>
      </c>
      <c r="Q31" s="84">
        <f t="shared" ref="Q31:Q34" si="12">G31+M31</f>
        <v>33000</v>
      </c>
      <c r="R31" s="84">
        <f t="shared" ref="R31:R34" si="13">J31+P31</f>
        <v>33000</v>
      </c>
      <c r="S31" s="84">
        <f t="shared" ref="S31:S34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178" customFormat="1" ht="42" customHeight="1" x14ac:dyDescent="0.2">
      <c r="A32" s="86" t="s">
        <v>37</v>
      </c>
      <c r="B32" s="87" t="s">
        <v>47</v>
      </c>
      <c r="C32" s="80" t="s">
        <v>152</v>
      </c>
      <c r="D32" s="81"/>
      <c r="E32" s="212"/>
      <c r="F32" s="211"/>
      <c r="G32" s="213"/>
      <c r="H32" s="212"/>
      <c r="I32" s="211"/>
      <c r="J32" s="213"/>
      <c r="K32" s="82">
        <v>5</v>
      </c>
      <c r="L32" s="83">
        <v>5700</v>
      </c>
      <c r="M32" s="84">
        <f t="shared" ref="M32" si="15">K32*L32</f>
        <v>28500</v>
      </c>
      <c r="N32" s="82">
        <v>5</v>
      </c>
      <c r="O32" s="83">
        <v>5700</v>
      </c>
      <c r="P32" s="84">
        <f t="shared" ref="P32" si="16">N32*O32</f>
        <v>28500</v>
      </c>
      <c r="Q32" s="84">
        <f t="shared" ref="Q32" si="17">G32+M32</f>
        <v>28500</v>
      </c>
      <c r="R32" s="84">
        <f t="shared" ref="R32" si="18">J32+P32</f>
        <v>28500</v>
      </c>
      <c r="S32" s="84">
        <f t="shared" ref="S32" si="19">Q32-R32</f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46.5" customHeight="1" x14ac:dyDescent="0.2">
      <c r="A33" s="86" t="s">
        <v>37</v>
      </c>
      <c r="B33" s="87" t="s">
        <v>48</v>
      </c>
      <c r="C33" s="80" t="s">
        <v>153</v>
      </c>
      <c r="D33" s="81"/>
      <c r="E33" s="214"/>
      <c r="F33" s="211"/>
      <c r="G33" s="213"/>
      <c r="H33" s="214"/>
      <c r="I33" s="211"/>
      <c r="J33" s="213"/>
      <c r="K33" s="82">
        <v>5</v>
      </c>
      <c r="L33" s="83">
        <v>5700</v>
      </c>
      <c r="M33" s="84">
        <f t="shared" si="10"/>
        <v>28500</v>
      </c>
      <c r="N33" s="82">
        <v>5</v>
      </c>
      <c r="O33" s="83">
        <v>5700</v>
      </c>
      <c r="P33" s="84">
        <f t="shared" si="11"/>
        <v>28500</v>
      </c>
      <c r="Q33" s="84">
        <f t="shared" si="12"/>
        <v>28500</v>
      </c>
      <c r="R33" s="84">
        <f t="shared" si="13"/>
        <v>28500</v>
      </c>
      <c r="S33" s="84">
        <f t="shared" si="14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88" t="s">
        <v>37</v>
      </c>
      <c r="B34" s="89" t="s">
        <v>150</v>
      </c>
      <c r="C34" s="90" t="s">
        <v>154</v>
      </c>
      <c r="D34" s="91"/>
      <c r="E34" s="214"/>
      <c r="F34" s="211"/>
      <c r="G34" s="213"/>
      <c r="H34" s="214"/>
      <c r="I34" s="211"/>
      <c r="J34" s="213"/>
      <c r="K34" s="92">
        <v>5</v>
      </c>
      <c r="L34" s="93">
        <v>6900</v>
      </c>
      <c r="M34" s="94">
        <f t="shared" si="10"/>
        <v>34500</v>
      </c>
      <c r="N34" s="92">
        <v>5</v>
      </c>
      <c r="O34" s="93">
        <v>6900</v>
      </c>
      <c r="P34" s="94">
        <f t="shared" si="11"/>
        <v>34500</v>
      </c>
      <c r="Q34" s="94">
        <f t="shared" si="12"/>
        <v>34500</v>
      </c>
      <c r="R34" s="94">
        <f t="shared" si="13"/>
        <v>34500</v>
      </c>
      <c r="S34" s="94">
        <f t="shared" si="14"/>
        <v>0</v>
      </c>
      <c r="T34" s="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1" t="s">
        <v>34</v>
      </c>
      <c r="B35" s="72" t="s">
        <v>49</v>
      </c>
      <c r="C35" s="71" t="s">
        <v>50</v>
      </c>
      <c r="D35" s="73"/>
      <c r="E35" s="74"/>
      <c r="F35" s="75"/>
      <c r="G35" s="76"/>
      <c r="H35" s="74"/>
      <c r="I35" s="75"/>
      <c r="J35" s="76"/>
      <c r="K35" s="74"/>
      <c r="L35" s="75"/>
      <c r="M35" s="76">
        <f>SUM(M36:M38)</f>
        <v>0</v>
      </c>
      <c r="N35" s="74"/>
      <c r="O35" s="75"/>
      <c r="P35" s="76">
        <f t="shared" ref="P35:S35" si="20">SUM(P36:P38)</f>
        <v>0</v>
      </c>
      <c r="Q35" s="76">
        <f t="shared" si="20"/>
        <v>0</v>
      </c>
      <c r="R35" s="76">
        <f t="shared" si="20"/>
        <v>0</v>
      </c>
      <c r="S35" s="76">
        <f t="shared" si="20"/>
        <v>0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8" t="s">
        <v>37</v>
      </c>
      <c r="B36" s="79" t="s">
        <v>51</v>
      </c>
      <c r="C36" s="80" t="s">
        <v>39</v>
      </c>
      <c r="D36" s="81"/>
      <c r="E36" s="212" t="s">
        <v>46</v>
      </c>
      <c r="F36" s="211"/>
      <c r="G36" s="213"/>
      <c r="H36" s="212" t="s">
        <v>46</v>
      </c>
      <c r="I36" s="211"/>
      <c r="J36" s="213"/>
      <c r="K36" s="82"/>
      <c r="L36" s="83"/>
      <c r="M36" s="84">
        <f t="shared" ref="M36:M38" si="21">K36*L36</f>
        <v>0</v>
      </c>
      <c r="N36" s="82"/>
      <c r="O36" s="83"/>
      <c r="P36" s="84">
        <f t="shared" ref="P36:P38" si="22">N36*O36</f>
        <v>0</v>
      </c>
      <c r="Q36" s="84">
        <f t="shared" ref="Q36:Q38" si="23">G36+M36</f>
        <v>0</v>
      </c>
      <c r="R36" s="84">
        <f t="shared" ref="R36:R38" si="24">J36+P36</f>
        <v>0</v>
      </c>
      <c r="S36" s="84">
        <f t="shared" ref="S36:S38" si="25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6" t="s">
        <v>37</v>
      </c>
      <c r="B37" s="87" t="s">
        <v>52</v>
      </c>
      <c r="C37" s="80" t="s">
        <v>39</v>
      </c>
      <c r="D37" s="81"/>
      <c r="E37" s="214"/>
      <c r="F37" s="211"/>
      <c r="G37" s="213"/>
      <c r="H37" s="214"/>
      <c r="I37" s="211"/>
      <c r="J37" s="213"/>
      <c r="K37" s="82"/>
      <c r="L37" s="83"/>
      <c r="M37" s="84">
        <f t="shared" si="21"/>
        <v>0</v>
      </c>
      <c r="N37" s="82"/>
      <c r="O37" s="83"/>
      <c r="P37" s="84">
        <f t="shared" si="22"/>
        <v>0</v>
      </c>
      <c r="Q37" s="84">
        <f t="shared" si="23"/>
        <v>0</v>
      </c>
      <c r="R37" s="84">
        <f t="shared" si="24"/>
        <v>0</v>
      </c>
      <c r="S37" s="84">
        <f t="shared" si="25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8" t="s">
        <v>37</v>
      </c>
      <c r="B38" s="89" t="s">
        <v>53</v>
      </c>
      <c r="C38" s="90" t="s">
        <v>39</v>
      </c>
      <c r="D38" s="91"/>
      <c r="E38" s="215"/>
      <c r="F38" s="216"/>
      <c r="G38" s="217"/>
      <c r="H38" s="215"/>
      <c r="I38" s="216"/>
      <c r="J38" s="217"/>
      <c r="K38" s="92"/>
      <c r="L38" s="93"/>
      <c r="M38" s="94">
        <f t="shared" si="21"/>
        <v>0</v>
      </c>
      <c r="N38" s="92"/>
      <c r="O38" s="93"/>
      <c r="P38" s="94">
        <f t="shared" si="22"/>
        <v>0</v>
      </c>
      <c r="Q38" s="84">
        <f t="shared" si="23"/>
        <v>0</v>
      </c>
      <c r="R38" s="84">
        <f t="shared" si="24"/>
        <v>0</v>
      </c>
      <c r="S38" s="84">
        <f t="shared" si="25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96" t="s">
        <v>54</v>
      </c>
      <c r="B39" s="97"/>
      <c r="C39" s="98"/>
      <c r="D39" s="99"/>
      <c r="E39" s="100"/>
      <c r="F39" s="101"/>
      <c r="G39" s="102">
        <f>G26+G30+G35</f>
        <v>0</v>
      </c>
      <c r="H39" s="100"/>
      <c r="I39" s="101"/>
      <c r="J39" s="102">
        <f>J26+J30+J35</f>
        <v>0</v>
      </c>
      <c r="K39" s="100"/>
      <c r="L39" s="101"/>
      <c r="M39" s="102">
        <f>M26+M30+M35</f>
        <v>159750</v>
      </c>
      <c r="N39" s="100"/>
      <c r="O39" s="101"/>
      <c r="P39" s="102">
        <f t="shared" ref="P39:S39" si="26">P26+P30+P35</f>
        <v>159750</v>
      </c>
      <c r="Q39" s="102">
        <f t="shared" si="26"/>
        <v>159750</v>
      </c>
      <c r="R39" s="102">
        <f t="shared" si="26"/>
        <v>159750</v>
      </c>
      <c r="S39" s="102">
        <f t="shared" si="26"/>
        <v>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71" t="s">
        <v>26</v>
      </c>
      <c r="B40" s="72" t="s">
        <v>55</v>
      </c>
      <c r="C40" s="71" t="s">
        <v>56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2">
      <c r="A41" s="78" t="s">
        <v>37</v>
      </c>
      <c r="B41" s="105" t="s">
        <v>57</v>
      </c>
      <c r="C41" s="80" t="s">
        <v>58</v>
      </c>
      <c r="D41" s="81"/>
      <c r="E41" s="82"/>
      <c r="F41" s="106">
        <v>0.22</v>
      </c>
      <c r="G41" s="84">
        <f t="shared" ref="G41:G42" si="27">E41*F41</f>
        <v>0</v>
      </c>
      <c r="H41" s="82"/>
      <c r="I41" s="106">
        <v>0.22</v>
      </c>
      <c r="J41" s="84">
        <f t="shared" ref="J41:J42" si="28">H41*I41</f>
        <v>0</v>
      </c>
      <c r="K41" s="82">
        <v>35250</v>
      </c>
      <c r="L41" s="106">
        <v>0.22</v>
      </c>
      <c r="M41" s="84">
        <f t="shared" ref="M41:M42" si="29">K41*L41</f>
        <v>7755</v>
      </c>
      <c r="N41" s="82">
        <v>35250</v>
      </c>
      <c r="O41" s="106">
        <v>0.22</v>
      </c>
      <c r="P41" s="84">
        <f t="shared" ref="P41:P42" si="30">N41*O41</f>
        <v>7755</v>
      </c>
      <c r="Q41" s="84">
        <f t="shared" ref="Q41:Q42" si="31">G41+M41</f>
        <v>7755</v>
      </c>
      <c r="R41" s="84">
        <f t="shared" ref="R41:R42" si="32">J41+P41</f>
        <v>7755</v>
      </c>
      <c r="S41" s="84">
        <f t="shared" ref="S41:S42" si="33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6" t="s">
        <v>37</v>
      </c>
      <c r="B42" s="87" t="s">
        <v>59</v>
      </c>
      <c r="C42" s="80" t="s">
        <v>44</v>
      </c>
      <c r="D42" s="81"/>
      <c r="E42" s="82"/>
      <c r="F42" s="106">
        <v>0.22</v>
      </c>
      <c r="G42" s="84">
        <f t="shared" si="27"/>
        <v>0</v>
      </c>
      <c r="H42" s="82"/>
      <c r="I42" s="106">
        <v>0.22</v>
      </c>
      <c r="J42" s="84">
        <f t="shared" si="28"/>
        <v>0</v>
      </c>
      <c r="K42" s="82">
        <v>124500</v>
      </c>
      <c r="L42" s="106">
        <v>0.22</v>
      </c>
      <c r="M42" s="84">
        <f t="shared" si="29"/>
        <v>27390</v>
      </c>
      <c r="N42" s="82">
        <v>124500</v>
      </c>
      <c r="O42" s="106">
        <v>0.22</v>
      </c>
      <c r="P42" s="84">
        <f t="shared" si="30"/>
        <v>27390</v>
      </c>
      <c r="Q42" s="84">
        <f t="shared" si="31"/>
        <v>27390</v>
      </c>
      <c r="R42" s="84">
        <f t="shared" si="32"/>
        <v>27390</v>
      </c>
      <c r="S42" s="84">
        <f t="shared" si="33"/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96" t="s">
        <v>60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35145</v>
      </c>
      <c r="N43" s="100"/>
      <c r="O43" s="101"/>
      <c r="P43" s="102">
        <f t="shared" ref="P43:S43" si="34">SUM(P41:P42)</f>
        <v>35145</v>
      </c>
      <c r="Q43" s="102">
        <f t="shared" si="34"/>
        <v>35145</v>
      </c>
      <c r="R43" s="102">
        <f t="shared" si="34"/>
        <v>35145</v>
      </c>
      <c r="S43" s="102">
        <f t="shared" si="34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71" t="s">
        <v>26</v>
      </c>
      <c r="B44" s="72" t="s">
        <v>61</v>
      </c>
      <c r="C44" s="71" t="s">
        <v>62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5.25" customHeight="1" x14ac:dyDescent="0.2">
      <c r="A45" s="78" t="s">
        <v>37</v>
      </c>
      <c r="B45" s="105" t="s">
        <v>63</v>
      </c>
      <c r="C45" s="107" t="s">
        <v>155</v>
      </c>
      <c r="D45" s="81" t="s">
        <v>40</v>
      </c>
      <c r="E45" s="180">
        <v>4.6399999999999997</v>
      </c>
      <c r="F45" s="83">
        <v>4400</v>
      </c>
      <c r="G45" s="84">
        <f t="shared" ref="G45:G47" si="35">E45*F45</f>
        <v>20416</v>
      </c>
      <c r="H45" s="180">
        <v>4.6399999999999997</v>
      </c>
      <c r="I45" s="83">
        <v>4400</v>
      </c>
      <c r="J45" s="84">
        <f t="shared" ref="J45:J47" si="36">H45*I45</f>
        <v>20416</v>
      </c>
      <c r="K45" s="82">
        <v>5</v>
      </c>
      <c r="L45" s="83">
        <v>4400</v>
      </c>
      <c r="M45" s="84">
        <f t="shared" ref="M45:M47" si="37">K45*L45</f>
        <v>22000</v>
      </c>
      <c r="N45" s="82">
        <v>5</v>
      </c>
      <c r="O45" s="83">
        <v>4400</v>
      </c>
      <c r="P45" s="84">
        <f t="shared" ref="P45:P47" si="38">N45*O45</f>
        <v>22000</v>
      </c>
      <c r="Q45" s="84">
        <f t="shared" ref="Q45:Q47" si="39">G45+M45</f>
        <v>42416</v>
      </c>
      <c r="R45" s="84">
        <f t="shared" ref="R45:R47" si="40">J45+P45</f>
        <v>42416</v>
      </c>
      <c r="S45" s="84">
        <f t="shared" ref="S45:S47" si="41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66.75" customHeight="1" x14ac:dyDescent="0.2">
      <c r="A46" s="86" t="s">
        <v>37</v>
      </c>
      <c r="B46" s="87" t="s">
        <v>65</v>
      </c>
      <c r="C46" s="107" t="s">
        <v>156</v>
      </c>
      <c r="D46" s="81" t="s">
        <v>40</v>
      </c>
      <c r="E46" s="180">
        <v>4.6399999999999997</v>
      </c>
      <c r="F46" s="83">
        <v>8910</v>
      </c>
      <c r="G46" s="84">
        <f t="shared" si="35"/>
        <v>41342.399999999994</v>
      </c>
      <c r="H46" s="180">
        <v>4.6399999999999997</v>
      </c>
      <c r="I46" s="83">
        <v>8910</v>
      </c>
      <c r="J46" s="84">
        <f t="shared" si="36"/>
        <v>41342.399999999994</v>
      </c>
      <c r="K46" s="82">
        <v>5</v>
      </c>
      <c r="L46" s="83">
        <v>8910</v>
      </c>
      <c r="M46" s="84">
        <f t="shared" si="37"/>
        <v>44550</v>
      </c>
      <c r="N46" s="82">
        <v>5</v>
      </c>
      <c r="O46" s="83">
        <v>8910</v>
      </c>
      <c r="P46" s="84">
        <f t="shared" si="38"/>
        <v>44550</v>
      </c>
      <c r="Q46" s="84">
        <f t="shared" si="39"/>
        <v>85892.4</v>
      </c>
      <c r="R46" s="84">
        <f t="shared" si="40"/>
        <v>85892.4</v>
      </c>
      <c r="S46" s="84">
        <f t="shared" si="41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8" t="s">
        <v>37</v>
      </c>
      <c r="B47" s="89" t="s">
        <v>66</v>
      </c>
      <c r="C47" s="107" t="s">
        <v>64</v>
      </c>
      <c r="D47" s="91" t="s">
        <v>40</v>
      </c>
      <c r="E47" s="92"/>
      <c r="F47" s="93"/>
      <c r="G47" s="94">
        <f t="shared" si="35"/>
        <v>0</v>
      </c>
      <c r="H47" s="92"/>
      <c r="I47" s="93"/>
      <c r="J47" s="94">
        <f t="shared" si="36"/>
        <v>0</v>
      </c>
      <c r="K47" s="92"/>
      <c r="L47" s="93"/>
      <c r="M47" s="94">
        <f t="shared" si="37"/>
        <v>0</v>
      </c>
      <c r="N47" s="92"/>
      <c r="O47" s="93"/>
      <c r="P47" s="94">
        <f t="shared" si="38"/>
        <v>0</v>
      </c>
      <c r="Q47" s="84">
        <f t="shared" si="39"/>
        <v>0</v>
      </c>
      <c r="R47" s="84">
        <f t="shared" si="40"/>
        <v>0</v>
      </c>
      <c r="S47" s="84">
        <f t="shared" si="41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96" t="s">
        <v>67</v>
      </c>
      <c r="B48" s="97"/>
      <c r="C48" s="98"/>
      <c r="D48" s="99"/>
      <c r="E48" s="100"/>
      <c r="F48" s="101"/>
      <c r="G48" s="102">
        <f>SUM(G45:G47)</f>
        <v>61758.399999999994</v>
      </c>
      <c r="H48" s="100"/>
      <c r="I48" s="101"/>
      <c r="J48" s="102">
        <f>SUM(J45:J47)</f>
        <v>61758.399999999994</v>
      </c>
      <c r="K48" s="100"/>
      <c r="L48" s="101"/>
      <c r="M48" s="102">
        <f>SUM(M45:M47)</f>
        <v>66550</v>
      </c>
      <c r="N48" s="100"/>
      <c r="O48" s="101"/>
      <c r="P48" s="102">
        <f t="shared" ref="P48:S48" si="42">SUM(P45:P47)</f>
        <v>66550</v>
      </c>
      <c r="Q48" s="102">
        <f t="shared" si="42"/>
        <v>128308.4</v>
      </c>
      <c r="R48" s="102">
        <f t="shared" si="42"/>
        <v>128308.4</v>
      </c>
      <c r="S48" s="102">
        <f t="shared" si="42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71" t="s">
        <v>26</v>
      </c>
      <c r="B49" s="72" t="s">
        <v>68</v>
      </c>
      <c r="C49" s="108" t="s">
        <v>69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2">
      <c r="A50" s="78" t="s">
        <v>37</v>
      </c>
      <c r="B50" s="105" t="s">
        <v>70</v>
      </c>
      <c r="C50" s="107" t="s">
        <v>71</v>
      </c>
      <c r="D50" s="81" t="s">
        <v>40</v>
      </c>
      <c r="E50" s="82"/>
      <c r="F50" s="83"/>
      <c r="G50" s="84">
        <f t="shared" ref="G50:G53" si="43">E50*F50</f>
        <v>0</v>
      </c>
      <c r="H50" s="82"/>
      <c r="I50" s="83"/>
      <c r="J50" s="84">
        <f t="shared" ref="J50:J53" si="44">H50*I50</f>
        <v>0</v>
      </c>
      <c r="K50" s="82"/>
      <c r="L50" s="83"/>
      <c r="M50" s="84">
        <f t="shared" ref="M50:M53" si="45">K50*L50</f>
        <v>0</v>
      </c>
      <c r="N50" s="82"/>
      <c r="O50" s="83"/>
      <c r="P50" s="84">
        <f t="shared" ref="P50:P53" si="46">N50*O50</f>
        <v>0</v>
      </c>
      <c r="Q50" s="84">
        <f t="shared" ref="Q50:Q53" si="47">G50+M50</f>
        <v>0</v>
      </c>
      <c r="R50" s="84">
        <f t="shared" ref="R50:R53" si="48">J50+P50</f>
        <v>0</v>
      </c>
      <c r="S50" s="84">
        <f t="shared" ref="S50:S53" si="49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9" t="s">
        <v>72</v>
      </c>
      <c r="C51" s="107" t="s">
        <v>73</v>
      </c>
      <c r="D51" s="81" t="s">
        <v>40</v>
      </c>
      <c r="E51" s="82"/>
      <c r="F51" s="83"/>
      <c r="G51" s="84">
        <f t="shared" si="43"/>
        <v>0</v>
      </c>
      <c r="H51" s="82"/>
      <c r="I51" s="83"/>
      <c r="J51" s="84">
        <f t="shared" si="44"/>
        <v>0</v>
      </c>
      <c r="K51" s="82"/>
      <c r="L51" s="83"/>
      <c r="M51" s="84">
        <f t="shared" si="45"/>
        <v>0</v>
      </c>
      <c r="N51" s="82"/>
      <c r="O51" s="83"/>
      <c r="P51" s="84">
        <f t="shared" si="46"/>
        <v>0</v>
      </c>
      <c r="Q51" s="84">
        <f t="shared" si="47"/>
        <v>0</v>
      </c>
      <c r="R51" s="84">
        <f t="shared" si="48"/>
        <v>0</v>
      </c>
      <c r="S51" s="84">
        <f t="shared" si="49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37</v>
      </c>
      <c r="B52" s="87" t="s">
        <v>74</v>
      </c>
      <c r="C52" s="109" t="s">
        <v>75</v>
      </c>
      <c r="D52" s="81" t="s">
        <v>40</v>
      </c>
      <c r="E52" s="82"/>
      <c r="F52" s="83"/>
      <c r="G52" s="84">
        <f t="shared" si="43"/>
        <v>0</v>
      </c>
      <c r="H52" s="82"/>
      <c r="I52" s="83"/>
      <c r="J52" s="84">
        <f t="shared" si="44"/>
        <v>0</v>
      </c>
      <c r="K52" s="82"/>
      <c r="L52" s="83"/>
      <c r="M52" s="84">
        <f t="shared" si="45"/>
        <v>0</v>
      </c>
      <c r="N52" s="82"/>
      <c r="O52" s="83"/>
      <c r="P52" s="84">
        <f t="shared" si="46"/>
        <v>0</v>
      </c>
      <c r="Q52" s="84">
        <f t="shared" si="47"/>
        <v>0</v>
      </c>
      <c r="R52" s="84">
        <f t="shared" si="48"/>
        <v>0</v>
      </c>
      <c r="S52" s="84">
        <f t="shared" si="49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7.25" customHeight="1" x14ac:dyDescent="0.2">
      <c r="A53" s="88" t="s">
        <v>37</v>
      </c>
      <c r="B53" s="87" t="s">
        <v>76</v>
      </c>
      <c r="C53" s="110" t="s">
        <v>77</v>
      </c>
      <c r="D53" s="91" t="s">
        <v>40</v>
      </c>
      <c r="E53" s="92"/>
      <c r="F53" s="93"/>
      <c r="G53" s="94">
        <f t="shared" si="43"/>
        <v>0</v>
      </c>
      <c r="H53" s="92"/>
      <c r="I53" s="93"/>
      <c r="J53" s="94">
        <f t="shared" si="44"/>
        <v>0</v>
      </c>
      <c r="K53" s="92"/>
      <c r="L53" s="93"/>
      <c r="M53" s="94">
        <f t="shared" si="45"/>
        <v>0</v>
      </c>
      <c r="N53" s="92"/>
      <c r="O53" s="93"/>
      <c r="P53" s="94">
        <f t="shared" si="46"/>
        <v>0</v>
      </c>
      <c r="Q53" s="84">
        <f t="shared" si="47"/>
        <v>0</v>
      </c>
      <c r="R53" s="84">
        <f t="shared" si="48"/>
        <v>0</v>
      </c>
      <c r="S53" s="84">
        <f t="shared" si="49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111" t="s">
        <v>78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0</v>
      </c>
      <c r="N54" s="100"/>
      <c r="O54" s="101"/>
      <c r="P54" s="102">
        <f t="shared" ref="P54:S54" si="50">SUM(P50:P53)</f>
        <v>0</v>
      </c>
      <c r="Q54" s="102">
        <f t="shared" si="50"/>
        <v>0</v>
      </c>
      <c r="R54" s="102">
        <f t="shared" si="50"/>
        <v>0</v>
      </c>
      <c r="S54" s="102">
        <f t="shared" si="50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">
      <c r="A55" s="71" t="s">
        <v>26</v>
      </c>
      <c r="B55" s="72" t="s">
        <v>79</v>
      </c>
      <c r="C55" s="71" t="s">
        <v>80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 x14ac:dyDescent="0.2">
      <c r="A56" s="78" t="s">
        <v>37</v>
      </c>
      <c r="B56" s="105" t="s">
        <v>81</v>
      </c>
      <c r="C56" s="112" t="s">
        <v>82</v>
      </c>
      <c r="D56" s="81" t="s">
        <v>40</v>
      </c>
      <c r="E56" s="82"/>
      <c r="F56" s="83"/>
      <c r="G56" s="84">
        <f t="shared" ref="G56:G58" si="51">E56*F56</f>
        <v>0</v>
      </c>
      <c r="H56" s="82"/>
      <c r="I56" s="83"/>
      <c r="J56" s="84">
        <f t="shared" ref="J56:J58" si="52">H56*I56</f>
        <v>0</v>
      </c>
      <c r="K56" s="82"/>
      <c r="L56" s="83"/>
      <c r="M56" s="84">
        <f t="shared" ref="M56:M58" si="53">K56*L56</f>
        <v>0</v>
      </c>
      <c r="N56" s="82"/>
      <c r="O56" s="83"/>
      <c r="P56" s="84">
        <f t="shared" ref="P56:P58" si="54">N56*O56</f>
        <v>0</v>
      </c>
      <c r="Q56" s="84">
        <f t="shared" ref="Q56:Q58" si="55">G56+M56</f>
        <v>0</v>
      </c>
      <c r="R56" s="84">
        <f t="shared" ref="R56:R58" si="56">J56+P56</f>
        <v>0</v>
      </c>
      <c r="S56" s="84">
        <f t="shared" ref="S56:S58" si="57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6" t="s">
        <v>37</v>
      </c>
      <c r="B57" s="87" t="s">
        <v>83</v>
      </c>
      <c r="C57" s="112" t="s">
        <v>84</v>
      </c>
      <c r="D57" s="81" t="s">
        <v>40</v>
      </c>
      <c r="E57" s="82"/>
      <c r="F57" s="83"/>
      <c r="G57" s="84">
        <f t="shared" si="51"/>
        <v>0</v>
      </c>
      <c r="H57" s="82"/>
      <c r="I57" s="83"/>
      <c r="J57" s="84">
        <f t="shared" si="52"/>
        <v>0</v>
      </c>
      <c r="K57" s="82"/>
      <c r="L57" s="83"/>
      <c r="M57" s="84">
        <f t="shared" si="53"/>
        <v>0</v>
      </c>
      <c r="N57" s="82"/>
      <c r="O57" s="83"/>
      <c r="P57" s="84">
        <f t="shared" si="54"/>
        <v>0</v>
      </c>
      <c r="Q57" s="84">
        <f t="shared" si="55"/>
        <v>0</v>
      </c>
      <c r="R57" s="84">
        <f t="shared" si="56"/>
        <v>0</v>
      </c>
      <c r="S57" s="84">
        <f t="shared" si="57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8" t="s">
        <v>37</v>
      </c>
      <c r="B58" s="89" t="s">
        <v>85</v>
      </c>
      <c r="C58" s="113" t="s">
        <v>86</v>
      </c>
      <c r="D58" s="91" t="s">
        <v>40</v>
      </c>
      <c r="E58" s="92"/>
      <c r="F58" s="93"/>
      <c r="G58" s="94">
        <f t="shared" si="51"/>
        <v>0</v>
      </c>
      <c r="H58" s="92"/>
      <c r="I58" s="93"/>
      <c r="J58" s="94">
        <f t="shared" si="52"/>
        <v>0</v>
      </c>
      <c r="K58" s="92"/>
      <c r="L58" s="93"/>
      <c r="M58" s="94">
        <f t="shared" si="53"/>
        <v>0</v>
      </c>
      <c r="N58" s="92"/>
      <c r="O58" s="93"/>
      <c r="P58" s="94">
        <f t="shared" si="54"/>
        <v>0</v>
      </c>
      <c r="Q58" s="84">
        <f t="shared" si="55"/>
        <v>0</v>
      </c>
      <c r="R58" s="84">
        <f t="shared" si="56"/>
        <v>0</v>
      </c>
      <c r="S58" s="84">
        <f t="shared" si="57"/>
        <v>0</v>
      </c>
      <c r="T58" s="9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96" t="s">
        <v>87</v>
      </c>
      <c r="B59" s="97"/>
      <c r="C59" s="98"/>
      <c r="D59" s="99"/>
      <c r="E59" s="100"/>
      <c r="F59" s="101"/>
      <c r="G59" s="102">
        <f>SUM(G56:G58)</f>
        <v>0</v>
      </c>
      <c r="H59" s="100"/>
      <c r="I59" s="101"/>
      <c r="J59" s="102">
        <f>SUM(J56:J58)</f>
        <v>0</v>
      </c>
      <c r="K59" s="100"/>
      <c r="L59" s="101"/>
      <c r="M59" s="102">
        <f>SUM(M56:M58)</f>
        <v>0</v>
      </c>
      <c r="N59" s="100"/>
      <c r="O59" s="101"/>
      <c r="P59" s="102">
        <f t="shared" ref="P59:S59" si="58">SUM(P56:P58)</f>
        <v>0</v>
      </c>
      <c r="Q59" s="102">
        <f t="shared" si="58"/>
        <v>0</v>
      </c>
      <c r="R59" s="102">
        <f t="shared" si="58"/>
        <v>0</v>
      </c>
      <c r="S59" s="102">
        <f t="shared" si="58"/>
        <v>0</v>
      </c>
      <c r="T59" s="10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71" t="s">
        <v>26</v>
      </c>
      <c r="B60" s="72" t="s">
        <v>88</v>
      </c>
      <c r="C60" s="71" t="s">
        <v>89</v>
      </c>
      <c r="D60" s="73"/>
      <c r="E60" s="74"/>
      <c r="F60" s="75"/>
      <c r="G60" s="104"/>
      <c r="H60" s="74"/>
      <c r="I60" s="75"/>
      <c r="J60" s="104"/>
      <c r="K60" s="74"/>
      <c r="L60" s="75"/>
      <c r="M60" s="104"/>
      <c r="N60" s="74"/>
      <c r="O60" s="75"/>
      <c r="P60" s="104"/>
      <c r="Q60" s="104"/>
      <c r="R60" s="104"/>
      <c r="S60" s="104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30" customHeight="1" x14ac:dyDescent="0.2">
      <c r="A61" s="78" t="s">
        <v>37</v>
      </c>
      <c r="B61" s="105" t="s">
        <v>90</v>
      </c>
      <c r="C61" s="112" t="s">
        <v>157</v>
      </c>
      <c r="D61" s="81" t="s">
        <v>92</v>
      </c>
      <c r="E61" s="82"/>
      <c r="F61" s="83"/>
      <c r="G61" s="84">
        <f t="shared" ref="G61:G63" si="59">E61*F61</f>
        <v>0</v>
      </c>
      <c r="H61" s="82"/>
      <c r="I61" s="83"/>
      <c r="J61" s="84">
        <f t="shared" ref="J61:J63" si="60">H61*I61</f>
        <v>0</v>
      </c>
      <c r="K61" s="82">
        <v>12</v>
      </c>
      <c r="L61" s="83">
        <v>95</v>
      </c>
      <c r="M61" s="84">
        <f t="shared" ref="M61:M63" si="61">K61*L61</f>
        <v>1140</v>
      </c>
      <c r="N61" s="82">
        <v>12</v>
      </c>
      <c r="O61" s="83">
        <v>95</v>
      </c>
      <c r="P61" s="84">
        <f t="shared" ref="P61:P63" si="62">N61*O61</f>
        <v>1140</v>
      </c>
      <c r="Q61" s="84">
        <f t="shared" ref="Q61:Q63" si="63">G61+M61</f>
        <v>1140</v>
      </c>
      <c r="R61" s="84">
        <f t="shared" ref="R61:R63" si="64">J61+P61</f>
        <v>1140</v>
      </c>
      <c r="S61" s="84">
        <f t="shared" ref="S61:S63" si="65">Q61-R61</f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6" t="s">
        <v>37</v>
      </c>
      <c r="B62" s="87" t="s">
        <v>93</v>
      </c>
      <c r="C62" s="112" t="s">
        <v>158</v>
      </c>
      <c r="D62" s="81" t="s">
        <v>92</v>
      </c>
      <c r="E62" s="82"/>
      <c r="F62" s="83"/>
      <c r="G62" s="84">
        <f t="shared" si="59"/>
        <v>0</v>
      </c>
      <c r="H62" s="82"/>
      <c r="I62" s="83"/>
      <c r="J62" s="84">
        <f t="shared" si="60"/>
        <v>0</v>
      </c>
      <c r="K62" s="82">
        <v>12</v>
      </c>
      <c r="L62" s="83">
        <v>165</v>
      </c>
      <c r="M62" s="84">
        <f t="shared" si="61"/>
        <v>1980</v>
      </c>
      <c r="N62" s="82">
        <v>12</v>
      </c>
      <c r="O62" s="83">
        <v>165</v>
      </c>
      <c r="P62" s="84">
        <f t="shared" si="62"/>
        <v>1980</v>
      </c>
      <c r="Q62" s="84">
        <f t="shared" si="63"/>
        <v>1980</v>
      </c>
      <c r="R62" s="84">
        <f t="shared" si="64"/>
        <v>1980</v>
      </c>
      <c r="S62" s="84">
        <f t="shared" si="65"/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8" t="s">
        <v>37</v>
      </c>
      <c r="B63" s="89" t="s">
        <v>94</v>
      </c>
      <c r="C63" s="113" t="s">
        <v>91</v>
      </c>
      <c r="D63" s="91" t="s">
        <v>92</v>
      </c>
      <c r="E63" s="92"/>
      <c r="F63" s="93"/>
      <c r="G63" s="94">
        <f t="shared" si="59"/>
        <v>0</v>
      </c>
      <c r="H63" s="92"/>
      <c r="I63" s="93"/>
      <c r="J63" s="94">
        <f t="shared" si="60"/>
        <v>0</v>
      </c>
      <c r="K63" s="92"/>
      <c r="L63" s="93"/>
      <c r="M63" s="94">
        <f t="shared" si="61"/>
        <v>0</v>
      </c>
      <c r="N63" s="92"/>
      <c r="O63" s="93"/>
      <c r="P63" s="94">
        <f t="shared" si="62"/>
        <v>0</v>
      </c>
      <c r="Q63" s="84">
        <f t="shared" si="63"/>
        <v>0</v>
      </c>
      <c r="R63" s="84">
        <f t="shared" si="64"/>
        <v>0</v>
      </c>
      <c r="S63" s="84">
        <f t="shared" si="65"/>
        <v>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96" t="s">
        <v>95</v>
      </c>
      <c r="B64" s="97"/>
      <c r="C64" s="98"/>
      <c r="D64" s="99"/>
      <c r="E64" s="100"/>
      <c r="F64" s="101"/>
      <c r="G64" s="102">
        <f>SUM(G61:G63)</f>
        <v>0</v>
      </c>
      <c r="H64" s="100"/>
      <c r="I64" s="101"/>
      <c r="J64" s="102">
        <f>SUM(J61:J63)</f>
        <v>0</v>
      </c>
      <c r="K64" s="100"/>
      <c r="L64" s="101"/>
      <c r="M64" s="102">
        <f>SUM(M61:M63)</f>
        <v>3120</v>
      </c>
      <c r="N64" s="100"/>
      <c r="O64" s="101"/>
      <c r="P64" s="102">
        <f t="shared" ref="P64:S64" si="66">SUM(P61:P63)</f>
        <v>3120</v>
      </c>
      <c r="Q64" s="102">
        <f t="shared" si="66"/>
        <v>3120</v>
      </c>
      <c r="R64" s="102">
        <f t="shared" si="66"/>
        <v>3120</v>
      </c>
      <c r="S64" s="102">
        <f t="shared" si="66"/>
        <v>0</v>
      </c>
      <c r="T64" s="10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42" customHeight="1" x14ac:dyDescent="0.2">
      <c r="A65" s="71" t="s">
        <v>26</v>
      </c>
      <c r="B65" s="72" t="s">
        <v>96</v>
      </c>
      <c r="C65" s="108" t="s">
        <v>97</v>
      </c>
      <c r="D65" s="73"/>
      <c r="E65" s="74"/>
      <c r="F65" s="75"/>
      <c r="G65" s="104"/>
      <c r="H65" s="74"/>
      <c r="I65" s="75"/>
      <c r="J65" s="104"/>
      <c r="K65" s="74"/>
      <c r="L65" s="75"/>
      <c r="M65" s="104"/>
      <c r="N65" s="74"/>
      <c r="O65" s="75"/>
      <c r="P65" s="104"/>
      <c r="Q65" s="104"/>
      <c r="R65" s="104"/>
      <c r="S65" s="104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30" customHeight="1" x14ac:dyDescent="0.2">
      <c r="A66" s="78" t="s">
        <v>37</v>
      </c>
      <c r="B66" s="105" t="s">
        <v>98</v>
      </c>
      <c r="C66" s="112" t="s">
        <v>99</v>
      </c>
      <c r="D66" s="81" t="s">
        <v>40</v>
      </c>
      <c r="E66" s="82"/>
      <c r="F66" s="83"/>
      <c r="G66" s="84">
        <f t="shared" ref="G66:G68" si="67">E66*F66</f>
        <v>0</v>
      </c>
      <c r="H66" s="82"/>
      <c r="I66" s="83"/>
      <c r="J66" s="84">
        <f t="shared" ref="J66:J68" si="68">H66*I66</f>
        <v>0</v>
      </c>
      <c r="K66" s="82"/>
      <c r="L66" s="83"/>
      <c r="M66" s="84">
        <f t="shared" ref="M66:M68" si="69">K66*L66</f>
        <v>0</v>
      </c>
      <c r="N66" s="82"/>
      <c r="O66" s="83"/>
      <c r="P66" s="84">
        <f t="shared" ref="P66:P68" si="70">N66*O66</f>
        <v>0</v>
      </c>
      <c r="Q66" s="84">
        <f t="shared" ref="Q66:Q68" si="71">G66+M66</f>
        <v>0</v>
      </c>
      <c r="R66" s="84">
        <f t="shared" ref="R66:R68" si="72">J66+P66</f>
        <v>0</v>
      </c>
      <c r="S66" s="84">
        <f t="shared" ref="S66:S68" si="73">Q66-R66</f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6" t="s">
        <v>37</v>
      </c>
      <c r="B67" s="87" t="s">
        <v>100</v>
      </c>
      <c r="C67" s="112" t="s">
        <v>101</v>
      </c>
      <c r="D67" s="81" t="s">
        <v>40</v>
      </c>
      <c r="E67" s="82"/>
      <c r="F67" s="83"/>
      <c r="G67" s="84">
        <f t="shared" si="67"/>
        <v>0</v>
      </c>
      <c r="H67" s="82"/>
      <c r="I67" s="83"/>
      <c r="J67" s="84">
        <f t="shared" si="68"/>
        <v>0</v>
      </c>
      <c r="K67" s="82"/>
      <c r="L67" s="83"/>
      <c r="M67" s="84">
        <f t="shared" si="69"/>
        <v>0</v>
      </c>
      <c r="N67" s="82"/>
      <c r="O67" s="83"/>
      <c r="P67" s="84">
        <f t="shared" si="70"/>
        <v>0</v>
      </c>
      <c r="Q67" s="84">
        <f t="shared" si="71"/>
        <v>0</v>
      </c>
      <c r="R67" s="84">
        <f t="shared" si="72"/>
        <v>0</v>
      </c>
      <c r="S67" s="84">
        <f t="shared" si="73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8" t="s">
        <v>37</v>
      </c>
      <c r="B68" s="89" t="s">
        <v>102</v>
      </c>
      <c r="C68" s="113" t="s">
        <v>103</v>
      </c>
      <c r="D68" s="91" t="s">
        <v>40</v>
      </c>
      <c r="E68" s="92"/>
      <c r="F68" s="93"/>
      <c r="G68" s="94">
        <f t="shared" si="67"/>
        <v>0</v>
      </c>
      <c r="H68" s="92"/>
      <c r="I68" s="93"/>
      <c r="J68" s="94">
        <f t="shared" si="68"/>
        <v>0</v>
      </c>
      <c r="K68" s="92"/>
      <c r="L68" s="93"/>
      <c r="M68" s="94">
        <f t="shared" si="69"/>
        <v>0</v>
      </c>
      <c r="N68" s="92"/>
      <c r="O68" s="93"/>
      <c r="P68" s="94">
        <f t="shared" si="70"/>
        <v>0</v>
      </c>
      <c r="Q68" s="84">
        <f t="shared" si="71"/>
        <v>0</v>
      </c>
      <c r="R68" s="84">
        <f t="shared" si="72"/>
        <v>0</v>
      </c>
      <c r="S68" s="84">
        <f t="shared" si="73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96" t="s">
        <v>104</v>
      </c>
      <c r="B69" s="97"/>
      <c r="C69" s="98"/>
      <c r="D69" s="99"/>
      <c r="E69" s="100"/>
      <c r="F69" s="101"/>
      <c r="G69" s="102">
        <f>SUM(G66:G68)</f>
        <v>0</v>
      </c>
      <c r="H69" s="100"/>
      <c r="I69" s="101"/>
      <c r="J69" s="102">
        <f>SUM(J66:J68)</f>
        <v>0</v>
      </c>
      <c r="K69" s="100"/>
      <c r="L69" s="101"/>
      <c r="M69" s="102">
        <f>SUM(M66:M68)</f>
        <v>0</v>
      </c>
      <c r="N69" s="100"/>
      <c r="O69" s="101"/>
      <c r="P69" s="102">
        <f t="shared" ref="P69:S69" si="74">SUM(P66:P68)</f>
        <v>0</v>
      </c>
      <c r="Q69" s="102">
        <f t="shared" si="74"/>
        <v>0</v>
      </c>
      <c r="R69" s="102">
        <f t="shared" si="74"/>
        <v>0</v>
      </c>
      <c r="S69" s="102">
        <f t="shared" si="74"/>
        <v>0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x14ac:dyDescent="0.2">
      <c r="A70" s="71" t="s">
        <v>26</v>
      </c>
      <c r="B70" s="72" t="s">
        <v>105</v>
      </c>
      <c r="C70" s="108" t="s">
        <v>106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2">
      <c r="A71" s="78" t="s">
        <v>37</v>
      </c>
      <c r="B71" s="105" t="s">
        <v>107</v>
      </c>
      <c r="C71" s="107" t="s">
        <v>108</v>
      </c>
      <c r="D71" s="81"/>
      <c r="E71" s="82"/>
      <c r="F71" s="83"/>
      <c r="G71" s="84">
        <f t="shared" ref="G71:G73" si="75">E71*F71</f>
        <v>0</v>
      </c>
      <c r="H71" s="82"/>
      <c r="I71" s="83"/>
      <c r="J71" s="84">
        <f t="shared" ref="J71:J73" si="76">H71*I71</f>
        <v>0</v>
      </c>
      <c r="K71" s="181">
        <v>25</v>
      </c>
      <c r="L71" s="182">
        <v>3</v>
      </c>
      <c r="M71" s="183">
        <f t="shared" ref="M71:M73" si="77">K71*L71</f>
        <v>75</v>
      </c>
      <c r="N71" s="181">
        <v>18</v>
      </c>
      <c r="O71" s="182">
        <v>3</v>
      </c>
      <c r="P71" s="183">
        <f t="shared" ref="P71:P73" si="78">N71*O71</f>
        <v>54</v>
      </c>
      <c r="Q71" s="84">
        <f t="shared" ref="Q71:Q73" si="79">G71+M71</f>
        <v>75</v>
      </c>
      <c r="R71" s="84">
        <f t="shared" ref="R71:R73" si="80">J71+P71</f>
        <v>54</v>
      </c>
      <c r="S71" s="84">
        <f t="shared" ref="S71:S73" si="81">Q71-R71</f>
        <v>21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78" t="s">
        <v>37</v>
      </c>
      <c r="B72" s="79" t="s">
        <v>109</v>
      </c>
      <c r="C72" s="107" t="s">
        <v>110</v>
      </c>
      <c r="D72" s="81"/>
      <c r="E72" s="82"/>
      <c r="F72" s="83"/>
      <c r="G72" s="84">
        <f t="shared" si="75"/>
        <v>0</v>
      </c>
      <c r="H72" s="82"/>
      <c r="I72" s="83"/>
      <c r="J72" s="84">
        <f t="shared" si="76"/>
        <v>0</v>
      </c>
      <c r="K72" s="181">
        <v>5</v>
      </c>
      <c r="L72" s="182">
        <v>100</v>
      </c>
      <c r="M72" s="183">
        <f t="shared" si="77"/>
        <v>500</v>
      </c>
      <c r="N72" s="181">
        <v>3</v>
      </c>
      <c r="O72" s="182">
        <v>100</v>
      </c>
      <c r="P72" s="183">
        <f t="shared" si="78"/>
        <v>300</v>
      </c>
      <c r="Q72" s="84">
        <f t="shared" si="79"/>
        <v>500</v>
      </c>
      <c r="R72" s="84">
        <f t="shared" si="80"/>
        <v>300</v>
      </c>
      <c r="S72" s="84">
        <f t="shared" si="81"/>
        <v>200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6" t="s">
        <v>37</v>
      </c>
      <c r="B73" s="87" t="s">
        <v>111</v>
      </c>
      <c r="C73" s="107" t="s">
        <v>159</v>
      </c>
      <c r="D73" s="81"/>
      <c r="E73" s="82"/>
      <c r="F73" s="83"/>
      <c r="G73" s="84">
        <f t="shared" si="75"/>
        <v>0</v>
      </c>
      <c r="H73" s="82"/>
      <c r="I73" s="83"/>
      <c r="J73" s="84">
        <f t="shared" si="76"/>
        <v>0</v>
      </c>
      <c r="K73" s="181">
        <v>10</v>
      </c>
      <c r="L73" s="182">
        <v>200</v>
      </c>
      <c r="M73" s="183">
        <f t="shared" si="77"/>
        <v>2000</v>
      </c>
      <c r="N73" s="181">
        <v>1</v>
      </c>
      <c r="O73" s="182">
        <v>276.54000000000002</v>
      </c>
      <c r="P73" s="183">
        <f t="shared" si="78"/>
        <v>276.54000000000002</v>
      </c>
      <c r="Q73" s="84">
        <f t="shared" si="79"/>
        <v>2000</v>
      </c>
      <c r="R73" s="84">
        <f t="shared" si="80"/>
        <v>276.54000000000002</v>
      </c>
      <c r="S73" s="84">
        <f t="shared" si="81"/>
        <v>1723.46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111" t="s">
        <v>112</v>
      </c>
      <c r="B74" s="114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2575</v>
      </c>
      <c r="N74" s="100"/>
      <c r="O74" s="101"/>
      <c r="P74" s="102">
        <f t="shared" ref="P74:S74" si="82">SUM(P71:P73)</f>
        <v>630.54</v>
      </c>
      <c r="Q74" s="102">
        <f t="shared" si="82"/>
        <v>2575</v>
      </c>
      <c r="R74" s="102">
        <f t="shared" si="82"/>
        <v>630.54</v>
      </c>
      <c r="S74" s="102">
        <f t="shared" si="82"/>
        <v>1944.46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x14ac:dyDescent="0.25">
      <c r="A75" s="71" t="s">
        <v>26</v>
      </c>
      <c r="B75" s="115" t="s">
        <v>113</v>
      </c>
      <c r="C75" s="116" t="s">
        <v>114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2">
      <c r="A76" s="78" t="s">
        <v>37</v>
      </c>
      <c r="B76" s="117" t="s">
        <v>115</v>
      </c>
      <c r="C76" s="118" t="s">
        <v>114</v>
      </c>
      <c r="D76" s="119"/>
      <c r="E76" s="218" t="s">
        <v>46</v>
      </c>
      <c r="F76" s="219"/>
      <c r="G76" s="220"/>
      <c r="H76" s="218" t="s">
        <v>46</v>
      </c>
      <c r="I76" s="219"/>
      <c r="J76" s="220"/>
      <c r="K76" s="82"/>
      <c r="L76" s="83"/>
      <c r="M76" s="84">
        <f t="shared" ref="M76:M77" si="83">K76*L76</f>
        <v>0</v>
      </c>
      <c r="N76" s="82"/>
      <c r="O76" s="83"/>
      <c r="P76" s="84">
        <f t="shared" ref="P76:P77" si="84">N76*O76</f>
        <v>0</v>
      </c>
      <c r="Q76" s="84">
        <f t="shared" ref="Q76:Q77" si="85">G76+M76</f>
        <v>0</v>
      </c>
      <c r="R76" s="84">
        <f t="shared" ref="R76:R77" si="86">J76+P76</f>
        <v>0</v>
      </c>
      <c r="S76" s="84">
        <f t="shared" ref="S76:S77" si="87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6" t="s">
        <v>37</v>
      </c>
      <c r="B77" s="120" t="s">
        <v>116</v>
      </c>
      <c r="C77" s="121" t="s">
        <v>114</v>
      </c>
      <c r="D77" s="119"/>
      <c r="E77" s="221"/>
      <c r="F77" s="222"/>
      <c r="G77" s="223"/>
      <c r="H77" s="221"/>
      <c r="I77" s="222"/>
      <c r="J77" s="223"/>
      <c r="K77" s="82"/>
      <c r="L77" s="83"/>
      <c r="M77" s="84">
        <f t="shared" si="83"/>
        <v>0</v>
      </c>
      <c r="N77" s="82"/>
      <c r="O77" s="83"/>
      <c r="P77" s="84">
        <f t="shared" si="84"/>
        <v>0</v>
      </c>
      <c r="Q77" s="84">
        <f t="shared" si="85"/>
        <v>0</v>
      </c>
      <c r="R77" s="84">
        <f t="shared" si="86"/>
        <v>0</v>
      </c>
      <c r="S77" s="84">
        <f t="shared" si="87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111" t="s">
        <v>117</v>
      </c>
      <c r="B78" s="122"/>
      <c r="C78" s="123"/>
      <c r="D78" s="99"/>
      <c r="E78" s="100"/>
      <c r="F78" s="101"/>
      <c r="G78" s="102">
        <f>SUM(G76:G77)</f>
        <v>0</v>
      </c>
      <c r="H78" s="100"/>
      <c r="I78" s="101"/>
      <c r="J78" s="102">
        <f>SUM(J76:J77)</f>
        <v>0</v>
      </c>
      <c r="K78" s="100"/>
      <c r="L78" s="101"/>
      <c r="M78" s="102">
        <f>SUM(M76:M77)</f>
        <v>0</v>
      </c>
      <c r="N78" s="100"/>
      <c r="O78" s="101"/>
      <c r="P78" s="102">
        <f t="shared" ref="P78:S78" si="88">SUM(P76:P77)</f>
        <v>0</v>
      </c>
      <c r="Q78" s="102">
        <f t="shared" si="88"/>
        <v>0</v>
      </c>
      <c r="R78" s="102">
        <f t="shared" si="88"/>
        <v>0</v>
      </c>
      <c r="S78" s="102">
        <f t="shared" si="88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25">
      <c r="A79" s="71" t="s">
        <v>26</v>
      </c>
      <c r="B79" s="124" t="s">
        <v>118</v>
      </c>
      <c r="C79" s="116" t="s">
        <v>119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41.25" customHeight="1" x14ac:dyDescent="0.2">
      <c r="A80" s="86" t="s">
        <v>37</v>
      </c>
      <c r="B80" s="125" t="s">
        <v>120</v>
      </c>
      <c r="C80" s="126" t="s">
        <v>119</v>
      </c>
      <c r="D80" s="119" t="s">
        <v>121</v>
      </c>
      <c r="E80" s="224" t="s">
        <v>46</v>
      </c>
      <c r="F80" s="222"/>
      <c r="G80" s="223"/>
      <c r="H80" s="224" t="s">
        <v>46</v>
      </c>
      <c r="I80" s="222"/>
      <c r="J80" s="223"/>
      <c r="K80" s="82">
        <v>1</v>
      </c>
      <c r="L80" s="83">
        <v>15000</v>
      </c>
      <c r="M80" s="84">
        <f>K80*L80</f>
        <v>15000</v>
      </c>
      <c r="N80" s="82">
        <v>1</v>
      </c>
      <c r="O80" s="83">
        <v>15000</v>
      </c>
      <c r="P80" s="84">
        <f>N80*O80</f>
        <v>15000</v>
      </c>
      <c r="Q80" s="84">
        <f>G80+M80</f>
        <v>15000</v>
      </c>
      <c r="R80" s="84">
        <f>J80+P80</f>
        <v>15000</v>
      </c>
      <c r="S80" s="84">
        <f>Q80-R80</f>
        <v>0</v>
      </c>
      <c r="T80" s="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x14ac:dyDescent="0.2">
      <c r="A81" s="111" t="s">
        <v>122</v>
      </c>
      <c r="B81" s="127"/>
      <c r="C81" s="123"/>
      <c r="D81" s="99"/>
      <c r="E81" s="100"/>
      <c r="F81" s="101"/>
      <c r="G81" s="102">
        <f>SUM(G80)</f>
        <v>0</v>
      </c>
      <c r="H81" s="100"/>
      <c r="I81" s="101"/>
      <c r="J81" s="102">
        <f>SUM(J80)</f>
        <v>0</v>
      </c>
      <c r="K81" s="100"/>
      <c r="L81" s="101"/>
      <c r="M81" s="102">
        <f>SUM(M80)</f>
        <v>15000</v>
      </c>
      <c r="N81" s="100"/>
      <c r="O81" s="101"/>
      <c r="P81" s="102">
        <f t="shared" ref="P81:S81" si="89">SUM(P80)</f>
        <v>15000</v>
      </c>
      <c r="Q81" s="102">
        <f t="shared" si="89"/>
        <v>15000</v>
      </c>
      <c r="R81" s="102">
        <f t="shared" si="89"/>
        <v>15000</v>
      </c>
      <c r="S81" s="102">
        <f t="shared" si="89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9.5" customHeight="1" x14ac:dyDescent="0.2">
      <c r="A82" s="128" t="s">
        <v>123</v>
      </c>
      <c r="B82" s="129"/>
      <c r="C82" s="130"/>
      <c r="D82" s="131"/>
      <c r="E82" s="132"/>
      <c r="F82" s="133"/>
      <c r="G82" s="134">
        <f>G39+G43+G48+G54+G59+G64+G69+G74+G78+G81</f>
        <v>61758.399999999994</v>
      </c>
      <c r="H82" s="132"/>
      <c r="I82" s="133"/>
      <c r="J82" s="134">
        <f>J39+J43+J48+J54+J59+J64+J69+J74+J78+J81</f>
        <v>61758.399999999994</v>
      </c>
      <c r="K82" s="132"/>
      <c r="L82" s="133"/>
      <c r="M82" s="134">
        <f>M39+M43+M48+M54+M59+M64+M69+M74+M78+M81</f>
        <v>282140</v>
      </c>
      <c r="N82" s="132"/>
      <c r="O82" s="133"/>
      <c r="P82" s="134">
        <f t="shared" ref="P82:S82" si="90">P39+P43+P48+P54+P59+P64+P69+P74+P78+P81</f>
        <v>280195.53999999998</v>
      </c>
      <c r="Q82" s="134">
        <f t="shared" si="90"/>
        <v>343898.4</v>
      </c>
      <c r="R82" s="134">
        <f t="shared" si="90"/>
        <v>341953.94</v>
      </c>
      <c r="S82" s="134">
        <f t="shared" si="90"/>
        <v>1944.46</v>
      </c>
      <c r="T82" s="135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</row>
    <row r="83" spans="1:38" ht="15.75" customHeight="1" x14ac:dyDescent="0.25">
      <c r="A83" s="225"/>
      <c r="B83" s="203"/>
      <c r="C83" s="203"/>
      <c r="D83" s="137"/>
      <c r="E83" s="138"/>
      <c r="F83" s="139"/>
      <c r="G83" s="140"/>
      <c r="H83" s="138"/>
      <c r="I83" s="139"/>
      <c r="J83" s="140"/>
      <c r="K83" s="138"/>
      <c r="L83" s="139"/>
      <c r="M83" s="140"/>
      <c r="N83" s="138"/>
      <c r="O83" s="139"/>
      <c r="P83" s="140"/>
      <c r="Q83" s="140"/>
      <c r="R83" s="140"/>
      <c r="S83" s="140"/>
      <c r="T83" s="14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9.5" customHeight="1" x14ac:dyDescent="0.25">
      <c r="A84" s="202" t="s">
        <v>124</v>
      </c>
      <c r="B84" s="203"/>
      <c r="C84" s="204"/>
      <c r="D84" s="142"/>
      <c r="E84" s="143"/>
      <c r="F84" s="144"/>
      <c r="G84" s="145">
        <f>G22-G82</f>
        <v>0</v>
      </c>
      <c r="H84" s="143"/>
      <c r="I84" s="144"/>
      <c r="J84" s="145">
        <f>J22-J82</f>
        <v>0</v>
      </c>
      <c r="K84" s="146"/>
      <c r="L84" s="144"/>
      <c r="M84" s="147">
        <f>M22-M82</f>
        <v>0</v>
      </c>
      <c r="N84" s="146"/>
      <c r="O84" s="144"/>
      <c r="P84" s="147">
        <f t="shared" ref="P84:S84" si="91">P22-P82</f>
        <v>1944.460000000021</v>
      </c>
      <c r="Q84" s="148">
        <f t="shared" si="91"/>
        <v>0</v>
      </c>
      <c r="R84" s="148">
        <f t="shared" si="91"/>
        <v>1944.460000000021</v>
      </c>
      <c r="S84" s="148">
        <f t="shared" si="91"/>
        <v>-1944.46</v>
      </c>
      <c r="T84" s="14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37.5" customHeight="1" x14ac:dyDescent="0.25">
      <c r="A87" s="150" t="s">
        <v>125</v>
      </c>
      <c r="B87" s="151"/>
      <c r="C87" s="152" t="s">
        <v>160</v>
      </c>
      <c r="D87" s="150"/>
      <c r="E87" s="153"/>
      <c r="F87" s="152"/>
      <c r="G87" s="150"/>
      <c r="H87" s="226" t="s">
        <v>161</v>
      </c>
      <c r="I87" s="227"/>
      <c r="J87" s="227"/>
      <c r="K87" s="227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1"/>
      <c r="C88" s="154" t="s">
        <v>126</v>
      </c>
      <c r="D88" s="150"/>
      <c r="E88" s="205" t="s">
        <v>127</v>
      </c>
      <c r="F88" s="206"/>
      <c r="G88" s="150"/>
      <c r="H88" s="51"/>
      <c r="I88" s="155" t="s">
        <v>128</v>
      </c>
      <c r="J88" s="150"/>
      <c r="K88" s="51"/>
      <c r="L88" s="155"/>
      <c r="M88" s="150"/>
      <c r="N88" s="51"/>
      <c r="O88" s="155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5">
      <c r="A89" s="1"/>
      <c r="B89" s="1"/>
      <c r="C89" s="156"/>
      <c r="D89" s="157"/>
      <c r="E89" s="158"/>
      <c r="F89" s="159"/>
      <c r="G89" s="160"/>
      <c r="H89" s="158"/>
      <c r="I89" s="159"/>
      <c r="J89" s="160"/>
      <c r="K89" s="161"/>
      <c r="L89" s="159"/>
      <c r="M89" s="160"/>
      <c r="N89" s="161"/>
      <c r="O89" s="159"/>
      <c r="P89" s="160"/>
      <c r="Q89" s="160"/>
      <c r="R89" s="160"/>
      <c r="S89" s="16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autoFilter ref="A19:T19"/>
  <mergeCells count="26"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4:C84"/>
    <mergeCell ref="E88:F88"/>
    <mergeCell ref="E17:G17"/>
    <mergeCell ref="H17:J17"/>
    <mergeCell ref="A23:C23"/>
    <mergeCell ref="E31:G34"/>
    <mergeCell ref="H31:J34"/>
    <mergeCell ref="E36:G38"/>
    <mergeCell ref="H36:J38"/>
    <mergeCell ref="E76:G77"/>
    <mergeCell ref="H76:J77"/>
    <mergeCell ref="E80:G80"/>
    <mergeCell ref="H80:J80"/>
    <mergeCell ref="A83:C83"/>
    <mergeCell ref="H87:K87"/>
    <mergeCell ref="K17:M17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24"/>
  <sheetViews>
    <sheetView tabSelected="1" topLeftCell="B1" workbookViewId="0">
      <selection activeCell="F23" sqref="F23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34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129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42" t="s">
        <v>130</v>
      </c>
      <c r="I2" s="211"/>
      <c r="J2" s="21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42" t="s">
        <v>222</v>
      </c>
      <c r="I3" s="211"/>
      <c r="J3" s="21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43" t="s">
        <v>131</v>
      </c>
      <c r="C5" s="211"/>
      <c r="D5" s="211"/>
      <c r="E5" s="211"/>
      <c r="F5" s="211"/>
      <c r="G5" s="211"/>
      <c r="H5" s="211"/>
      <c r="I5" s="211"/>
      <c r="J5" s="21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43" t="s">
        <v>203</v>
      </c>
      <c r="C6" s="211"/>
      <c r="D6" s="211"/>
      <c r="E6" s="211"/>
      <c r="F6" s="211"/>
      <c r="G6" s="211"/>
      <c r="H6" s="211"/>
      <c r="I6" s="211"/>
      <c r="J6" s="211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44" t="s">
        <v>132</v>
      </c>
      <c r="C7" s="211"/>
      <c r="D7" s="211"/>
      <c r="E7" s="211"/>
      <c r="F7" s="211"/>
      <c r="G7" s="211"/>
      <c r="H7" s="211"/>
      <c r="I7" s="211"/>
      <c r="J7" s="21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43" t="s">
        <v>204</v>
      </c>
      <c r="C8" s="211"/>
      <c r="D8" s="211"/>
      <c r="E8" s="211"/>
      <c r="F8" s="211"/>
      <c r="G8" s="211"/>
      <c r="H8" s="211"/>
      <c r="I8" s="211"/>
      <c r="J8" s="211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54" t="s">
        <v>133</v>
      </c>
      <c r="C10" s="206"/>
      <c r="D10" s="253"/>
      <c r="E10" s="252" t="s">
        <v>134</v>
      </c>
      <c r="F10" s="206"/>
      <c r="G10" s="206"/>
      <c r="H10" s="206"/>
      <c r="I10" s="206"/>
      <c r="J10" s="253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94" t="s">
        <v>135</v>
      </c>
      <c r="B11" s="195" t="s">
        <v>136</v>
      </c>
      <c r="C11" s="195" t="s">
        <v>5</v>
      </c>
      <c r="D11" s="196" t="s">
        <v>137</v>
      </c>
      <c r="E11" s="195" t="s">
        <v>138</v>
      </c>
      <c r="F11" s="196" t="s">
        <v>137</v>
      </c>
      <c r="G11" s="195" t="s">
        <v>139</v>
      </c>
      <c r="H11" s="195" t="s">
        <v>140</v>
      </c>
      <c r="I11" s="195" t="s">
        <v>141</v>
      </c>
      <c r="J11" s="195" t="s">
        <v>142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4" customHeight="1" x14ac:dyDescent="0.2">
      <c r="A12" s="193"/>
      <c r="B12" s="255" t="s">
        <v>63</v>
      </c>
      <c r="C12" s="256" t="s">
        <v>188</v>
      </c>
      <c r="D12" s="257">
        <v>20416</v>
      </c>
      <c r="E12" s="256" t="s">
        <v>190</v>
      </c>
      <c r="F12" s="197">
        <v>2816</v>
      </c>
      <c r="G12" s="256" t="s">
        <v>191</v>
      </c>
      <c r="H12" s="191" t="s">
        <v>198</v>
      </c>
      <c r="I12" s="257">
        <v>20416</v>
      </c>
      <c r="J12" s="256" t="s">
        <v>192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s="184" customFormat="1" ht="24.75" customHeight="1" x14ac:dyDescent="0.2">
      <c r="A13" s="193"/>
      <c r="B13" s="255"/>
      <c r="C13" s="256"/>
      <c r="D13" s="257"/>
      <c r="E13" s="256"/>
      <c r="F13" s="197">
        <v>4400</v>
      </c>
      <c r="G13" s="256"/>
      <c r="H13" s="191" t="s">
        <v>199</v>
      </c>
      <c r="I13" s="257"/>
      <c r="J13" s="256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s="184" customFormat="1" ht="27.75" customHeight="1" x14ac:dyDescent="0.2">
      <c r="A14" s="193"/>
      <c r="B14" s="255"/>
      <c r="C14" s="256"/>
      <c r="D14" s="257"/>
      <c r="E14" s="256"/>
      <c r="F14" s="197">
        <v>4400</v>
      </c>
      <c r="G14" s="256"/>
      <c r="H14" s="191" t="s">
        <v>200</v>
      </c>
      <c r="I14" s="257"/>
      <c r="J14" s="256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s="184" customFormat="1" ht="27.75" customHeight="1" x14ac:dyDescent="0.2">
      <c r="A15" s="193"/>
      <c r="B15" s="255"/>
      <c r="C15" s="256"/>
      <c r="D15" s="257"/>
      <c r="E15" s="256"/>
      <c r="F15" s="197">
        <v>4400</v>
      </c>
      <c r="G15" s="256"/>
      <c r="H15" s="191" t="s">
        <v>201</v>
      </c>
      <c r="I15" s="257"/>
      <c r="J15" s="256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s="184" customFormat="1" ht="28.5" customHeight="1" x14ac:dyDescent="0.2">
      <c r="A16" s="193"/>
      <c r="B16" s="255"/>
      <c r="C16" s="256"/>
      <c r="D16" s="257"/>
      <c r="E16" s="256"/>
      <c r="F16" s="197">
        <v>4400</v>
      </c>
      <c r="G16" s="256"/>
      <c r="H16" s="191" t="s">
        <v>202</v>
      </c>
      <c r="I16" s="257"/>
      <c r="J16" s="256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1.5" customHeight="1" x14ac:dyDescent="0.2">
      <c r="A17" s="193"/>
      <c r="B17" s="258" t="s">
        <v>65</v>
      </c>
      <c r="C17" s="261" t="s">
        <v>189</v>
      </c>
      <c r="D17" s="264">
        <v>41342.400000000001</v>
      </c>
      <c r="E17" s="261" t="s">
        <v>190</v>
      </c>
      <c r="F17" s="197">
        <v>5702.4</v>
      </c>
      <c r="G17" s="261" t="s">
        <v>191</v>
      </c>
      <c r="H17" s="191" t="s">
        <v>198</v>
      </c>
      <c r="I17" s="264">
        <v>41342.400000000001</v>
      </c>
      <c r="J17" s="261" t="s">
        <v>193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s="184" customFormat="1" ht="30.75" customHeight="1" x14ac:dyDescent="0.2">
      <c r="A18" s="186"/>
      <c r="B18" s="259"/>
      <c r="C18" s="262"/>
      <c r="D18" s="265"/>
      <c r="E18" s="262"/>
      <c r="F18" s="197">
        <v>8910</v>
      </c>
      <c r="G18" s="262"/>
      <c r="H18" s="191" t="s">
        <v>199</v>
      </c>
      <c r="I18" s="265"/>
      <c r="J18" s="262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s="184" customFormat="1" ht="31.5" customHeight="1" x14ac:dyDescent="0.2">
      <c r="A19" s="186"/>
      <c r="B19" s="259"/>
      <c r="C19" s="262"/>
      <c r="D19" s="265"/>
      <c r="E19" s="262"/>
      <c r="F19" s="197">
        <v>8910</v>
      </c>
      <c r="G19" s="262"/>
      <c r="H19" s="191" t="s">
        <v>200</v>
      </c>
      <c r="I19" s="265"/>
      <c r="J19" s="262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s="184" customFormat="1" ht="26.25" customHeight="1" x14ac:dyDescent="0.2">
      <c r="A20" s="186"/>
      <c r="B20" s="259"/>
      <c r="C20" s="262"/>
      <c r="D20" s="265"/>
      <c r="E20" s="262"/>
      <c r="F20" s="197">
        <v>8910</v>
      </c>
      <c r="G20" s="262"/>
      <c r="H20" s="191" t="s">
        <v>201</v>
      </c>
      <c r="I20" s="265"/>
      <c r="J20" s="262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s="184" customFormat="1" ht="27" customHeight="1" x14ac:dyDescent="0.2">
      <c r="A21" s="186"/>
      <c r="B21" s="260"/>
      <c r="C21" s="263"/>
      <c r="D21" s="266"/>
      <c r="E21" s="263"/>
      <c r="F21" s="197">
        <v>8910</v>
      </c>
      <c r="G21" s="263"/>
      <c r="H21" s="191" t="s">
        <v>202</v>
      </c>
      <c r="I21" s="266"/>
      <c r="J21" s="2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5" customHeight="1" x14ac:dyDescent="0.25">
      <c r="A22" s="172"/>
      <c r="B22" s="245" t="s">
        <v>143</v>
      </c>
      <c r="C22" s="246"/>
      <c r="D22" s="198">
        <f>SUM(D12:D17)</f>
        <v>61758.400000000001</v>
      </c>
      <c r="E22" s="199"/>
      <c r="F22" s="198">
        <f>SUM(F12:F21)</f>
        <v>61758.400000000001</v>
      </c>
      <c r="G22" s="199"/>
      <c r="H22" s="199"/>
      <c r="I22" s="198">
        <f>SUM(I12:I17)</f>
        <v>61758.400000000001</v>
      </c>
      <c r="J22" s="199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ht="14.25" customHeight="1" x14ac:dyDescent="0.2">
      <c r="A23" s="162"/>
      <c r="B23" s="162"/>
      <c r="C23" s="162"/>
      <c r="D23" s="163"/>
      <c r="E23" s="162"/>
      <c r="F23" s="163"/>
      <c r="G23" s="162"/>
      <c r="H23" s="162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4.25" customHeight="1" x14ac:dyDescent="0.2">
      <c r="A24" s="162"/>
      <c r="B24" s="162"/>
      <c r="C24" s="162"/>
      <c r="D24" s="163"/>
      <c r="E24" s="162"/>
      <c r="F24" s="163"/>
      <c r="G24" s="162"/>
      <c r="H24" s="162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44.25" customHeight="1" x14ac:dyDescent="0.2">
      <c r="A25" s="166"/>
      <c r="B25" s="247" t="s">
        <v>144</v>
      </c>
      <c r="C25" s="248"/>
      <c r="D25" s="249"/>
      <c r="E25" s="250" t="s">
        <v>134</v>
      </c>
      <c r="F25" s="248"/>
      <c r="G25" s="248"/>
      <c r="H25" s="248"/>
      <c r="I25" s="248"/>
      <c r="J25" s="249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61.5" customHeight="1" x14ac:dyDescent="0.2">
      <c r="A26" s="167" t="s">
        <v>135</v>
      </c>
      <c r="B26" s="167" t="s">
        <v>136</v>
      </c>
      <c r="C26" s="167" t="s">
        <v>5</v>
      </c>
      <c r="D26" s="168" t="s">
        <v>137</v>
      </c>
      <c r="E26" s="167" t="s">
        <v>138</v>
      </c>
      <c r="F26" s="168" t="s">
        <v>137</v>
      </c>
      <c r="G26" s="167" t="s">
        <v>139</v>
      </c>
      <c r="H26" s="167" t="s">
        <v>140</v>
      </c>
      <c r="I26" s="167" t="s">
        <v>141</v>
      </c>
      <c r="J26" s="167" t="s">
        <v>142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87" customHeight="1" x14ac:dyDescent="0.2">
      <c r="A27" s="169"/>
      <c r="B27" s="169" t="s">
        <v>162</v>
      </c>
      <c r="C27" s="170" t="s">
        <v>163</v>
      </c>
      <c r="D27" s="171">
        <v>35250</v>
      </c>
      <c r="E27" s="170" t="s">
        <v>164</v>
      </c>
      <c r="F27" s="171">
        <v>35250</v>
      </c>
      <c r="G27" s="185"/>
      <c r="H27" s="185"/>
      <c r="I27" s="171">
        <v>35250</v>
      </c>
      <c r="J27" s="170" t="s">
        <v>165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s="179" customFormat="1" ht="74.25" customHeight="1" x14ac:dyDescent="0.2">
      <c r="A28" s="169"/>
      <c r="B28" s="267" t="s">
        <v>166</v>
      </c>
      <c r="C28" s="269" t="s">
        <v>167</v>
      </c>
      <c r="D28" s="271">
        <v>33000</v>
      </c>
      <c r="E28" s="269" t="s">
        <v>168</v>
      </c>
      <c r="F28" s="171">
        <v>19800</v>
      </c>
      <c r="G28" s="239" t="s">
        <v>169</v>
      </c>
      <c r="H28" s="185" t="s">
        <v>205</v>
      </c>
      <c r="I28" s="171">
        <v>19800</v>
      </c>
      <c r="J28" s="185" t="s">
        <v>207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s="184" customFormat="1" ht="74.25" customHeight="1" x14ac:dyDescent="0.2">
      <c r="A29" s="169"/>
      <c r="B29" s="268"/>
      <c r="C29" s="270"/>
      <c r="D29" s="272"/>
      <c r="E29" s="270"/>
      <c r="F29" s="171">
        <v>13200</v>
      </c>
      <c r="G29" s="241"/>
      <c r="H29" s="185" t="s">
        <v>206</v>
      </c>
      <c r="I29" s="171">
        <v>13200</v>
      </c>
      <c r="J29" s="185" t="s">
        <v>208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s="179" customFormat="1" ht="74.25" customHeight="1" x14ac:dyDescent="0.2">
      <c r="A30" s="169"/>
      <c r="B30" s="267" t="s">
        <v>178</v>
      </c>
      <c r="C30" s="269" t="s">
        <v>171</v>
      </c>
      <c r="D30" s="271">
        <v>28500</v>
      </c>
      <c r="E30" s="269" t="s">
        <v>172</v>
      </c>
      <c r="F30" s="171">
        <v>17100</v>
      </c>
      <c r="G30" s="239" t="s">
        <v>173</v>
      </c>
      <c r="H30" s="185" t="s">
        <v>205</v>
      </c>
      <c r="I30" s="171">
        <v>17100</v>
      </c>
      <c r="J30" s="185" t="s">
        <v>209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s="184" customFormat="1" ht="74.25" customHeight="1" x14ac:dyDescent="0.2">
      <c r="A31" s="169"/>
      <c r="B31" s="268"/>
      <c r="C31" s="270"/>
      <c r="D31" s="272"/>
      <c r="E31" s="270"/>
      <c r="F31" s="171">
        <v>11400</v>
      </c>
      <c r="G31" s="241"/>
      <c r="H31" s="185" t="s">
        <v>206</v>
      </c>
      <c r="I31" s="171">
        <v>11400</v>
      </c>
      <c r="J31" s="185" t="s">
        <v>210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s="179" customFormat="1" ht="74.25" customHeight="1" x14ac:dyDescent="0.2">
      <c r="A32" s="169"/>
      <c r="B32" s="267" t="s">
        <v>182</v>
      </c>
      <c r="C32" s="269" t="s">
        <v>174</v>
      </c>
      <c r="D32" s="271">
        <v>28500</v>
      </c>
      <c r="E32" s="269" t="s">
        <v>175</v>
      </c>
      <c r="F32" s="171">
        <v>17100</v>
      </c>
      <c r="G32" s="239" t="s">
        <v>179</v>
      </c>
      <c r="H32" s="185" t="s">
        <v>205</v>
      </c>
      <c r="I32" s="171">
        <v>17100</v>
      </c>
      <c r="J32" s="185" t="s">
        <v>177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s="184" customFormat="1" ht="74.25" customHeight="1" x14ac:dyDescent="0.2">
      <c r="A33" s="169"/>
      <c r="B33" s="268"/>
      <c r="C33" s="270"/>
      <c r="D33" s="272"/>
      <c r="E33" s="270"/>
      <c r="F33" s="171">
        <v>11400</v>
      </c>
      <c r="G33" s="241"/>
      <c r="H33" s="185" t="s">
        <v>206</v>
      </c>
      <c r="I33" s="171">
        <v>11400</v>
      </c>
      <c r="J33" s="185" t="s">
        <v>211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s="179" customFormat="1" ht="74.25" customHeight="1" x14ac:dyDescent="0.2">
      <c r="A34" s="169"/>
      <c r="B34" s="169" t="s">
        <v>183</v>
      </c>
      <c r="C34" s="170" t="s">
        <v>176</v>
      </c>
      <c r="D34" s="171">
        <v>34500</v>
      </c>
      <c r="E34" s="170" t="s">
        <v>180</v>
      </c>
      <c r="F34" s="171">
        <v>34500</v>
      </c>
      <c r="G34" s="185" t="s">
        <v>181</v>
      </c>
      <c r="H34" s="185" t="s">
        <v>170</v>
      </c>
      <c r="I34" s="171">
        <v>34500</v>
      </c>
      <c r="J34" s="185" t="s">
        <v>212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51" customHeight="1" x14ac:dyDescent="0.2">
      <c r="A35" s="169"/>
      <c r="B35" s="169" t="s">
        <v>57</v>
      </c>
      <c r="C35" s="170" t="s">
        <v>184</v>
      </c>
      <c r="D35" s="200">
        <v>7755</v>
      </c>
      <c r="E35" s="185"/>
      <c r="F35" s="200">
        <v>7755</v>
      </c>
      <c r="G35" s="185"/>
      <c r="H35" s="185"/>
      <c r="I35" s="200">
        <v>7755</v>
      </c>
      <c r="J35" s="170" t="s">
        <v>185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42.75" customHeight="1" x14ac:dyDescent="0.2">
      <c r="A36" s="169"/>
      <c r="B36" s="169" t="s">
        <v>59</v>
      </c>
      <c r="C36" s="170" t="s">
        <v>186</v>
      </c>
      <c r="D36" s="200">
        <v>27390</v>
      </c>
      <c r="E36" s="185"/>
      <c r="F36" s="200">
        <v>27390</v>
      </c>
      <c r="G36" s="185"/>
      <c r="H36" s="185"/>
      <c r="I36" s="200">
        <v>27390</v>
      </c>
      <c r="J36" s="170" t="s">
        <v>187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26.25" customHeight="1" x14ac:dyDescent="0.2">
      <c r="A37" s="169"/>
      <c r="B37" s="267" t="s">
        <v>63</v>
      </c>
      <c r="C37" s="269" t="s">
        <v>188</v>
      </c>
      <c r="D37" s="271">
        <v>22000</v>
      </c>
      <c r="E37" s="239" t="s">
        <v>190</v>
      </c>
      <c r="F37" s="201">
        <v>4400</v>
      </c>
      <c r="G37" s="239" t="s">
        <v>191</v>
      </c>
      <c r="H37" s="185" t="s">
        <v>213</v>
      </c>
      <c r="I37" s="271">
        <v>22000</v>
      </c>
      <c r="J37" s="269" t="s">
        <v>192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s="184" customFormat="1" ht="24" customHeight="1" x14ac:dyDescent="0.2">
      <c r="A38" s="169"/>
      <c r="B38" s="273"/>
      <c r="C38" s="274"/>
      <c r="D38" s="275"/>
      <c r="E38" s="240"/>
      <c r="F38" s="201">
        <v>4400</v>
      </c>
      <c r="G38" s="240"/>
      <c r="H38" s="185" t="s">
        <v>214</v>
      </c>
      <c r="I38" s="275"/>
      <c r="J38" s="27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s="184" customFormat="1" ht="27" customHeight="1" x14ac:dyDescent="0.2">
      <c r="A39" s="169"/>
      <c r="B39" s="273"/>
      <c r="C39" s="274"/>
      <c r="D39" s="275"/>
      <c r="E39" s="240"/>
      <c r="F39" s="201">
        <v>4400</v>
      </c>
      <c r="G39" s="240"/>
      <c r="H39" s="185" t="s">
        <v>215</v>
      </c>
      <c r="I39" s="275"/>
      <c r="J39" s="27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s="184" customFormat="1" ht="30" customHeight="1" x14ac:dyDescent="0.2">
      <c r="A40" s="169"/>
      <c r="B40" s="273"/>
      <c r="C40" s="274"/>
      <c r="D40" s="275"/>
      <c r="E40" s="240"/>
      <c r="F40" s="201">
        <v>4400</v>
      </c>
      <c r="G40" s="240"/>
      <c r="H40" s="185" t="s">
        <v>216</v>
      </c>
      <c r="I40" s="275"/>
      <c r="J40" s="27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s="184" customFormat="1" ht="27.75" customHeight="1" x14ac:dyDescent="0.2">
      <c r="A41" s="169"/>
      <c r="B41" s="268"/>
      <c r="C41" s="270"/>
      <c r="D41" s="272"/>
      <c r="E41" s="241"/>
      <c r="F41" s="201">
        <v>4400</v>
      </c>
      <c r="G41" s="241"/>
      <c r="H41" s="185" t="s">
        <v>217</v>
      </c>
      <c r="I41" s="272"/>
      <c r="J41" s="270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s="179" customFormat="1" ht="25.5" customHeight="1" x14ac:dyDescent="0.2">
      <c r="A42" s="169"/>
      <c r="B42" s="267" t="s">
        <v>65</v>
      </c>
      <c r="C42" s="269" t="s">
        <v>189</v>
      </c>
      <c r="D42" s="271">
        <v>44550</v>
      </c>
      <c r="E42" s="269" t="s">
        <v>190</v>
      </c>
      <c r="F42" s="197">
        <v>8910</v>
      </c>
      <c r="G42" s="276" t="s">
        <v>191</v>
      </c>
      <c r="H42" s="170" t="s">
        <v>213</v>
      </c>
      <c r="I42" s="271">
        <v>44550</v>
      </c>
      <c r="J42" s="269" t="s">
        <v>193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s="184" customFormat="1" ht="26.25" customHeight="1" x14ac:dyDescent="0.2">
      <c r="A43" s="169"/>
      <c r="B43" s="273"/>
      <c r="C43" s="274"/>
      <c r="D43" s="275"/>
      <c r="E43" s="274"/>
      <c r="F43" s="197">
        <v>8910</v>
      </c>
      <c r="G43" s="277"/>
      <c r="H43" s="170" t="s">
        <v>214</v>
      </c>
      <c r="I43" s="275"/>
      <c r="J43" s="27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s="184" customFormat="1" ht="28.5" customHeight="1" x14ac:dyDescent="0.2">
      <c r="A44" s="169"/>
      <c r="B44" s="273"/>
      <c r="C44" s="274"/>
      <c r="D44" s="275"/>
      <c r="E44" s="274"/>
      <c r="F44" s="197">
        <v>8910</v>
      </c>
      <c r="G44" s="277"/>
      <c r="H44" s="170" t="s">
        <v>215</v>
      </c>
      <c r="I44" s="275"/>
      <c r="J44" s="27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s="184" customFormat="1" ht="26.25" customHeight="1" x14ac:dyDescent="0.2">
      <c r="A45" s="169"/>
      <c r="B45" s="273"/>
      <c r="C45" s="274"/>
      <c r="D45" s="275"/>
      <c r="E45" s="274"/>
      <c r="F45" s="197">
        <v>8910</v>
      </c>
      <c r="G45" s="277"/>
      <c r="H45" s="170" t="s">
        <v>216</v>
      </c>
      <c r="I45" s="275"/>
      <c r="J45" s="27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s="184" customFormat="1" ht="27" customHeight="1" x14ac:dyDescent="0.2">
      <c r="A46" s="169"/>
      <c r="B46" s="268"/>
      <c r="C46" s="270"/>
      <c r="D46" s="272"/>
      <c r="E46" s="270"/>
      <c r="F46" s="197">
        <v>8910</v>
      </c>
      <c r="G46" s="278"/>
      <c r="H46" s="170" t="s">
        <v>217</v>
      </c>
      <c r="I46" s="272"/>
      <c r="J46" s="270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42" customHeight="1" x14ac:dyDescent="0.2">
      <c r="A47" s="169"/>
      <c r="B47" s="169" t="s">
        <v>90</v>
      </c>
      <c r="C47" s="170" t="s">
        <v>157</v>
      </c>
      <c r="D47" s="171">
        <v>1140</v>
      </c>
      <c r="E47" s="269" t="s">
        <v>197</v>
      </c>
      <c r="F47" s="171">
        <v>1140</v>
      </c>
      <c r="G47" s="279" t="s">
        <v>194</v>
      </c>
      <c r="H47" s="269" t="s">
        <v>195</v>
      </c>
      <c r="I47" s="171">
        <v>1140</v>
      </c>
      <c r="J47" s="269" t="s">
        <v>196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39.75" customHeight="1" x14ac:dyDescent="0.2">
      <c r="A48" s="169"/>
      <c r="B48" s="188" t="s">
        <v>93</v>
      </c>
      <c r="C48" s="189" t="s">
        <v>158</v>
      </c>
      <c r="D48" s="171">
        <v>1980</v>
      </c>
      <c r="E48" s="270"/>
      <c r="F48" s="171">
        <v>1980</v>
      </c>
      <c r="G48" s="280"/>
      <c r="H48" s="270"/>
      <c r="I48" s="171">
        <v>1980</v>
      </c>
      <c r="J48" s="270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s="179" customFormat="1" ht="39" customHeight="1" x14ac:dyDescent="0.2">
      <c r="A49" s="186"/>
      <c r="B49" s="190" t="s">
        <v>107</v>
      </c>
      <c r="C49" s="191" t="s">
        <v>108</v>
      </c>
      <c r="D49" s="192">
        <v>54</v>
      </c>
      <c r="E49" s="239" t="s">
        <v>223</v>
      </c>
      <c r="F49" s="192">
        <v>54</v>
      </c>
      <c r="G49" s="185"/>
      <c r="H49" s="185"/>
      <c r="I49" s="192">
        <v>54</v>
      </c>
      <c r="J49" s="239" t="s">
        <v>224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s="179" customFormat="1" ht="36.75" customHeight="1" x14ac:dyDescent="0.2">
      <c r="A50" s="186"/>
      <c r="B50" s="190" t="s">
        <v>109</v>
      </c>
      <c r="C50" s="191" t="s">
        <v>110</v>
      </c>
      <c r="D50" s="187">
        <v>300</v>
      </c>
      <c r="E50" s="240"/>
      <c r="F50" s="187">
        <v>300</v>
      </c>
      <c r="G50" s="185"/>
      <c r="H50" s="185"/>
      <c r="I50" s="187">
        <v>300</v>
      </c>
      <c r="J50" s="240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s="179" customFormat="1" ht="39" customHeight="1" x14ac:dyDescent="0.2">
      <c r="A51" s="186"/>
      <c r="B51" s="190" t="s">
        <v>111</v>
      </c>
      <c r="C51" s="191" t="s">
        <v>159</v>
      </c>
      <c r="D51" s="187">
        <v>276.54000000000002</v>
      </c>
      <c r="E51" s="241"/>
      <c r="F51" s="187">
        <v>276.54000000000002</v>
      </c>
      <c r="G51" s="185"/>
      <c r="H51" s="185"/>
      <c r="I51" s="187">
        <v>276.54000000000002</v>
      </c>
      <c r="J51" s="241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s="179" customFormat="1" ht="30" customHeight="1" x14ac:dyDescent="0.2">
      <c r="A52" s="186"/>
      <c r="B52" s="190" t="s">
        <v>120</v>
      </c>
      <c r="C52" s="191" t="s">
        <v>119</v>
      </c>
      <c r="D52" s="187">
        <v>15000</v>
      </c>
      <c r="E52" s="170" t="s">
        <v>221</v>
      </c>
      <c r="F52" s="187">
        <v>15000</v>
      </c>
      <c r="G52" s="170" t="s">
        <v>218</v>
      </c>
      <c r="H52" s="170" t="s">
        <v>219</v>
      </c>
      <c r="I52" s="187">
        <v>15000</v>
      </c>
      <c r="J52" s="170" t="s">
        <v>220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5" customHeight="1" x14ac:dyDescent="0.25">
      <c r="A53" s="172"/>
      <c r="B53" s="251" t="s">
        <v>143</v>
      </c>
      <c r="C53" s="222"/>
      <c r="D53" s="173">
        <f>SUM(D27:D52)</f>
        <v>280195.53999999998</v>
      </c>
      <c r="E53" s="174"/>
      <c r="F53" s="173">
        <f>SUM(F27:F52)</f>
        <v>280195.53999999998</v>
      </c>
      <c r="G53" s="174"/>
      <c r="H53" s="174"/>
      <c r="I53" s="173">
        <f>SUM(I27:I52)</f>
        <v>280195.53999999998</v>
      </c>
      <c r="J53" s="174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76"/>
      <c r="B55" s="176" t="s">
        <v>145</v>
      </c>
      <c r="C55" s="176"/>
      <c r="D55" s="177"/>
      <c r="E55" s="176"/>
      <c r="F55" s="177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 x14ac:dyDescent="0.2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 x14ac:dyDescent="0.2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 x14ac:dyDescent="0.2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 x14ac:dyDescent="0.2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 x14ac:dyDescent="0.2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 x14ac:dyDescent="0.2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 x14ac:dyDescent="0.2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 x14ac:dyDescent="0.2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4.25" customHeight="1" x14ac:dyDescent="0.2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4.25" customHeight="1" x14ac:dyDescent="0.2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4.25" customHeight="1" x14ac:dyDescent="0.2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4.25" customHeight="1" x14ac:dyDescent="0.2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4.25" customHeight="1" x14ac:dyDescent="0.2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4.25" customHeight="1" x14ac:dyDescent="0.2">
      <c r="A246" s="162"/>
      <c r="B246" s="162"/>
      <c r="C246" s="162"/>
      <c r="D246" s="163"/>
      <c r="E246" s="162"/>
      <c r="F246" s="163"/>
      <c r="G246" s="162"/>
      <c r="H246" s="162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14.25" customHeight="1" x14ac:dyDescent="0.2">
      <c r="A247" s="162"/>
      <c r="B247" s="162"/>
      <c r="C247" s="162"/>
      <c r="D247" s="163"/>
      <c r="E247" s="162"/>
      <c r="F247" s="163"/>
      <c r="G247" s="162"/>
      <c r="H247" s="162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14.25" customHeight="1" x14ac:dyDescent="0.2">
      <c r="A248" s="162"/>
      <c r="B248" s="162"/>
      <c r="C248" s="162"/>
      <c r="D248" s="163"/>
      <c r="E248" s="162"/>
      <c r="F248" s="163"/>
      <c r="G248" s="162"/>
      <c r="H248" s="162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14.25" customHeight="1" x14ac:dyDescent="0.2">
      <c r="A249" s="162"/>
      <c r="B249" s="162"/>
      <c r="C249" s="162"/>
      <c r="D249" s="163"/>
      <c r="E249" s="162"/>
      <c r="F249" s="163"/>
      <c r="G249" s="162"/>
      <c r="H249" s="162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14.25" customHeight="1" x14ac:dyDescent="0.2">
      <c r="A250" s="162"/>
      <c r="B250" s="162"/>
      <c r="C250" s="162"/>
      <c r="D250" s="163"/>
      <c r="E250" s="162"/>
      <c r="F250" s="163"/>
      <c r="G250" s="162"/>
      <c r="H250" s="162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14.25" customHeight="1" x14ac:dyDescent="0.2">
      <c r="A251" s="162"/>
      <c r="B251" s="162"/>
      <c r="C251" s="162"/>
      <c r="D251" s="163"/>
      <c r="E251" s="162"/>
      <c r="F251" s="163"/>
      <c r="G251" s="162"/>
      <c r="H251" s="162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14.25" customHeight="1" x14ac:dyDescent="0.2">
      <c r="A252" s="162"/>
      <c r="B252" s="162"/>
      <c r="C252" s="162"/>
      <c r="D252" s="163"/>
      <c r="E252" s="162"/>
      <c r="F252" s="163"/>
      <c r="G252" s="162"/>
      <c r="H252" s="162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14.25" customHeight="1" x14ac:dyDescent="0.2">
      <c r="A253" s="162"/>
      <c r="B253" s="162"/>
      <c r="C253" s="162"/>
      <c r="D253" s="163"/>
      <c r="E253" s="162"/>
      <c r="F253" s="163"/>
      <c r="G253" s="162"/>
      <c r="H253" s="162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ht="14.25" customHeight="1" x14ac:dyDescent="0.2">
      <c r="A254" s="162"/>
      <c r="B254" s="162"/>
      <c r="C254" s="162"/>
      <c r="D254" s="163"/>
      <c r="E254" s="162"/>
      <c r="F254" s="163"/>
      <c r="G254" s="162"/>
      <c r="H254" s="162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ht="14.25" customHeight="1" x14ac:dyDescent="0.2">
      <c r="A255" s="162"/>
      <c r="B255" s="162"/>
      <c r="C255" s="162"/>
      <c r="D255" s="163"/>
      <c r="E255" s="162"/>
      <c r="F255" s="163"/>
      <c r="G255" s="162"/>
      <c r="H255" s="162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</sheetData>
  <mergeCells count="61">
    <mergeCell ref="E47:E48"/>
    <mergeCell ref="G47:G48"/>
    <mergeCell ref="H47:H48"/>
    <mergeCell ref="J47:J48"/>
    <mergeCell ref="J37:J41"/>
    <mergeCell ref="I37:I41"/>
    <mergeCell ref="I42:I46"/>
    <mergeCell ref="J42:J46"/>
    <mergeCell ref="B42:B46"/>
    <mergeCell ref="C42:C46"/>
    <mergeCell ref="D42:D46"/>
    <mergeCell ref="E42:E46"/>
    <mergeCell ref="G42:G46"/>
    <mergeCell ref="B37:B41"/>
    <mergeCell ref="C37:C41"/>
    <mergeCell ref="D37:D41"/>
    <mergeCell ref="E37:E41"/>
    <mergeCell ref="G37:G41"/>
    <mergeCell ref="B32:B33"/>
    <mergeCell ref="C32:C33"/>
    <mergeCell ref="D32:D33"/>
    <mergeCell ref="E32:E33"/>
    <mergeCell ref="G32:G33"/>
    <mergeCell ref="G28:G29"/>
    <mergeCell ref="B30:B31"/>
    <mergeCell ref="C30:C31"/>
    <mergeCell ref="D30:D31"/>
    <mergeCell ref="E30:E31"/>
    <mergeCell ref="G30:G31"/>
    <mergeCell ref="B53:C53"/>
    <mergeCell ref="B8:J8"/>
    <mergeCell ref="E10:J10"/>
    <mergeCell ref="B10:D10"/>
    <mergeCell ref="B12:B16"/>
    <mergeCell ref="C12:C16"/>
    <mergeCell ref="I12:I16"/>
    <mergeCell ref="J12:J16"/>
    <mergeCell ref="E12:E16"/>
    <mergeCell ref="G12:G16"/>
    <mergeCell ref="D12:D16"/>
    <mergeCell ref="B17:B21"/>
    <mergeCell ref="C17:C21"/>
    <mergeCell ref="D17:D21"/>
    <mergeCell ref="E17:E21"/>
    <mergeCell ref="G17:G21"/>
    <mergeCell ref="E49:E51"/>
    <mergeCell ref="J49:J51"/>
    <mergeCell ref="H2:J2"/>
    <mergeCell ref="H3:J3"/>
    <mergeCell ref="B5:J5"/>
    <mergeCell ref="B6:J6"/>
    <mergeCell ref="B7:J7"/>
    <mergeCell ref="B22:C22"/>
    <mergeCell ref="B25:D25"/>
    <mergeCell ref="E25:J25"/>
    <mergeCell ref="I17:I21"/>
    <mergeCell ref="J17:J21"/>
    <mergeCell ref="B28:B29"/>
    <mergeCell ref="C28:C29"/>
    <mergeCell ref="D28:D29"/>
    <mergeCell ref="E28:E29"/>
  </mergeCells>
  <pageMargins left="0.7" right="0.7" top="0.75" bottom="0.75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</dc:creator>
  <cp:lastModifiedBy>Administrator</cp:lastModifiedBy>
  <cp:lastPrinted>2021-01-11T09:09:33Z</cp:lastPrinted>
  <dcterms:created xsi:type="dcterms:W3CDTF">2020-12-23T07:51:07Z</dcterms:created>
  <dcterms:modified xsi:type="dcterms:W3CDTF">2021-02-10T13:58:30Z</dcterms:modified>
</cp:coreProperties>
</file>