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УКФ файне\2020 проект\звіт\"/>
    </mc:Choice>
  </mc:AlternateContent>
  <bookViews>
    <workbookView xWindow="0" yWindow="0" windowWidth="23040" windowHeight="919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32" i="2" l="1"/>
  <c r="F32" i="2"/>
  <c r="D32" i="2"/>
  <c r="I18" i="2"/>
  <c r="F18" i="2"/>
  <c r="D18" i="2"/>
  <c r="P80" i="1"/>
  <c r="J80" i="1"/>
  <c r="G80" i="1"/>
  <c r="P79" i="1"/>
  <c r="R79" i="1" s="1"/>
  <c r="R80" i="1" s="1"/>
  <c r="M79" i="1"/>
  <c r="M80" i="1" s="1"/>
  <c r="J77" i="1"/>
  <c r="G77" i="1"/>
  <c r="P76" i="1"/>
  <c r="R76" i="1" s="1"/>
  <c r="M76" i="1"/>
  <c r="Q76" i="1" s="1"/>
  <c r="S76" i="1" s="1"/>
  <c r="P75" i="1"/>
  <c r="R75" i="1" s="1"/>
  <c r="R77" i="1" s="1"/>
  <c r="M75" i="1"/>
  <c r="M77" i="1" s="1"/>
  <c r="G73" i="1"/>
  <c r="P72" i="1"/>
  <c r="M72" i="1"/>
  <c r="J72" i="1"/>
  <c r="R72" i="1" s="1"/>
  <c r="G72" i="1"/>
  <c r="Q72" i="1" s="1"/>
  <c r="S72" i="1" s="1"/>
  <c r="P71" i="1"/>
  <c r="M71" i="1"/>
  <c r="J71" i="1"/>
  <c r="R71" i="1" s="1"/>
  <c r="G71" i="1"/>
  <c r="Q71" i="1" s="1"/>
  <c r="S71" i="1" s="1"/>
  <c r="P70" i="1"/>
  <c r="P73" i="1" s="1"/>
  <c r="M70" i="1"/>
  <c r="M73" i="1" s="1"/>
  <c r="J70" i="1"/>
  <c r="J73" i="1" s="1"/>
  <c r="G70" i="1"/>
  <c r="G68" i="1"/>
  <c r="P67" i="1"/>
  <c r="M67" i="1"/>
  <c r="J67" i="1"/>
  <c r="G67" i="1"/>
  <c r="Q67" i="1" s="1"/>
  <c r="P66" i="1"/>
  <c r="M66" i="1"/>
  <c r="J66" i="1"/>
  <c r="G66" i="1"/>
  <c r="P65" i="1"/>
  <c r="M65" i="1"/>
  <c r="M68" i="1" s="1"/>
  <c r="J65" i="1"/>
  <c r="G65" i="1"/>
  <c r="G63" i="1"/>
  <c r="P62" i="1"/>
  <c r="M62" i="1"/>
  <c r="J62" i="1"/>
  <c r="R62" i="1" s="1"/>
  <c r="G62" i="1"/>
  <c r="Q62" i="1" s="1"/>
  <c r="S62" i="1" s="1"/>
  <c r="P61" i="1"/>
  <c r="M61" i="1"/>
  <c r="J61" i="1"/>
  <c r="R61" i="1" s="1"/>
  <c r="G61" i="1"/>
  <c r="Q61" i="1" s="1"/>
  <c r="S61" i="1" s="1"/>
  <c r="P60" i="1"/>
  <c r="P63" i="1" s="1"/>
  <c r="M60" i="1"/>
  <c r="M63" i="1" s="1"/>
  <c r="J60" i="1"/>
  <c r="R60" i="1" s="1"/>
  <c r="R63" i="1" s="1"/>
  <c r="G60" i="1"/>
  <c r="Q60" i="1" s="1"/>
  <c r="G58" i="1"/>
  <c r="P57" i="1"/>
  <c r="M57" i="1"/>
  <c r="J57" i="1"/>
  <c r="R57" i="1" s="1"/>
  <c r="G57" i="1"/>
  <c r="Q57" i="1" s="1"/>
  <c r="P56" i="1"/>
  <c r="M56" i="1"/>
  <c r="J56" i="1"/>
  <c r="R56" i="1" s="1"/>
  <c r="G56" i="1"/>
  <c r="Q56" i="1" s="1"/>
  <c r="P55" i="1"/>
  <c r="P58" i="1" s="1"/>
  <c r="M55" i="1"/>
  <c r="M58" i="1" s="1"/>
  <c r="J55" i="1"/>
  <c r="J58" i="1" s="1"/>
  <c r="G55" i="1"/>
  <c r="Q55" i="1" s="1"/>
  <c r="P52" i="1"/>
  <c r="M52" i="1"/>
  <c r="J52" i="1"/>
  <c r="R52" i="1" s="1"/>
  <c r="G52" i="1"/>
  <c r="Q52" i="1" s="1"/>
  <c r="P51" i="1"/>
  <c r="M51" i="1"/>
  <c r="J51" i="1"/>
  <c r="R51" i="1" s="1"/>
  <c r="G51" i="1"/>
  <c r="Q51" i="1" s="1"/>
  <c r="P50" i="1"/>
  <c r="M50" i="1"/>
  <c r="J50" i="1"/>
  <c r="R50" i="1" s="1"/>
  <c r="G50" i="1"/>
  <c r="Q50" i="1" s="1"/>
  <c r="P49" i="1"/>
  <c r="P53" i="1" s="1"/>
  <c r="M49" i="1"/>
  <c r="M53" i="1" s="1"/>
  <c r="J49" i="1"/>
  <c r="J53" i="1" s="1"/>
  <c r="G49" i="1"/>
  <c r="G53" i="1" s="1"/>
  <c r="P46" i="1"/>
  <c r="M46" i="1"/>
  <c r="J46" i="1"/>
  <c r="R46" i="1" s="1"/>
  <c r="G46" i="1"/>
  <c r="Q46" i="1" s="1"/>
  <c r="P45" i="1"/>
  <c r="M45" i="1"/>
  <c r="J45" i="1"/>
  <c r="R45" i="1" s="1"/>
  <c r="G45" i="1"/>
  <c r="Q45" i="1" s="1"/>
  <c r="P44" i="1"/>
  <c r="P47" i="1" s="1"/>
  <c r="M44" i="1"/>
  <c r="M47" i="1" s="1"/>
  <c r="J44" i="1"/>
  <c r="J47" i="1" s="1"/>
  <c r="G44" i="1"/>
  <c r="P42" i="1"/>
  <c r="P41" i="1"/>
  <c r="M41" i="1"/>
  <c r="J41" i="1"/>
  <c r="R41" i="1" s="1"/>
  <c r="G41" i="1"/>
  <c r="Q41" i="1" s="1"/>
  <c r="P40" i="1"/>
  <c r="M40" i="1"/>
  <c r="M42" i="1" s="1"/>
  <c r="J40" i="1"/>
  <c r="J42" i="1" s="1"/>
  <c r="G40" i="1"/>
  <c r="Q40" i="1" s="1"/>
  <c r="P37" i="1"/>
  <c r="R37" i="1" s="1"/>
  <c r="M37" i="1"/>
  <c r="Q37" i="1" s="1"/>
  <c r="Q36" i="1"/>
  <c r="S36" i="1" s="1"/>
  <c r="P36" i="1"/>
  <c r="R36" i="1" s="1"/>
  <c r="M36" i="1"/>
  <c r="R35" i="1"/>
  <c r="Q35" i="1"/>
  <c r="Q34" i="1" s="1"/>
  <c r="P35" i="1"/>
  <c r="M35" i="1"/>
  <c r="M34" i="1"/>
  <c r="P33" i="1"/>
  <c r="R33" i="1" s="1"/>
  <c r="M33" i="1"/>
  <c r="Q33" i="1" s="1"/>
  <c r="Q32" i="1"/>
  <c r="S32" i="1" s="1"/>
  <c r="P32" i="1"/>
  <c r="R32" i="1" s="1"/>
  <c r="M32" i="1"/>
  <c r="R31" i="1"/>
  <c r="Q31" i="1"/>
  <c r="Q30" i="1" s="1"/>
  <c r="P31" i="1"/>
  <c r="M31" i="1"/>
  <c r="M30" i="1"/>
  <c r="P29" i="1"/>
  <c r="P26" i="1" s="1"/>
  <c r="M29" i="1"/>
  <c r="J29" i="1"/>
  <c r="R29" i="1" s="1"/>
  <c r="G29" i="1"/>
  <c r="Q29" i="1" s="1"/>
  <c r="S29" i="1" s="1"/>
  <c r="P28" i="1"/>
  <c r="M28" i="1"/>
  <c r="M26" i="1" s="1"/>
  <c r="M38" i="1" s="1"/>
  <c r="J28" i="1"/>
  <c r="R28" i="1" s="1"/>
  <c r="G28" i="1"/>
  <c r="Q28" i="1" s="1"/>
  <c r="S28" i="1" s="1"/>
  <c r="P27" i="1"/>
  <c r="M27" i="1"/>
  <c r="J27" i="1"/>
  <c r="R27" i="1" s="1"/>
  <c r="R26" i="1" s="1"/>
  <c r="G27" i="1"/>
  <c r="Q27" i="1" s="1"/>
  <c r="G26" i="1"/>
  <c r="G38" i="1" s="1"/>
  <c r="P22" i="1"/>
  <c r="M22" i="1"/>
  <c r="J22" i="1"/>
  <c r="G22" i="1"/>
  <c r="S21" i="1"/>
  <c r="S22" i="1" s="1"/>
  <c r="R21" i="1"/>
  <c r="R22" i="1" s="1"/>
  <c r="Q21" i="1"/>
  <c r="Q22" i="1" s="1"/>
  <c r="R67" i="1" l="1"/>
  <c r="S67" i="1" s="1"/>
  <c r="P68" i="1"/>
  <c r="Q44" i="1"/>
  <c r="Q70" i="1"/>
  <c r="Q73" i="1" s="1"/>
  <c r="R66" i="1"/>
  <c r="Q66" i="1"/>
  <c r="R65" i="1"/>
  <c r="Q65" i="1"/>
  <c r="Q26" i="1"/>
  <c r="Q38" i="1" s="1"/>
  <c r="S27" i="1"/>
  <c r="S26" i="1" s="1"/>
  <c r="S38" i="1" s="1"/>
  <c r="R30" i="1"/>
  <c r="S33" i="1"/>
  <c r="Q42" i="1"/>
  <c r="S40" i="1"/>
  <c r="S42" i="1" s="1"/>
  <c r="S41" i="1"/>
  <c r="S65" i="1"/>
  <c r="S60" i="1"/>
  <c r="S63" i="1" s="1"/>
  <c r="Q63" i="1"/>
  <c r="Q47" i="1"/>
  <c r="S45" i="1"/>
  <c r="S46" i="1"/>
  <c r="M81" i="1"/>
  <c r="M83" i="1" s="1"/>
  <c r="R34" i="1"/>
  <c r="R38" i="1" s="1"/>
  <c r="S37" i="1"/>
  <c r="S50" i="1"/>
  <c r="S51" i="1"/>
  <c r="S52" i="1"/>
  <c r="Q58" i="1"/>
  <c r="S56" i="1"/>
  <c r="S57" i="1"/>
  <c r="R40" i="1"/>
  <c r="R42" i="1" s="1"/>
  <c r="Q49" i="1"/>
  <c r="R55" i="1"/>
  <c r="R58" i="1" s="1"/>
  <c r="R70" i="1"/>
  <c r="R73" i="1" s="1"/>
  <c r="J26" i="1"/>
  <c r="J38" i="1" s="1"/>
  <c r="P30" i="1"/>
  <c r="S31" i="1"/>
  <c r="S30" i="1" s="1"/>
  <c r="P34" i="1"/>
  <c r="P38" i="1" s="1"/>
  <c r="P81" i="1" s="1"/>
  <c r="P83" i="1" s="1"/>
  <c r="S35" i="1"/>
  <c r="S34" i="1" s="1"/>
  <c r="G42" i="1"/>
  <c r="R44" i="1"/>
  <c r="R47" i="1" s="1"/>
  <c r="G47" i="1"/>
  <c r="G81" i="1" s="1"/>
  <c r="G83" i="1" s="1"/>
  <c r="R49" i="1"/>
  <c r="R53" i="1" s="1"/>
  <c r="J63" i="1"/>
  <c r="J68" i="1"/>
  <c r="Q75" i="1"/>
  <c r="P77" i="1"/>
  <c r="Q79" i="1"/>
  <c r="R68" i="1" l="1"/>
  <c r="R81" i="1" s="1"/>
  <c r="R83" i="1" s="1"/>
  <c r="S66" i="1"/>
  <c r="S68" i="1" s="1"/>
  <c r="Q68" i="1"/>
  <c r="S79" i="1"/>
  <c r="S80" i="1" s="1"/>
  <c r="Q80" i="1"/>
  <c r="S49" i="1"/>
  <c r="S53" i="1" s="1"/>
  <c r="Q53" i="1"/>
  <c r="S55" i="1"/>
  <c r="S58" i="1" s="1"/>
  <c r="S70" i="1"/>
  <c r="S73" i="1" s="1"/>
  <c r="S44" i="1"/>
  <c r="S47" i="1" s="1"/>
  <c r="S75" i="1"/>
  <c r="S77" i="1" s="1"/>
  <c r="Q77" i="1"/>
  <c r="J81" i="1"/>
  <c r="J83" i="1" s="1"/>
  <c r="Q81" i="1" l="1"/>
  <c r="Q83" i="1" s="1"/>
  <c r="S81" i="1"/>
  <c r="S83" i="1" s="1"/>
</calcChain>
</file>

<file path=xl/sharedStrings.xml><?xml version="1.0" encoding="utf-8"?>
<sst xmlns="http://schemas.openxmlformats.org/spreadsheetml/2006/main" count="301" uniqueCount="174">
  <si>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</si>
  <si>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</si>
  <si>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</si>
  <si>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</si>
  <si>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</si>
  <si>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</si>
  <si>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</si>
  <si>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</si>
  <si>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</si>
  <si>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</si>
  <si>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</si>
  <si>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</si>
  <si>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</si>
  <si>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</si>
  <si>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</si>
  <si>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</si>
  <si>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</si>
  <si>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</si>
  <si>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</si>
  <si>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</si>
  <si>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</si>
  <si>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</si>
  <si>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</si>
  <si>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</si>
  <si>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</si>
  <si>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</si>
  <si>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</si>
  <si>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</si>
  <si>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</si>
  <si>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</si>
  <si>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</si>
  <si>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</si>
  <si>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</si>
  <si>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</si>
  <si>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</si>
  <si>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</si>
  <si>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</si>
  <si>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</si>
  <si>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</si>
  <si>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</si>
  <si>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</si>
  <si>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</si>
  <si>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</si>
  <si>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</si>
  <si>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</si>
  <si>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</si>
  <si>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</si>
  <si>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</si>
  <si>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</si>
  <si>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</si>
  <si>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</si>
  <si>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</si>
  <si>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</si>
  <si>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</si>
  <si>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</si>
  <si>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</si>
  <si>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</si>
  <si>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</si>
  <si>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</si>
  <si>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</si>
  <si>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</si>
  <si>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</si>
  <si>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</si>
  <si>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</si>
  <si>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</si>
  <si>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</si>
  <si>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</si>
  <si>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</si>
  <si>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</si>
  <si>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</si>
  <si>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</si>
  <si>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</si>
  <si>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</si>
  <si>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</si>
  <si>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</si>
  <si>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</si>
  <si>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</si>
  <si>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</si>
  <si>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</si>
  <si>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</si>
  <si>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</si>
  <si>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</si>
  <si>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</si>
  <si>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</si>
  <si>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</si>
  <si>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</si>
  <si>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</si>
  <si>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</si>
  <si>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</si>
  <si>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</si>
  <si>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</si>
  <si>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</si>
  <si>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</si>
  <si>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</si>
  <si>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</si>
  <si>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</si>
  <si>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</si>
  <si>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</si>
  <si>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</si>
  <si>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</si>
  <si>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7.2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</si>
  <si>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</si>
  <si>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</si>
  <si>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</si>
  <si>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</si>
  <si>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</si>
  <si>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</si>
  <si>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</si>
  <si>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</si>
  <si>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</si>
  <si>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</si>
  <si>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</si>
  <si>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</si>
  <si>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</si>
  <si>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</si>
  <si>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</si>
  <si>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</si>
  <si>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</si>
  <si>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</si>
  <si>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</si>
  <si>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</si>
  <si>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</si>
  <si>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</si>
  <si>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</si>
  <si>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</si>
  <si>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</si>
  <si>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</si>
  <si>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</si>
  <si>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</si>
  <si>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</si>
  <si>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</si>
  <si>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</si>
  <si>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</si>
  <si>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</si>
  <si>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</si>
  <si>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</si>
  <si>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</si>
  <si>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</si>
  <si>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</si>
  <si>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</si>
  <si>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</si>
  <si>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</si>
  <si>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</si>
  <si>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</si>
  <si>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</si>
  <si>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</si>
  <si>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Розробка та створення сайту-платформи</t>
  </si>
  <si>
    <t>Супровід сайту</t>
  </si>
  <si>
    <t>зменшена стаття витрат, у звязку із запропонованою пропозицією виконавця</t>
  </si>
  <si>
    <t>перенесено у витрати 7.2</t>
  </si>
  <si>
    <t>Перерозподіл коштів в межах погоджених статей витрат що не перевищує 10% від загального бюджету проекту, за рахунок статей витрат 8.1 та 10.01</t>
  </si>
  <si>
    <t>Додаток № 3</t>
  </si>
  <si>
    <t>№ 3INST81-03556 від "___" ___________________2020 року</t>
  </si>
  <si>
    <t>ТОВ "Тер Аудит"/21141644</t>
  </si>
  <si>
    <t>Акт надання послуг від 06.01.2021 р.</t>
  </si>
  <si>
    <t>ПД №4, 29.12.2020р.</t>
  </si>
  <si>
    <t>ТОВ "Спецуправління Дорсервіс"/34523894</t>
  </si>
  <si>
    <t>Договір оренди нерухомого майна від 01.08.2020 р.</t>
  </si>
  <si>
    <t>Договір про надання послуг аудиторською фірмою від 28.12.2020р.</t>
  </si>
  <si>
    <t>ПД №3, 29.12.2020р.</t>
  </si>
  <si>
    <t>Договір №01.10-2020 від 01.10.2020р.</t>
  </si>
  <si>
    <t>Акт №2 про надання послуг від 24.12.2020р.</t>
  </si>
  <si>
    <t>ПД №2, 24.12.2020р.</t>
  </si>
  <si>
    <t>Розробка та створення сайту платформи</t>
  </si>
  <si>
    <t>Договір №09-2020-12 від 01.09.2020р.</t>
  </si>
  <si>
    <t>Акт №1 про надання послуг від 24.12.2020р.</t>
  </si>
  <si>
    <t>ПД №1 від 24.12.2020р.</t>
  </si>
  <si>
    <t>-</t>
  </si>
  <si>
    <t>Оренда приміщення</t>
  </si>
  <si>
    <t>Акт здачі-прийняття робіт (надання послуг) № ОУ-0000373 від 31.12.2020</t>
  </si>
  <si>
    <t>ФОП Тригубець Б. І./3551203092</t>
  </si>
  <si>
    <t>Витрати на послуги зв'язку, інтернет, обслуговування сайтів та програмного забезпечення</t>
  </si>
  <si>
    <t>за проектом 3INST81-03556</t>
  </si>
  <si>
    <t>у період з 05/11/2020 року по 31/12/2020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</si>
</sst>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9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25" fillId="0" borderId="25" xfId="0" applyFont="1" applyBorder="1" applyAlignment="1">
      <alignment wrapText="1"/>
    </xf>
    <xf numFmtId="49" fontId="25" fillId="0" borderId="25" xfId="0" applyNumberFormat="1" applyFont="1" applyBorder="1" applyAlignment="1">
      <alignment horizontal="right" wrapText="1"/>
    </xf>
    <xf numFmtId="0" fontId="25" fillId="0" borderId="0" xfId="0" applyFont="1"/>
    <xf numFmtId="167" fontId="26" fillId="0" borderId="62" xfId="0" applyNumberFormat="1" applyFont="1" applyBorder="1" applyAlignment="1">
      <alignment vertical="top" wrapText="1"/>
    </xf>
    <xf numFmtId="0" fontId="0" fillId="7" borderId="25" xfId="0" applyFont="1" applyFill="1" applyBorder="1" applyAlignment="1">
      <alignment wrapText="1"/>
    </xf>
    <xf numFmtId="0" fontId="2" fillId="8" borderId="25" xfId="0" applyFont="1" applyFill="1" applyBorder="1" applyAlignment="1">
      <alignment horizontal="left" vertical="center" wrapText="1"/>
    </xf>
    <xf numFmtId="0" fontId="27" fillId="8" borderId="25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right" vertical="center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4" fontId="2" fillId="8" borderId="62" xfId="0" applyNumberFormat="1" applyFont="1" applyFill="1" applyBorder="1" applyAlignment="1">
      <alignment horizontal="center" vertical="center" wrapText="1"/>
    </xf>
    <xf numFmtId="0" fontId="0" fillId="8" borderId="79" xfId="0" applyFont="1" applyFill="1" applyBorder="1" applyAlignment="1">
      <alignment horizontal="center" vertical="center" wrapText="1"/>
    </xf>
    <xf numFmtId="0" fontId="0" fillId="8" borderId="80" xfId="0" applyFont="1" applyFill="1" applyBorder="1" applyAlignment="1">
      <alignment horizontal="center" vertical="center" wrapText="1"/>
    </xf>
    <xf numFmtId="4" fontId="2" fillId="8" borderId="79" xfId="0" applyNumberFormat="1" applyFont="1" applyFill="1" applyBorder="1" applyAlignment="1">
      <alignment horizontal="center" vertical="center" wrapText="1"/>
    </xf>
    <xf numFmtId="4" fontId="2" fillId="8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topLeftCell="E67" zoomScale="70" zoomScaleNormal="70" workbookViewId="0">
      <selection activeCell="O67" sqref="O67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151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152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5" t="s">
        <v>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5" t="s">
        <v>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6" t="s">
        <v>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7" t="s">
        <v>4</v>
      </c>
      <c r="B17" s="219" t="s">
        <v>5</v>
      </c>
      <c r="C17" s="219" t="s">
        <v>6</v>
      </c>
      <c r="D17" s="221" t="s">
        <v>7</v>
      </c>
      <c r="E17" s="193" t="s">
        <v>8</v>
      </c>
      <c r="F17" s="194"/>
      <c r="G17" s="195"/>
      <c r="H17" s="193" t="s">
        <v>9</v>
      </c>
      <c r="I17" s="194"/>
      <c r="J17" s="195"/>
      <c r="K17" s="193" t="s">
        <v>10</v>
      </c>
      <c r="L17" s="194"/>
      <c r="M17" s="195"/>
      <c r="N17" s="193" t="s">
        <v>11</v>
      </c>
      <c r="O17" s="194"/>
      <c r="P17" s="195"/>
      <c r="Q17" s="212" t="s">
        <v>12</v>
      </c>
      <c r="R17" s="194"/>
      <c r="S17" s="195"/>
      <c r="T17" s="213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18"/>
      <c r="B18" s="220"/>
      <c r="C18" s="220"/>
      <c r="D18" s="222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0</v>
      </c>
      <c r="N21" s="38"/>
      <c r="O21" s="39"/>
      <c r="P21" s="40"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48">
        <f t="shared" ref="P22:S22" si="0">SUM(P21)</f>
        <v>0</v>
      </c>
      <c r="Q22" s="48">
        <f t="shared" si="0"/>
        <v>0</v>
      </c>
      <c r="R22" s="48">
        <f t="shared" si="0"/>
        <v>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196"/>
      <c r="B23" s="197"/>
      <c r="C23" s="19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38</v>
      </c>
      <c r="B27" s="79" t="s">
        <v>39</v>
      </c>
      <c r="C27" s="80" t="s">
        <v>40</v>
      </c>
      <c r="D27" s="81" t="s">
        <v>41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38</v>
      </c>
      <c r="B31" s="79" t="s">
        <v>46</v>
      </c>
      <c r="C31" s="80" t="s">
        <v>40</v>
      </c>
      <c r="D31" s="81"/>
      <c r="E31" s="198" t="s">
        <v>47</v>
      </c>
      <c r="F31" s="197"/>
      <c r="G31" s="199"/>
      <c r="H31" s="198" t="s">
        <v>47</v>
      </c>
      <c r="I31" s="197"/>
      <c r="J31" s="199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38</v>
      </c>
      <c r="B32" s="87" t="s">
        <v>48</v>
      </c>
      <c r="C32" s="80" t="s">
        <v>40</v>
      </c>
      <c r="D32" s="81"/>
      <c r="E32" s="200"/>
      <c r="F32" s="197"/>
      <c r="G32" s="199"/>
      <c r="H32" s="200"/>
      <c r="I32" s="197"/>
      <c r="J32" s="199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38</v>
      </c>
      <c r="B33" s="89" t="s">
        <v>49</v>
      </c>
      <c r="C33" s="90" t="s">
        <v>40</v>
      </c>
      <c r="D33" s="91"/>
      <c r="E33" s="200"/>
      <c r="F33" s="197"/>
      <c r="G33" s="199"/>
      <c r="H33" s="200"/>
      <c r="I33" s="197"/>
      <c r="J33" s="199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1" t="s">
        <v>35</v>
      </c>
      <c r="B34" s="72" t="s">
        <v>50</v>
      </c>
      <c r="C34" s="71" t="s">
        <v>51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38</v>
      </c>
      <c r="B35" s="79" t="s">
        <v>52</v>
      </c>
      <c r="C35" s="80" t="s">
        <v>40</v>
      </c>
      <c r="D35" s="81"/>
      <c r="E35" s="198" t="s">
        <v>47</v>
      </c>
      <c r="F35" s="197"/>
      <c r="G35" s="199"/>
      <c r="H35" s="198" t="s">
        <v>47</v>
      </c>
      <c r="I35" s="197"/>
      <c r="J35" s="199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38</v>
      </c>
      <c r="B36" s="87" t="s">
        <v>53</v>
      </c>
      <c r="C36" s="80" t="s">
        <v>40</v>
      </c>
      <c r="D36" s="81"/>
      <c r="E36" s="200"/>
      <c r="F36" s="197"/>
      <c r="G36" s="199"/>
      <c r="H36" s="200"/>
      <c r="I36" s="197"/>
      <c r="J36" s="199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38</v>
      </c>
      <c r="B37" s="89" t="s">
        <v>54</v>
      </c>
      <c r="C37" s="90" t="s">
        <v>40</v>
      </c>
      <c r="D37" s="91"/>
      <c r="E37" s="201"/>
      <c r="F37" s="202"/>
      <c r="G37" s="203"/>
      <c r="H37" s="201"/>
      <c r="I37" s="202"/>
      <c r="J37" s="203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55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0</v>
      </c>
      <c r="N38" s="100"/>
      <c r="O38" s="101"/>
      <c r="P38" s="102">
        <f t="shared" ref="P38:S38" si="21">P26+P30+P34</f>
        <v>0</v>
      </c>
      <c r="Q38" s="102">
        <f t="shared" si="21"/>
        <v>0</v>
      </c>
      <c r="R38" s="102">
        <f t="shared" si="21"/>
        <v>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27</v>
      </c>
      <c r="B39" s="72" t="s">
        <v>56</v>
      </c>
      <c r="C39" s="71" t="s">
        <v>57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38</v>
      </c>
      <c r="B40" s="105" t="s">
        <v>58</v>
      </c>
      <c r="C40" s="80" t="s">
        <v>59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38</v>
      </c>
      <c r="B41" s="87" t="s">
        <v>60</v>
      </c>
      <c r="C41" s="80" t="s">
        <v>45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61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27</v>
      </c>
      <c r="B43" s="72" t="s">
        <v>62</v>
      </c>
      <c r="C43" s="71" t="s">
        <v>63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38</v>
      </c>
      <c r="B44" s="105" t="s">
        <v>64</v>
      </c>
      <c r="C44" s="183" t="s">
        <v>168</v>
      </c>
      <c r="D44" s="81" t="s">
        <v>41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>
        <v>5</v>
      </c>
      <c r="L44" s="83">
        <v>10000</v>
      </c>
      <c r="M44" s="84">
        <f t="shared" ref="M44:M46" si="32">K44*L44</f>
        <v>50000</v>
      </c>
      <c r="N44" s="82">
        <v>5</v>
      </c>
      <c r="O44" s="83">
        <v>10000</v>
      </c>
      <c r="P44" s="84">
        <f t="shared" ref="P44:P46" si="33">N44*O44</f>
        <v>50000</v>
      </c>
      <c r="Q44" s="84">
        <f t="shared" ref="Q44:Q46" si="34">G44+M44</f>
        <v>50000</v>
      </c>
      <c r="R44" s="84">
        <f t="shared" ref="R44:R46" si="35">J44+P44</f>
        <v>50000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38</v>
      </c>
      <c r="B45" s="87" t="s">
        <v>66</v>
      </c>
      <c r="C45" s="107" t="s">
        <v>65</v>
      </c>
      <c r="D45" s="81" t="s">
        <v>41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38</v>
      </c>
      <c r="B46" s="89" t="s">
        <v>67</v>
      </c>
      <c r="C46" s="107" t="s">
        <v>65</v>
      </c>
      <c r="D46" s="91" t="s">
        <v>41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68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50000</v>
      </c>
      <c r="N47" s="100"/>
      <c r="O47" s="101"/>
      <c r="P47" s="102">
        <f t="shared" ref="P47:S47" si="37">SUM(P44:P46)</f>
        <v>50000</v>
      </c>
      <c r="Q47" s="102">
        <f t="shared" si="37"/>
        <v>50000</v>
      </c>
      <c r="R47" s="102">
        <f t="shared" si="37"/>
        <v>50000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1" t="s">
        <v>27</v>
      </c>
      <c r="B48" s="72" t="s">
        <v>69</v>
      </c>
      <c r="C48" s="108" t="s">
        <v>70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38</v>
      </c>
      <c r="B49" s="105" t="s">
        <v>71</v>
      </c>
      <c r="C49" s="107" t="s">
        <v>72</v>
      </c>
      <c r="D49" s="81" t="s">
        <v>41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38</v>
      </c>
      <c r="B50" s="89" t="s">
        <v>73</v>
      </c>
      <c r="C50" s="107" t="s">
        <v>74</v>
      </c>
      <c r="D50" s="81" t="s">
        <v>41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38</v>
      </c>
      <c r="B51" s="87" t="s">
        <v>75</v>
      </c>
      <c r="C51" s="109" t="s">
        <v>76</v>
      </c>
      <c r="D51" s="81" t="s">
        <v>41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38</v>
      </c>
      <c r="B52" s="87" t="s">
        <v>77</v>
      </c>
      <c r="C52" s="110" t="s">
        <v>78</v>
      </c>
      <c r="D52" s="91" t="s">
        <v>41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79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27</v>
      </c>
      <c r="B54" s="72" t="s">
        <v>80</v>
      </c>
      <c r="C54" s="71" t="s">
        <v>81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38</v>
      </c>
      <c r="B55" s="105" t="s">
        <v>82</v>
      </c>
      <c r="C55" s="112" t="s">
        <v>83</v>
      </c>
      <c r="D55" s="81" t="s">
        <v>41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38</v>
      </c>
      <c r="B56" s="87" t="s">
        <v>84</v>
      </c>
      <c r="C56" s="112" t="s">
        <v>85</v>
      </c>
      <c r="D56" s="81" t="s">
        <v>41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38</v>
      </c>
      <c r="B57" s="89" t="s">
        <v>86</v>
      </c>
      <c r="C57" s="113" t="s">
        <v>87</v>
      </c>
      <c r="D57" s="91" t="s">
        <v>41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88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27</v>
      </c>
      <c r="B59" s="72" t="s">
        <v>89</v>
      </c>
      <c r="C59" s="71" t="s">
        <v>90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38</v>
      </c>
      <c r="B60" s="105" t="s">
        <v>91</v>
      </c>
      <c r="C60" s="112" t="s">
        <v>92</v>
      </c>
      <c r="D60" s="81" t="s">
        <v>93</v>
      </c>
      <c r="E60" s="82"/>
      <c r="F60" s="83"/>
      <c r="G60" s="84">
        <f t="shared" ref="G60:G62" si="54">E60*F60</f>
        <v>0</v>
      </c>
      <c r="H60" s="82"/>
      <c r="I60" s="83"/>
      <c r="J60" s="84">
        <f t="shared" ref="J60:J62" si="55">H60*I60</f>
        <v>0</v>
      </c>
      <c r="K60" s="82"/>
      <c r="L60" s="83"/>
      <c r="M60" s="84">
        <f t="shared" ref="M60:M62" si="56">K60*L60</f>
        <v>0</v>
      </c>
      <c r="N60" s="82"/>
      <c r="O60" s="83"/>
      <c r="P60" s="84">
        <f t="shared" ref="P60:P62" si="57">N60*O60</f>
        <v>0</v>
      </c>
      <c r="Q60" s="84">
        <f t="shared" ref="Q60:Q62" si="58">G60+M60</f>
        <v>0</v>
      </c>
      <c r="R60" s="84">
        <f t="shared" ref="R60:R62" si="59">J60+P60</f>
        <v>0</v>
      </c>
      <c r="S60" s="84">
        <f t="shared" ref="S60:S62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38</v>
      </c>
      <c r="B61" s="87" t="s">
        <v>94</v>
      </c>
      <c r="C61" s="112" t="s">
        <v>92</v>
      </c>
      <c r="D61" s="81" t="s">
        <v>93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/>
      <c r="L61" s="83"/>
      <c r="M61" s="84">
        <f t="shared" si="56"/>
        <v>0</v>
      </c>
      <c r="N61" s="82"/>
      <c r="O61" s="83"/>
      <c r="P61" s="84">
        <f t="shared" si="57"/>
        <v>0</v>
      </c>
      <c r="Q61" s="84">
        <f t="shared" si="58"/>
        <v>0</v>
      </c>
      <c r="R61" s="84">
        <f t="shared" si="59"/>
        <v>0</v>
      </c>
      <c r="S61" s="84">
        <f t="shared" si="60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8" t="s">
        <v>38</v>
      </c>
      <c r="B62" s="89" t="s">
        <v>95</v>
      </c>
      <c r="C62" s="113" t="s">
        <v>92</v>
      </c>
      <c r="D62" s="91" t="s">
        <v>93</v>
      </c>
      <c r="E62" s="92"/>
      <c r="F62" s="93"/>
      <c r="G62" s="94">
        <f t="shared" si="54"/>
        <v>0</v>
      </c>
      <c r="H62" s="92"/>
      <c r="I62" s="93"/>
      <c r="J62" s="94">
        <f t="shared" si="55"/>
        <v>0</v>
      </c>
      <c r="K62" s="92"/>
      <c r="L62" s="93"/>
      <c r="M62" s="94">
        <f t="shared" si="56"/>
        <v>0</v>
      </c>
      <c r="N62" s="92"/>
      <c r="O62" s="93"/>
      <c r="P62" s="94">
        <f t="shared" si="57"/>
        <v>0</v>
      </c>
      <c r="Q62" s="84">
        <f t="shared" si="58"/>
        <v>0</v>
      </c>
      <c r="R62" s="84">
        <f t="shared" si="59"/>
        <v>0</v>
      </c>
      <c r="S62" s="84">
        <f t="shared" si="60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96" t="s">
        <v>96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61">SUM(P60:P62)</f>
        <v>0</v>
      </c>
      <c r="Q63" s="102">
        <f t="shared" si="61"/>
        <v>0</v>
      </c>
      <c r="R63" s="102">
        <f t="shared" si="61"/>
        <v>0</v>
      </c>
      <c r="S63" s="102">
        <f t="shared" si="61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2">
      <c r="A64" s="71" t="s">
        <v>27</v>
      </c>
      <c r="B64" s="72" t="s">
        <v>97</v>
      </c>
      <c r="C64" s="108" t="s">
        <v>98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38</v>
      </c>
      <c r="B65" s="105" t="s">
        <v>99</v>
      </c>
      <c r="C65" s="112" t="s">
        <v>146</v>
      </c>
      <c r="D65" s="81" t="s">
        <v>41</v>
      </c>
      <c r="E65" s="82"/>
      <c r="F65" s="83"/>
      <c r="G65" s="84">
        <f t="shared" ref="G65:G67" si="62">E65*F65</f>
        <v>0</v>
      </c>
      <c r="H65" s="82"/>
      <c r="I65" s="83"/>
      <c r="J65" s="84">
        <f t="shared" ref="J65:J67" si="63">H65*I65</f>
        <v>0</v>
      </c>
      <c r="K65" s="82">
        <v>1</v>
      </c>
      <c r="L65" s="83">
        <v>200000</v>
      </c>
      <c r="M65" s="84">
        <f t="shared" ref="M65:M67" si="64">K65*L65</f>
        <v>200000</v>
      </c>
      <c r="N65" s="82">
        <v>1</v>
      </c>
      <c r="O65" s="83">
        <v>200000</v>
      </c>
      <c r="P65" s="84">
        <f t="shared" ref="P65:P67" si="65">N65*O65</f>
        <v>200000</v>
      </c>
      <c r="Q65" s="84">
        <f t="shared" ref="Q65:Q67" si="66">G65+M65</f>
        <v>200000</v>
      </c>
      <c r="R65" s="84">
        <f t="shared" ref="R65:R67" si="67">J65+P65</f>
        <v>200000</v>
      </c>
      <c r="S65" s="84">
        <f t="shared" ref="S65:S67" si="68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93" customHeight="1" x14ac:dyDescent="0.2">
      <c r="A66" s="86" t="s">
        <v>38</v>
      </c>
      <c r="B66" s="87" t="s">
        <v>100</v>
      </c>
      <c r="C66" s="112" t="s">
        <v>147</v>
      </c>
      <c r="D66" s="81" t="s">
        <v>41</v>
      </c>
      <c r="E66" s="82"/>
      <c r="F66" s="83"/>
      <c r="G66" s="84">
        <f t="shared" si="62"/>
        <v>0</v>
      </c>
      <c r="H66" s="82"/>
      <c r="I66" s="83"/>
      <c r="J66" s="84">
        <f t="shared" si="63"/>
        <v>0</v>
      </c>
      <c r="K66" s="82">
        <v>5</v>
      </c>
      <c r="L66" s="83">
        <v>10000</v>
      </c>
      <c r="M66" s="84">
        <f t="shared" si="64"/>
        <v>50000</v>
      </c>
      <c r="N66" s="82">
        <v>3</v>
      </c>
      <c r="O66" s="83">
        <v>23333.333330000001</v>
      </c>
      <c r="P66" s="84">
        <f t="shared" si="65"/>
        <v>69999.999990000011</v>
      </c>
      <c r="Q66" s="84">
        <f t="shared" si="66"/>
        <v>50000</v>
      </c>
      <c r="R66" s="84">
        <f t="shared" si="67"/>
        <v>69999.999990000011</v>
      </c>
      <c r="S66" s="84">
        <f t="shared" si="68"/>
        <v>-19999.999990000011</v>
      </c>
      <c r="T66" s="85" t="s">
        <v>150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8" t="s">
        <v>38</v>
      </c>
      <c r="B67" s="89" t="s">
        <v>101</v>
      </c>
      <c r="C67" s="113" t="s">
        <v>102</v>
      </c>
      <c r="D67" s="91" t="s">
        <v>41</v>
      </c>
      <c r="E67" s="92"/>
      <c r="F67" s="93"/>
      <c r="G67" s="94">
        <f t="shared" si="62"/>
        <v>0</v>
      </c>
      <c r="H67" s="92"/>
      <c r="I67" s="93"/>
      <c r="J67" s="94">
        <f t="shared" si="63"/>
        <v>0</v>
      </c>
      <c r="K67" s="92"/>
      <c r="L67" s="93"/>
      <c r="M67" s="94">
        <f t="shared" si="64"/>
        <v>0</v>
      </c>
      <c r="N67" s="92"/>
      <c r="O67" s="93"/>
      <c r="P67" s="9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96" t="s">
        <v>103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250000</v>
      </c>
      <c r="N68" s="100"/>
      <c r="O68" s="101"/>
      <c r="P68" s="102">
        <f t="shared" ref="P68:S68" si="69">SUM(P65:P67)</f>
        <v>269999.99999000004</v>
      </c>
      <c r="Q68" s="102">
        <f t="shared" si="69"/>
        <v>250000</v>
      </c>
      <c r="R68" s="102">
        <f t="shared" si="69"/>
        <v>269999.99999000004</v>
      </c>
      <c r="S68" s="102">
        <f t="shared" si="69"/>
        <v>-19999.999990000011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2">
      <c r="A69" s="71" t="s">
        <v>27</v>
      </c>
      <c r="B69" s="72" t="s">
        <v>104</v>
      </c>
      <c r="C69" s="108" t="s">
        <v>105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2">
      <c r="A70" s="78" t="s">
        <v>38</v>
      </c>
      <c r="B70" s="105" t="s">
        <v>106</v>
      </c>
      <c r="C70" s="107" t="s">
        <v>108</v>
      </c>
      <c r="D70" s="81"/>
      <c r="E70" s="82"/>
      <c r="F70" s="83"/>
      <c r="G70" s="84">
        <f t="shared" ref="G70:G72" si="70">E70*F70</f>
        <v>0</v>
      </c>
      <c r="H70" s="82"/>
      <c r="I70" s="83"/>
      <c r="J70" s="84">
        <f t="shared" ref="J70:J72" si="71">H70*I70</f>
        <v>0</v>
      </c>
      <c r="K70" s="82">
        <v>1</v>
      </c>
      <c r="L70" s="83">
        <v>500</v>
      </c>
      <c r="M70" s="84">
        <f t="shared" ref="M70:M72" si="72">K70*L70</f>
        <v>500</v>
      </c>
      <c r="N70" s="82">
        <v>0</v>
      </c>
      <c r="O70" s="83">
        <v>0</v>
      </c>
      <c r="P70" s="84">
        <f t="shared" ref="P70:P72" si="73">N70*O70</f>
        <v>0</v>
      </c>
      <c r="Q70" s="84">
        <f t="shared" ref="Q70:Q72" si="74">G70+M70</f>
        <v>500</v>
      </c>
      <c r="R70" s="84">
        <f t="shared" ref="R70:R72" si="75">J70+P70</f>
        <v>0</v>
      </c>
      <c r="S70" s="84">
        <f t="shared" ref="S70:S72" si="76">Q70-R70</f>
        <v>500</v>
      </c>
      <c r="T70" s="85" t="s">
        <v>149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8" t="s">
        <v>38</v>
      </c>
      <c r="B71" s="79" t="s">
        <v>107</v>
      </c>
      <c r="C71" s="107" t="s">
        <v>108</v>
      </c>
      <c r="D71" s="81"/>
      <c r="E71" s="82"/>
      <c r="F71" s="83"/>
      <c r="G71" s="84">
        <f t="shared" si="70"/>
        <v>0</v>
      </c>
      <c r="H71" s="82"/>
      <c r="I71" s="83"/>
      <c r="J71" s="84">
        <f t="shared" si="71"/>
        <v>0</v>
      </c>
      <c r="K71" s="82"/>
      <c r="L71" s="83"/>
      <c r="M71" s="84">
        <f t="shared" si="72"/>
        <v>0</v>
      </c>
      <c r="N71" s="82"/>
      <c r="O71" s="83"/>
      <c r="P71" s="84">
        <f t="shared" si="73"/>
        <v>0</v>
      </c>
      <c r="Q71" s="84">
        <f t="shared" si="74"/>
        <v>0</v>
      </c>
      <c r="R71" s="84">
        <f t="shared" si="75"/>
        <v>0</v>
      </c>
      <c r="S71" s="84">
        <f t="shared" si="76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38</v>
      </c>
      <c r="B72" s="87" t="s">
        <v>109</v>
      </c>
      <c r="C72" s="107" t="s">
        <v>110</v>
      </c>
      <c r="D72" s="81"/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/>
      <c r="L72" s="83"/>
      <c r="M72" s="84">
        <f t="shared" si="72"/>
        <v>0</v>
      </c>
      <c r="N72" s="82"/>
      <c r="O72" s="83"/>
      <c r="P72" s="84">
        <f t="shared" si="73"/>
        <v>0</v>
      </c>
      <c r="Q72" s="84">
        <f t="shared" si="74"/>
        <v>0</v>
      </c>
      <c r="R72" s="84">
        <f t="shared" si="75"/>
        <v>0</v>
      </c>
      <c r="S72" s="84">
        <f t="shared" si="76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1" t="s">
        <v>111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500</v>
      </c>
      <c r="N73" s="100"/>
      <c r="O73" s="101"/>
      <c r="P73" s="102">
        <f t="shared" ref="P73:S73" si="77">SUM(P70:P72)</f>
        <v>0</v>
      </c>
      <c r="Q73" s="102">
        <f t="shared" si="77"/>
        <v>500</v>
      </c>
      <c r="R73" s="102">
        <f t="shared" si="77"/>
        <v>0</v>
      </c>
      <c r="S73" s="102">
        <f t="shared" si="77"/>
        <v>500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25">
      <c r="A74" s="71" t="s">
        <v>27</v>
      </c>
      <c r="B74" s="115" t="s">
        <v>112</v>
      </c>
      <c r="C74" s="116" t="s">
        <v>113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2">
      <c r="A75" s="78" t="s">
        <v>38</v>
      </c>
      <c r="B75" s="117" t="s">
        <v>114</v>
      </c>
      <c r="C75" s="118" t="s">
        <v>113</v>
      </c>
      <c r="D75" s="119"/>
      <c r="E75" s="204" t="s">
        <v>47</v>
      </c>
      <c r="F75" s="205"/>
      <c r="G75" s="206"/>
      <c r="H75" s="204" t="s">
        <v>47</v>
      </c>
      <c r="I75" s="205"/>
      <c r="J75" s="206"/>
      <c r="K75" s="82"/>
      <c r="L75" s="83"/>
      <c r="M75" s="84">
        <f t="shared" ref="M75:M76" si="78">K75*L75</f>
        <v>0</v>
      </c>
      <c r="N75" s="82"/>
      <c r="O75" s="83"/>
      <c r="P75" s="84">
        <f t="shared" ref="P75:P76" si="79">N75*O75</f>
        <v>0</v>
      </c>
      <c r="Q75" s="84">
        <f t="shared" ref="Q75:Q76" si="80">G75+M75</f>
        <v>0</v>
      </c>
      <c r="R75" s="84">
        <f t="shared" ref="R75:R76" si="81">J75+P75</f>
        <v>0</v>
      </c>
      <c r="S75" s="84">
        <f t="shared" ref="S75:S76" si="82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38</v>
      </c>
      <c r="B76" s="120" t="s">
        <v>115</v>
      </c>
      <c r="C76" s="121" t="s">
        <v>113</v>
      </c>
      <c r="D76" s="119"/>
      <c r="E76" s="207"/>
      <c r="F76" s="208"/>
      <c r="G76" s="209"/>
      <c r="H76" s="207"/>
      <c r="I76" s="208"/>
      <c r="J76" s="209"/>
      <c r="K76" s="82"/>
      <c r="L76" s="83"/>
      <c r="M76" s="84">
        <f t="shared" si="78"/>
        <v>0</v>
      </c>
      <c r="N76" s="82"/>
      <c r="O76" s="83"/>
      <c r="P76" s="84">
        <f t="shared" si="79"/>
        <v>0</v>
      </c>
      <c r="Q76" s="84">
        <f t="shared" si="80"/>
        <v>0</v>
      </c>
      <c r="R76" s="84">
        <f t="shared" si="81"/>
        <v>0</v>
      </c>
      <c r="S76" s="84">
        <f t="shared" si="82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111" t="s">
        <v>116</v>
      </c>
      <c r="B77" s="122"/>
      <c r="C77" s="123"/>
      <c r="D77" s="99"/>
      <c r="E77" s="100"/>
      <c r="F77" s="101"/>
      <c r="G77" s="102">
        <f>SUM(G75:G76)</f>
        <v>0</v>
      </c>
      <c r="H77" s="100"/>
      <c r="I77" s="101"/>
      <c r="J77" s="102">
        <f>SUM(J75:J76)</f>
        <v>0</v>
      </c>
      <c r="K77" s="100"/>
      <c r="L77" s="101"/>
      <c r="M77" s="102">
        <f>SUM(M75:M76)</f>
        <v>0</v>
      </c>
      <c r="N77" s="100"/>
      <c r="O77" s="101"/>
      <c r="P77" s="102">
        <f t="shared" ref="P77:S77" si="83">SUM(P75:P76)</f>
        <v>0</v>
      </c>
      <c r="Q77" s="102">
        <f t="shared" si="83"/>
        <v>0</v>
      </c>
      <c r="R77" s="102">
        <f t="shared" si="83"/>
        <v>0</v>
      </c>
      <c r="S77" s="102">
        <f t="shared" si="83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25">
      <c r="A78" s="71" t="s">
        <v>27</v>
      </c>
      <c r="B78" s="124" t="s">
        <v>117</v>
      </c>
      <c r="C78" s="116" t="s">
        <v>118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1.25" customHeight="1" x14ac:dyDescent="0.2">
      <c r="A79" s="86" t="s">
        <v>38</v>
      </c>
      <c r="B79" s="125" t="s">
        <v>119</v>
      </c>
      <c r="C79" s="126" t="s">
        <v>118</v>
      </c>
      <c r="D79" s="119" t="s">
        <v>120</v>
      </c>
      <c r="E79" s="210" t="s">
        <v>47</v>
      </c>
      <c r="F79" s="208"/>
      <c r="G79" s="209"/>
      <c r="H79" s="210" t="s">
        <v>47</v>
      </c>
      <c r="I79" s="208"/>
      <c r="J79" s="209"/>
      <c r="K79" s="82">
        <v>1</v>
      </c>
      <c r="L79" s="83">
        <v>35100</v>
      </c>
      <c r="M79" s="84">
        <f>K79*L79</f>
        <v>35100</v>
      </c>
      <c r="N79" s="82">
        <v>1</v>
      </c>
      <c r="O79" s="83">
        <v>15600</v>
      </c>
      <c r="P79" s="84">
        <f>N79*O79</f>
        <v>15600</v>
      </c>
      <c r="Q79" s="84">
        <f>G79+M79</f>
        <v>35100</v>
      </c>
      <c r="R79" s="84">
        <f>J79+P79</f>
        <v>15600</v>
      </c>
      <c r="S79" s="84">
        <f>Q79-R79</f>
        <v>19500</v>
      </c>
      <c r="T79" s="85" t="s">
        <v>148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">
      <c r="A80" s="111" t="s">
        <v>121</v>
      </c>
      <c r="B80" s="127"/>
      <c r="C80" s="123"/>
      <c r="D80" s="99"/>
      <c r="E80" s="100"/>
      <c r="F80" s="101"/>
      <c r="G80" s="102">
        <f>SUM(G79)</f>
        <v>0</v>
      </c>
      <c r="H80" s="100"/>
      <c r="I80" s="101"/>
      <c r="J80" s="102">
        <f>SUM(J79)</f>
        <v>0</v>
      </c>
      <c r="K80" s="100"/>
      <c r="L80" s="101"/>
      <c r="M80" s="102">
        <f>SUM(M79)</f>
        <v>35100</v>
      </c>
      <c r="N80" s="100"/>
      <c r="O80" s="101"/>
      <c r="P80" s="102">
        <f t="shared" ref="P80:S80" si="84">SUM(P79)</f>
        <v>15600</v>
      </c>
      <c r="Q80" s="102">
        <f t="shared" si="84"/>
        <v>35100</v>
      </c>
      <c r="R80" s="102">
        <f t="shared" si="84"/>
        <v>15600</v>
      </c>
      <c r="S80" s="102">
        <f t="shared" si="84"/>
        <v>19500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2">
      <c r="A81" s="128" t="s">
        <v>122</v>
      </c>
      <c r="B81" s="129"/>
      <c r="C81" s="130"/>
      <c r="D81" s="131"/>
      <c r="E81" s="132"/>
      <c r="F81" s="133"/>
      <c r="G81" s="134">
        <f>G38+G42+G47+G53+G58+G63+G68+G73+G77+G80</f>
        <v>0</v>
      </c>
      <c r="H81" s="132"/>
      <c r="I81" s="133"/>
      <c r="J81" s="134">
        <f>J38+J42+J47+J53+J58+J63+J68+J73+J77+J80</f>
        <v>0</v>
      </c>
      <c r="K81" s="132"/>
      <c r="L81" s="133"/>
      <c r="M81" s="134">
        <f>M38+M42+M47+M53+M58+M63+M68+M73+M77+M80</f>
        <v>335600</v>
      </c>
      <c r="N81" s="132"/>
      <c r="O81" s="133"/>
      <c r="P81" s="134">
        <f t="shared" ref="P81:S81" si="85">P38+P42+P47+P53+P58+P63+P68+P73+P77+P80</f>
        <v>335599.99999000004</v>
      </c>
      <c r="Q81" s="134">
        <f t="shared" si="85"/>
        <v>335600</v>
      </c>
      <c r="R81" s="134">
        <f t="shared" si="85"/>
        <v>335599.99999000004</v>
      </c>
      <c r="S81" s="134">
        <f t="shared" si="85"/>
        <v>9.9999888334423304E-6</v>
      </c>
      <c r="T81" s="135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</row>
    <row r="82" spans="1:38" ht="15.75" customHeight="1" x14ac:dyDescent="0.25">
      <c r="A82" s="211"/>
      <c r="B82" s="189"/>
      <c r="C82" s="189"/>
      <c r="D82" s="137"/>
      <c r="E82" s="138"/>
      <c r="F82" s="139"/>
      <c r="G82" s="140"/>
      <c r="H82" s="138"/>
      <c r="I82" s="139"/>
      <c r="J82" s="140"/>
      <c r="K82" s="138"/>
      <c r="L82" s="139"/>
      <c r="M82" s="140"/>
      <c r="N82" s="138"/>
      <c r="O82" s="139"/>
      <c r="P82" s="140"/>
      <c r="Q82" s="140"/>
      <c r="R82" s="140"/>
      <c r="S82" s="140"/>
      <c r="T82" s="14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5">
      <c r="A83" s="188" t="s">
        <v>123</v>
      </c>
      <c r="B83" s="189"/>
      <c r="C83" s="190"/>
      <c r="D83" s="142"/>
      <c r="E83" s="143"/>
      <c r="F83" s="144"/>
      <c r="G83" s="145">
        <f>G22-G81</f>
        <v>0</v>
      </c>
      <c r="H83" s="143"/>
      <c r="I83" s="144"/>
      <c r="J83" s="145">
        <f>J22-J81</f>
        <v>0</v>
      </c>
      <c r="K83" s="146"/>
      <c r="L83" s="144"/>
      <c r="M83" s="147">
        <f>M22-M81</f>
        <v>-335600</v>
      </c>
      <c r="N83" s="146"/>
      <c r="O83" s="144"/>
      <c r="P83" s="147">
        <f t="shared" ref="P83:S83" si="86">P22-P81</f>
        <v>-335599.99999000004</v>
      </c>
      <c r="Q83" s="148">
        <f t="shared" si="86"/>
        <v>-335600</v>
      </c>
      <c r="R83" s="148">
        <f t="shared" si="86"/>
        <v>-335599.99999000004</v>
      </c>
      <c r="S83" s="148">
        <f t="shared" si="86"/>
        <v>-9.9999888334423304E-6</v>
      </c>
      <c r="T83" s="14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50"/>
      <c r="B84" s="151"/>
      <c r="C84" s="150"/>
      <c r="D84" s="150"/>
      <c r="E84" s="51"/>
      <c r="F84" s="150"/>
      <c r="G84" s="150"/>
      <c r="H84" s="51"/>
      <c r="I84" s="150"/>
      <c r="J84" s="150"/>
      <c r="K84" s="51"/>
      <c r="L84" s="150"/>
      <c r="M84" s="150"/>
      <c r="N84" s="51"/>
      <c r="O84" s="150"/>
      <c r="P84" s="150"/>
      <c r="Q84" s="150"/>
      <c r="R84" s="150"/>
      <c r="S84" s="150"/>
      <c r="T84" s="15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 t="s">
        <v>124</v>
      </c>
      <c r="B86" s="151"/>
      <c r="C86" s="152"/>
      <c r="D86" s="150"/>
      <c r="E86" s="153"/>
      <c r="F86" s="152"/>
      <c r="G86" s="150"/>
      <c r="H86" s="153"/>
      <c r="I86" s="152"/>
      <c r="J86" s="152"/>
      <c r="K86" s="153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1"/>
      <c r="C87" s="154" t="s">
        <v>125</v>
      </c>
      <c r="D87" s="150"/>
      <c r="E87" s="191" t="s">
        <v>126</v>
      </c>
      <c r="F87" s="192"/>
      <c r="G87" s="150"/>
      <c r="H87" s="51"/>
      <c r="I87" s="155" t="s">
        <v>127</v>
      </c>
      <c r="J87" s="150"/>
      <c r="K87" s="51"/>
      <c r="L87" s="155"/>
      <c r="M87" s="150"/>
      <c r="N87" s="51"/>
      <c r="O87" s="155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1"/>
      <c r="C88" s="156"/>
      <c r="D88" s="157"/>
      <c r="E88" s="158"/>
      <c r="F88" s="159"/>
      <c r="G88" s="160"/>
      <c r="H88" s="158"/>
      <c r="I88" s="159"/>
      <c r="J88" s="160"/>
      <c r="K88" s="161"/>
      <c r="L88" s="159"/>
      <c r="M88" s="160"/>
      <c r="N88" s="161"/>
      <c r="O88" s="159"/>
      <c r="P88" s="160"/>
      <c r="Q88" s="160"/>
      <c r="R88" s="160"/>
      <c r="S88" s="16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0"/>
      <c r="B89" s="151"/>
      <c r="C89" s="150"/>
      <c r="D89" s="150"/>
      <c r="E89" s="51"/>
      <c r="F89" s="150"/>
      <c r="G89" s="150"/>
      <c r="H89" s="51"/>
      <c r="I89" s="150"/>
      <c r="J89" s="150"/>
      <c r="K89" s="51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3"/>
  <sheetViews>
    <sheetView topLeftCell="B19" zoomScale="80" zoomScaleNormal="80" workbookViewId="0">
      <selection activeCell="B9" sqref="B9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128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23" t="s">
        <v>129</v>
      </c>
      <c r="I2" s="197"/>
      <c r="J2" s="197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23" t="s">
        <v>130</v>
      </c>
      <c r="I3" s="197"/>
      <c r="J3" s="197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24" t="s">
        <v>131</v>
      </c>
      <c r="C5" s="197"/>
      <c r="D5" s="197"/>
      <c r="E5" s="197"/>
      <c r="F5" s="197"/>
      <c r="G5" s="197"/>
      <c r="H5" s="197"/>
      <c r="I5" s="197"/>
      <c r="J5" s="197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25" t="s">
        <v>172</v>
      </c>
      <c r="C6" s="197"/>
      <c r="D6" s="197"/>
      <c r="E6" s="197"/>
      <c r="F6" s="197"/>
      <c r="G6" s="197"/>
      <c r="H6" s="197"/>
      <c r="I6" s="197"/>
      <c r="J6" s="197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26" t="s">
        <v>132</v>
      </c>
      <c r="C7" s="197"/>
      <c r="D7" s="197"/>
      <c r="E7" s="197"/>
      <c r="F7" s="197"/>
      <c r="G7" s="197"/>
      <c r="H7" s="197"/>
      <c r="I7" s="197"/>
      <c r="J7" s="197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25" t="s">
        <v>173</v>
      </c>
      <c r="C8" s="197"/>
      <c r="D8" s="197"/>
      <c r="E8" s="197"/>
      <c r="F8" s="197"/>
      <c r="G8" s="197"/>
      <c r="H8" s="197"/>
      <c r="I8" s="197"/>
      <c r="J8" s="197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29" t="s">
        <v>133</v>
      </c>
      <c r="C10" s="228"/>
      <c r="D10" s="230"/>
      <c r="E10" s="231" t="s">
        <v>134</v>
      </c>
      <c r="F10" s="228"/>
      <c r="G10" s="228"/>
      <c r="H10" s="228"/>
      <c r="I10" s="228"/>
      <c r="J10" s="23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82.5" customHeight="1" x14ac:dyDescent="0.2">
      <c r="A11" s="167" t="s">
        <v>135</v>
      </c>
      <c r="B11" s="167" t="s">
        <v>136</v>
      </c>
      <c r="C11" s="167" t="s">
        <v>6</v>
      </c>
      <c r="D11" s="168" t="s">
        <v>137</v>
      </c>
      <c r="E11" s="167" t="s">
        <v>138</v>
      </c>
      <c r="F11" s="168" t="s">
        <v>137</v>
      </c>
      <c r="G11" s="167" t="s">
        <v>139</v>
      </c>
      <c r="H11" s="167" t="s">
        <v>140</v>
      </c>
      <c r="I11" s="167" t="s">
        <v>141</v>
      </c>
      <c r="J11" s="167" t="s">
        <v>142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36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58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60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64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71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27" t="s">
        <v>143</v>
      </c>
      <c r="C18" s="228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29" t="s">
        <v>144</v>
      </c>
      <c r="C21" s="228"/>
      <c r="D21" s="230"/>
      <c r="E21" s="231" t="s">
        <v>134</v>
      </c>
      <c r="F21" s="228"/>
      <c r="G21" s="228"/>
      <c r="H21" s="228"/>
      <c r="I21" s="228"/>
      <c r="J21" s="230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">
      <c r="A22" s="167" t="s">
        <v>135</v>
      </c>
      <c r="B22" s="167" t="s">
        <v>136</v>
      </c>
      <c r="C22" s="167" t="s">
        <v>6</v>
      </c>
      <c r="D22" s="168" t="s">
        <v>137</v>
      </c>
      <c r="E22" s="167" t="s">
        <v>138</v>
      </c>
      <c r="F22" s="168" t="s">
        <v>137</v>
      </c>
      <c r="G22" s="167" t="s">
        <v>139</v>
      </c>
      <c r="H22" s="167" t="s">
        <v>140</v>
      </c>
      <c r="I22" s="167" t="s">
        <v>141</v>
      </c>
      <c r="J22" s="167" t="s">
        <v>142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79" customFormat="1" ht="28.15" customHeight="1" x14ac:dyDescent="0.2">
      <c r="A23" s="167"/>
      <c r="B23" s="187">
        <v>3</v>
      </c>
      <c r="C23" s="185" t="s">
        <v>63</v>
      </c>
      <c r="D23" s="232"/>
      <c r="E23" s="233"/>
      <c r="F23" s="233"/>
      <c r="G23" s="233"/>
      <c r="H23" s="233"/>
      <c r="I23" s="233"/>
      <c r="J23" s="234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54.6" customHeight="1" x14ac:dyDescent="0.2">
      <c r="A24" s="169"/>
      <c r="B24" s="169" t="s">
        <v>64</v>
      </c>
      <c r="C24" s="180" t="s">
        <v>168</v>
      </c>
      <c r="D24" s="171">
        <v>50000</v>
      </c>
      <c r="E24" s="180" t="s">
        <v>156</v>
      </c>
      <c r="F24" s="171">
        <v>50000</v>
      </c>
      <c r="G24" s="180" t="s">
        <v>157</v>
      </c>
      <c r="H24" s="184" t="s">
        <v>169</v>
      </c>
      <c r="I24" s="171">
        <v>50000</v>
      </c>
      <c r="J24" s="180" t="s">
        <v>159</v>
      </c>
      <c r="K24" s="182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s="179" customFormat="1" ht="43.9" customHeight="1" x14ac:dyDescent="0.2">
      <c r="A25" s="167"/>
      <c r="B25" s="187">
        <v>7</v>
      </c>
      <c r="C25" s="186" t="s">
        <v>171</v>
      </c>
      <c r="D25" s="232"/>
      <c r="E25" s="235"/>
      <c r="F25" s="235"/>
      <c r="G25" s="235"/>
      <c r="H25" s="235"/>
      <c r="I25" s="235"/>
      <c r="J25" s="23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78" customFormat="1" ht="27.6" customHeight="1" x14ac:dyDescent="0.2">
      <c r="A26" s="169"/>
      <c r="B26" s="181" t="s">
        <v>99</v>
      </c>
      <c r="C26" s="180" t="s">
        <v>163</v>
      </c>
      <c r="D26" s="171">
        <v>200000</v>
      </c>
      <c r="E26" s="180" t="s">
        <v>170</v>
      </c>
      <c r="F26" s="171">
        <v>200000</v>
      </c>
      <c r="G26" s="180" t="s">
        <v>164</v>
      </c>
      <c r="H26" s="180" t="s">
        <v>165</v>
      </c>
      <c r="I26" s="171">
        <v>200000</v>
      </c>
      <c r="J26" s="180" t="s">
        <v>166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s="178" customFormat="1" ht="33" customHeight="1" x14ac:dyDescent="0.2">
      <c r="A27" s="169"/>
      <c r="B27" s="181" t="s">
        <v>100</v>
      </c>
      <c r="C27" s="180" t="s">
        <v>147</v>
      </c>
      <c r="D27" s="171">
        <v>50000</v>
      </c>
      <c r="E27" s="180" t="s">
        <v>170</v>
      </c>
      <c r="F27" s="171">
        <v>70000</v>
      </c>
      <c r="G27" s="180" t="s">
        <v>160</v>
      </c>
      <c r="H27" s="180" t="s">
        <v>161</v>
      </c>
      <c r="I27" s="171">
        <v>70000</v>
      </c>
      <c r="J27" s="180" t="s">
        <v>162</v>
      </c>
      <c r="K27" s="182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s="179" customFormat="1" ht="43.9" customHeight="1" x14ac:dyDescent="0.2">
      <c r="A28" s="167"/>
      <c r="B28" s="187">
        <v>8</v>
      </c>
      <c r="C28" s="186" t="s">
        <v>105</v>
      </c>
      <c r="D28" s="232"/>
      <c r="E28" s="235"/>
      <c r="F28" s="235"/>
      <c r="G28" s="235"/>
      <c r="H28" s="235"/>
      <c r="I28" s="235"/>
      <c r="J28" s="23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78" customFormat="1" ht="33" customHeight="1" x14ac:dyDescent="0.2">
      <c r="A29" s="169"/>
      <c r="B29" s="181" t="s">
        <v>106</v>
      </c>
      <c r="C29" s="180" t="s">
        <v>108</v>
      </c>
      <c r="D29" s="171">
        <v>500</v>
      </c>
      <c r="E29" s="180" t="s">
        <v>167</v>
      </c>
      <c r="F29" s="171">
        <v>0</v>
      </c>
      <c r="G29" s="180" t="s">
        <v>167</v>
      </c>
      <c r="H29" s="180" t="s">
        <v>167</v>
      </c>
      <c r="I29" s="171">
        <v>0</v>
      </c>
      <c r="J29" s="180" t="s">
        <v>167</v>
      </c>
      <c r="K29" s="182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s="179" customFormat="1" ht="43.9" customHeight="1" x14ac:dyDescent="0.2">
      <c r="A30" s="167"/>
      <c r="B30" s="187">
        <v>10</v>
      </c>
      <c r="C30" s="186" t="s">
        <v>118</v>
      </c>
      <c r="D30" s="232"/>
      <c r="E30" s="235"/>
      <c r="F30" s="235"/>
      <c r="G30" s="235"/>
      <c r="H30" s="235"/>
      <c r="I30" s="235"/>
      <c r="J30" s="23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67.150000000000006" customHeight="1" x14ac:dyDescent="0.2">
      <c r="A31" s="169"/>
      <c r="B31" s="169" t="s">
        <v>119</v>
      </c>
      <c r="C31" s="170" t="s">
        <v>118</v>
      </c>
      <c r="D31" s="171">
        <v>35100</v>
      </c>
      <c r="E31" s="170" t="s">
        <v>153</v>
      </c>
      <c r="F31" s="171">
        <v>15600</v>
      </c>
      <c r="G31" s="180" t="s">
        <v>158</v>
      </c>
      <c r="H31" s="180" t="s">
        <v>154</v>
      </c>
      <c r="I31" s="171">
        <v>15600</v>
      </c>
      <c r="J31" s="180" t="s">
        <v>155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15" customHeight="1" x14ac:dyDescent="0.25">
      <c r="A32" s="172"/>
      <c r="B32" s="227" t="s">
        <v>143</v>
      </c>
      <c r="C32" s="228"/>
      <c r="D32" s="173">
        <f>SUM(D24:D31)</f>
        <v>335600</v>
      </c>
      <c r="E32" s="174"/>
      <c r="F32" s="173">
        <f>SUM(F24:F31)</f>
        <v>335600</v>
      </c>
      <c r="G32" s="174"/>
      <c r="H32" s="174"/>
      <c r="I32" s="173">
        <f>SUM(I24:I31)</f>
        <v>335600</v>
      </c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14.25" customHeight="1" x14ac:dyDescent="0.2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">
      <c r="A34" s="176"/>
      <c r="B34" s="176" t="s">
        <v>145</v>
      </c>
      <c r="C34" s="176"/>
      <c r="D34" s="177"/>
      <c r="E34" s="176"/>
      <c r="F34" s="177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ht="14.25" customHeight="1" x14ac:dyDescent="0.2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 x14ac:dyDescent="0.2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 x14ac:dyDescent="0.2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 x14ac:dyDescent="0.2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6">
    <mergeCell ref="B18:C18"/>
    <mergeCell ref="B21:D21"/>
    <mergeCell ref="E21:J21"/>
    <mergeCell ref="B32:C32"/>
    <mergeCell ref="B8:J8"/>
    <mergeCell ref="E10:J10"/>
    <mergeCell ref="B10:D10"/>
    <mergeCell ref="D23:J23"/>
    <mergeCell ref="D25:J25"/>
    <mergeCell ref="D28:J28"/>
    <mergeCell ref="D30:J3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Ергешов</dc:creator>
  <cp:lastModifiedBy>Рустам Ергешов</cp:lastModifiedBy>
  <dcterms:created xsi:type="dcterms:W3CDTF">2021-01-14T06:56:11Z</dcterms:created>
  <dcterms:modified xsi:type="dcterms:W3CDTF">2021-01-15T10:37:56Z</dcterms:modified>
</cp:coreProperties>
</file>