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E:\emmaus\reports 2020\УКФ\"/>
    </mc:Choice>
  </mc:AlternateContent>
  <xr:revisionPtr revIDLastSave="0" documentId="13_ncr:1_{16213C3C-CA9A-4880-953C-906EB588B540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E61" i="2" l="1"/>
  <c r="E60" i="2"/>
  <c r="O67" i="1"/>
  <c r="P67" i="1" s="1"/>
  <c r="O66" i="1"/>
  <c r="P66" i="1" s="1"/>
  <c r="O64" i="1"/>
  <c r="P64" i="1" s="1"/>
  <c r="P63" i="1"/>
  <c r="P65" i="1"/>
  <c r="R81" i="1"/>
  <c r="P81" i="1"/>
  <c r="P82" i="1"/>
  <c r="R82" i="1" s="1"/>
  <c r="P83" i="1"/>
  <c r="R83" i="1" s="1"/>
  <c r="P84" i="1"/>
  <c r="R84" i="1" s="1"/>
  <c r="P85" i="1"/>
  <c r="R85" i="1" s="1"/>
  <c r="M81" i="1"/>
  <c r="Q81" i="1" s="1"/>
  <c r="M82" i="1"/>
  <c r="Q82" i="1" s="1"/>
  <c r="M83" i="1"/>
  <c r="Q83" i="1" s="1"/>
  <c r="S83" i="1" s="1"/>
  <c r="M84" i="1"/>
  <c r="Q84" i="1" s="1"/>
  <c r="M85" i="1"/>
  <c r="Q85" i="1" s="1"/>
  <c r="M65" i="1"/>
  <c r="M66" i="1"/>
  <c r="M67" i="1"/>
  <c r="J65" i="1"/>
  <c r="J66" i="1"/>
  <c r="J67" i="1"/>
  <c r="G65" i="1"/>
  <c r="G66" i="1"/>
  <c r="G67" i="1"/>
  <c r="P51" i="1"/>
  <c r="P52" i="1"/>
  <c r="P53" i="1"/>
  <c r="R53" i="1" s="1"/>
  <c r="P54" i="1"/>
  <c r="R54" i="1" s="1"/>
  <c r="P55" i="1"/>
  <c r="P41" i="1"/>
  <c r="M41" i="1"/>
  <c r="P37" i="1"/>
  <c r="P38" i="1"/>
  <c r="R38" i="1" s="1"/>
  <c r="M37" i="1"/>
  <c r="Q37" i="1" s="1"/>
  <c r="M38" i="1"/>
  <c r="Q38" i="1" s="1"/>
  <c r="P36" i="1"/>
  <c r="M36" i="1"/>
  <c r="P28" i="1"/>
  <c r="P29" i="1"/>
  <c r="P30" i="1"/>
  <c r="P27" i="1"/>
  <c r="M30" i="1"/>
  <c r="M28" i="1"/>
  <c r="Q28" i="1" s="1"/>
  <c r="M29" i="1"/>
  <c r="M27" i="1"/>
  <c r="M52" i="1"/>
  <c r="M53" i="1"/>
  <c r="Q53" i="1" s="1"/>
  <c r="M50" i="1"/>
  <c r="M51" i="1"/>
  <c r="M54" i="1"/>
  <c r="M55" i="1"/>
  <c r="J53" i="1"/>
  <c r="J54" i="1"/>
  <c r="G53" i="1"/>
  <c r="G54" i="1"/>
  <c r="J28" i="1"/>
  <c r="J29" i="1"/>
  <c r="G28" i="1"/>
  <c r="G29" i="1"/>
  <c r="G30" i="1"/>
  <c r="G27" i="1"/>
  <c r="I123" i="2"/>
  <c r="F123" i="2"/>
  <c r="D123" i="2"/>
  <c r="I16" i="2"/>
  <c r="F16" i="2"/>
  <c r="D16" i="2"/>
  <c r="J90" i="1"/>
  <c r="G90" i="1"/>
  <c r="P89" i="1"/>
  <c r="P90" i="1" s="1"/>
  <c r="M89" i="1"/>
  <c r="Q89" i="1" s="1"/>
  <c r="J87" i="1"/>
  <c r="G87" i="1"/>
  <c r="P86" i="1"/>
  <c r="M86" i="1"/>
  <c r="Q86" i="1" s="1"/>
  <c r="Q80" i="1"/>
  <c r="P80" i="1"/>
  <c r="R80" i="1" s="1"/>
  <c r="M80" i="1"/>
  <c r="J78" i="1"/>
  <c r="P77" i="1"/>
  <c r="M77" i="1"/>
  <c r="J77" i="1"/>
  <c r="G77" i="1"/>
  <c r="Q77" i="1" s="1"/>
  <c r="P76" i="1"/>
  <c r="M76" i="1"/>
  <c r="J76" i="1"/>
  <c r="G76" i="1"/>
  <c r="P75" i="1"/>
  <c r="M75" i="1"/>
  <c r="J75" i="1"/>
  <c r="G75" i="1"/>
  <c r="P72" i="1"/>
  <c r="M72" i="1"/>
  <c r="Q72" i="1" s="1"/>
  <c r="J72" i="1"/>
  <c r="G72" i="1"/>
  <c r="P71" i="1"/>
  <c r="M71" i="1"/>
  <c r="Q71" i="1" s="1"/>
  <c r="J71" i="1"/>
  <c r="G71" i="1"/>
  <c r="P70" i="1"/>
  <c r="R70" i="1" s="1"/>
  <c r="M70" i="1"/>
  <c r="J70" i="1"/>
  <c r="J73" i="1" s="1"/>
  <c r="G70" i="1"/>
  <c r="M64" i="1"/>
  <c r="J64" i="1"/>
  <c r="G64" i="1"/>
  <c r="M63" i="1"/>
  <c r="J63" i="1"/>
  <c r="G63" i="1"/>
  <c r="P60" i="1"/>
  <c r="R60" i="1" s="1"/>
  <c r="M60" i="1"/>
  <c r="J60" i="1"/>
  <c r="G60" i="1"/>
  <c r="P59" i="1"/>
  <c r="M59" i="1"/>
  <c r="Q59" i="1" s="1"/>
  <c r="J59" i="1"/>
  <c r="G59" i="1"/>
  <c r="P58" i="1"/>
  <c r="P61" i="1" s="1"/>
  <c r="M58" i="1"/>
  <c r="J58" i="1"/>
  <c r="J61" i="1" s="1"/>
  <c r="G58" i="1"/>
  <c r="Q58" i="1" s="1"/>
  <c r="J55" i="1"/>
  <c r="G55" i="1"/>
  <c r="J52" i="1"/>
  <c r="G52" i="1"/>
  <c r="J51" i="1"/>
  <c r="G51" i="1"/>
  <c r="P50" i="1"/>
  <c r="J50" i="1"/>
  <c r="J56" i="1" s="1"/>
  <c r="G50" i="1"/>
  <c r="P47" i="1"/>
  <c r="M47" i="1"/>
  <c r="Q47" i="1" s="1"/>
  <c r="J47" i="1"/>
  <c r="G47" i="1"/>
  <c r="P46" i="1"/>
  <c r="R46" i="1" s="1"/>
  <c r="M46" i="1"/>
  <c r="J46" i="1"/>
  <c r="G46" i="1"/>
  <c r="Q46" i="1" s="1"/>
  <c r="P45" i="1"/>
  <c r="M45" i="1"/>
  <c r="J45" i="1"/>
  <c r="R45" i="1" s="1"/>
  <c r="G45" i="1"/>
  <c r="G48" i="1" s="1"/>
  <c r="P42" i="1"/>
  <c r="P43" i="1" s="1"/>
  <c r="M42" i="1"/>
  <c r="M43" i="1" s="1"/>
  <c r="J42" i="1"/>
  <c r="G42" i="1"/>
  <c r="J41" i="1"/>
  <c r="G41" i="1"/>
  <c r="G43" i="1" s="1"/>
  <c r="R37" i="1"/>
  <c r="P34" i="1"/>
  <c r="R34" i="1" s="1"/>
  <c r="M34" i="1"/>
  <c r="Q34" i="1" s="1"/>
  <c r="S34" i="1" s="1"/>
  <c r="R33" i="1"/>
  <c r="P33" i="1"/>
  <c r="M33" i="1"/>
  <c r="Q33" i="1" s="1"/>
  <c r="S33" i="1" s="1"/>
  <c r="R32" i="1"/>
  <c r="R31" i="1" s="1"/>
  <c r="P32" i="1"/>
  <c r="M32" i="1"/>
  <c r="P31" i="1"/>
  <c r="R30" i="1"/>
  <c r="J30" i="1"/>
  <c r="J27" i="1"/>
  <c r="R27" i="1" s="1"/>
  <c r="P22" i="1"/>
  <c r="M22" i="1"/>
  <c r="J22" i="1"/>
  <c r="G22" i="1"/>
  <c r="R21" i="1"/>
  <c r="R22" i="1" s="1"/>
  <c r="Q21" i="1"/>
  <c r="S21" i="1" s="1"/>
  <c r="S22" i="1" s="1"/>
  <c r="S82" i="1" l="1"/>
  <c r="Q45" i="1"/>
  <c r="P48" i="1"/>
  <c r="Q51" i="1"/>
  <c r="S51" i="1" s="1"/>
  <c r="R51" i="1"/>
  <c r="S84" i="1"/>
  <c r="R48" i="1"/>
  <c r="R50" i="1"/>
  <c r="R58" i="1"/>
  <c r="M31" i="1"/>
  <c r="J43" i="1"/>
  <c r="M48" i="1"/>
  <c r="G61" i="1"/>
  <c r="Q60" i="1"/>
  <c r="Q70" i="1"/>
  <c r="R72" i="1"/>
  <c r="S72" i="1" s="1"/>
  <c r="R47" i="1"/>
  <c r="M61" i="1"/>
  <c r="R59" i="1"/>
  <c r="R61" i="1" s="1"/>
  <c r="G73" i="1"/>
  <c r="Q29" i="1"/>
  <c r="S81" i="1"/>
  <c r="R75" i="1"/>
  <c r="R77" i="1"/>
  <c r="Q54" i="1"/>
  <c r="Q52" i="1"/>
  <c r="S52" i="1" s="1"/>
  <c r="R28" i="1"/>
  <c r="S28" i="1" s="1"/>
  <c r="R52" i="1"/>
  <c r="S85" i="1"/>
  <c r="P68" i="1"/>
  <c r="S80" i="1"/>
  <c r="P87" i="1"/>
  <c r="M87" i="1"/>
  <c r="R66" i="1"/>
  <c r="R64" i="1"/>
  <c r="R65" i="1"/>
  <c r="R67" i="1"/>
  <c r="Q65" i="1"/>
  <c r="J68" i="1"/>
  <c r="Q66" i="1"/>
  <c r="Q67" i="1"/>
  <c r="R76" i="1"/>
  <c r="P78" i="1"/>
  <c r="Q76" i="1"/>
  <c r="M78" i="1"/>
  <c r="R71" i="1"/>
  <c r="P73" i="1"/>
  <c r="M73" i="1"/>
  <c r="Q64" i="1"/>
  <c r="M68" i="1"/>
  <c r="R63" i="1"/>
  <c r="S54" i="1"/>
  <c r="S53" i="1"/>
  <c r="R55" i="1"/>
  <c r="R56" i="1" s="1"/>
  <c r="Q50" i="1"/>
  <c r="P56" i="1"/>
  <c r="Q41" i="1"/>
  <c r="P35" i="1"/>
  <c r="M35" i="1"/>
  <c r="R36" i="1"/>
  <c r="R35" i="1" s="1"/>
  <c r="Q30" i="1"/>
  <c r="S30" i="1" s="1"/>
  <c r="Q27" i="1"/>
  <c r="S27" i="1" s="1"/>
  <c r="M56" i="1"/>
  <c r="R42" i="1"/>
  <c r="G26" i="1"/>
  <c r="G39" i="1" s="1"/>
  <c r="Q42" i="1"/>
  <c r="Q55" i="1"/>
  <c r="J26" i="1"/>
  <c r="J39" i="1" s="1"/>
  <c r="S38" i="1"/>
  <c r="S37" i="1"/>
  <c r="Q22" i="1"/>
  <c r="M26" i="1"/>
  <c r="R29" i="1"/>
  <c r="R26" i="1" s="1"/>
  <c r="P26" i="1"/>
  <c r="S60" i="1"/>
  <c r="S46" i="1"/>
  <c r="Q48" i="1"/>
  <c r="S70" i="1"/>
  <c r="Q73" i="1"/>
  <c r="S58" i="1"/>
  <c r="Q61" i="1"/>
  <c r="Q90" i="1"/>
  <c r="S45" i="1"/>
  <c r="S47" i="1"/>
  <c r="S71" i="1"/>
  <c r="S77" i="1"/>
  <c r="S86" i="1"/>
  <c r="G56" i="1"/>
  <c r="G78" i="1"/>
  <c r="Q36" i="1"/>
  <c r="Q63" i="1"/>
  <c r="Q75" i="1"/>
  <c r="R86" i="1"/>
  <c r="R87" i="1" s="1"/>
  <c r="M90" i="1"/>
  <c r="R41" i="1"/>
  <c r="G68" i="1"/>
  <c r="J48" i="1"/>
  <c r="Q87" i="1"/>
  <c r="Q32" i="1"/>
  <c r="R89" i="1"/>
  <c r="R90" i="1" s="1"/>
  <c r="R73" i="1" l="1"/>
  <c r="R78" i="1"/>
  <c r="S89" i="1"/>
  <c r="S90" i="1" s="1"/>
  <c r="S59" i="1"/>
  <c r="S61" i="1" s="1"/>
  <c r="S48" i="1"/>
  <c r="S50" i="1"/>
  <c r="S64" i="1"/>
  <c r="S67" i="1"/>
  <c r="S87" i="1"/>
  <c r="S65" i="1"/>
  <c r="S66" i="1"/>
  <c r="R68" i="1"/>
  <c r="J91" i="1"/>
  <c r="J93" i="1" s="1"/>
  <c r="S76" i="1"/>
  <c r="S55" i="1"/>
  <c r="Q56" i="1"/>
  <c r="S41" i="1"/>
  <c r="M39" i="1"/>
  <c r="P39" i="1"/>
  <c r="P91" i="1" s="1"/>
  <c r="P93" i="1" s="1"/>
  <c r="Q26" i="1"/>
  <c r="R43" i="1"/>
  <c r="S42" i="1"/>
  <c r="G91" i="1"/>
  <c r="G93" i="1" s="1"/>
  <c r="Q43" i="1"/>
  <c r="R39" i="1"/>
  <c r="S29" i="1"/>
  <c r="S26" i="1" s="1"/>
  <c r="Q35" i="1"/>
  <c r="S36" i="1"/>
  <c r="S35" i="1" s="1"/>
  <c r="S32" i="1"/>
  <c r="S31" i="1" s="1"/>
  <c r="Q31" i="1"/>
  <c r="Q68" i="1"/>
  <c r="S63" i="1"/>
  <c r="Q78" i="1"/>
  <c r="S75" i="1"/>
  <c r="S73" i="1"/>
  <c r="S56" i="1" l="1"/>
  <c r="M91" i="1"/>
  <c r="M93" i="1" s="1"/>
  <c r="S68" i="1"/>
  <c r="S78" i="1"/>
  <c r="S43" i="1"/>
  <c r="Q39" i="1"/>
  <c r="Q91" i="1" s="1"/>
  <c r="Q93" i="1" s="1"/>
  <c r="R91" i="1"/>
  <c r="R93" i="1" s="1"/>
  <c r="S39" i="1"/>
  <c r="S91" i="1" l="1"/>
  <c r="S93" i="1" s="1"/>
</calcChain>
</file>

<file path=xl/sharedStrings.xml><?xml version="1.0" encoding="utf-8"?>
<sst xmlns="http://schemas.openxmlformats.org/spreadsheetml/2006/main" count="558" uniqueCount="340">
  <si>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</si>
  <si>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</si>
  <si>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</si>
  <si>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</si>
  <si>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</si>
  <si>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</si>
  <si>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</si>
  <si>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</si>
  <si>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</si>
  <si>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</si>
  <si>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</si>
  <si>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</si>
  <si>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</si>
  <si>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</si>
  <si>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</si>
  <si>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</si>
  <si>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</si>
  <si>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</si>
  <si>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</si>
  <si>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</si>
  <si>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</si>
  <si>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</si>
  <si>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</si>
  <si>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</si>
  <si>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</si>
  <si>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</si>
  <si>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</si>
  <si>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</si>
  <si>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</si>
  <si>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</si>
  <si>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</si>
  <si>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</si>
  <si>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</si>
  <si>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</si>
  <si>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</si>
  <si>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</si>
  <si>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</si>
  <si>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</si>
  <si>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</si>
  <si>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</si>
  <si>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</si>
  <si>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</si>
  <si>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</si>
  <si>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</si>
  <si>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</si>
  <si>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</si>
  <si>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</si>
  <si>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</si>
  <si>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</si>
  <si>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</si>
  <si>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</si>
  <si>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</si>
  <si>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</si>
  <si>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</si>
  <si>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</si>
  <si>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</si>
  <si>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</si>
  <si>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</si>
  <si>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</si>
  <si>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</si>
  <si>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</si>
  <si>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</si>
  <si>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</si>
  <si>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</si>
  <si>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</si>
  <si>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</si>
  <si>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</si>
  <si>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</si>
  <si>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</si>
  <si>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</si>
  <si>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</si>
  <si>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</si>
  <si>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</si>
  <si>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</si>
  <si>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</si>
  <si>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</si>
  <si>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</si>
  <si>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</si>
  <si>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</si>
  <si>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</si>
  <si>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</si>
  <si>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</si>
  <si>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</si>
  <si>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</si>
  <si>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</si>
  <si>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</si>
  <si>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</si>
  <si>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</si>
  <si>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</si>
  <si>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</si>
  <si>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</si>
  <si>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</si>
  <si>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</si>
  <si>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</si>
  <si>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</si>
  <si>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</si>
  <si>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</si>
  <si>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</si>
  <si>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</si>
  <si>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</si>
  <si>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</si>
  <si>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</si>
  <si>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</si>
  <si>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</si>
  <si>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</si>
  <si>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</si>
  <si>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</si>
  <si>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</si>
  <si>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</si>
  <si>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</si>
  <si>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</si>
  <si>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</si>
  <si>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</si>
  <si>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</si>
  <si>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</si>
  <si>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</si>
  <si>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</si>
  <si>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</si>
  <si>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</si>
  <si>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</si>
  <si>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</si>
  <si>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</si>
  <si>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</si>
  <si>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</si>
  <si>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</si>
  <si>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</si>
  <si>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</si>
  <si>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</si>
  <si>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</si>
  <si>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</si>
  <si>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</si>
  <si>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</si>
  <si>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</si>
  <si>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</si>
  <si>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</si>
  <si>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</si>
  <si>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</si>
  <si>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</si>
  <si>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</si>
  <si>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</si>
  <si>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</si>
  <si>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</si>
  <si>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</si>
  <si>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</si>
  <si>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</si>
  <si>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</si>
  <si>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</si>
  <si>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Філоненко Ольга Володимирівна, спеціаліст з управління проектів і програм в сфері нематеріального виробництва</t>
  </si>
  <si>
    <t>Золотова Анастасія Борисівна, виконавча директорка</t>
  </si>
  <si>
    <t>Талашко Валерія Романівна, викладач (художнє мистецтво)</t>
  </si>
  <si>
    <t>Куц Олена Сергіївна, спеціаліст з управління проектів і програм в сфері нематеріального виробництва</t>
  </si>
  <si>
    <t>ФОП Бронза Вікторія Юріївна</t>
  </si>
  <si>
    <t>ФОП Ландесман Тетяна Яківна</t>
  </si>
  <si>
    <t>Внески на утримання будинку та прибудинкової території</t>
  </si>
  <si>
    <t>Вивоз побутових відходів</t>
  </si>
  <si>
    <t>Експлуатаційні витрати (охоронні послуги)</t>
  </si>
  <si>
    <t>Мікрофон петличний Boya BY-M1</t>
  </si>
  <si>
    <t xml:space="preserve">Витрати на послуги зв'язку, інтернет, обслуговування сайтів та програмного забезпечення; </t>
  </si>
  <si>
    <t>Інші витрати пов҆язані з основною діяльністю організації</t>
  </si>
  <si>
    <t>Інші витрати пов҆язані з основною діяльністю організації (Бухгалтерські послуги)</t>
  </si>
  <si>
    <t>Інші витрати пов҆язані з основною діяльністю організації (Поліграфічні послуги)</t>
  </si>
  <si>
    <t>Інші витрати пов҆язані з основною діяльністю організації (Послуги зі створення промоційних роликів про діяльність організації)</t>
  </si>
  <si>
    <t>Інші витрати пов҆язані з основною діяльністю організації (Послуги з фотографування)</t>
  </si>
  <si>
    <t>Інші витрати пов҆язані з основною діяльністю організації (послуги перекладу, українська-італійська)</t>
  </si>
  <si>
    <t>Інші витрати пов҆язані з основною діяльністю організації (послуги усного перекладу, українська-італійська, італійська-українська)</t>
  </si>
  <si>
    <t>Інші витрати пов҆язані з основною діяльністю організації (послуги перекладу, українська-англійська)</t>
  </si>
  <si>
    <t>9.3</t>
  </si>
  <si>
    <t>9.4</t>
  </si>
  <si>
    <t>9.5</t>
  </si>
  <si>
    <t>9.6</t>
  </si>
  <si>
    <t>9.7</t>
  </si>
  <si>
    <t>6.4</t>
  </si>
  <si>
    <t>6.5</t>
  </si>
  <si>
    <t>4.5</t>
  </si>
  <si>
    <t>4.6</t>
  </si>
  <si>
    <t>1.1.4</t>
  </si>
  <si>
    <t>Оплата праці штатних працівників</t>
  </si>
  <si>
    <t>Винагорода членам команди</t>
  </si>
  <si>
    <t>ПП "Аудиторська фірма "Аудит-Оптім", код 21613474</t>
  </si>
  <si>
    <t>Договір №18 від 28.12.2020</t>
  </si>
  <si>
    <t>Акт від 15.01.2021</t>
  </si>
  <si>
    <t>п/д №1937 від 28.12.2020</t>
  </si>
  <si>
    <t>Виконавчий директор</t>
  </si>
  <si>
    <t>Золотова Анастасія Борисівна</t>
  </si>
  <si>
    <t>ФОП Новгородова Ганна Володимирівна</t>
  </si>
  <si>
    <t>місяць</t>
  </si>
  <si>
    <t>фотосесія</t>
  </si>
  <si>
    <t>сторінка</t>
  </si>
  <si>
    <t>година</t>
  </si>
  <si>
    <t>Акустична система Maximum Acoustics Active.15</t>
  </si>
  <si>
    <t>Веб-камера Logitech C505e HD</t>
  </si>
  <si>
    <t>Диктофон Olympus WS-852 4GB + ME52 Mono Microphone</t>
  </si>
  <si>
    <t>Мікрофон DV AUDIO MGX-14H</t>
  </si>
  <si>
    <t>ТОВ "КА"Вектор Груп"" 42137600</t>
  </si>
  <si>
    <t>ТОВ "ЦЕНТР ЄВРОПЕЙСЬКОЇ КУЛЬТУРИ
"ДАНТЕ", 41470574</t>
  </si>
  <si>
    <t>ФОП Сигарева Оксана Вікторівна, 2856911388</t>
  </si>
  <si>
    <t>ФОП Олехнович Анастасія Юріївна,2535501021</t>
  </si>
  <si>
    <t xml:space="preserve">ФОП Коломієць Микола Васильович, 3048412317 </t>
  </si>
  <si>
    <t>ФОП Леонова Анастасія Романівна, 3435804749</t>
  </si>
  <si>
    <t>АТ КБ"Приватбанк"</t>
  </si>
  <si>
    <t xml:space="preserve">Договір
надання послуг N 0111 вiд 12.11.2020 </t>
  </si>
  <si>
    <t>п/д №1925 від 30.12.2020</t>
  </si>
  <si>
    <t>АКТ № ОУ-0000001 від 30.12.2020</t>
  </si>
  <si>
    <t>Договір №5/11-2020 вiд 12.11.2020</t>
  </si>
  <si>
    <t>Акт №1 від 30.12.2020</t>
  </si>
  <si>
    <t>Договір №11/11-2020 вiд
12.11.2020</t>
  </si>
  <si>
    <t>п/д №1918 від 30.12.2020</t>
  </si>
  <si>
    <t>п/д №1922 від 30.12.2020</t>
  </si>
  <si>
    <t>Договір  №12/11-2020 вiд 12.11.2020</t>
  </si>
  <si>
    <t>п/д №1917 від 30.12.2020</t>
  </si>
  <si>
    <t xml:space="preserve">Договір №9/11-2020 вiд 12.11.2020 </t>
  </si>
  <si>
    <t>п/д №1924 від 30.12.2020</t>
  </si>
  <si>
    <t>п/д №1915 від 30.12.2020</t>
  </si>
  <si>
    <t>Договір №10/11-2020
вiд 12.11.2020</t>
  </si>
  <si>
    <t>Акт №1 від 17.12.2020</t>
  </si>
  <si>
    <t>Акт №1 від 29.12.2020</t>
  </si>
  <si>
    <t>Договір №4/11-2020 вiд
12.11.2020</t>
  </si>
  <si>
    <t>п/д №1919 від 30.12.2020</t>
  </si>
  <si>
    <t>Акт від 30.12.2020</t>
  </si>
  <si>
    <t>ФОП Васюков Костянтин Сергійович, 2949000096</t>
  </si>
  <si>
    <t>Договір №14/11-2020 вiд 12.11.2020</t>
  </si>
  <si>
    <t>п/д №1912 від 30.12.2020</t>
  </si>
  <si>
    <t>-</t>
  </si>
  <si>
    <t>п/д №1722 від 17.11.2020</t>
  </si>
  <si>
    <t>п/д №1752 від 17.11.2020</t>
  </si>
  <si>
    <t>п/д №1757 від 17.11.2020</t>
  </si>
  <si>
    <t>п/д №1762 від 17.11.2020</t>
  </si>
  <si>
    <t>п/д №1845 від 01.12.2020</t>
  </si>
  <si>
    <t>п/д №1835 від 01.12.2020</t>
  </si>
  <si>
    <t>п/д №1830 від 01.12.2020</t>
  </si>
  <si>
    <t>п/д №1825 від 01.12.2020</t>
  </si>
  <si>
    <t>п/д №1866 від 16.12.2020</t>
  </si>
  <si>
    <t>п/д №1871 від 16.12.2020</t>
  </si>
  <si>
    <t>п/д №1901 від 16.12.2020</t>
  </si>
  <si>
    <t>п/д №1891 від 16.12.2020</t>
  </si>
  <si>
    <t>ГУ ДПС У
ХАРКIВСЬКIЙ
ОБЛ./КИЇВСЬК.Р-Н
43143704</t>
  </si>
  <si>
    <t>п/д №1720 від 17.11.2020</t>
  </si>
  <si>
    <t>п/д №1750 від 17.11.2020</t>
  </si>
  <si>
    <t>п/д №1755 від 17.11.2020</t>
  </si>
  <si>
    <t>п/д №1760 від 17.11.2020</t>
  </si>
  <si>
    <t>п/д №1843 від 01.12.2020</t>
  </si>
  <si>
    <t>п/д №1833 від 01.12.2020</t>
  </si>
  <si>
    <t>п/д №1828 від 01.12.2020</t>
  </si>
  <si>
    <t>п/д №1823 від 01.12.2020</t>
  </si>
  <si>
    <t>п/д №1864 від 16.12.2020</t>
  </si>
  <si>
    <t>п/д №1869 від 16.12.2020</t>
  </si>
  <si>
    <t>п/д №1899 від 16.12.2020</t>
  </si>
  <si>
    <t>п/д №1889 від 16.12.2020</t>
  </si>
  <si>
    <t>Договір №13/11-2020
вiд 12.11.2020</t>
  </si>
  <si>
    <t>Договір №7/11-2020 вiд 12.11.2020</t>
  </si>
  <si>
    <t xml:space="preserve">Договір №6/11-2020 вiд
12.11.2020 </t>
  </si>
  <si>
    <t>п/д №1913 від 28.12.2020</t>
  </si>
  <si>
    <t>п/д №1921 від 28.12.2020</t>
  </si>
  <si>
    <t>п/д №1916 від 28.12.2020</t>
  </si>
  <si>
    <t>Акт від 28.12.2020</t>
  </si>
  <si>
    <t>Акт №1 від 31.12.2020</t>
  </si>
  <si>
    <t>Золотова А.Б., 3331213407</t>
  </si>
  <si>
    <t>Талашко В.Р., 3405706264</t>
  </si>
  <si>
    <t>Куц О.С., 3376500283</t>
  </si>
  <si>
    <t>Філоненко О.В., 3350903108</t>
  </si>
  <si>
    <t>п/д №1748 від 17.11.2020</t>
  </si>
  <si>
    <t>п/д №1749 від 17.11.2020</t>
  </si>
  <si>
    <t>п/д №1751 від 17.11.2020</t>
  </si>
  <si>
    <t>п/д №1831 від 01.12.2020</t>
  </si>
  <si>
    <t>п/д №1832 від 01.12.2020</t>
  </si>
  <si>
    <t>п/д №1834 від 01.12.2020</t>
  </si>
  <si>
    <t>п/д №1867 від 16.12.2020</t>
  </si>
  <si>
    <t>п/д №1868 від 16.12.2020</t>
  </si>
  <si>
    <t>п/д №1870 від 16.12.2020</t>
  </si>
  <si>
    <t>п/д №1718 від 17.11.2020</t>
  </si>
  <si>
    <t>п/д №1719 від 17.11.2020</t>
  </si>
  <si>
    <t>п/д №1721 від 17.11.2020</t>
  </si>
  <si>
    <t>п/д №1841 від 01.12.2020</t>
  </si>
  <si>
    <t>п/д №1842 від 01.12.2020</t>
  </si>
  <si>
    <t>п/д №1844 від 01.12.2020</t>
  </si>
  <si>
    <t>п/д №1862 від 16.12.2020</t>
  </si>
  <si>
    <t>п/д №1863 від 16.12.2020</t>
  </si>
  <si>
    <t>п/д №1865 від 16.12.2020</t>
  </si>
  <si>
    <r>
      <t>за проектом ______________________</t>
    </r>
    <r>
      <rPr>
        <b/>
        <u/>
        <sz val="14"/>
        <color theme="1"/>
        <rFont val="Calibri"/>
        <family val="2"/>
        <charset val="204"/>
      </rPr>
      <t>3INST81-00925_</t>
    </r>
    <r>
      <rPr>
        <b/>
        <sz val="14"/>
        <color theme="1"/>
        <rFont val="Calibri"/>
      </rPr>
      <t>_________________________________________________________________</t>
    </r>
  </si>
  <si>
    <r>
      <t>у період з ___</t>
    </r>
    <r>
      <rPr>
        <b/>
        <u/>
        <sz val="14"/>
        <color theme="1"/>
        <rFont val="Calibri"/>
        <family val="2"/>
        <charset val="204"/>
      </rPr>
      <t>жовтень 2020</t>
    </r>
    <r>
      <rPr>
        <b/>
        <sz val="14"/>
        <color theme="1"/>
        <rFont val="Calibri"/>
      </rPr>
      <t>___ року по ___</t>
    </r>
    <r>
      <rPr>
        <b/>
        <u/>
        <sz val="14"/>
        <color theme="1"/>
        <rFont val="Calibri"/>
        <family val="2"/>
        <charset val="204"/>
      </rPr>
      <t>грудень 2020</t>
    </r>
    <r>
      <rPr>
        <b/>
        <sz val="14"/>
        <color theme="1"/>
        <rFont val="Calibri"/>
      </rPr>
      <t>_ року</t>
    </r>
  </si>
  <si>
    <t>"____" _____________________ 20___року</t>
  </si>
  <si>
    <t>п/д №1758 від 17.11.2020</t>
  </si>
  <si>
    <t>п/д №1759 від 17.11.2020</t>
  </si>
  <si>
    <t>п/д №1761 від 17.11.2020</t>
  </si>
  <si>
    <t>п/д №1821 від 01.12.2020</t>
  </si>
  <si>
    <t>п/д №1822 від 01.12.2020</t>
  </si>
  <si>
    <t>п/д №1824 від 01.12.2020</t>
  </si>
  <si>
    <t>п/д №1887 від 16.12.2020</t>
  </si>
  <si>
    <t>п/д №1890 від 16.12.2020</t>
  </si>
  <si>
    <t>п/д №1888 від 16.12.2020</t>
  </si>
  <si>
    <t>п/д №1753 від 17.11.2020</t>
  </si>
  <si>
    <t>п/д №1754 від 17.11.2020</t>
  </si>
  <si>
    <t>п/д №1756 від 17.11.2020</t>
  </si>
  <si>
    <t>п/д №1826 від 01.12.2020</t>
  </si>
  <si>
    <t>п/д №1827 від 01.12.2020</t>
  </si>
  <si>
    <t>п/д №1829 від 01.12.2020</t>
  </si>
  <si>
    <t>п/д №1897 від 16.12.2020</t>
  </si>
  <si>
    <t>п/д №1898 від 16.12.2020</t>
  </si>
  <si>
    <t>п/д №1900 від 16.12.2020</t>
  </si>
  <si>
    <t>ТОВ "АВIТI ПЛЮС"
41159864</t>
  </si>
  <si>
    <t>Гуров Р.В. ФОП
2639521375</t>
  </si>
  <si>
    <t>рах-дог. N000930 вiд 08.09.2020р</t>
  </si>
  <si>
    <t>рах-дог. N000930 вiд 08.10.2020р</t>
  </si>
  <si>
    <t>рахунок-акт №6 вiд 31
жовтня 2020р</t>
  </si>
  <si>
    <t>рахунок-акт N7 вiд 30
листопада 2020р.</t>
  </si>
  <si>
    <t>п/д №1862 від 04.12.2020</t>
  </si>
  <si>
    <t>п/д №1855 від 04.12.2020</t>
  </si>
  <si>
    <t>п/д №1854 від 08.12.2020</t>
  </si>
  <si>
    <t>п/д №1861 від 08.12.2020</t>
  </si>
  <si>
    <t>рахунок-акт N8 вiд 31
грудня 2020р</t>
  </si>
  <si>
    <t>п/д №1930 від 28.12.2020</t>
  </si>
  <si>
    <t>рах-дог. N000930 вiд 06.11.2020р</t>
  </si>
  <si>
    <t>п/д №1932 від 28.12.2020</t>
  </si>
  <si>
    <t xml:space="preserve">Договір № ар/000930 від 01.11.2018 </t>
  </si>
  <si>
    <t>ПП "Кратос 3"
39374803</t>
  </si>
  <si>
    <t>Договір №160092 від 07.07.2020</t>
  </si>
  <si>
    <t>п/д №1931 від 28.12.2020</t>
  </si>
  <si>
    <t>п/д №1859 від 04.12.2020</t>
  </si>
  <si>
    <t>п/д №1858 від 04.12.2020</t>
  </si>
  <si>
    <t>ОСББ "ЛЕВАДА 2015" 
39848238</t>
  </si>
  <si>
    <t>рах.N10/63 вiд 09.11.2020      рах.N10/62 вiд 09.11.2020      рах.N11/62 вiд 07.12.2020      рах.N11/63 вiд 07.12.2020      рах.N12/63 вiд 28.12.2020      рах.N12/62 вiд 28.12.2020</t>
  </si>
  <si>
    <t>п/д №1934 від 30.12.2020</t>
  </si>
  <si>
    <t>п/д №1933 від 30.12.2020</t>
  </si>
  <si>
    <t>п/д №1862 від 08.12.2020</t>
  </si>
  <si>
    <t>п/д №1787 від 20.11.2020</t>
  </si>
  <si>
    <t>п/д №1788 від 20.11.2020</t>
  </si>
  <si>
    <t>ФО-П Каракуль А.С., 2921407775</t>
  </si>
  <si>
    <t xml:space="preserve"> рах. № 00000458 вiд
29 грудня 2020</t>
  </si>
  <si>
    <t>видаткова накладна №00001045 від 30.12.2020</t>
  </si>
  <si>
    <t>п/д №1940 від 30.12.2020</t>
  </si>
  <si>
    <t>ТОВ "РОЗЕТКА. УА", 37193071</t>
  </si>
  <si>
    <t>Рах.No СФ-02248499 від 28 грудня 2020 р.</t>
  </si>
  <si>
    <t>п/д №1934 від 28.12.2020</t>
  </si>
  <si>
    <t>Договір № 3542458 від 16.03.2020</t>
  </si>
  <si>
    <t>видаткова накладна №2248499 від 31.12.2020   акт№2248499 від 31.12.2020</t>
  </si>
  <si>
    <t>Акт №КП-2410 від 31.10.2020</t>
  </si>
  <si>
    <t>Акт №КП-4002 від 30.11.2020</t>
  </si>
  <si>
    <t>Акт КП-6533 від 31 грудня 2020</t>
  </si>
  <si>
    <t>№ 3INST81-00925 від "11"  листопада 2020 року</t>
  </si>
  <si>
    <t>Додаток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</si>
</sst>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9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166" fontId="5" fillId="0" borderId="43" xfId="0" applyNumberFormat="1" applyFont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1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3" xfId="0" applyNumberFormat="1" applyFont="1" applyBorder="1" applyAlignment="1">
      <alignment wrapText="1"/>
    </xf>
    <xf numFmtId="3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wrapText="1"/>
    </xf>
    <xf numFmtId="4" fontId="5" fillId="0" borderId="73" xfId="0" applyNumberFormat="1" applyFont="1" applyBorder="1" applyAlignment="1">
      <alignment horizontal="right" vertical="top" wrapText="1"/>
    </xf>
    <xf numFmtId="0" fontId="5" fillId="0" borderId="71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5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6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9" xfId="0" applyFont="1" applyBorder="1" applyAlignment="1">
      <alignment wrapText="1"/>
    </xf>
    <xf numFmtId="3" fontId="5" fillId="0" borderId="69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0" fillId="0" borderId="0" xfId="0" applyFont="1" applyAlignment="1"/>
    <xf numFmtId="49" fontId="26" fillId="0" borderId="25" xfId="0" applyNumberFormat="1" applyFont="1" applyBorder="1" applyAlignment="1">
      <alignment horizontal="right" vertical="center" wrapText="1"/>
    </xf>
    <xf numFmtId="4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69" xfId="0" applyFont="1" applyBorder="1" applyAlignment="1">
      <alignment wrapText="1"/>
    </xf>
    <xf numFmtId="3" fontId="27" fillId="0" borderId="69" xfId="0" applyNumberFormat="1" applyFont="1" applyBorder="1" applyAlignment="1"/>
    <xf numFmtId="49" fontId="28" fillId="0" borderId="49" xfId="0" applyNumberFormat="1" applyFont="1" applyBorder="1" applyAlignment="1">
      <alignment horizontal="center" vertical="top" wrapText="1"/>
    </xf>
    <xf numFmtId="166" fontId="28" fillId="0" borderId="41" xfId="0" applyNumberFormat="1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80" xfId="0" applyFont="1" applyBorder="1" applyAlignment="1">
      <alignment vertical="top" wrapText="1"/>
    </xf>
    <xf numFmtId="0" fontId="25" fillId="0" borderId="81" xfId="0" applyFont="1" applyBorder="1" applyAlignment="1">
      <alignment vertical="top" wrapText="1"/>
    </xf>
    <xf numFmtId="0" fontId="25" fillId="0" borderId="82" xfId="0" applyFont="1" applyBorder="1" applyAlignment="1">
      <alignment vertical="top" wrapText="1"/>
    </xf>
    <xf numFmtId="49" fontId="28" fillId="0" borderId="47" xfId="0" applyNumberFormat="1" applyFont="1" applyBorder="1" applyAlignment="1">
      <alignment horizontal="center" vertical="top" wrapText="1"/>
    </xf>
    <xf numFmtId="3" fontId="5" fillId="0" borderId="83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center" vertical="top" wrapText="1"/>
    </xf>
    <xf numFmtId="3" fontId="5" fillId="0" borderId="85" xfId="0" applyNumberFormat="1" applyFont="1" applyBorder="1" applyAlignment="1">
      <alignment horizontal="center" vertical="top" wrapText="1"/>
    </xf>
    <xf numFmtId="4" fontId="5" fillId="0" borderId="86" xfId="0" applyNumberFormat="1" applyFont="1" applyBorder="1" applyAlignment="1">
      <alignment horizontal="center" vertical="top" wrapText="1"/>
    </xf>
    <xf numFmtId="3" fontId="5" fillId="0" borderId="87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center" vertical="top" wrapText="1"/>
    </xf>
    <xf numFmtId="4" fontId="5" fillId="0" borderId="89" xfId="0" applyNumberFormat="1" applyFont="1" applyBorder="1" applyAlignment="1">
      <alignment horizontal="right" vertical="top" wrapText="1"/>
    </xf>
    <xf numFmtId="4" fontId="5" fillId="0" borderId="90" xfId="0" applyNumberFormat="1" applyFont="1" applyBorder="1" applyAlignment="1">
      <alignment horizontal="right" vertical="top" wrapText="1"/>
    </xf>
    <xf numFmtId="166" fontId="27" fillId="0" borderId="42" xfId="0" applyNumberFormat="1" applyFont="1" applyBorder="1" applyAlignment="1">
      <alignment horizontal="center" vertical="top" wrapText="1"/>
    </xf>
    <xf numFmtId="49" fontId="13" fillId="0" borderId="42" xfId="0" applyNumberFormat="1" applyFont="1" applyBorder="1" applyAlignment="1">
      <alignment horizontal="center" vertical="top" wrapText="1"/>
    </xf>
    <xf numFmtId="49" fontId="13" fillId="0" borderId="80" xfId="0" applyNumberFormat="1" applyFont="1" applyBorder="1" applyAlignment="1">
      <alignment horizontal="center" vertical="top" wrapText="1"/>
    </xf>
    <xf numFmtId="49" fontId="13" fillId="0" borderId="81" xfId="0" applyNumberFormat="1" applyFont="1" applyBorder="1" applyAlignment="1">
      <alignment horizontal="center" vertical="top" wrapText="1"/>
    </xf>
    <xf numFmtId="49" fontId="13" fillId="0" borderId="82" xfId="0" applyNumberFormat="1" applyFont="1" applyBorder="1" applyAlignment="1">
      <alignment horizontal="center" vertical="top" wrapText="1"/>
    </xf>
    <xf numFmtId="166" fontId="27" fillId="0" borderId="43" xfId="0" applyNumberFormat="1" applyFont="1" applyBorder="1" applyAlignment="1">
      <alignment horizontal="center" vertical="top" wrapText="1"/>
    </xf>
    <xf numFmtId="3" fontId="5" fillId="0" borderId="83" xfId="0" applyNumberFormat="1" applyFont="1" applyFill="1" applyBorder="1" applyAlignment="1">
      <alignment horizontal="center" vertical="top" wrapText="1"/>
    </xf>
    <xf numFmtId="4" fontId="5" fillId="0" borderId="84" xfId="0" applyNumberFormat="1" applyFont="1" applyFill="1" applyBorder="1" applyAlignment="1">
      <alignment horizontal="center" vertical="top" wrapText="1"/>
    </xf>
    <xf numFmtId="3" fontId="5" fillId="0" borderId="87" xfId="0" applyNumberFormat="1" applyFont="1" applyFill="1" applyBorder="1" applyAlignment="1">
      <alignment horizontal="center" vertical="top" wrapText="1"/>
    </xf>
    <xf numFmtId="4" fontId="5" fillId="0" borderId="88" xfId="0" applyNumberFormat="1" applyFont="1" applyFill="1" applyBorder="1" applyAlignment="1">
      <alignment horizontal="center" vertical="top" wrapText="1"/>
    </xf>
    <xf numFmtId="3" fontId="5" fillId="0" borderId="44" xfId="0" applyNumberFormat="1" applyFont="1" applyFill="1" applyBorder="1" applyAlignment="1">
      <alignment horizontal="center" vertical="top" wrapText="1"/>
    </xf>
    <xf numFmtId="4" fontId="5" fillId="0" borderId="45" xfId="0" applyNumberFormat="1" applyFont="1" applyFill="1" applyBorder="1" applyAlignment="1">
      <alignment horizontal="center" vertical="top" wrapText="1"/>
    </xf>
    <xf numFmtId="3" fontId="27" fillId="0" borderId="44" xfId="0" applyNumberFormat="1" applyFont="1" applyFill="1" applyBorder="1" applyAlignment="1">
      <alignment horizontal="center" vertical="top" wrapText="1"/>
    </xf>
    <xf numFmtId="3" fontId="5" fillId="0" borderId="52" xfId="0" applyNumberFormat="1" applyFont="1" applyFill="1" applyBorder="1" applyAlignment="1">
      <alignment horizontal="center" vertical="top" wrapText="1"/>
    </xf>
    <xf numFmtId="4" fontId="29" fillId="0" borderId="45" xfId="0" applyNumberFormat="1" applyFont="1" applyBorder="1" applyAlignment="1">
      <alignment horizontal="center" vertical="top" wrapText="1"/>
    </xf>
    <xf numFmtId="4" fontId="29" fillId="0" borderId="46" xfId="0" applyNumberFormat="1" applyFont="1" applyBorder="1" applyAlignment="1">
      <alignment horizontal="right" vertical="top" wrapText="1"/>
    </xf>
    <xf numFmtId="3" fontId="29" fillId="0" borderId="44" xfId="0" applyNumberFormat="1" applyFont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right" wrapText="1"/>
    </xf>
    <xf numFmtId="4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Alignment="1"/>
    <xf numFmtId="49" fontId="0" fillId="0" borderId="62" xfId="0" applyNumberFormat="1" applyFont="1" applyBorder="1" applyAlignment="1">
      <alignment horizontal="right" wrapText="1"/>
    </xf>
    <xf numFmtId="49" fontId="0" fillId="0" borderId="62" xfId="0" applyNumberFormat="1" applyFont="1" applyFill="1" applyBorder="1" applyAlignment="1">
      <alignment horizontal="right" wrapText="1"/>
    </xf>
    <xf numFmtId="49" fontId="26" fillId="0" borderId="91" xfId="0" applyNumberFormat="1" applyFont="1" applyBorder="1" applyAlignment="1">
      <alignment horizontal="right" vertical="center" wrapText="1"/>
    </xf>
    <xf numFmtId="49" fontId="26" fillId="0" borderId="45" xfId="0" applyNumberFormat="1" applyFont="1" applyBorder="1" applyAlignment="1">
      <alignment horizontal="right" vertical="center" wrapText="1"/>
    </xf>
    <xf numFmtId="4" fontId="0" fillId="0" borderId="93" xfId="0" applyNumberFormat="1" applyFont="1" applyBorder="1" applyAlignment="1">
      <alignment horizontal="center" vertical="center"/>
    </xf>
    <xf numFmtId="4" fontId="26" fillId="0" borderId="93" xfId="0" applyNumberFormat="1" applyFont="1" applyBorder="1" applyAlignment="1">
      <alignment horizontal="center" vertical="center"/>
    </xf>
    <xf numFmtId="4" fontId="0" fillId="0" borderId="93" xfId="0" applyNumberFormat="1" applyBorder="1" applyAlignment="1">
      <alignment horizontal="center" vertical="center"/>
    </xf>
    <xf numFmtId="0" fontId="26" fillId="0" borderId="45" xfId="0" applyFont="1" applyBorder="1" applyAlignment="1">
      <alignment vertical="center" wrapText="1"/>
    </xf>
    <xf numFmtId="0" fontId="26" fillId="0" borderId="91" xfId="0" applyFont="1" applyBorder="1" applyAlignment="1">
      <alignment vertical="center" wrapText="1"/>
    </xf>
    <xf numFmtId="49" fontId="0" fillId="7" borderId="25" xfId="0" applyNumberFormat="1" applyFont="1" applyFill="1" applyBorder="1" applyAlignment="1">
      <alignment horizontal="right" wrapText="1"/>
    </xf>
    <xf numFmtId="4" fontId="0" fillId="7" borderId="25" xfId="0" applyNumberFormat="1" applyFont="1" applyFill="1" applyBorder="1" applyAlignment="1">
      <alignment horizontal="center" vertical="center"/>
    </xf>
    <xf numFmtId="0" fontId="0" fillId="7" borderId="0" xfId="0" applyFont="1" applyFill="1"/>
    <xf numFmtId="0" fontId="0" fillId="7" borderId="0" xfId="0" applyFont="1" applyFill="1" applyAlignment="1"/>
    <xf numFmtId="4" fontId="0" fillId="7" borderId="93" xfId="0" applyNumberFormat="1" applyFont="1" applyFill="1" applyBorder="1" applyAlignment="1">
      <alignment horizontal="center" vertical="center"/>
    </xf>
    <xf numFmtId="4" fontId="0" fillId="7" borderId="45" xfId="0" applyNumberFormat="1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 wrapText="1"/>
    </xf>
    <xf numFmtId="0" fontId="0" fillId="7" borderId="9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91" xfId="0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91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horizontal="right" vertical="center" wrapText="1"/>
    </xf>
    <xf numFmtId="0" fontId="26" fillId="0" borderId="91" xfId="0" applyFont="1" applyFill="1" applyBorder="1" applyAlignment="1">
      <alignment vertical="center" wrapText="1"/>
    </xf>
    <xf numFmtId="4" fontId="0" fillId="0" borderId="91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4" fontId="2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103" xfId="0" applyFont="1" applyFill="1" applyBorder="1" applyAlignment="1">
      <alignment horizontal="center" vertical="center" wrapText="1"/>
    </xf>
    <xf numFmtId="0" fontId="0" fillId="0" borderId="104" xfId="0" applyFont="1" applyFill="1" applyBorder="1" applyAlignment="1">
      <alignment horizontal="center" vertical="center" wrapText="1"/>
    </xf>
    <xf numFmtId="4" fontId="26" fillId="0" borderId="104" xfId="0" applyNumberFormat="1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95" xfId="0" applyFont="1" applyFill="1" applyBorder="1" applyAlignment="1">
      <alignment vertical="center" wrapText="1"/>
    </xf>
    <xf numFmtId="0" fontId="26" fillId="0" borderId="96" xfId="0" applyFont="1" applyFill="1" applyBorder="1" applyAlignment="1">
      <alignment vertical="center" wrapText="1"/>
    </xf>
    <xf numFmtId="0" fontId="26" fillId="0" borderId="97" xfId="0" applyFont="1" applyFill="1" applyBorder="1" applyAlignment="1">
      <alignment vertical="center" wrapText="1"/>
    </xf>
    <xf numFmtId="49" fontId="26" fillId="0" borderId="91" xfId="0" applyNumberFormat="1" applyFont="1" applyFill="1" applyBorder="1" applyAlignment="1">
      <alignment horizontal="right" vertical="center" wrapText="1"/>
    </xf>
    <xf numFmtId="166" fontId="33" fillId="5" borderId="29" xfId="0" applyNumberFormat="1" applyFont="1" applyFill="1" applyBorder="1" applyAlignment="1">
      <alignment vertical="center" wrapText="1"/>
    </xf>
    <xf numFmtId="166" fontId="28" fillId="5" borderId="29" xfId="0" applyNumberFormat="1" applyFont="1" applyFill="1" applyBorder="1" applyAlignment="1">
      <alignment vertical="center" wrapText="1"/>
    </xf>
    <xf numFmtId="166" fontId="34" fillId="5" borderId="65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166" fontId="8" fillId="4" borderId="72" xfId="0" applyNumberFormat="1" applyFont="1" applyFill="1" applyBorder="1" applyAlignment="1">
      <alignment horizontal="left" wrapText="1"/>
    </xf>
    <xf numFmtId="0" fontId="7" fillId="0" borderId="73" xfId="0" applyFont="1" applyBorder="1"/>
    <xf numFmtId="0" fontId="7" fillId="0" borderId="74" xfId="0" applyFont="1" applyBorder="1"/>
    <xf numFmtId="3" fontId="5" fillId="0" borderId="77" xfId="0" applyNumberFormat="1" applyFont="1" applyBorder="1" applyAlignment="1">
      <alignment horizontal="center" wrapText="1"/>
    </xf>
    <xf numFmtId="0" fontId="7" fillId="0" borderId="77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0" xfId="0" applyFont="1" applyBorder="1"/>
    <xf numFmtId="0" fontId="7" fillId="0" borderId="41" xfId="0" applyFont="1" applyBorder="1"/>
    <xf numFmtId="0" fontId="7" fillId="0" borderId="69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4" fontId="0" fillId="7" borderId="91" xfId="0" applyNumberFormat="1" applyFont="1" applyFill="1" applyBorder="1" applyAlignment="1">
      <alignment horizontal="center" vertical="center"/>
    </xf>
    <xf numFmtId="4" fontId="0" fillId="7" borderId="70" xfId="0" applyNumberFormat="1" applyFont="1" applyFill="1" applyBorder="1" applyAlignment="1">
      <alignment horizontal="center" vertical="center"/>
    </xf>
    <xf numFmtId="4" fontId="0" fillId="7" borderId="45" xfId="0" applyNumberFormat="1" applyFont="1" applyFill="1" applyBorder="1" applyAlignment="1">
      <alignment horizontal="center" vertical="center"/>
    </xf>
    <xf numFmtId="0" fontId="0" fillId="7" borderId="91" xfId="0" quotePrefix="1" applyFill="1" applyBorder="1" applyAlignment="1">
      <alignment horizontal="center" vertical="center" wrapText="1"/>
    </xf>
    <xf numFmtId="0" fontId="0" fillId="7" borderId="70" xfId="0" applyFont="1" applyFill="1" applyBorder="1" applyAlignment="1">
      <alignment horizontal="center" vertical="center" wrapText="1"/>
    </xf>
    <xf numFmtId="0" fontId="0" fillId="7" borderId="4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32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8" xfId="0" applyFont="1" applyBorder="1"/>
    <xf numFmtId="0" fontId="7" fillId="0" borderId="79" xfId="0" applyFont="1" applyBorder="1"/>
    <xf numFmtId="4" fontId="0" fillId="0" borderId="62" xfId="0" applyNumberFormat="1" applyFont="1" applyBorder="1" applyAlignment="1">
      <alignment horizontal="center"/>
    </xf>
    <xf numFmtId="4" fontId="0" fillId="0" borderId="78" xfId="0" applyNumberFormat="1" applyFont="1" applyBorder="1" applyAlignment="1">
      <alignment horizontal="center"/>
    </xf>
    <xf numFmtId="4" fontId="0" fillId="0" borderId="79" xfId="0" applyNumberFormat="1" applyFont="1" applyBorder="1" applyAlignment="1">
      <alignment horizontal="center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  <xf numFmtId="4" fontId="0" fillId="0" borderId="64" xfId="0" applyNumberFormat="1" applyFont="1" applyBorder="1" applyAlignment="1">
      <alignment horizontal="center" vertical="center"/>
    </xf>
    <xf numFmtId="4" fontId="0" fillId="0" borderId="77" xfId="0" applyNumberFormat="1" applyFont="1" applyBorder="1" applyAlignment="1">
      <alignment horizontal="center" vertical="center"/>
    </xf>
    <xf numFmtId="4" fontId="0" fillId="0" borderId="65" xfId="0" applyNumberFormat="1" applyFont="1" applyBorder="1" applyAlignment="1">
      <alignment horizontal="center" vertical="center"/>
    </xf>
    <xf numFmtId="4" fontId="0" fillId="0" borderId="63" xfId="0" applyNumberFormat="1" applyFont="1" applyBorder="1" applyAlignment="1">
      <alignment horizontal="center" vertical="center"/>
    </xf>
    <xf numFmtId="4" fontId="0" fillId="0" borderId="69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98" xfId="0" applyNumberFormat="1" applyFont="1" applyBorder="1" applyAlignment="1">
      <alignment horizontal="center" vertical="center"/>
    </xf>
    <xf numFmtId="4" fontId="0" fillId="0" borderId="62" xfId="0" applyNumberFormat="1" applyFont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 vertical="center"/>
    </xf>
    <xf numFmtId="4" fontId="0" fillId="0" borderId="79" xfId="0" applyNumberFormat="1" applyFont="1" applyBorder="1" applyAlignment="1">
      <alignment horizontal="center" vertical="center"/>
    </xf>
    <xf numFmtId="4" fontId="0" fillId="0" borderId="94" xfId="0" applyNumberFormat="1" applyFont="1" applyBorder="1" applyAlignment="1">
      <alignment horizontal="center" vertical="center"/>
    </xf>
    <xf numFmtId="49" fontId="26" fillId="0" borderId="93" xfId="0" applyNumberFormat="1" applyFont="1" applyFill="1" applyBorder="1" applyAlignment="1">
      <alignment horizontal="right" vertical="center" wrapText="1"/>
    </xf>
    <xf numFmtId="0" fontId="26" fillId="0" borderId="93" xfId="0" applyFont="1" applyFill="1" applyBorder="1" applyAlignment="1">
      <alignment horizontal="center" vertical="center" wrapText="1"/>
    </xf>
    <xf numFmtId="4" fontId="0" fillId="0" borderId="93" xfId="0" applyNumberFormat="1" applyFont="1" applyFill="1" applyBorder="1" applyAlignment="1">
      <alignment horizontal="center" vertical="center"/>
    </xf>
    <xf numFmtId="4" fontId="26" fillId="0" borderId="93" xfId="0" quotePrefix="1" applyNumberFormat="1" applyFont="1" applyBorder="1" applyAlignment="1">
      <alignment horizontal="center" vertical="center"/>
    </xf>
    <xf numFmtId="4" fontId="0" fillId="0" borderId="93" xfId="0" applyNumberFormat="1" applyFont="1" applyBorder="1" applyAlignment="1">
      <alignment horizontal="center" vertical="center"/>
    </xf>
    <xf numFmtId="0" fontId="26" fillId="7" borderId="91" xfId="0" applyFont="1" applyFill="1" applyBorder="1" applyAlignment="1">
      <alignment horizontal="left" vertical="center" wrapText="1"/>
    </xf>
    <xf numFmtId="0" fontId="26" fillId="7" borderId="70" xfId="0" applyFont="1" applyFill="1" applyBorder="1" applyAlignment="1">
      <alignment horizontal="left" vertical="center" wrapText="1"/>
    </xf>
    <xf numFmtId="0" fontId="26" fillId="7" borderId="45" xfId="0" applyFont="1" applyFill="1" applyBorder="1" applyAlignment="1">
      <alignment horizontal="left" vertical="center" wrapText="1"/>
    </xf>
    <xf numFmtId="49" fontId="26" fillId="7" borderId="91" xfId="0" applyNumberFormat="1" applyFont="1" applyFill="1" applyBorder="1" applyAlignment="1">
      <alignment horizontal="right" vertical="center" wrapText="1"/>
    </xf>
    <xf numFmtId="49" fontId="26" fillId="7" borderId="70" xfId="0" applyNumberFormat="1" applyFont="1" applyFill="1" applyBorder="1" applyAlignment="1">
      <alignment horizontal="right" vertical="center" wrapText="1"/>
    </xf>
    <xf numFmtId="49" fontId="26" fillId="7" borderId="45" xfId="0" applyNumberFormat="1" applyFont="1" applyFill="1" applyBorder="1" applyAlignment="1">
      <alignment horizontal="right" vertical="center" wrapText="1"/>
    </xf>
    <xf numFmtId="0" fontId="0" fillId="7" borderId="91" xfId="0" applyFill="1" applyBorder="1" applyAlignment="1">
      <alignment horizontal="center" vertical="center" wrapText="1"/>
    </xf>
    <xf numFmtId="0" fontId="0" fillId="7" borderId="70" xfId="0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0" fillId="7" borderId="70" xfId="0" quotePrefix="1" applyFill="1" applyBorder="1" applyAlignment="1">
      <alignment horizontal="center" vertical="center" wrapText="1"/>
    </xf>
    <xf numFmtId="49" fontId="26" fillId="0" borderId="93" xfId="0" applyNumberFormat="1" applyFont="1" applyBorder="1" applyAlignment="1">
      <alignment horizontal="right" vertical="center" wrapText="1"/>
    </xf>
    <xf numFmtId="0" fontId="26" fillId="0" borderId="95" xfId="0" applyFont="1" applyBorder="1" applyAlignment="1">
      <alignment horizontal="left" vertical="center" wrapText="1"/>
    </xf>
    <xf numFmtId="0" fontId="26" fillId="0" borderId="96" xfId="0" applyFont="1" applyBorder="1" applyAlignment="1">
      <alignment horizontal="left" vertical="center" wrapText="1"/>
    </xf>
    <xf numFmtId="0" fontId="26" fillId="0" borderId="97" xfId="0" applyFont="1" applyBorder="1" applyAlignment="1">
      <alignment horizontal="left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3" xfId="0" quotePrefix="1" applyBorder="1" applyAlignment="1">
      <alignment horizontal="center" vertical="center" wrapText="1"/>
    </xf>
    <xf numFmtId="4" fontId="0" fillId="0" borderId="91" xfId="0" applyNumberFormat="1" applyFont="1" applyFill="1" applyBorder="1" applyAlignment="1">
      <alignment horizontal="center" vertical="center"/>
    </xf>
    <xf numFmtId="4" fontId="0" fillId="0" borderId="70" xfId="0" applyNumberFormat="1" applyFont="1" applyFill="1" applyBorder="1" applyAlignment="1">
      <alignment horizontal="center" vertical="center"/>
    </xf>
    <xf numFmtId="4" fontId="0" fillId="0" borderId="45" xfId="0" applyNumberFormat="1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/>
    <xf numFmtId="0" fontId="0" fillId="0" borderId="45" xfId="0" applyFont="1" applyFill="1" applyBorder="1" applyAlignment="1"/>
    <xf numFmtId="0" fontId="26" fillId="0" borderId="99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/>
    </xf>
    <xf numFmtId="0" fontId="0" fillId="0" borderId="101" xfId="0" applyFont="1" applyFill="1" applyBorder="1" applyAlignment="1">
      <alignment horizontal="left"/>
    </xf>
    <xf numFmtId="49" fontId="26" fillId="0" borderId="95" xfId="0" applyNumberFormat="1" applyFont="1" applyFill="1" applyBorder="1" applyAlignment="1">
      <alignment horizontal="right" vertical="center" wrapText="1"/>
    </xf>
    <xf numFmtId="49" fontId="26" fillId="0" borderId="96" xfId="0" applyNumberFormat="1" applyFont="1" applyFill="1" applyBorder="1" applyAlignment="1">
      <alignment horizontal="right" vertical="center" wrapText="1"/>
    </xf>
    <xf numFmtId="49" fontId="26" fillId="0" borderId="97" xfId="0" applyNumberFormat="1" applyFont="1" applyFill="1" applyBorder="1" applyAlignment="1">
      <alignment horizontal="right" vertical="center" wrapText="1"/>
    </xf>
    <xf numFmtId="49" fontId="26" fillId="0" borderId="91" xfId="0" applyNumberFormat="1" applyFont="1" applyFill="1" applyBorder="1" applyAlignment="1">
      <alignment horizontal="right" vertical="center" wrapText="1"/>
    </xf>
    <xf numFmtId="49" fontId="26" fillId="0" borderId="70" xfId="0" applyNumberFormat="1" applyFont="1" applyFill="1" applyBorder="1" applyAlignment="1">
      <alignment horizontal="right" vertical="center" wrapText="1"/>
    </xf>
    <xf numFmtId="49" fontId="26" fillId="0" borderId="45" xfId="0" applyNumberFormat="1" applyFont="1" applyFill="1" applyBorder="1" applyAlignment="1">
      <alignment horizontal="right" vertical="center" wrapText="1"/>
    </xf>
    <xf numFmtId="0" fontId="26" fillId="0" borderId="91" xfId="0" applyFont="1" applyFill="1" applyBorder="1" applyAlignment="1">
      <alignment horizontal="left" vertical="center" wrapText="1"/>
    </xf>
    <xf numFmtId="0" fontId="26" fillId="0" borderId="70" xfId="0" applyFont="1" applyFill="1" applyBorder="1" applyAlignment="1">
      <alignment horizontal="left" vertical="center" wrapText="1"/>
    </xf>
    <xf numFmtId="0" fontId="26" fillId="0" borderId="45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wrapText="1"/>
    </xf>
    <xf numFmtId="0" fontId="26" fillId="0" borderId="95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26" fillId="0" borderId="91" xfId="0" quotePrefix="1" applyFont="1" applyFill="1" applyBorder="1" applyAlignment="1">
      <alignment horizontal="center" vertical="center" wrapText="1"/>
    </xf>
    <xf numFmtId="0" fontId="26" fillId="0" borderId="97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26" fillId="0" borderId="106" xfId="0" quotePrefix="1" applyFont="1" applyFill="1" applyBorder="1" applyAlignment="1">
      <alignment horizontal="center" vertical="center" wrapText="1"/>
    </xf>
    <xf numFmtId="0" fontId="26" fillId="0" borderId="107" xfId="0" quotePrefix="1" applyFont="1" applyFill="1" applyBorder="1" applyAlignment="1">
      <alignment horizontal="center" vertical="center" wrapText="1"/>
    </xf>
    <xf numFmtId="0" fontId="26" fillId="0" borderId="108" xfId="0" quotePrefix="1" applyFont="1" applyFill="1" applyBorder="1" applyAlignment="1">
      <alignment horizontal="center" vertical="center" wrapText="1"/>
    </xf>
    <xf numFmtId="4" fontId="0" fillId="0" borderId="95" xfId="0" applyNumberFormat="1" applyFont="1" applyFill="1" applyBorder="1" applyAlignment="1">
      <alignment horizontal="center" vertical="center"/>
    </xf>
    <xf numFmtId="4" fontId="0" fillId="0" borderId="96" xfId="0" applyNumberFormat="1" applyFont="1" applyFill="1" applyBorder="1" applyAlignment="1">
      <alignment horizontal="center" vertical="center"/>
    </xf>
    <xf numFmtId="4" fontId="0" fillId="0" borderId="97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/>
    <xf numFmtId="0" fontId="0" fillId="0" borderId="6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10"/>
  <sheetViews>
    <sheetView tabSelected="1" topLeftCell="A61" zoomScale="74" zoomScaleNormal="74" workbookViewId="0">
      <selection activeCell="S8" sqref="S8"/>
    </sheetView>
  </sheetViews>
  <sheetFormatPr defaultColWidth="12.69921875" defaultRowHeight="15" customHeight="1" x14ac:dyDescent="0.25"/>
  <cols>
    <col min="1" max="1" width="9.69921875" customWidth="1"/>
    <col min="2" max="2" width="6.5" customWidth="1"/>
    <col min="3" max="3" width="29.5" customWidth="1"/>
    <col min="4" max="4" width="9.3984375" customWidth="1"/>
    <col min="5" max="5" width="10.69921875" customWidth="1"/>
    <col min="6" max="6" width="14.19921875" customWidth="1"/>
    <col min="7" max="7" width="13.5" customWidth="1"/>
    <col min="8" max="8" width="10.69921875" customWidth="1"/>
    <col min="9" max="9" width="14.19921875" customWidth="1"/>
    <col min="10" max="10" width="13.5" customWidth="1"/>
    <col min="11" max="11" width="10.69921875" customWidth="1"/>
    <col min="12" max="12" width="14.19921875" customWidth="1"/>
    <col min="13" max="13" width="13.5" customWidth="1"/>
    <col min="14" max="14" width="10.69921875" customWidth="1"/>
    <col min="15" max="15" width="14.19921875" customWidth="1"/>
    <col min="16" max="19" width="13.5" customWidth="1"/>
    <col min="20" max="20" width="22.19921875" customWidth="1"/>
    <col min="21" max="38" width="5" customWidth="1"/>
  </cols>
  <sheetData>
    <row r="1" spans="1:38" ht="14.4" x14ac:dyDescent="0.3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ht="14.4" x14ac:dyDescent="0.3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339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ht="14.4" x14ac:dyDescent="0.3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ht="14.4" x14ac:dyDescent="0.3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338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ht="14.4" x14ac:dyDescent="0.3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ht="14.4" x14ac:dyDescent="0.3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4.4" x14ac:dyDescent="0.3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4" x14ac:dyDescent="0.3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4" x14ac:dyDescent="0.3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4" x14ac:dyDescent="0.3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4" x14ac:dyDescent="0.3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5">
      <c r="A12" s="295" t="s">
        <v>1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5">
      <c r="A13" s="295" t="s">
        <v>2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4.4" x14ac:dyDescent="0.3">
      <c r="A15" s="296" t="s">
        <v>3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4.4" x14ac:dyDescent="0.3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3">
      <c r="A17" s="297" t="s">
        <v>4</v>
      </c>
      <c r="B17" s="299" t="s">
        <v>5</v>
      </c>
      <c r="C17" s="299" t="s">
        <v>6</v>
      </c>
      <c r="D17" s="301" t="s">
        <v>7</v>
      </c>
      <c r="E17" s="272" t="s">
        <v>8</v>
      </c>
      <c r="F17" s="273"/>
      <c r="G17" s="274"/>
      <c r="H17" s="272" t="s">
        <v>9</v>
      </c>
      <c r="I17" s="273"/>
      <c r="J17" s="274"/>
      <c r="K17" s="272" t="s">
        <v>10</v>
      </c>
      <c r="L17" s="273"/>
      <c r="M17" s="274"/>
      <c r="N17" s="272" t="s">
        <v>11</v>
      </c>
      <c r="O17" s="273"/>
      <c r="P17" s="274"/>
      <c r="Q17" s="292" t="s">
        <v>12</v>
      </c>
      <c r="R17" s="273"/>
      <c r="S17" s="274"/>
      <c r="T17" s="293" t="s">
        <v>13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3">
      <c r="A18" s="298"/>
      <c r="B18" s="300"/>
      <c r="C18" s="300"/>
      <c r="D18" s="302"/>
      <c r="E18" s="16" t="s">
        <v>14</v>
      </c>
      <c r="F18" s="17" t="s">
        <v>15</v>
      </c>
      <c r="G18" s="18" t="s">
        <v>16</v>
      </c>
      <c r="H18" s="16" t="s">
        <v>14</v>
      </c>
      <c r="I18" s="17" t="s">
        <v>15</v>
      </c>
      <c r="J18" s="18" t="s">
        <v>17</v>
      </c>
      <c r="K18" s="16" t="s">
        <v>14</v>
      </c>
      <c r="L18" s="17" t="s">
        <v>15</v>
      </c>
      <c r="M18" s="18" t="s">
        <v>18</v>
      </c>
      <c r="N18" s="16" t="s">
        <v>14</v>
      </c>
      <c r="O18" s="17" t="s">
        <v>15</v>
      </c>
      <c r="P18" s="18" t="s">
        <v>19</v>
      </c>
      <c r="Q18" s="18" t="s">
        <v>20</v>
      </c>
      <c r="R18" s="18" t="s">
        <v>21</v>
      </c>
      <c r="S18" s="18" t="s">
        <v>22</v>
      </c>
      <c r="T18" s="29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4.4" x14ac:dyDescent="0.3">
      <c r="A19" s="19" t="s">
        <v>23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5">
      <c r="A20" s="25" t="s">
        <v>24</v>
      </c>
      <c r="B20" s="26" t="s">
        <v>25</v>
      </c>
      <c r="C20" s="27" t="s">
        <v>26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5">
      <c r="A21" s="34" t="s">
        <v>27</v>
      </c>
      <c r="B21" s="35" t="s">
        <v>28</v>
      </c>
      <c r="C21" s="36" t="s">
        <v>29</v>
      </c>
      <c r="D21" s="37" t="s">
        <v>30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318515</v>
      </c>
      <c r="N21" s="38"/>
      <c r="O21" s="39"/>
      <c r="P21" s="40">
        <v>318515</v>
      </c>
      <c r="Q21" s="40">
        <f>G21+M21</f>
        <v>318515</v>
      </c>
      <c r="R21" s="40">
        <f>J21+P21</f>
        <v>318515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5">
      <c r="A22" s="42" t="s">
        <v>31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318515</v>
      </c>
      <c r="N22" s="46"/>
      <c r="O22" s="47"/>
      <c r="P22" s="48">
        <f t="shared" ref="P22:S22" si="0">SUM(P21)</f>
        <v>318515</v>
      </c>
      <c r="Q22" s="48">
        <f t="shared" si="0"/>
        <v>318515</v>
      </c>
      <c r="R22" s="48">
        <f t="shared" si="0"/>
        <v>318515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5">
      <c r="A23" s="275"/>
      <c r="B23" s="276"/>
      <c r="C23" s="27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5">
      <c r="A24" s="55" t="s">
        <v>24</v>
      </c>
      <c r="B24" s="56" t="s">
        <v>32</v>
      </c>
      <c r="C24" s="57" t="s">
        <v>33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5">
      <c r="A25" s="63" t="s">
        <v>27</v>
      </c>
      <c r="B25" s="64" t="s">
        <v>28</v>
      </c>
      <c r="C25" s="63" t="s">
        <v>34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thickBot="1" x14ac:dyDescent="0.3">
      <c r="A26" s="71" t="s">
        <v>35</v>
      </c>
      <c r="B26" s="72" t="s">
        <v>36</v>
      </c>
      <c r="C26" s="71" t="s">
        <v>37</v>
      </c>
      <c r="D26" s="73"/>
      <c r="E26" s="74"/>
      <c r="F26" s="75"/>
      <c r="G26" s="76">
        <f>SUM(G27:G30)</f>
        <v>0</v>
      </c>
      <c r="H26" s="74"/>
      <c r="I26" s="75"/>
      <c r="J26" s="76">
        <f>SUM(J27:J30)</f>
        <v>0</v>
      </c>
      <c r="K26" s="74"/>
      <c r="L26" s="75"/>
      <c r="M26" s="76">
        <f>SUM(M27:M30)</f>
        <v>73500</v>
      </c>
      <c r="N26" s="74"/>
      <c r="O26" s="75"/>
      <c r="P26" s="76">
        <f t="shared" ref="P26:S26" si="1">SUM(P27:P30)</f>
        <v>73500</v>
      </c>
      <c r="Q26" s="76">
        <f t="shared" si="1"/>
        <v>73500</v>
      </c>
      <c r="R26" s="76">
        <f t="shared" si="1"/>
        <v>73500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40.950000000000003" customHeight="1" x14ac:dyDescent="0.25">
      <c r="A27" s="78" t="s">
        <v>38</v>
      </c>
      <c r="B27" s="79" t="s">
        <v>39</v>
      </c>
      <c r="C27" s="184" t="s">
        <v>147</v>
      </c>
      <c r="D27" s="81" t="s">
        <v>41</v>
      </c>
      <c r="E27" s="82"/>
      <c r="F27" s="83"/>
      <c r="G27" s="84">
        <f t="shared" ref="G27:G30" si="2">E27*F27</f>
        <v>0</v>
      </c>
      <c r="H27" s="82"/>
      <c r="I27" s="83"/>
      <c r="J27" s="84">
        <f t="shared" ref="J27:J30" si="3">H27*I27</f>
        <v>0</v>
      </c>
      <c r="K27" s="82">
        <v>3</v>
      </c>
      <c r="L27" s="83">
        <v>7000</v>
      </c>
      <c r="M27" s="84">
        <f>K27*L27</f>
        <v>21000</v>
      </c>
      <c r="N27" s="82">
        <v>3</v>
      </c>
      <c r="O27" s="83">
        <v>7000</v>
      </c>
      <c r="P27" s="84">
        <f>N27*O27</f>
        <v>21000</v>
      </c>
      <c r="Q27" s="84">
        <f>G27+M27</f>
        <v>21000</v>
      </c>
      <c r="R27" s="84">
        <f t="shared" ref="R27:R30" si="4">J27+P27</f>
        <v>21000</v>
      </c>
      <c r="S27" s="84">
        <f t="shared" ref="S27:S30" si="5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5">
      <c r="A28" s="182" t="s">
        <v>38</v>
      </c>
      <c r="B28" s="87" t="s">
        <v>42</v>
      </c>
      <c r="C28" s="185" t="s">
        <v>148</v>
      </c>
      <c r="D28" s="81" t="s">
        <v>41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82">
        <v>3</v>
      </c>
      <c r="L28" s="83">
        <v>7500</v>
      </c>
      <c r="M28" s="84">
        <f t="shared" ref="M28:M30" si="6">K28*L28</f>
        <v>22500</v>
      </c>
      <c r="N28" s="82">
        <v>3</v>
      </c>
      <c r="O28" s="83">
        <v>7500</v>
      </c>
      <c r="P28" s="84">
        <f t="shared" ref="P28:P30" si="7">N28*O28</f>
        <v>22500</v>
      </c>
      <c r="Q28" s="84">
        <f>G28+M28</f>
        <v>22500</v>
      </c>
      <c r="R28" s="84">
        <f t="shared" si="4"/>
        <v>22500</v>
      </c>
      <c r="S28" s="84">
        <f t="shared" si="5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2.549999999999997" customHeight="1" x14ac:dyDescent="0.25">
      <c r="A29" s="86" t="s">
        <v>38</v>
      </c>
      <c r="B29" s="89" t="s">
        <v>43</v>
      </c>
      <c r="C29" s="185" t="s">
        <v>149</v>
      </c>
      <c r="D29" s="81" t="s">
        <v>41</v>
      </c>
      <c r="E29" s="82"/>
      <c r="F29" s="83"/>
      <c r="G29" s="84">
        <f>E29*F29</f>
        <v>0</v>
      </c>
      <c r="H29" s="82"/>
      <c r="I29" s="83"/>
      <c r="J29" s="84">
        <f>H29*I29</f>
        <v>0</v>
      </c>
      <c r="K29" s="82">
        <v>3</v>
      </c>
      <c r="L29" s="83">
        <v>4000</v>
      </c>
      <c r="M29" s="84">
        <f t="shared" si="6"/>
        <v>12000</v>
      </c>
      <c r="N29" s="82">
        <v>3</v>
      </c>
      <c r="O29" s="83">
        <v>4000</v>
      </c>
      <c r="P29" s="84">
        <f t="shared" si="7"/>
        <v>12000</v>
      </c>
      <c r="Q29" s="84">
        <f t="shared" ref="Q29:Q30" si="8">G29+M29</f>
        <v>12000</v>
      </c>
      <c r="R29" s="84">
        <f t="shared" si="4"/>
        <v>12000</v>
      </c>
      <c r="S29" s="84">
        <f t="shared" si="5"/>
        <v>0</v>
      </c>
      <c r="T29" s="8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40.950000000000003" customHeight="1" thickBot="1" x14ac:dyDescent="0.3">
      <c r="A30" s="88" t="s">
        <v>38</v>
      </c>
      <c r="B30" s="181" t="s">
        <v>175</v>
      </c>
      <c r="C30" s="183" t="s">
        <v>150</v>
      </c>
      <c r="D30" s="91" t="s">
        <v>41</v>
      </c>
      <c r="E30" s="92"/>
      <c r="F30" s="93"/>
      <c r="G30" s="94">
        <f t="shared" si="2"/>
        <v>0</v>
      </c>
      <c r="H30" s="92"/>
      <c r="I30" s="93"/>
      <c r="J30" s="94">
        <f t="shared" si="3"/>
        <v>0</v>
      </c>
      <c r="K30" s="92">
        <v>3</v>
      </c>
      <c r="L30" s="93">
        <v>6000</v>
      </c>
      <c r="M30" s="84">
        <f t="shared" si="6"/>
        <v>18000</v>
      </c>
      <c r="N30" s="92">
        <v>3</v>
      </c>
      <c r="O30" s="93">
        <v>6000</v>
      </c>
      <c r="P30" s="84">
        <f t="shared" si="7"/>
        <v>18000</v>
      </c>
      <c r="Q30" s="94">
        <f t="shared" si="8"/>
        <v>18000</v>
      </c>
      <c r="R30" s="94">
        <f t="shared" si="4"/>
        <v>18000</v>
      </c>
      <c r="S30" s="94">
        <f t="shared" si="5"/>
        <v>0</v>
      </c>
      <c r="T30" s="9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thickBot="1" x14ac:dyDescent="0.3">
      <c r="A31" s="71" t="s">
        <v>35</v>
      </c>
      <c r="B31" s="72" t="s">
        <v>44</v>
      </c>
      <c r="C31" s="71" t="s">
        <v>45</v>
      </c>
      <c r="D31" s="73"/>
      <c r="E31" s="74"/>
      <c r="F31" s="75"/>
      <c r="G31" s="76"/>
      <c r="H31" s="74"/>
      <c r="I31" s="75"/>
      <c r="J31" s="76"/>
      <c r="K31" s="74"/>
      <c r="L31" s="75"/>
      <c r="M31" s="76">
        <f>SUM(M32:M34)</f>
        <v>0</v>
      </c>
      <c r="N31" s="74"/>
      <c r="O31" s="75"/>
      <c r="P31" s="76">
        <f t="shared" ref="P31:S31" si="9">SUM(P32:P34)</f>
        <v>0</v>
      </c>
      <c r="Q31" s="76">
        <f t="shared" si="9"/>
        <v>0</v>
      </c>
      <c r="R31" s="76">
        <f t="shared" si="9"/>
        <v>0</v>
      </c>
      <c r="S31" s="76">
        <f t="shared" si="9"/>
        <v>0</v>
      </c>
      <c r="T31" s="7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5">
      <c r="A32" s="78" t="s">
        <v>38</v>
      </c>
      <c r="B32" s="79" t="s">
        <v>46</v>
      </c>
      <c r="C32" s="80" t="s">
        <v>40</v>
      </c>
      <c r="D32" s="81"/>
      <c r="E32" s="277" t="s">
        <v>47</v>
      </c>
      <c r="F32" s="276"/>
      <c r="G32" s="278"/>
      <c r="H32" s="277" t="s">
        <v>47</v>
      </c>
      <c r="I32" s="276"/>
      <c r="J32" s="278"/>
      <c r="K32" s="82"/>
      <c r="L32" s="83"/>
      <c r="M32" s="84">
        <f t="shared" ref="M32:M34" si="10">K32*L32</f>
        <v>0</v>
      </c>
      <c r="N32" s="82"/>
      <c r="O32" s="83"/>
      <c r="P32" s="84">
        <f t="shared" ref="P32:P34" si="11">N32*O32</f>
        <v>0</v>
      </c>
      <c r="Q32" s="84">
        <f t="shared" ref="Q32:Q34" si="12">G32+M32</f>
        <v>0</v>
      </c>
      <c r="R32" s="84">
        <f t="shared" ref="R32:R34" si="13">J32+P32</f>
        <v>0</v>
      </c>
      <c r="S32" s="84">
        <f t="shared" ref="S32:S34" si="14">Q32-R32</f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25">
      <c r="A33" s="86" t="s">
        <v>38</v>
      </c>
      <c r="B33" s="87" t="s">
        <v>48</v>
      </c>
      <c r="C33" s="80" t="s">
        <v>40</v>
      </c>
      <c r="D33" s="81"/>
      <c r="E33" s="279"/>
      <c r="F33" s="276"/>
      <c r="G33" s="278"/>
      <c r="H33" s="279"/>
      <c r="I33" s="276"/>
      <c r="J33" s="278"/>
      <c r="K33" s="82"/>
      <c r="L33" s="83"/>
      <c r="M33" s="84">
        <f t="shared" si="10"/>
        <v>0</v>
      </c>
      <c r="N33" s="82"/>
      <c r="O33" s="83"/>
      <c r="P33" s="84">
        <f t="shared" si="11"/>
        <v>0</v>
      </c>
      <c r="Q33" s="84">
        <f t="shared" si="12"/>
        <v>0</v>
      </c>
      <c r="R33" s="84">
        <f t="shared" si="13"/>
        <v>0</v>
      </c>
      <c r="S33" s="84">
        <f t="shared" si="14"/>
        <v>0</v>
      </c>
      <c r="T33" s="8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x14ac:dyDescent="0.25">
      <c r="A34" s="88" t="s">
        <v>38</v>
      </c>
      <c r="B34" s="89" t="s">
        <v>49</v>
      </c>
      <c r="C34" s="90" t="s">
        <v>40</v>
      </c>
      <c r="D34" s="91"/>
      <c r="E34" s="279"/>
      <c r="F34" s="276"/>
      <c r="G34" s="278"/>
      <c r="H34" s="279"/>
      <c r="I34" s="276"/>
      <c r="J34" s="278"/>
      <c r="K34" s="92"/>
      <c r="L34" s="93"/>
      <c r="M34" s="94">
        <f t="shared" si="10"/>
        <v>0</v>
      </c>
      <c r="N34" s="92"/>
      <c r="O34" s="93"/>
      <c r="P34" s="94">
        <f t="shared" si="11"/>
        <v>0</v>
      </c>
      <c r="Q34" s="94">
        <f t="shared" si="12"/>
        <v>0</v>
      </c>
      <c r="R34" s="94">
        <f t="shared" si="13"/>
        <v>0</v>
      </c>
      <c r="S34" s="94">
        <f t="shared" si="14"/>
        <v>0</v>
      </c>
      <c r="T34" s="9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thickBot="1" x14ac:dyDescent="0.3">
      <c r="A35" s="71" t="s">
        <v>35</v>
      </c>
      <c r="B35" s="72" t="s">
        <v>50</v>
      </c>
      <c r="C35" s="71" t="s">
        <v>51</v>
      </c>
      <c r="D35" s="73"/>
      <c r="E35" s="74"/>
      <c r="F35" s="75"/>
      <c r="G35" s="76"/>
      <c r="H35" s="74"/>
      <c r="I35" s="75"/>
      <c r="J35" s="76"/>
      <c r="K35" s="74"/>
      <c r="L35" s="75"/>
      <c r="M35" s="76">
        <f>SUM(M36:M38)</f>
        <v>64500</v>
      </c>
      <c r="N35" s="74"/>
      <c r="O35" s="75"/>
      <c r="P35" s="76">
        <f t="shared" ref="P35:S35" si="15">SUM(P36:P38)</f>
        <v>64500</v>
      </c>
      <c r="Q35" s="76">
        <f t="shared" si="15"/>
        <v>64500</v>
      </c>
      <c r="R35" s="76">
        <f t="shared" si="15"/>
        <v>64500</v>
      </c>
      <c r="S35" s="76">
        <f t="shared" si="15"/>
        <v>0</v>
      </c>
      <c r="T35" s="7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5">
      <c r="A36" s="78" t="s">
        <v>38</v>
      </c>
      <c r="B36" s="79" t="s">
        <v>52</v>
      </c>
      <c r="C36" s="184" t="s">
        <v>184</v>
      </c>
      <c r="D36" s="196" t="s">
        <v>122</v>
      </c>
      <c r="E36" s="277" t="s">
        <v>47</v>
      </c>
      <c r="F36" s="276"/>
      <c r="G36" s="278"/>
      <c r="H36" s="277" t="s">
        <v>47</v>
      </c>
      <c r="I36" s="276"/>
      <c r="J36" s="278"/>
      <c r="K36" s="82">
        <v>3</v>
      </c>
      <c r="L36" s="83">
        <v>6800</v>
      </c>
      <c r="M36" s="84">
        <f>K36*L36</f>
        <v>20400</v>
      </c>
      <c r="N36" s="82">
        <v>3</v>
      </c>
      <c r="O36" s="83">
        <v>6800</v>
      </c>
      <c r="P36" s="84">
        <f>N36*O36</f>
        <v>20400</v>
      </c>
      <c r="Q36" s="84">
        <f t="shared" ref="Q36:Q38" si="16">G36+M36</f>
        <v>20400</v>
      </c>
      <c r="R36" s="84">
        <f t="shared" ref="R36:R38" si="17">J36+P36</f>
        <v>20400</v>
      </c>
      <c r="S36" s="84">
        <f t="shared" ref="S36:S38" si="18">Q36-R36</f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5">
      <c r="A37" s="86" t="s">
        <v>38</v>
      </c>
      <c r="B37" s="87" t="s">
        <v>53</v>
      </c>
      <c r="C37" s="186" t="s">
        <v>151</v>
      </c>
      <c r="D37" s="196" t="s">
        <v>122</v>
      </c>
      <c r="E37" s="279"/>
      <c r="F37" s="276"/>
      <c r="G37" s="278"/>
      <c r="H37" s="279"/>
      <c r="I37" s="276"/>
      <c r="J37" s="278"/>
      <c r="K37" s="82">
        <v>3</v>
      </c>
      <c r="L37" s="83">
        <v>7500</v>
      </c>
      <c r="M37" s="84">
        <f t="shared" ref="M37:M38" si="19">K37*L37</f>
        <v>22500</v>
      </c>
      <c r="N37" s="82">
        <v>3</v>
      </c>
      <c r="O37" s="83">
        <v>7500</v>
      </c>
      <c r="P37" s="84">
        <f t="shared" ref="P37:P38" si="20">N37*O37</f>
        <v>22500</v>
      </c>
      <c r="Q37" s="84">
        <f t="shared" si="16"/>
        <v>22500</v>
      </c>
      <c r="R37" s="84">
        <f t="shared" si="17"/>
        <v>22500</v>
      </c>
      <c r="S37" s="84">
        <f t="shared" si="18"/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thickBot="1" x14ac:dyDescent="0.3">
      <c r="A38" s="88" t="s">
        <v>38</v>
      </c>
      <c r="B38" s="89" t="s">
        <v>54</v>
      </c>
      <c r="C38" s="183" t="s">
        <v>152</v>
      </c>
      <c r="D38" s="196" t="s">
        <v>122</v>
      </c>
      <c r="E38" s="280"/>
      <c r="F38" s="281"/>
      <c r="G38" s="282"/>
      <c r="H38" s="280"/>
      <c r="I38" s="281"/>
      <c r="J38" s="282"/>
      <c r="K38" s="92">
        <v>3</v>
      </c>
      <c r="L38" s="93">
        <v>7200</v>
      </c>
      <c r="M38" s="84">
        <f t="shared" si="19"/>
        <v>21600</v>
      </c>
      <c r="N38" s="92">
        <v>3</v>
      </c>
      <c r="O38" s="93">
        <v>7200</v>
      </c>
      <c r="P38" s="84">
        <f t="shared" si="20"/>
        <v>21600</v>
      </c>
      <c r="Q38" s="84">
        <f t="shared" si="16"/>
        <v>21600</v>
      </c>
      <c r="R38" s="84">
        <f t="shared" si="17"/>
        <v>21600</v>
      </c>
      <c r="S38" s="84">
        <f t="shared" si="18"/>
        <v>0</v>
      </c>
      <c r="T38" s="9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thickBot="1" x14ac:dyDescent="0.3">
      <c r="A39" s="96" t="s">
        <v>55</v>
      </c>
      <c r="B39" s="97"/>
      <c r="C39" s="98"/>
      <c r="D39" s="99"/>
      <c r="E39" s="100"/>
      <c r="F39" s="101"/>
      <c r="G39" s="102">
        <f>G26+G31+G35</f>
        <v>0</v>
      </c>
      <c r="H39" s="100"/>
      <c r="I39" s="101"/>
      <c r="J39" s="102">
        <f>J26+J31+J35</f>
        <v>0</v>
      </c>
      <c r="K39" s="100"/>
      <c r="L39" s="101"/>
      <c r="M39" s="102">
        <f>M26+M31+M35</f>
        <v>138000</v>
      </c>
      <c r="N39" s="100"/>
      <c r="O39" s="101"/>
      <c r="P39" s="102">
        <f t="shared" ref="P39:S39" si="21">P26+P31+P35</f>
        <v>138000</v>
      </c>
      <c r="Q39" s="102">
        <f t="shared" si="21"/>
        <v>138000</v>
      </c>
      <c r="R39" s="102">
        <f t="shared" si="21"/>
        <v>138000</v>
      </c>
      <c r="S39" s="102">
        <f t="shared" si="21"/>
        <v>0</v>
      </c>
      <c r="T39" s="103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 x14ac:dyDescent="0.25">
      <c r="A40" s="71" t="s">
        <v>27</v>
      </c>
      <c r="B40" s="72" t="s">
        <v>56</v>
      </c>
      <c r="C40" s="71" t="s">
        <v>57</v>
      </c>
      <c r="D40" s="73"/>
      <c r="E40" s="74"/>
      <c r="F40" s="75"/>
      <c r="G40" s="104"/>
      <c r="H40" s="74"/>
      <c r="I40" s="75"/>
      <c r="J40" s="104"/>
      <c r="K40" s="74"/>
      <c r="L40" s="75"/>
      <c r="M40" s="104"/>
      <c r="N40" s="74"/>
      <c r="O40" s="75"/>
      <c r="P40" s="104"/>
      <c r="Q40" s="104"/>
      <c r="R40" s="104"/>
      <c r="S40" s="104"/>
      <c r="T40" s="7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</row>
    <row r="41" spans="1:38" ht="30" customHeight="1" x14ac:dyDescent="0.25">
      <c r="A41" s="78" t="s">
        <v>38</v>
      </c>
      <c r="B41" s="105" t="s">
        <v>58</v>
      </c>
      <c r="C41" s="80" t="s">
        <v>59</v>
      </c>
      <c r="D41" s="81"/>
      <c r="E41" s="82"/>
      <c r="F41" s="106">
        <v>0.22</v>
      </c>
      <c r="G41" s="84">
        <f t="shared" ref="G41:G42" si="22">E41*F41</f>
        <v>0</v>
      </c>
      <c r="H41" s="82"/>
      <c r="I41" s="210">
        <v>0.22</v>
      </c>
      <c r="J41" s="211">
        <f t="shared" ref="J41:J42" si="23">H41*I41</f>
        <v>0</v>
      </c>
      <c r="K41" s="212">
        <v>73500</v>
      </c>
      <c r="L41" s="210">
        <v>0.22</v>
      </c>
      <c r="M41" s="211">
        <f>K41*L41</f>
        <v>16170</v>
      </c>
      <c r="N41" s="212">
        <v>73500</v>
      </c>
      <c r="O41" s="210">
        <v>0.22</v>
      </c>
      <c r="P41" s="84">
        <f>N41*O41</f>
        <v>16170</v>
      </c>
      <c r="Q41" s="84">
        <f t="shared" ref="Q41:Q42" si="24">G41+M41</f>
        <v>16170</v>
      </c>
      <c r="R41" s="84">
        <f t="shared" ref="R41:R42" si="25">J41+P41</f>
        <v>16170</v>
      </c>
      <c r="S41" s="84">
        <f t="shared" ref="S41:S42" si="26">Q41-R41</f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5">
      <c r="A42" s="86" t="s">
        <v>38</v>
      </c>
      <c r="B42" s="87" t="s">
        <v>60</v>
      </c>
      <c r="C42" s="80" t="s">
        <v>45</v>
      </c>
      <c r="D42" s="81"/>
      <c r="E42" s="82"/>
      <c r="F42" s="106">
        <v>0.22</v>
      </c>
      <c r="G42" s="84">
        <f t="shared" si="22"/>
        <v>0</v>
      </c>
      <c r="H42" s="82"/>
      <c r="I42" s="210">
        <v>0.22</v>
      </c>
      <c r="J42" s="211">
        <f t="shared" si="23"/>
        <v>0</v>
      </c>
      <c r="K42" s="212"/>
      <c r="L42" s="210">
        <v>0.22</v>
      </c>
      <c r="M42" s="211">
        <f t="shared" ref="M42" si="27">K42*L42</f>
        <v>0</v>
      </c>
      <c r="N42" s="212"/>
      <c r="O42" s="210">
        <v>0.22</v>
      </c>
      <c r="P42" s="84">
        <f t="shared" ref="P42" si="28">N42*O42</f>
        <v>0</v>
      </c>
      <c r="Q42" s="84">
        <f t="shared" si="24"/>
        <v>0</v>
      </c>
      <c r="R42" s="84">
        <f t="shared" si="25"/>
        <v>0</v>
      </c>
      <c r="S42" s="84">
        <f t="shared" si="26"/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5">
      <c r="A43" s="96" t="s">
        <v>61</v>
      </c>
      <c r="B43" s="97"/>
      <c r="C43" s="98"/>
      <c r="D43" s="99"/>
      <c r="E43" s="100"/>
      <c r="F43" s="101"/>
      <c r="G43" s="102">
        <f>SUM(G41:G42)</f>
        <v>0</v>
      </c>
      <c r="H43" s="100"/>
      <c r="I43" s="101"/>
      <c r="J43" s="102">
        <f>SUM(J41:J42)</f>
        <v>0</v>
      </c>
      <c r="K43" s="100"/>
      <c r="L43" s="101"/>
      <c r="M43" s="102">
        <f>SUM(M41:M42)</f>
        <v>16170</v>
      </c>
      <c r="N43" s="100"/>
      <c r="O43" s="101"/>
      <c r="P43" s="102">
        <f t="shared" ref="P43:S43" si="29">SUM(P41:P42)</f>
        <v>16170</v>
      </c>
      <c r="Q43" s="102">
        <f t="shared" si="29"/>
        <v>16170</v>
      </c>
      <c r="R43" s="102">
        <f t="shared" si="29"/>
        <v>16170</v>
      </c>
      <c r="S43" s="102">
        <f t="shared" si="29"/>
        <v>0</v>
      </c>
      <c r="T43" s="103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30" customHeight="1" x14ac:dyDescent="0.25">
      <c r="A44" s="71" t="s">
        <v>27</v>
      </c>
      <c r="B44" s="72" t="s">
        <v>62</v>
      </c>
      <c r="C44" s="71" t="s">
        <v>63</v>
      </c>
      <c r="D44" s="73"/>
      <c r="E44" s="74"/>
      <c r="F44" s="75"/>
      <c r="G44" s="104"/>
      <c r="H44" s="74"/>
      <c r="I44" s="75"/>
      <c r="J44" s="104"/>
      <c r="K44" s="74"/>
      <c r="L44" s="75"/>
      <c r="M44" s="104"/>
      <c r="N44" s="74"/>
      <c r="O44" s="75"/>
      <c r="P44" s="104"/>
      <c r="Q44" s="104"/>
      <c r="R44" s="104"/>
      <c r="S44" s="104"/>
      <c r="T44" s="7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</row>
    <row r="45" spans="1:38" ht="30" customHeight="1" x14ac:dyDescent="0.25">
      <c r="A45" s="78" t="s">
        <v>38</v>
      </c>
      <c r="B45" s="105" t="s">
        <v>64</v>
      </c>
      <c r="C45" s="107" t="s">
        <v>65</v>
      </c>
      <c r="D45" s="81" t="s">
        <v>41</v>
      </c>
      <c r="E45" s="82"/>
      <c r="F45" s="83"/>
      <c r="G45" s="84">
        <f t="shared" ref="G45:G47" si="30">E45*F45</f>
        <v>0</v>
      </c>
      <c r="H45" s="82"/>
      <c r="I45" s="83"/>
      <c r="J45" s="84">
        <f t="shared" ref="J45:J47" si="31">H45*I45</f>
        <v>0</v>
      </c>
      <c r="K45" s="82"/>
      <c r="L45" s="83"/>
      <c r="M45" s="84">
        <f t="shared" ref="M45:M47" si="32">K45*L45</f>
        <v>0</v>
      </c>
      <c r="N45" s="82"/>
      <c r="O45" s="83"/>
      <c r="P45" s="84">
        <f t="shared" ref="P45:P47" si="33">N45*O45</f>
        <v>0</v>
      </c>
      <c r="Q45" s="84">
        <f t="shared" ref="Q45:Q47" si="34">G45+M45</f>
        <v>0</v>
      </c>
      <c r="R45" s="84">
        <f t="shared" ref="R45:R47" si="35">J45+P45</f>
        <v>0</v>
      </c>
      <c r="S45" s="84">
        <f t="shared" ref="S45:S47" si="36">Q45-R45</f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5">
      <c r="A46" s="86" t="s">
        <v>38</v>
      </c>
      <c r="B46" s="87" t="s">
        <v>66</v>
      </c>
      <c r="C46" s="107" t="s">
        <v>65</v>
      </c>
      <c r="D46" s="81" t="s">
        <v>41</v>
      </c>
      <c r="E46" s="82"/>
      <c r="F46" s="83"/>
      <c r="G46" s="84">
        <f t="shared" si="30"/>
        <v>0</v>
      </c>
      <c r="H46" s="82"/>
      <c r="I46" s="83"/>
      <c r="J46" s="84">
        <f t="shared" si="31"/>
        <v>0</v>
      </c>
      <c r="K46" s="82"/>
      <c r="L46" s="83"/>
      <c r="M46" s="84">
        <f t="shared" si="32"/>
        <v>0</v>
      </c>
      <c r="N46" s="82"/>
      <c r="O46" s="83"/>
      <c r="P46" s="8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5">
      <c r="A47" s="88" t="s">
        <v>38</v>
      </c>
      <c r="B47" s="89" t="s">
        <v>67</v>
      </c>
      <c r="C47" s="107" t="s">
        <v>65</v>
      </c>
      <c r="D47" s="91" t="s">
        <v>41</v>
      </c>
      <c r="E47" s="92"/>
      <c r="F47" s="93"/>
      <c r="G47" s="94">
        <f t="shared" si="30"/>
        <v>0</v>
      </c>
      <c r="H47" s="92"/>
      <c r="I47" s="93"/>
      <c r="J47" s="94">
        <f t="shared" si="31"/>
        <v>0</v>
      </c>
      <c r="K47" s="92"/>
      <c r="L47" s="93"/>
      <c r="M47" s="94">
        <f t="shared" si="32"/>
        <v>0</v>
      </c>
      <c r="N47" s="92"/>
      <c r="O47" s="93"/>
      <c r="P47" s="94">
        <f t="shared" si="33"/>
        <v>0</v>
      </c>
      <c r="Q47" s="84">
        <f t="shared" si="34"/>
        <v>0</v>
      </c>
      <c r="R47" s="84">
        <f t="shared" si="35"/>
        <v>0</v>
      </c>
      <c r="S47" s="84">
        <f t="shared" si="36"/>
        <v>0</v>
      </c>
      <c r="T47" s="9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5">
      <c r="A48" s="96" t="s">
        <v>68</v>
      </c>
      <c r="B48" s="97"/>
      <c r="C48" s="98"/>
      <c r="D48" s="99"/>
      <c r="E48" s="100"/>
      <c r="F48" s="101"/>
      <c r="G48" s="102">
        <f>SUM(G45:G47)</f>
        <v>0</v>
      </c>
      <c r="H48" s="100"/>
      <c r="I48" s="101"/>
      <c r="J48" s="102">
        <f>SUM(J45:J47)</f>
        <v>0</v>
      </c>
      <c r="K48" s="100"/>
      <c r="L48" s="101"/>
      <c r="M48" s="102">
        <f>SUM(M45:M47)</f>
        <v>0</v>
      </c>
      <c r="N48" s="100"/>
      <c r="O48" s="101"/>
      <c r="P48" s="102">
        <f t="shared" ref="P48:S48" si="37">SUM(P45:P47)</f>
        <v>0</v>
      </c>
      <c r="Q48" s="102">
        <f t="shared" si="37"/>
        <v>0</v>
      </c>
      <c r="R48" s="102">
        <f t="shared" si="37"/>
        <v>0</v>
      </c>
      <c r="S48" s="102">
        <f t="shared" si="37"/>
        <v>0</v>
      </c>
      <c r="T48" s="103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30" customHeight="1" thickBot="1" x14ac:dyDescent="0.3">
      <c r="A49" s="71" t="s">
        <v>27</v>
      </c>
      <c r="B49" s="72" t="s">
        <v>69</v>
      </c>
      <c r="C49" s="259" t="s">
        <v>70</v>
      </c>
      <c r="D49" s="73"/>
      <c r="E49" s="74"/>
      <c r="F49" s="75"/>
      <c r="G49" s="104"/>
      <c r="H49" s="74"/>
      <c r="I49" s="75"/>
      <c r="J49" s="104"/>
      <c r="K49" s="74"/>
      <c r="L49" s="75"/>
      <c r="M49" s="104"/>
      <c r="N49" s="74"/>
      <c r="O49" s="75"/>
      <c r="P49" s="104"/>
      <c r="Q49" s="104"/>
      <c r="R49" s="104"/>
      <c r="S49" s="104"/>
      <c r="T49" s="77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</row>
    <row r="50" spans="1:38" ht="30" customHeight="1" x14ac:dyDescent="0.25">
      <c r="A50" s="78" t="s">
        <v>38</v>
      </c>
      <c r="B50" s="105" t="s">
        <v>71</v>
      </c>
      <c r="C50" s="107" t="s">
        <v>72</v>
      </c>
      <c r="D50" s="81" t="s">
        <v>41</v>
      </c>
      <c r="E50" s="82"/>
      <c r="F50" s="83"/>
      <c r="G50" s="84">
        <f t="shared" ref="G50:G55" si="38">E50*F50</f>
        <v>0</v>
      </c>
      <c r="H50" s="82"/>
      <c r="I50" s="83"/>
      <c r="J50" s="84">
        <f t="shared" ref="J50:J55" si="39">H50*I50</f>
        <v>0</v>
      </c>
      <c r="K50" s="82">
        <v>3</v>
      </c>
      <c r="L50" s="83">
        <v>760</v>
      </c>
      <c r="M50" s="195">
        <f t="shared" ref="M50:M54" si="40">K50*L50</f>
        <v>2280</v>
      </c>
      <c r="N50" s="206">
        <v>3</v>
      </c>
      <c r="O50" s="207">
        <v>814.8</v>
      </c>
      <c r="P50" s="84">
        <f t="shared" ref="P50:P55" si="41">N50*O50</f>
        <v>2444.3999999999996</v>
      </c>
      <c r="Q50" s="84">
        <f t="shared" ref="Q50:Q55" si="42">G50+M50</f>
        <v>2280</v>
      </c>
      <c r="R50" s="84">
        <f t="shared" ref="R50:R55" si="43">J50+P50</f>
        <v>2444.3999999999996</v>
      </c>
      <c r="S50" s="84">
        <f t="shared" ref="S50:S55" si="44">Q50-R50</f>
        <v>-164.39999999999964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5">
      <c r="A51" s="86" t="s">
        <v>38</v>
      </c>
      <c r="B51" s="89" t="s">
        <v>73</v>
      </c>
      <c r="C51" s="107" t="s">
        <v>74</v>
      </c>
      <c r="D51" s="81" t="s">
        <v>41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>
        <v>3</v>
      </c>
      <c r="L51" s="83">
        <v>2960</v>
      </c>
      <c r="M51" s="194">
        <f t="shared" si="40"/>
        <v>8880</v>
      </c>
      <c r="N51" s="206">
        <v>3</v>
      </c>
      <c r="O51" s="207">
        <v>2279.7600000000002</v>
      </c>
      <c r="P51" s="84">
        <f t="shared" si="41"/>
        <v>6839.2800000000007</v>
      </c>
      <c r="Q51" s="84">
        <f t="shared" si="42"/>
        <v>8880</v>
      </c>
      <c r="R51" s="84">
        <f t="shared" si="43"/>
        <v>6839.2800000000007</v>
      </c>
      <c r="S51" s="84">
        <f t="shared" si="44"/>
        <v>2040.7199999999993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5">
      <c r="A52" s="86" t="s">
        <v>38</v>
      </c>
      <c r="B52" s="87" t="s">
        <v>75</v>
      </c>
      <c r="C52" s="109" t="s">
        <v>76</v>
      </c>
      <c r="D52" s="81" t="s">
        <v>41</v>
      </c>
      <c r="E52" s="82"/>
      <c r="F52" s="83"/>
      <c r="G52" s="84">
        <f t="shared" si="38"/>
        <v>0</v>
      </c>
      <c r="H52" s="82"/>
      <c r="I52" s="83"/>
      <c r="J52" s="84">
        <f t="shared" si="39"/>
        <v>0</v>
      </c>
      <c r="K52" s="82">
        <v>3</v>
      </c>
      <c r="L52" s="83">
        <v>4530</v>
      </c>
      <c r="M52" s="194">
        <f t="shared" si="40"/>
        <v>13590</v>
      </c>
      <c r="N52" s="206">
        <v>3</v>
      </c>
      <c r="O52" s="207">
        <v>3317.4</v>
      </c>
      <c r="P52" s="84">
        <f t="shared" si="41"/>
        <v>9952.2000000000007</v>
      </c>
      <c r="Q52" s="84">
        <f t="shared" si="42"/>
        <v>13590</v>
      </c>
      <c r="R52" s="84">
        <f t="shared" si="43"/>
        <v>9952.2000000000007</v>
      </c>
      <c r="S52" s="84">
        <f t="shared" si="44"/>
        <v>3637.7999999999993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5">
      <c r="A53" s="86" t="s">
        <v>38</v>
      </c>
      <c r="B53" s="187" t="s">
        <v>77</v>
      </c>
      <c r="C53" s="107" t="s">
        <v>153</v>
      </c>
      <c r="D53" s="81" t="s">
        <v>41</v>
      </c>
      <c r="E53" s="188"/>
      <c r="F53" s="189"/>
      <c r="G53" s="84">
        <f t="shared" si="38"/>
        <v>0</v>
      </c>
      <c r="H53" s="188"/>
      <c r="I53" s="189"/>
      <c r="J53" s="84">
        <f t="shared" si="39"/>
        <v>0</v>
      </c>
      <c r="K53" s="188">
        <v>3</v>
      </c>
      <c r="L53" s="189">
        <v>1710</v>
      </c>
      <c r="M53" s="194">
        <f t="shared" si="40"/>
        <v>5130</v>
      </c>
      <c r="N53" s="202">
        <v>3</v>
      </c>
      <c r="O53" s="203">
        <v>1711.08</v>
      </c>
      <c r="P53" s="84">
        <f t="shared" si="41"/>
        <v>5133.24</v>
      </c>
      <c r="Q53" s="84">
        <f t="shared" si="42"/>
        <v>5130</v>
      </c>
      <c r="R53" s="84">
        <f t="shared" si="43"/>
        <v>5133.24</v>
      </c>
      <c r="S53" s="84">
        <f t="shared" si="44"/>
        <v>-3.2399999999997817</v>
      </c>
      <c r="T53" s="9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5">
      <c r="A54" s="86" t="s">
        <v>38</v>
      </c>
      <c r="B54" s="187" t="s">
        <v>173</v>
      </c>
      <c r="C54" s="107" t="s">
        <v>154</v>
      </c>
      <c r="D54" s="81" t="s">
        <v>41</v>
      </c>
      <c r="E54" s="190"/>
      <c r="F54" s="191"/>
      <c r="G54" s="84">
        <f t="shared" si="38"/>
        <v>0</v>
      </c>
      <c r="H54" s="190"/>
      <c r="I54" s="193"/>
      <c r="J54" s="84">
        <f t="shared" si="39"/>
        <v>0</v>
      </c>
      <c r="K54" s="192">
        <v>3</v>
      </c>
      <c r="L54" s="193">
        <v>230</v>
      </c>
      <c r="M54" s="194">
        <f t="shared" si="40"/>
        <v>690</v>
      </c>
      <c r="N54" s="204">
        <v>3</v>
      </c>
      <c r="O54" s="205">
        <v>226.98</v>
      </c>
      <c r="P54" s="84">
        <f t="shared" si="41"/>
        <v>680.93999999999994</v>
      </c>
      <c r="Q54" s="84">
        <f t="shared" si="42"/>
        <v>690</v>
      </c>
      <c r="R54" s="84">
        <f t="shared" si="43"/>
        <v>680.93999999999994</v>
      </c>
      <c r="S54" s="84">
        <f t="shared" si="44"/>
        <v>9.0600000000000591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58.05" customHeight="1" thickBot="1" x14ac:dyDescent="0.3">
      <c r="A55" s="88" t="s">
        <v>38</v>
      </c>
      <c r="B55" s="187" t="s">
        <v>174</v>
      </c>
      <c r="C55" s="110" t="s">
        <v>78</v>
      </c>
      <c r="D55" s="91" t="s">
        <v>41</v>
      </c>
      <c r="E55" s="92"/>
      <c r="F55" s="93"/>
      <c r="G55" s="94">
        <f t="shared" si="38"/>
        <v>0</v>
      </c>
      <c r="H55" s="92"/>
      <c r="I55" s="93"/>
      <c r="J55" s="94">
        <f t="shared" si="39"/>
        <v>0</v>
      </c>
      <c r="K55" s="92">
        <v>3</v>
      </c>
      <c r="L55" s="93">
        <v>445</v>
      </c>
      <c r="M55" s="94">
        <f t="shared" ref="M55" si="45">K55*L55</f>
        <v>1335</v>
      </c>
      <c r="N55" s="92">
        <v>3</v>
      </c>
      <c r="O55" s="93">
        <v>445</v>
      </c>
      <c r="P55" s="84">
        <f t="shared" si="41"/>
        <v>1335</v>
      </c>
      <c r="Q55" s="84">
        <f t="shared" si="42"/>
        <v>1335</v>
      </c>
      <c r="R55" s="84">
        <f t="shared" si="43"/>
        <v>1335</v>
      </c>
      <c r="S55" s="84">
        <f t="shared" si="44"/>
        <v>0</v>
      </c>
      <c r="T55" s="9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thickBot="1" x14ac:dyDescent="0.3">
      <c r="A56" s="111" t="s">
        <v>79</v>
      </c>
      <c r="B56" s="97"/>
      <c r="C56" s="98"/>
      <c r="D56" s="99"/>
      <c r="E56" s="100"/>
      <c r="F56" s="101"/>
      <c r="G56" s="102">
        <f>SUM(G50:G55)</f>
        <v>0</v>
      </c>
      <c r="H56" s="100"/>
      <c r="I56" s="101"/>
      <c r="J56" s="102">
        <f>SUM(J50:J55)</f>
        <v>0</v>
      </c>
      <c r="K56" s="100"/>
      <c r="L56" s="101"/>
      <c r="M56" s="102">
        <f>SUM(M50:M55)</f>
        <v>31905</v>
      </c>
      <c r="N56" s="100"/>
      <c r="O56" s="101"/>
      <c r="P56" s="102">
        <f t="shared" ref="P56:S56" si="46">SUM(P50:P55)</f>
        <v>26385.06</v>
      </c>
      <c r="Q56" s="102">
        <f t="shared" si="46"/>
        <v>31905</v>
      </c>
      <c r="R56" s="102">
        <f t="shared" si="46"/>
        <v>26385.06</v>
      </c>
      <c r="S56" s="102">
        <f t="shared" si="46"/>
        <v>5519.94</v>
      </c>
      <c r="T56" s="103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30" customHeight="1" thickBot="1" x14ac:dyDescent="0.3">
      <c r="A57" s="71" t="s">
        <v>27</v>
      </c>
      <c r="B57" s="72" t="s">
        <v>80</v>
      </c>
      <c r="C57" s="71" t="s">
        <v>81</v>
      </c>
      <c r="D57" s="73"/>
      <c r="E57" s="74"/>
      <c r="F57" s="75"/>
      <c r="G57" s="104"/>
      <c r="H57" s="74"/>
      <c r="I57" s="75"/>
      <c r="J57" s="104"/>
      <c r="K57" s="74"/>
      <c r="L57" s="75"/>
      <c r="M57" s="104"/>
      <c r="N57" s="74"/>
      <c r="O57" s="75"/>
      <c r="P57" s="104"/>
      <c r="Q57" s="104"/>
      <c r="R57" s="104"/>
      <c r="S57" s="104"/>
      <c r="T57" s="77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</row>
    <row r="58" spans="1:38" ht="30" customHeight="1" x14ac:dyDescent="0.25">
      <c r="A58" s="78" t="s">
        <v>38</v>
      </c>
      <c r="B58" s="105" t="s">
        <v>82</v>
      </c>
      <c r="C58" s="112" t="s">
        <v>83</v>
      </c>
      <c r="D58" s="81" t="s">
        <v>41</v>
      </c>
      <c r="E58" s="82"/>
      <c r="F58" s="83"/>
      <c r="G58" s="84">
        <f t="shared" ref="G58:G60" si="47">E58*F58</f>
        <v>0</v>
      </c>
      <c r="H58" s="82"/>
      <c r="I58" s="83"/>
      <c r="J58" s="84">
        <f t="shared" ref="J58:J60" si="48">H58*I58</f>
        <v>0</v>
      </c>
      <c r="K58" s="82"/>
      <c r="L58" s="83"/>
      <c r="M58" s="84">
        <f t="shared" ref="M58:M60" si="49">K58*L58</f>
        <v>0</v>
      </c>
      <c r="N58" s="82"/>
      <c r="O58" s="83"/>
      <c r="P58" s="84">
        <f t="shared" ref="P58:P60" si="50">N58*O58</f>
        <v>0</v>
      </c>
      <c r="Q58" s="84">
        <f t="shared" ref="Q58:Q60" si="51">G58+M58</f>
        <v>0</v>
      </c>
      <c r="R58" s="84">
        <f t="shared" ref="R58:R60" si="52">J58+P58</f>
        <v>0</v>
      </c>
      <c r="S58" s="84">
        <f t="shared" ref="S58:S60" si="53"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5">
      <c r="A59" s="86" t="s">
        <v>38</v>
      </c>
      <c r="B59" s="87" t="s">
        <v>84</v>
      </c>
      <c r="C59" s="112" t="s">
        <v>85</v>
      </c>
      <c r="D59" s="81" t="s">
        <v>41</v>
      </c>
      <c r="E59" s="82"/>
      <c r="F59" s="83"/>
      <c r="G59" s="84">
        <f t="shared" si="47"/>
        <v>0</v>
      </c>
      <c r="H59" s="82"/>
      <c r="I59" s="83"/>
      <c r="J59" s="84">
        <f t="shared" si="48"/>
        <v>0</v>
      </c>
      <c r="K59" s="82"/>
      <c r="L59" s="83"/>
      <c r="M59" s="84">
        <f t="shared" si="49"/>
        <v>0</v>
      </c>
      <c r="N59" s="82"/>
      <c r="O59" s="83"/>
      <c r="P59" s="84">
        <f t="shared" si="50"/>
        <v>0</v>
      </c>
      <c r="Q59" s="84">
        <f t="shared" si="51"/>
        <v>0</v>
      </c>
      <c r="R59" s="84">
        <f t="shared" si="52"/>
        <v>0</v>
      </c>
      <c r="S59" s="84">
        <f t="shared" si="53"/>
        <v>0</v>
      </c>
      <c r="T59" s="8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5">
      <c r="A60" s="88" t="s">
        <v>38</v>
      </c>
      <c r="B60" s="89" t="s">
        <v>86</v>
      </c>
      <c r="C60" s="113" t="s">
        <v>87</v>
      </c>
      <c r="D60" s="91" t="s">
        <v>41</v>
      </c>
      <c r="E60" s="92"/>
      <c r="F60" s="93"/>
      <c r="G60" s="94">
        <f t="shared" si="47"/>
        <v>0</v>
      </c>
      <c r="H60" s="92"/>
      <c r="I60" s="93"/>
      <c r="J60" s="94">
        <f t="shared" si="48"/>
        <v>0</v>
      </c>
      <c r="K60" s="92"/>
      <c r="L60" s="93"/>
      <c r="M60" s="94">
        <f t="shared" si="49"/>
        <v>0</v>
      </c>
      <c r="N60" s="92"/>
      <c r="O60" s="93"/>
      <c r="P60" s="94">
        <f t="shared" si="50"/>
        <v>0</v>
      </c>
      <c r="Q60" s="84">
        <f t="shared" si="51"/>
        <v>0</v>
      </c>
      <c r="R60" s="84">
        <f t="shared" si="52"/>
        <v>0</v>
      </c>
      <c r="S60" s="84">
        <f t="shared" si="53"/>
        <v>0</v>
      </c>
      <c r="T60" s="9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5">
      <c r="A61" s="96" t="s">
        <v>88</v>
      </c>
      <c r="B61" s="97"/>
      <c r="C61" s="98"/>
      <c r="D61" s="99"/>
      <c r="E61" s="100"/>
      <c r="F61" s="101"/>
      <c r="G61" s="102">
        <f>SUM(G58:G60)</f>
        <v>0</v>
      </c>
      <c r="H61" s="100"/>
      <c r="I61" s="101"/>
      <c r="J61" s="102">
        <f>SUM(J58:J60)</f>
        <v>0</v>
      </c>
      <c r="K61" s="100"/>
      <c r="L61" s="101"/>
      <c r="M61" s="102">
        <f>SUM(M58:M60)</f>
        <v>0</v>
      </c>
      <c r="N61" s="100"/>
      <c r="O61" s="101"/>
      <c r="P61" s="102">
        <f t="shared" ref="P61:S61" si="54">SUM(P58:P60)</f>
        <v>0</v>
      </c>
      <c r="Q61" s="102">
        <f t="shared" si="54"/>
        <v>0</v>
      </c>
      <c r="R61" s="102">
        <f t="shared" si="54"/>
        <v>0</v>
      </c>
      <c r="S61" s="102">
        <f t="shared" si="54"/>
        <v>0</v>
      </c>
      <c r="T61" s="103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30" customHeight="1" thickBot="1" x14ac:dyDescent="0.3">
      <c r="A62" s="71" t="s">
        <v>27</v>
      </c>
      <c r="B62" s="72" t="s">
        <v>89</v>
      </c>
      <c r="C62" s="260" t="s">
        <v>90</v>
      </c>
      <c r="D62" s="73"/>
      <c r="E62" s="74"/>
      <c r="F62" s="75"/>
      <c r="G62" s="104"/>
      <c r="H62" s="74"/>
      <c r="I62" s="75"/>
      <c r="J62" s="104"/>
      <c r="K62" s="74"/>
      <c r="L62" s="75"/>
      <c r="M62" s="104"/>
      <c r="N62" s="74"/>
      <c r="O62" s="75"/>
      <c r="P62" s="104"/>
      <c r="Q62" s="104"/>
      <c r="R62" s="104"/>
      <c r="S62" s="104"/>
      <c r="T62" s="77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</row>
    <row r="63" spans="1:38" ht="30" customHeight="1" x14ac:dyDescent="0.25">
      <c r="A63" s="78" t="s">
        <v>38</v>
      </c>
      <c r="B63" s="105" t="s">
        <v>91</v>
      </c>
      <c r="C63" s="184" t="s">
        <v>189</v>
      </c>
      <c r="D63" s="81" t="s">
        <v>92</v>
      </c>
      <c r="E63" s="82"/>
      <c r="F63" s="83"/>
      <c r="G63" s="84">
        <f t="shared" ref="G63:G67" si="55">E63*F63</f>
        <v>0</v>
      </c>
      <c r="H63" s="82"/>
      <c r="I63" s="83"/>
      <c r="J63" s="84">
        <f t="shared" ref="J63:J67" si="56">H63*I63</f>
        <v>0</v>
      </c>
      <c r="K63" s="82">
        <v>1</v>
      </c>
      <c r="L63" s="83">
        <v>4400</v>
      </c>
      <c r="M63" s="84">
        <f t="shared" ref="M63:M67" si="57">K63*L63</f>
        <v>4400</v>
      </c>
      <c r="N63" s="208">
        <v>1</v>
      </c>
      <c r="O63" s="207">
        <v>5001.8</v>
      </c>
      <c r="P63" s="84">
        <f>(N63*O63)</f>
        <v>5001.8</v>
      </c>
      <c r="Q63" s="84">
        <f t="shared" ref="Q63:Q67" si="58">G63+M63</f>
        <v>4400</v>
      </c>
      <c r="R63" s="84">
        <f t="shared" ref="R63:R67" si="59">J63+P63</f>
        <v>5001.8</v>
      </c>
      <c r="S63" s="84">
        <f t="shared" ref="S63:S67" si="60">Q63-R63</f>
        <v>-601.80000000000018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5">
      <c r="A64" s="86" t="s">
        <v>38</v>
      </c>
      <c r="B64" s="87" t="s">
        <v>93</v>
      </c>
      <c r="C64" s="185" t="s">
        <v>156</v>
      </c>
      <c r="D64" s="81" t="s">
        <v>92</v>
      </c>
      <c r="E64" s="82"/>
      <c r="F64" s="83"/>
      <c r="G64" s="84">
        <f t="shared" si="55"/>
        <v>0</v>
      </c>
      <c r="H64" s="82"/>
      <c r="I64" s="83"/>
      <c r="J64" s="84">
        <f t="shared" si="56"/>
        <v>0</v>
      </c>
      <c r="K64" s="82">
        <v>2</v>
      </c>
      <c r="L64" s="83">
        <v>650</v>
      </c>
      <c r="M64" s="84">
        <f t="shared" si="57"/>
        <v>1300</v>
      </c>
      <c r="N64" s="206">
        <v>2</v>
      </c>
      <c r="O64" s="207">
        <f>423.17+(423.17*20%)</f>
        <v>507.80400000000003</v>
      </c>
      <c r="P64" s="84">
        <f>(N64*O64)</f>
        <v>1015.6080000000001</v>
      </c>
      <c r="Q64" s="84">
        <f t="shared" si="58"/>
        <v>1300</v>
      </c>
      <c r="R64" s="84">
        <f t="shared" si="59"/>
        <v>1015.6080000000001</v>
      </c>
      <c r="S64" s="84">
        <f t="shared" si="60"/>
        <v>284.39199999999994</v>
      </c>
      <c r="T64" s="8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5">
      <c r="A65" s="86" t="s">
        <v>38</v>
      </c>
      <c r="B65" s="181" t="s">
        <v>94</v>
      </c>
      <c r="C65" s="185" t="s">
        <v>192</v>
      </c>
      <c r="D65" s="196" t="s">
        <v>92</v>
      </c>
      <c r="E65" s="82"/>
      <c r="F65" s="83"/>
      <c r="G65" s="84">
        <f t="shared" si="55"/>
        <v>0</v>
      </c>
      <c r="H65" s="82"/>
      <c r="I65" s="83"/>
      <c r="J65" s="84">
        <f t="shared" si="56"/>
        <v>0</v>
      </c>
      <c r="K65" s="82">
        <v>2</v>
      </c>
      <c r="L65" s="83">
        <v>3300</v>
      </c>
      <c r="M65" s="84">
        <f t="shared" si="57"/>
        <v>6600</v>
      </c>
      <c r="N65" s="206">
        <v>2</v>
      </c>
      <c r="O65" s="207">
        <v>3480</v>
      </c>
      <c r="P65" s="84">
        <f t="shared" ref="P65" si="61">N65*O65</f>
        <v>6960</v>
      </c>
      <c r="Q65" s="84">
        <f t="shared" si="58"/>
        <v>6600</v>
      </c>
      <c r="R65" s="84">
        <f t="shared" si="59"/>
        <v>6960</v>
      </c>
      <c r="S65" s="84">
        <f t="shared" si="60"/>
        <v>-360</v>
      </c>
      <c r="T65" s="9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5">
      <c r="A66" s="86" t="s">
        <v>38</v>
      </c>
      <c r="B66" s="181" t="s">
        <v>171</v>
      </c>
      <c r="C66" s="185" t="s">
        <v>190</v>
      </c>
      <c r="D66" s="196" t="s">
        <v>92</v>
      </c>
      <c r="E66" s="82"/>
      <c r="F66" s="83"/>
      <c r="G66" s="84">
        <f t="shared" si="55"/>
        <v>0</v>
      </c>
      <c r="H66" s="82"/>
      <c r="I66" s="83"/>
      <c r="J66" s="84">
        <f t="shared" si="56"/>
        <v>0</v>
      </c>
      <c r="K66" s="82">
        <v>1</v>
      </c>
      <c r="L66" s="83">
        <v>2000</v>
      </c>
      <c r="M66" s="84">
        <f t="shared" si="57"/>
        <v>2000</v>
      </c>
      <c r="N66" s="206">
        <v>1</v>
      </c>
      <c r="O66" s="207">
        <f>1925.66+(1925.66*20%)</f>
        <v>2310.7920000000004</v>
      </c>
      <c r="P66" s="84">
        <f>(N66*O66)</f>
        <v>2310.7920000000004</v>
      </c>
      <c r="Q66" s="84">
        <f t="shared" si="58"/>
        <v>2000</v>
      </c>
      <c r="R66" s="84">
        <f t="shared" si="59"/>
        <v>2310.7920000000004</v>
      </c>
      <c r="S66" s="84">
        <f t="shared" si="60"/>
        <v>-310.79200000000037</v>
      </c>
      <c r="T66" s="9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 x14ac:dyDescent="0.3">
      <c r="A67" s="88" t="s">
        <v>38</v>
      </c>
      <c r="B67" s="181" t="s">
        <v>172</v>
      </c>
      <c r="C67" s="183" t="s">
        <v>191</v>
      </c>
      <c r="D67" s="91" t="s">
        <v>92</v>
      </c>
      <c r="E67" s="92"/>
      <c r="F67" s="93"/>
      <c r="G67" s="84">
        <f t="shared" si="55"/>
        <v>0</v>
      </c>
      <c r="H67" s="82"/>
      <c r="I67" s="93"/>
      <c r="J67" s="84">
        <f t="shared" si="56"/>
        <v>0</v>
      </c>
      <c r="K67" s="82">
        <v>1</v>
      </c>
      <c r="L67" s="83">
        <v>3100</v>
      </c>
      <c r="M67" s="84">
        <f t="shared" si="57"/>
        <v>3100</v>
      </c>
      <c r="N67" s="209">
        <v>1</v>
      </c>
      <c r="O67" s="207">
        <f>2509+(2509*20%)</f>
        <v>3010.8</v>
      </c>
      <c r="P67" s="84">
        <f>(N67*O67)</f>
        <v>3010.8</v>
      </c>
      <c r="Q67" s="84">
        <f t="shared" si="58"/>
        <v>3100</v>
      </c>
      <c r="R67" s="84">
        <f t="shared" si="59"/>
        <v>3010.8</v>
      </c>
      <c r="S67" s="84">
        <f t="shared" si="60"/>
        <v>89.199999999999818</v>
      </c>
      <c r="T67" s="9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3">
      <c r="A68" s="96" t="s">
        <v>95</v>
      </c>
      <c r="B68" s="97"/>
      <c r="C68" s="98"/>
      <c r="D68" s="99"/>
      <c r="E68" s="100"/>
      <c r="F68" s="101"/>
      <c r="G68" s="102">
        <f>SUM(G63:G67)</f>
        <v>0</v>
      </c>
      <c r="H68" s="100"/>
      <c r="I68" s="101"/>
      <c r="J68" s="102">
        <f>SUM(J63:J67)</f>
        <v>0</v>
      </c>
      <c r="K68" s="100"/>
      <c r="L68" s="101"/>
      <c r="M68" s="102">
        <f>SUM(M63:M67)</f>
        <v>17400</v>
      </c>
      <c r="N68" s="100"/>
      <c r="O68" s="101"/>
      <c r="P68" s="102">
        <f>SUM(P63:P67)</f>
        <v>18299</v>
      </c>
      <c r="Q68" s="102">
        <f t="shared" ref="Q68:S68" si="62">SUM(Q63:Q67)</f>
        <v>17400</v>
      </c>
      <c r="R68" s="102">
        <f t="shared" si="62"/>
        <v>18299</v>
      </c>
      <c r="S68" s="102">
        <f t="shared" si="62"/>
        <v>-899.0000000000008</v>
      </c>
      <c r="T68" s="103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42" customHeight="1" x14ac:dyDescent="0.25">
      <c r="A69" s="71" t="s">
        <v>27</v>
      </c>
      <c r="B69" s="72" t="s">
        <v>96</v>
      </c>
      <c r="C69" s="108" t="s">
        <v>97</v>
      </c>
      <c r="D69" s="73"/>
      <c r="E69" s="74"/>
      <c r="F69" s="75"/>
      <c r="G69" s="104"/>
      <c r="H69" s="74"/>
      <c r="I69" s="75"/>
      <c r="J69" s="104"/>
      <c r="K69" s="74"/>
      <c r="L69" s="75"/>
      <c r="M69" s="104"/>
      <c r="N69" s="74"/>
      <c r="O69" s="75"/>
      <c r="P69" s="104"/>
      <c r="Q69" s="104"/>
      <c r="R69" s="104"/>
      <c r="S69" s="104"/>
      <c r="T69" s="77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</row>
    <row r="70" spans="1:38" ht="30" customHeight="1" x14ac:dyDescent="0.25">
      <c r="A70" s="78" t="s">
        <v>38</v>
      </c>
      <c r="B70" s="105" t="s">
        <v>98</v>
      </c>
      <c r="C70" s="112" t="s">
        <v>99</v>
      </c>
      <c r="D70" s="81" t="s">
        <v>41</v>
      </c>
      <c r="E70" s="82"/>
      <c r="F70" s="83"/>
      <c r="G70" s="84">
        <f t="shared" ref="G70:G72" si="63">E70*F70</f>
        <v>0</v>
      </c>
      <c r="H70" s="82"/>
      <c r="I70" s="83"/>
      <c r="J70" s="84">
        <f t="shared" ref="J70:J72" si="64">H70*I70</f>
        <v>0</v>
      </c>
      <c r="K70" s="82"/>
      <c r="L70" s="83"/>
      <c r="M70" s="84">
        <f t="shared" ref="M70:M72" si="65">K70*L70</f>
        <v>0</v>
      </c>
      <c r="N70" s="82"/>
      <c r="O70" s="83"/>
      <c r="P70" s="84">
        <f t="shared" ref="P70:P72" si="66">N70*O70</f>
        <v>0</v>
      </c>
      <c r="Q70" s="84">
        <f t="shared" ref="Q70:Q72" si="67">G70+M70</f>
        <v>0</v>
      </c>
      <c r="R70" s="84">
        <f t="shared" ref="R70:R72" si="68">J70+P70</f>
        <v>0</v>
      </c>
      <c r="S70" s="84">
        <f t="shared" ref="S70:S72" si="69">Q70-R70</f>
        <v>0</v>
      </c>
      <c r="T70" s="8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5">
      <c r="A71" s="86" t="s">
        <v>38</v>
      </c>
      <c r="B71" s="87" t="s">
        <v>100</v>
      </c>
      <c r="C71" s="112" t="s">
        <v>101</v>
      </c>
      <c r="D71" s="81" t="s">
        <v>41</v>
      </c>
      <c r="E71" s="82"/>
      <c r="F71" s="83"/>
      <c r="G71" s="84">
        <f t="shared" si="63"/>
        <v>0</v>
      </c>
      <c r="H71" s="82"/>
      <c r="I71" s="83"/>
      <c r="J71" s="84">
        <f t="shared" si="64"/>
        <v>0</v>
      </c>
      <c r="K71" s="82">
        <v>3</v>
      </c>
      <c r="L71" s="83">
        <v>600</v>
      </c>
      <c r="M71" s="84">
        <f t="shared" si="65"/>
        <v>1800</v>
      </c>
      <c r="N71" s="82">
        <v>3</v>
      </c>
      <c r="O71" s="83">
        <v>450</v>
      </c>
      <c r="P71" s="84">
        <f t="shared" si="66"/>
        <v>1350</v>
      </c>
      <c r="Q71" s="84">
        <f t="shared" si="67"/>
        <v>1800</v>
      </c>
      <c r="R71" s="84">
        <f t="shared" si="68"/>
        <v>1350</v>
      </c>
      <c r="S71" s="84">
        <f t="shared" si="69"/>
        <v>450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5">
      <c r="A72" s="88" t="s">
        <v>38</v>
      </c>
      <c r="B72" s="89" t="s">
        <v>102</v>
      </c>
      <c r="C72" s="113" t="s">
        <v>103</v>
      </c>
      <c r="D72" s="91" t="s">
        <v>41</v>
      </c>
      <c r="E72" s="92"/>
      <c r="F72" s="93"/>
      <c r="G72" s="94">
        <f t="shared" si="63"/>
        <v>0</v>
      </c>
      <c r="H72" s="92"/>
      <c r="I72" s="93"/>
      <c r="J72" s="94">
        <f t="shared" si="64"/>
        <v>0</v>
      </c>
      <c r="K72" s="92">
        <v>3</v>
      </c>
      <c r="L72" s="93">
        <v>4000</v>
      </c>
      <c r="M72" s="94">
        <f t="shared" si="65"/>
        <v>12000</v>
      </c>
      <c r="N72" s="92">
        <v>3</v>
      </c>
      <c r="O72" s="93">
        <v>4000</v>
      </c>
      <c r="P72" s="94">
        <f t="shared" si="66"/>
        <v>12000</v>
      </c>
      <c r="Q72" s="84">
        <f t="shared" si="67"/>
        <v>12000</v>
      </c>
      <c r="R72" s="84">
        <f t="shared" si="68"/>
        <v>12000</v>
      </c>
      <c r="S72" s="84">
        <f t="shared" si="69"/>
        <v>0</v>
      </c>
      <c r="T72" s="9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5">
      <c r="A73" s="96" t="s">
        <v>104</v>
      </c>
      <c r="B73" s="97"/>
      <c r="C73" s="98"/>
      <c r="D73" s="99"/>
      <c r="E73" s="100"/>
      <c r="F73" s="101"/>
      <c r="G73" s="102">
        <f>SUM(G70:G72)</f>
        <v>0</v>
      </c>
      <c r="H73" s="100"/>
      <c r="I73" s="101"/>
      <c r="J73" s="102">
        <f>SUM(J70:J72)</f>
        <v>0</v>
      </c>
      <c r="K73" s="100"/>
      <c r="L73" s="101"/>
      <c r="M73" s="102">
        <f>SUM(M70:M72)</f>
        <v>13800</v>
      </c>
      <c r="N73" s="100"/>
      <c r="O73" s="101"/>
      <c r="P73" s="102">
        <f t="shared" ref="P73:S73" si="70">SUM(P70:P72)</f>
        <v>13350</v>
      </c>
      <c r="Q73" s="102">
        <f t="shared" si="70"/>
        <v>13800</v>
      </c>
      <c r="R73" s="102">
        <f t="shared" si="70"/>
        <v>13350</v>
      </c>
      <c r="S73" s="102">
        <f t="shared" si="70"/>
        <v>450</v>
      </c>
      <c r="T73" s="10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25">
      <c r="A74" s="71" t="s">
        <v>27</v>
      </c>
      <c r="B74" s="72" t="s">
        <v>105</v>
      </c>
      <c r="C74" s="259" t="s">
        <v>106</v>
      </c>
      <c r="D74" s="73"/>
      <c r="E74" s="74"/>
      <c r="F74" s="75"/>
      <c r="G74" s="104"/>
      <c r="H74" s="74"/>
      <c r="I74" s="75"/>
      <c r="J74" s="104"/>
      <c r="K74" s="74"/>
      <c r="L74" s="75"/>
      <c r="M74" s="104"/>
      <c r="N74" s="74"/>
      <c r="O74" s="75"/>
      <c r="P74" s="104"/>
      <c r="Q74" s="104"/>
      <c r="R74" s="104"/>
      <c r="S74" s="104"/>
      <c r="T74" s="77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</row>
    <row r="75" spans="1:38" ht="30" customHeight="1" x14ac:dyDescent="0.25">
      <c r="A75" s="78" t="s">
        <v>38</v>
      </c>
      <c r="B75" s="105" t="s">
        <v>107</v>
      </c>
      <c r="C75" s="107" t="s">
        <v>108</v>
      </c>
      <c r="D75" s="81"/>
      <c r="E75" s="82"/>
      <c r="F75" s="83"/>
      <c r="G75" s="84">
        <f t="shared" ref="G75:G77" si="71">E75*F75</f>
        <v>0</v>
      </c>
      <c r="H75" s="82"/>
      <c r="I75" s="83"/>
      <c r="J75" s="84">
        <f t="shared" ref="J75:J77" si="72">H75*I75</f>
        <v>0</v>
      </c>
      <c r="K75" s="82"/>
      <c r="L75" s="83"/>
      <c r="M75" s="84">
        <f t="shared" ref="M75:M77" si="73">K75*L75</f>
        <v>0</v>
      </c>
      <c r="N75" s="82"/>
      <c r="O75" s="83"/>
      <c r="P75" s="84">
        <f t="shared" ref="P75:P77" si="74">N75*O75</f>
        <v>0</v>
      </c>
      <c r="Q75" s="84">
        <f t="shared" ref="Q75:Q77" si="75">G75+M75</f>
        <v>0</v>
      </c>
      <c r="R75" s="84">
        <f t="shared" ref="R75:R77" si="76">J75+P75</f>
        <v>0</v>
      </c>
      <c r="S75" s="84">
        <f t="shared" ref="S75:S77" si="77">Q75-R75</f>
        <v>0</v>
      </c>
      <c r="T75" s="8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5">
      <c r="A76" s="78" t="s">
        <v>38</v>
      </c>
      <c r="B76" s="79" t="s">
        <v>109</v>
      </c>
      <c r="C76" s="107" t="s">
        <v>110</v>
      </c>
      <c r="D76" s="196" t="s">
        <v>185</v>
      </c>
      <c r="E76" s="82"/>
      <c r="F76" s="83"/>
      <c r="G76" s="84">
        <f t="shared" si="71"/>
        <v>0</v>
      </c>
      <c r="H76" s="82"/>
      <c r="I76" s="83"/>
      <c r="J76" s="84">
        <f t="shared" si="72"/>
        <v>0</v>
      </c>
      <c r="K76" s="82">
        <v>3</v>
      </c>
      <c r="L76" s="83">
        <v>150</v>
      </c>
      <c r="M76" s="84">
        <f t="shared" si="73"/>
        <v>450</v>
      </c>
      <c r="N76" s="82">
        <v>3</v>
      </c>
      <c r="O76" s="83">
        <v>29.59</v>
      </c>
      <c r="P76" s="84">
        <f t="shared" si="74"/>
        <v>88.77</v>
      </c>
      <c r="Q76" s="84">
        <f t="shared" si="75"/>
        <v>450</v>
      </c>
      <c r="R76" s="84">
        <f t="shared" si="76"/>
        <v>88.77</v>
      </c>
      <c r="S76" s="84">
        <f t="shared" si="77"/>
        <v>361.23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25">
      <c r="A77" s="86" t="s">
        <v>38</v>
      </c>
      <c r="B77" s="87" t="s">
        <v>111</v>
      </c>
      <c r="C77" s="107" t="s">
        <v>112</v>
      </c>
      <c r="D77" s="81"/>
      <c r="E77" s="82"/>
      <c r="F77" s="83"/>
      <c r="G77" s="84">
        <f t="shared" si="71"/>
        <v>0</v>
      </c>
      <c r="H77" s="82"/>
      <c r="I77" s="83"/>
      <c r="J77" s="84">
        <f t="shared" si="72"/>
        <v>0</v>
      </c>
      <c r="K77" s="82"/>
      <c r="L77" s="83"/>
      <c r="M77" s="84">
        <f t="shared" si="73"/>
        <v>0</v>
      </c>
      <c r="N77" s="82"/>
      <c r="O77" s="83"/>
      <c r="P77" s="84">
        <f t="shared" si="74"/>
        <v>0</v>
      </c>
      <c r="Q77" s="84">
        <f t="shared" si="75"/>
        <v>0</v>
      </c>
      <c r="R77" s="84">
        <f t="shared" si="76"/>
        <v>0</v>
      </c>
      <c r="S77" s="84">
        <f t="shared" si="77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25">
      <c r="A78" s="111" t="s">
        <v>113</v>
      </c>
      <c r="B78" s="114"/>
      <c r="C78" s="98"/>
      <c r="D78" s="99"/>
      <c r="E78" s="100"/>
      <c r="F78" s="101"/>
      <c r="G78" s="102">
        <f>SUM(G75:G77)</f>
        <v>0</v>
      </c>
      <c r="H78" s="100"/>
      <c r="I78" s="101"/>
      <c r="J78" s="102">
        <f>SUM(J75:J77)</f>
        <v>0</v>
      </c>
      <c r="K78" s="100"/>
      <c r="L78" s="101"/>
      <c r="M78" s="102">
        <f>SUM(M75:M77)</f>
        <v>450</v>
      </c>
      <c r="N78" s="100"/>
      <c r="O78" s="101"/>
      <c r="P78" s="102">
        <f t="shared" ref="P78:S78" si="78">SUM(P75:P77)</f>
        <v>88.77</v>
      </c>
      <c r="Q78" s="102">
        <f t="shared" si="78"/>
        <v>450</v>
      </c>
      <c r="R78" s="102">
        <f t="shared" si="78"/>
        <v>88.77</v>
      </c>
      <c r="S78" s="102">
        <f t="shared" si="78"/>
        <v>361.23</v>
      </c>
      <c r="T78" s="103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thickBot="1" x14ac:dyDescent="0.3">
      <c r="A79" s="71" t="s">
        <v>27</v>
      </c>
      <c r="B79" s="115" t="s">
        <v>114</v>
      </c>
      <c r="C79" s="261" t="s">
        <v>115</v>
      </c>
      <c r="D79" s="73"/>
      <c r="E79" s="74"/>
      <c r="F79" s="75"/>
      <c r="G79" s="104"/>
      <c r="H79" s="74"/>
      <c r="I79" s="75"/>
      <c r="J79" s="104"/>
      <c r="K79" s="74"/>
      <c r="L79" s="75"/>
      <c r="M79" s="104"/>
      <c r="N79" s="74"/>
      <c r="O79" s="75"/>
      <c r="P79" s="104"/>
      <c r="Q79" s="104"/>
      <c r="R79" s="104"/>
      <c r="S79" s="104"/>
      <c r="T79" s="77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</row>
    <row r="80" spans="1:38" ht="40.5" customHeight="1" x14ac:dyDescent="0.25">
      <c r="A80" s="78" t="s">
        <v>38</v>
      </c>
      <c r="B80" s="198" t="s">
        <v>116</v>
      </c>
      <c r="C80" s="184" t="s">
        <v>159</v>
      </c>
      <c r="D80" s="201" t="s">
        <v>185</v>
      </c>
      <c r="E80" s="283" t="s">
        <v>47</v>
      </c>
      <c r="F80" s="284"/>
      <c r="G80" s="285"/>
      <c r="H80" s="283" t="s">
        <v>47</v>
      </c>
      <c r="I80" s="284"/>
      <c r="J80" s="285"/>
      <c r="K80" s="82">
        <v>3</v>
      </c>
      <c r="L80" s="83">
        <v>5930</v>
      </c>
      <c r="M80" s="84">
        <f t="shared" ref="M80:M86" si="79">K80*L80</f>
        <v>17790</v>
      </c>
      <c r="N80" s="82">
        <v>3</v>
      </c>
      <c r="O80" s="83">
        <v>6474.0559999999996</v>
      </c>
      <c r="P80" s="84">
        <f t="shared" ref="P80:P86" si="80">N80*O80</f>
        <v>19422.167999999998</v>
      </c>
      <c r="Q80" s="84">
        <f t="shared" ref="Q80:Q86" si="81">G80+M80</f>
        <v>17790</v>
      </c>
      <c r="R80" s="84">
        <f t="shared" ref="R80:R86" si="82">J80+P80</f>
        <v>19422.167999999998</v>
      </c>
      <c r="S80" s="84">
        <f t="shared" ref="S80:S86" si="83">Q80-R80</f>
        <v>-1632.1679999999978</v>
      </c>
      <c r="T80" s="8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7.950000000000003" customHeight="1" x14ac:dyDescent="0.25">
      <c r="A81" s="78" t="s">
        <v>38</v>
      </c>
      <c r="B81" s="199" t="s">
        <v>117</v>
      </c>
      <c r="C81" s="186" t="s">
        <v>160</v>
      </c>
      <c r="D81" s="201" t="s">
        <v>92</v>
      </c>
      <c r="E81" s="277"/>
      <c r="F81" s="286"/>
      <c r="G81" s="278"/>
      <c r="H81" s="277"/>
      <c r="I81" s="286"/>
      <c r="J81" s="278"/>
      <c r="K81" s="82">
        <v>5</v>
      </c>
      <c r="L81" s="83">
        <v>2000</v>
      </c>
      <c r="M81" s="84">
        <f t="shared" si="79"/>
        <v>10000</v>
      </c>
      <c r="N81" s="82">
        <v>5</v>
      </c>
      <c r="O81" s="83">
        <v>2200</v>
      </c>
      <c r="P81" s="84">
        <f t="shared" si="80"/>
        <v>11000</v>
      </c>
      <c r="Q81" s="84">
        <f t="shared" si="81"/>
        <v>10000</v>
      </c>
      <c r="R81" s="84">
        <f t="shared" si="82"/>
        <v>11000</v>
      </c>
      <c r="S81" s="84">
        <f t="shared" si="83"/>
        <v>-1000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55.05" customHeight="1" x14ac:dyDescent="0.25">
      <c r="A82" s="78" t="s">
        <v>38</v>
      </c>
      <c r="B82" s="200" t="s">
        <v>166</v>
      </c>
      <c r="C82" s="186" t="s">
        <v>161</v>
      </c>
      <c r="D82" s="201" t="s">
        <v>92</v>
      </c>
      <c r="E82" s="277"/>
      <c r="F82" s="286"/>
      <c r="G82" s="278"/>
      <c r="H82" s="277"/>
      <c r="I82" s="286"/>
      <c r="J82" s="278"/>
      <c r="K82" s="82">
        <v>4</v>
      </c>
      <c r="L82" s="83">
        <v>5500</v>
      </c>
      <c r="M82" s="84">
        <f t="shared" si="79"/>
        <v>22000</v>
      </c>
      <c r="N82" s="82">
        <v>4</v>
      </c>
      <c r="O82" s="83">
        <v>6000</v>
      </c>
      <c r="P82" s="84">
        <f t="shared" si="80"/>
        <v>24000</v>
      </c>
      <c r="Q82" s="84">
        <f t="shared" si="81"/>
        <v>22000</v>
      </c>
      <c r="R82" s="84">
        <f t="shared" si="82"/>
        <v>24000</v>
      </c>
      <c r="S82" s="84">
        <f t="shared" si="83"/>
        <v>-2000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40.5" customHeight="1" x14ac:dyDescent="0.25">
      <c r="A83" s="78" t="s">
        <v>38</v>
      </c>
      <c r="B83" s="199" t="s">
        <v>167</v>
      </c>
      <c r="C83" s="185" t="s">
        <v>162</v>
      </c>
      <c r="D83" s="201" t="s">
        <v>186</v>
      </c>
      <c r="E83" s="277"/>
      <c r="F83" s="286"/>
      <c r="G83" s="278"/>
      <c r="H83" s="277"/>
      <c r="I83" s="286"/>
      <c r="J83" s="278"/>
      <c r="K83" s="82">
        <v>5</v>
      </c>
      <c r="L83" s="83">
        <v>2000</v>
      </c>
      <c r="M83" s="84">
        <f t="shared" si="79"/>
        <v>10000</v>
      </c>
      <c r="N83" s="82">
        <v>5</v>
      </c>
      <c r="O83" s="83">
        <v>2000</v>
      </c>
      <c r="P83" s="84">
        <f t="shared" si="80"/>
        <v>10000</v>
      </c>
      <c r="Q83" s="84">
        <f t="shared" si="81"/>
        <v>10000</v>
      </c>
      <c r="R83" s="84">
        <f t="shared" si="82"/>
        <v>10000</v>
      </c>
      <c r="S83" s="84">
        <f t="shared" si="83"/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9" customHeight="1" x14ac:dyDescent="0.25">
      <c r="A84" s="78" t="s">
        <v>38</v>
      </c>
      <c r="B84" s="200" t="s">
        <v>168</v>
      </c>
      <c r="C84" s="186" t="s">
        <v>163</v>
      </c>
      <c r="D84" s="201" t="s">
        <v>187</v>
      </c>
      <c r="E84" s="277"/>
      <c r="F84" s="286"/>
      <c r="G84" s="278"/>
      <c r="H84" s="277"/>
      <c r="I84" s="286"/>
      <c r="J84" s="278"/>
      <c r="K84" s="82">
        <v>80</v>
      </c>
      <c r="L84" s="83">
        <v>220</v>
      </c>
      <c r="M84" s="84">
        <f t="shared" si="79"/>
        <v>17600</v>
      </c>
      <c r="N84" s="82">
        <v>80</v>
      </c>
      <c r="O84" s="83">
        <v>230</v>
      </c>
      <c r="P84" s="84">
        <f t="shared" si="80"/>
        <v>18400</v>
      </c>
      <c r="Q84" s="84">
        <f t="shared" si="81"/>
        <v>17600</v>
      </c>
      <c r="R84" s="84">
        <f t="shared" si="82"/>
        <v>18400</v>
      </c>
      <c r="S84" s="84">
        <f t="shared" si="83"/>
        <v>-800</v>
      </c>
      <c r="T84" s="8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55.5" customHeight="1" x14ac:dyDescent="0.25">
      <c r="A85" s="78" t="s">
        <v>38</v>
      </c>
      <c r="B85" s="200" t="s">
        <v>169</v>
      </c>
      <c r="C85" s="185" t="s">
        <v>164</v>
      </c>
      <c r="D85" s="201" t="s">
        <v>188</v>
      </c>
      <c r="E85" s="277"/>
      <c r="F85" s="286"/>
      <c r="G85" s="278"/>
      <c r="H85" s="277"/>
      <c r="I85" s="286"/>
      <c r="J85" s="278"/>
      <c r="K85" s="82">
        <v>4</v>
      </c>
      <c r="L85" s="83">
        <v>450</v>
      </c>
      <c r="M85" s="84">
        <f t="shared" si="79"/>
        <v>1800</v>
      </c>
      <c r="N85" s="82">
        <v>4</v>
      </c>
      <c r="O85" s="83">
        <v>450</v>
      </c>
      <c r="P85" s="84">
        <f t="shared" si="80"/>
        <v>1800</v>
      </c>
      <c r="Q85" s="84">
        <f t="shared" si="81"/>
        <v>1800</v>
      </c>
      <c r="R85" s="84">
        <f t="shared" si="82"/>
        <v>1800</v>
      </c>
      <c r="S85" s="84">
        <f t="shared" si="83"/>
        <v>0</v>
      </c>
      <c r="T85" s="8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42.45" customHeight="1" thickBot="1" x14ac:dyDescent="0.3">
      <c r="A86" s="86" t="s">
        <v>38</v>
      </c>
      <c r="B86" s="197" t="s">
        <v>170</v>
      </c>
      <c r="C86" s="183" t="s">
        <v>165</v>
      </c>
      <c r="D86" s="201" t="s">
        <v>187</v>
      </c>
      <c r="E86" s="287"/>
      <c r="F86" s="288"/>
      <c r="G86" s="289"/>
      <c r="H86" s="287"/>
      <c r="I86" s="288"/>
      <c r="J86" s="289"/>
      <c r="K86" s="82">
        <v>30</v>
      </c>
      <c r="L86" s="83">
        <v>220</v>
      </c>
      <c r="M86" s="84">
        <f t="shared" si="79"/>
        <v>6600</v>
      </c>
      <c r="N86" s="82">
        <v>30</v>
      </c>
      <c r="O86" s="83">
        <v>220</v>
      </c>
      <c r="P86" s="84">
        <f t="shared" si="80"/>
        <v>6600</v>
      </c>
      <c r="Q86" s="84">
        <f t="shared" si="81"/>
        <v>6600</v>
      </c>
      <c r="R86" s="84">
        <f t="shared" si="82"/>
        <v>6600</v>
      </c>
      <c r="S86" s="84">
        <f t="shared" si="83"/>
        <v>0</v>
      </c>
      <c r="T86" s="8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thickBot="1" x14ac:dyDescent="0.3">
      <c r="A87" s="111" t="s">
        <v>118</v>
      </c>
      <c r="B87" s="118"/>
      <c r="C87" s="119"/>
      <c r="D87" s="99"/>
      <c r="E87" s="100"/>
      <c r="F87" s="101"/>
      <c r="G87" s="102">
        <f>SUM(G80:G86)</f>
        <v>0</v>
      </c>
      <c r="H87" s="100"/>
      <c r="I87" s="101"/>
      <c r="J87" s="102">
        <f>SUM(J80:J86)</f>
        <v>0</v>
      </c>
      <c r="K87" s="100"/>
      <c r="L87" s="101"/>
      <c r="M87" s="102">
        <f>SUM(M80:M86)</f>
        <v>85790</v>
      </c>
      <c r="N87" s="100"/>
      <c r="O87" s="101"/>
      <c r="P87" s="102">
        <f t="shared" ref="P87:S87" si="84">SUM(P80:P86)</f>
        <v>91222.168000000005</v>
      </c>
      <c r="Q87" s="102">
        <f t="shared" si="84"/>
        <v>85790</v>
      </c>
      <c r="R87" s="102">
        <f t="shared" si="84"/>
        <v>91222.168000000005</v>
      </c>
      <c r="S87" s="102">
        <f t="shared" si="84"/>
        <v>-5432.1679999999978</v>
      </c>
      <c r="T87" s="103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x14ac:dyDescent="0.25">
      <c r="A88" s="71" t="s">
        <v>27</v>
      </c>
      <c r="B88" s="120" t="s">
        <v>119</v>
      </c>
      <c r="C88" s="116" t="s">
        <v>120</v>
      </c>
      <c r="D88" s="73"/>
      <c r="E88" s="74"/>
      <c r="F88" s="75"/>
      <c r="G88" s="104"/>
      <c r="H88" s="74"/>
      <c r="I88" s="75"/>
      <c r="J88" s="104"/>
      <c r="K88" s="74"/>
      <c r="L88" s="75"/>
      <c r="M88" s="104"/>
      <c r="N88" s="74"/>
      <c r="O88" s="75"/>
      <c r="P88" s="104"/>
      <c r="Q88" s="104"/>
      <c r="R88" s="104"/>
      <c r="S88" s="104"/>
      <c r="T88" s="77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</row>
    <row r="89" spans="1:38" ht="41.25" customHeight="1" x14ac:dyDescent="0.25">
      <c r="A89" s="86" t="s">
        <v>38</v>
      </c>
      <c r="B89" s="121" t="s">
        <v>121</v>
      </c>
      <c r="C89" s="122" t="s">
        <v>120</v>
      </c>
      <c r="D89" s="117" t="s">
        <v>122</v>
      </c>
      <c r="E89" s="290" t="s">
        <v>47</v>
      </c>
      <c r="F89" s="288"/>
      <c r="G89" s="289"/>
      <c r="H89" s="290" t="s">
        <v>47</v>
      </c>
      <c r="I89" s="288"/>
      <c r="J89" s="289"/>
      <c r="K89" s="82">
        <v>1</v>
      </c>
      <c r="L89" s="83">
        <v>15000</v>
      </c>
      <c r="M89" s="84">
        <f>K89*L89</f>
        <v>15000</v>
      </c>
      <c r="N89" s="82">
        <v>1</v>
      </c>
      <c r="O89" s="83">
        <v>15000</v>
      </c>
      <c r="P89" s="84">
        <f>N89*O89</f>
        <v>15000</v>
      </c>
      <c r="Q89" s="84">
        <f>G89+M89</f>
        <v>15000</v>
      </c>
      <c r="R89" s="84">
        <f>J89+P89</f>
        <v>15000</v>
      </c>
      <c r="S89" s="84">
        <f>Q89-R89</f>
        <v>0</v>
      </c>
      <c r="T89" s="85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30" customHeight="1" x14ac:dyDescent="0.25">
      <c r="A90" s="111" t="s">
        <v>123</v>
      </c>
      <c r="B90" s="123"/>
      <c r="C90" s="119"/>
      <c r="D90" s="99"/>
      <c r="E90" s="100"/>
      <c r="F90" s="101"/>
      <c r="G90" s="102">
        <f>SUM(G89)</f>
        <v>0</v>
      </c>
      <c r="H90" s="100"/>
      <c r="I90" s="101"/>
      <c r="J90" s="102">
        <f>SUM(J89)</f>
        <v>0</v>
      </c>
      <c r="K90" s="100"/>
      <c r="L90" s="101"/>
      <c r="M90" s="102">
        <f>SUM(M89)</f>
        <v>15000</v>
      </c>
      <c r="N90" s="100"/>
      <c r="O90" s="101"/>
      <c r="P90" s="102">
        <f t="shared" ref="P90:S90" si="85">SUM(P89)</f>
        <v>15000</v>
      </c>
      <c r="Q90" s="102">
        <f t="shared" si="85"/>
        <v>15000</v>
      </c>
      <c r="R90" s="102">
        <f t="shared" si="85"/>
        <v>15000</v>
      </c>
      <c r="S90" s="102">
        <f t="shared" si="85"/>
        <v>0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19.5" customHeight="1" x14ac:dyDescent="0.25">
      <c r="A91" s="124" t="s">
        <v>124</v>
      </c>
      <c r="B91" s="125"/>
      <c r="C91" s="126"/>
      <c r="D91" s="127"/>
      <c r="E91" s="128"/>
      <c r="F91" s="129"/>
      <c r="G91" s="130">
        <f>G39+G43+G48+G56+G61+G68+G73+G78+G87+G90</f>
        <v>0</v>
      </c>
      <c r="H91" s="128"/>
      <c r="I91" s="129"/>
      <c r="J91" s="130">
        <f>J39+J43+J48+J56+J61+J68+J73+J78+J87+J90</f>
        <v>0</v>
      </c>
      <c r="K91" s="128"/>
      <c r="L91" s="129"/>
      <c r="M91" s="130">
        <f>M39+M43+M48+M56+M61+M68+M73+M78+M87+M90</f>
        <v>318515</v>
      </c>
      <c r="N91" s="128"/>
      <c r="O91" s="129"/>
      <c r="P91" s="130">
        <f t="shared" ref="P91:S91" si="86">P39+P43+P48+P56+P61+P68+P73+P78+P87+P90</f>
        <v>318514.99800000002</v>
      </c>
      <c r="Q91" s="130">
        <f t="shared" si="86"/>
        <v>318515</v>
      </c>
      <c r="R91" s="130">
        <f t="shared" si="86"/>
        <v>318514.99800000002</v>
      </c>
      <c r="S91" s="130">
        <f t="shared" si="86"/>
        <v>2.0000000004074536E-3</v>
      </c>
      <c r="T91" s="131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</row>
    <row r="92" spans="1:38" ht="15.75" customHeight="1" x14ac:dyDescent="0.3">
      <c r="A92" s="291"/>
      <c r="B92" s="268"/>
      <c r="C92" s="268"/>
      <c r="D92" s="133"/>
      <c r="E92" s="134"/>
      <c r="F92" s="135"/>
      <c r="G92" s="136"/>
      <c r="H92" s="134"/>
      <c r="I92" s="135"/>
      <c r="J92" s="136"/>
      <c r="K92" s="134"/>
      <c r="L92" s="135"/>
      <c r="M92" s="136"/>
      <c r="N92" s="134"/>
      <c r="O92" s="135"/>
      <c r="P92" s="136"/>
      <c r="Q92" s="136"/>
      <c r="R92" s="136"/>
      <c r="S92" s="136"/>
      <c r="T92" s="13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9.5" customHeight="1" x14ac:dyDescent="0.3">
      <c r="A93" s="267" t="s">
        <v>125</v>
      </c>
      <c r="B93" s="268"/>
      <c r="C93" s="269"/>
      <c r="D93" s="138"/>
      <c r="E93" s="139"/>
      <c r="F93" s="140"/>
      <c r="G93" s="141">
        <f>G22-G91</f>
        <v>0</v>
      </c>
      <c r="H93" s="139"/>
      <c r="I93" s="140"/>
      <c r="J93" s="141">
        <f>J22-J91</f>
        <v>0</v>
      </c>
      <c r="K93" s="142"/>
      <c r="L93" s="140"/>
      <c r="M93" s="143">
        <f>M22-M91</f>
        <v>0</v>
      </c>
      <c r="N93" s="142"/>
      <c r="O93" s="140"/>
      <c r="P93" s="143">
        <f t="shared" ref="P93:S93" si="87">P22-P91</f>
        <v>1.9999999785795808E-3</v>
      </c>
      <c r="Q93" s="144">
        <f t="shared" si="87"/>
        <v>0</v>
      </c>
      <c r="R93" s="144">
        <f t="shared" si="87"/>
        <v>1.9999999785795808E-3</v>
      </c>
      <c r="S93" s="144">
        <f t="shared" si="87"/>
        <v>-2.0000000004074536E-3</v>
      </c>
      <c r="T93" s="145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3">
      <c r="A94" s="146"/>
      <c r="B94" s="147"/>
      <c r="C94" s="146"/>
      <c r="D94" s="146"/>
      <c r="E94" s="51"/>
      <c r="F94" s="146"/>
      <c r="G94" s="146"/>
      <c r="H94" s="51"/>
      <c r="I94" s="146"/>
      <c r="J94" s="146"/>
      <c r="K94" s="51"/>
      <c r="L94" s="146"/>
      <c r="M94" s="146"/>
      <c r="N94" s="51"/>
      <c r="O94" s="146"/>
      <c r="P94" s="146"/>
      <c r="Q94" s="146"/>
      <c r="R94" s="146"/>
      <c r="S94" s="146"/>
      <c r="T94" s="146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3">
      <c r="A95" s="146"/>
      <c r="B95" s="147"/>
      <c r="C95" s="146"/>
      <c r="D95" s="146"/>
      <c r="E95" s="51"/>
      <c r="F95" s="146"/>
      <c r="G95" s="146"/>
      <c r="H95" s="51"/>
      <c r="I95" s="146"/>
      <c r="J95" s="146"/>
      <c r="K95" s="51"/>
      <c r="L95" s="146"/>
      <c r="M95" s="146"/>
      <c r="N95" s="51"/>
      <c r="O95" s="146"/>
      <c r="P95" s="146"/>
      <c r="Q95" s="146"/>
      <c r="R95" s="146"/>
      <c r="S95" s="146"/>
      <c r="T95" s="146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3">
      <c r="A96" s="146" t="s">
        <v>126</v>
      </c>
      <c r="B96" s="147"/>
      <c r="C96" s="179" t="s">
        <v>182</v>
      </c>
      <c r="D96" s="146"/>
      <c r="E96" s="149"/>
      <c r="F96" s="148"/>
      <c r="G96" s="146"/>
      <c r="H96" s="180" t="s">
        <v>183</v>
      </c>
      <c r="I96" s="148"/>
      <c r="J96" s="148"/>
      <c r="K96" s="149"/>
      <c r="L96" s="146"/>
      <c r="M96" s="146"/>
      <c r="N96" s="51"/>
      <c r="O96" s="146"/>
      <c r="P96" s="146"/>
      <c r="Q96" s="146"/>
      <c r="R96" s="146"/>
      <c r="S96" s="146"/>
      <c r="T96" s="14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3">
      <c r="A97" s="1"/>
      <c r="B97" s="1"/>
      <c r="C97" s="150" t="s">
        <v>127</v>
      </c>
      <c r="D97" s="146"/>
      <c r="E97" s="270" t="s">
        <v>128</v>
      </c>
      <c r="F97" s="271"/>
      <c r="G97" s="146"/>
      <c r="H97" s="51"/>
      <c r="I97" s="151" t="s">
        <v>129</v>
      </c>
      <c r="J97" s="146"/>
      <c r="K97" s="51"/>
      <c r="L97" s="151"/>
      <c r="M97" s="146"/>
      <c r="N97" s="51"/>
      <c r="O97" s="151"/>
      <c r="P97" s="146"/>
      <c r="Q97" s="146"/>
      <c r="R97" s="146"/>
      <c r="S97" s="146"/>
      <c r="T97" s="146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35">
      <c r="A98" s="1"/>
      <c r="B98" s="1"/>
      <c r="C98" s="152"/>
      <c r="D98" s="153"/>
      <c r="E98" s="154"/>
      <c r="F98" s="155"/>
      <c r="G98" s="156"/>
      <c r="H98" s="154"/>
      <c r="I98" s="155"/>
      <c r="J98" s="156"/>
      <c r="K98" s="157"/>
      <c r="L98" s="155"/>
      <c r="M98" s="156"/>
      <c r="N98" s="157"/>
      <c r="O98" s="155"/>
      <c r="P98" s="156"/>
      <c r="Q98" s="156"/>
      <c r="R98" s="156"/>
      <c r="S98" s="156"/>
      <c r="T98" s="146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3">
      <c r="A99" s="146"/>
      <c r="B99" s="147"/>
      <c r="C99" s="146"/>
      <c r="D99" s="146"/>
      <c r="E99" s="51"/>
      <c r="F99" s="146"/>
      <c r="G99" s="146"/>
      <c r="H99" s="51"/>
      <c r="I99" s="146"/>
      <c r="J99" s="146"/>
      <c r="K99" s="51"/>
      <c r="L99" s="146"/>
      <c r="M99" s="146"/>
      <c r="N99" s="51"/>
      <c r="O99" s="146"/>
      <c r="P99" s="146"/>
      <c r="Q99" s="146"/>
      <c r="R99" s="146"/>
      <c r="S99" s="146"/>
      <c r="T99" s="146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3">
      <c r="A100" s="146"/>
      <c r="B100" s="147"/>
      <c r="C100" s="146"/>
      <c r="D100" s="146"/>
      <c r="E100" s="51"/>
      <c r="F100" s="146"/>
      <c r="G100" s="146"/>
      <c r="H100" s="51"/>
      <c r="I100" s="146"/>
      <c r="J100" s="146"/>
      <c r="K100" s="51"/>
      <c r="L100" s="146"/>
      <c r="M100" s="146"/>
      <c r="N100" s="51"/>
      <c r="O100" s="146"/>
      <c r="P100" s="146"/>
      <c r="Q100" s="146"/>
      <c r="R100" s="146"/>
      <c r="S100" s="146"/>
      <c r="T100" s="14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3">
      <c r="A101" s="146"/>
      <c r="B101" s="147"/>
      <c r="C101" s="146"/>
      <c r="D101" s="146"/>
      <c r="E101" s="51"/>
      <c r="F101" s="146"/>
      <c r="G101" s="146"/>
      <c r="H101" s="51"/>
      <c r="I101" s="146"/>
      <c r="J101" s="146"/>
      <c r="K101" s="51"/>
      <c r="L101" s="146"/>
      <c r="M101" s="146"/>
      <c r="N101" s="51"/>
      <c r="O101" s="146"/>
      <c r="P101" s="146"/>
      <c r="Q101" s="146"/>
      <c r="R101" s="146"/>
      <c r="S101" s="146"/>
      <c r="T101" s="146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3">
      <c r="A102" s="146"/>
      <c r="B102" s="147"/>
      <c r="C102" s="146"/>
      <c r="D102" s="146"/>
      <c r="E102" s="51"/>
      <c r="F102" s="146"/>
      <c r="G102" s="146"/>
      <c r="H102" s="51"/>
      <c r="I102" s="146"/>
      <c r="J102" s="146"/>
      <c r="K102" s="51"/>
      <c r="L102" s="146"/>
      <c r="M102" s="146"/>
      <c r="N102" s="51"/>
      <c r="O102" s="146"/>
      <c r="P102" s="146"/>
      <c r="Q102" s="146"/>
      <c r="R102" s="146"/>
      <c r="S102" s="146"/>
      <c r="T102" s="146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3">
      <c r="A103" s="146"/>
      <c r="B103" s="147"/>
      <c r="C103" s="146"/>
      <c r="D103" s="146"/>
      <c r="E103" s="51"/>
      <c r="F103" s="146"/>
      <c r="G103" s="146"/>
      <c r="H103" s="51"/>
      <c r="I103" s="146"/>
      <c r="J103" s="146"/>
      <c r="K103" s="51"/>
      <c r="L103" s="146"/>
      <c r="M103" s="146"/>
      <c r="N103" s="51"/>
      <c r="O103" s="146"/>
      <c r="P103" s="146"/>
      <c r="Q103" s="146"/>
      <c r="R103" s="146"/>
      <c r="S103" s="146"/>
      <c r="T103" s="146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3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3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3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3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3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3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3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3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3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3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3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3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3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3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3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3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3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3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3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3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3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3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3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3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3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3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3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3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3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3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3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3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3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3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3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3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3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3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3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3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3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3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3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3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3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3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3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3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3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3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3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3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3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3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3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3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3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3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3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3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3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3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3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3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3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3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3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3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3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3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3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3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3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3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3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3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3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3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3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3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3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3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3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3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3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3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3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3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3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3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3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3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3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3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3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3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3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3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3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3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3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3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3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3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3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3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3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3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3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3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3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3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3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3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3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3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3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3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3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3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3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3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3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3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3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3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3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3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3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3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3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3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3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3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3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3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3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3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3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3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3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3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3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3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3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3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3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3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3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3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3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3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3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3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3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3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3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3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3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3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3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3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3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3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3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3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3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3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3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3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3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3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3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3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3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3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3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3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3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3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3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3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3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3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3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3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3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3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3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3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3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3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/>
    <row r="299" spans="1:38" ht="15.75" customHeight="1" x14ac:dyDescent="0.25"/>
    <row r="300" spans="1:38" ht="15.75" customHeight="1" x14ac:dyDescent="0.25"/>
    <row r="301" spans="1:38" ht="15.75" customHeight="1" x14ac:dyDescent="0.25"/>
    <row r="302" spans="1:38" ht="15.75" customHeight="1" x14ac:dyDescent="0.25"/>
    <row r="303" spans="1:38" ht="15.75" customHeight="1" x14ac:dyDescent="0.25"/>
    <row r="304" spans="1:38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autoFilter ref="A19:T19" xr:uid="{00000000-0009-0000-0000-000000000000}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93:C93"/>
    <mergeCell ref="E97:F97"/>
    <mergeCell ref="E17:G17"/>
    <mergeCell ref="H17:J17"/>
    <mergeCell ref="A23:C23"/>
    <mergeCell ref="E32:G34"/>
    <mergeCell ref="H32:J34"/>
    <mergeCell ref="E36:G38"/>
    <mergeCell ref="H36:J38"/>
    <mergeCell ref="E80:G86"/>
    <mergeCell ref="H80:J86"/>
    <mergeCell ref="E89:G89"/>
    <mergeCell ref="H89:J89"/>
    <mergeCell ref="A92:C92"/>
  </mergeCells>
  <printOptions horizontalCentered="1"/>
  <pageMargins left="0" right="0" top="0" bottom="0" header="0" footer="0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94"/>
  <sheetViews>
    <sheetView topLeftCell="B1" zoomScale="59" zoomScaleNormal="59" workbookViewId="0">
      <selection activeCell="K88" sqref="K88"/>
    </sheetView>
  </sheetViews>
  <sheetFormatPr defaultColWidth="12.69921875" defaultRowHeight="15" customHeight="1" x14ac:dyDescent="0.25"/>
  <cols>
    <col min="1" max="1" width="12.8984375" hidden="1" customWidth="1"/>
    <col min="2" max="2" width="12.19921875" customWidth="1"/>
    <col min="3" max="3" width="33.5" customWidth="1"/>
    <col min="4" max="4" width="15.69921875" customWidth="1"/>
    <col min="5" max="5" width="19.69921875" customWidth="1"/>
    <col min="6" max="6" width="15.69921875" customWidth="1"/>
    <col min="7" max="7" width="18.5" customWidth="1"/>
    <col min="8" max="8" width="21.3984375" customWidth="1"/>
    <col min="9" max="9" width="15.69921875" customWidth="1"/>
    <col min="10" max="10" width="22.796875" customWidth="1"/>
    <col min="11" max="26" width="6.69921875" customWidth="1"/>
  </cols>
  <sheetData>
    <row r="1" spans="1:26" ht="15" customHeight="1" x14ac:dyDescent="0.3">
      <c r="A1" s="158"/>
      <c r="B1" s="158"/>
      <c r="C1" s="158"/>
      <c r="D1" s="159"/>
      <c r="E1" s="158"/>
      <c r="F1" s="159"/>
      <c r="G1" s="158"/>
      <c r="H1" s="158"/>
      <c r="I1" s="160"/>
      <c r="J1" s="161" t="s">
        <v>130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" customHeight="1" x14ac:dyDescent="0.3">
      <c r="A2" s="158"/>
      <c r="B2" s="158"/>
      <c r="C2" s="158"/>
      <c r="D2" s="159"/>
      <c r="E2" s="158"/>
      <c r="F2" s="159"/>
      <c r="G2" s="158"/>
      <c r="H2" s="309" t="s">
        <v>131</v>
      </c>
      <c r="I2" s="276"/>
      <c r="J2" s="276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" customHeight="1" x14ac:dyDescent="0.3">
      <c r="A3" s="158"/>
      <c r="B3" s="158"/>
      <c r="C3" s="158"/>
      <c r="D3" s="159"/>
      <c r="E3" s="158"/>
      <c r="F3" s="159"/>
      <c r="G3" s="158"/>
      <c r="H3" s="310" t="s">
        <v>280</v>
      </c>
      <c r="I3" s="276"/>
      <c r="J3" s="276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4.25" customHeight="1" x14ac:dyDescent="0.25">
      <c r="A4" s="158"/>
      <c r="B4" s="158"/>
      <c r="C4" s="158"/>
      <c r="D4" s="159"/>
      <c r="E4" s="158"/>
      <c r="F4" s="159"/>
      <c r="G4" s="158"/>
      <c r="H4" s="158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1" customHeight="1" x14ac:dyDescent="0.35">
      <c r="A5" s="158"/>
      <c r="B5" s="311" t="s">
        <v>132</v>
      </c>
      <c r="C5" s="276"/>
      <c r="D5" s="276"/>
      <c r="E5" s="276"/>
      <c r="F5" s="276"/>
      <c r="G5" s="276"/>
      <c r="H5" s="276"/>
      <c r="I5" s="276"/>
      <c r="J5" s="276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1" customHeight="1" x14ac:dyDescent="0.35">
      <c r="A6" s="158"/>
      <c r="B6" s="312" t="s">
        <v>278</v>
      </c>
      <c r="C6" s="276"/>
      <c r="D6" s="276"/>
      <c r="E6" s="276"/>
      <c r="F6" s="276"/>
      <c r="G6" s="276"/>
      <c r="H6" s="276"/>
      <c r="I6" s="276"/>
      <c r="J6" s="276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1" customHeight="1" x14ac:dyDescent="0.35">
      <c r="A7" s="158"/>
      <c r="B7" s="313" t="s">
        <v>133</v>
      </c>
      <c r="C7" s="276"/>
      <c r="D7" s="276"/>
      <c r="E7" s="276"/>
      <c r="F7" s="276"/>
      <c r="G7" s="276"/>
      <c r="H7" s="276"/>
      <c r="I7" s="276"/>
      <c r="J7" s="27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1" customHeight="1" x14ac:dyDescent="0.35">
      <c r="A8" s="158"/>
      <c r="B8" s="312" t="s">
        <v>279</v>
      </c>
      <c r="C8" s="276"/>
      <c r="D8" s="276"/>
      <c r="E8" s="276"/>
      <c r="F8" s="276"/>
      <c r="G8" s="276"/>
      <c r="H8" s="276"/>
      <c r="I8" s="276"/>
      <c r="J8" s="27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4.25" customHeight="1" x14ac:dyDescent="0.25">
      <c r="A9" s="158"/>
      <c r="B9" s="158"/>
      <c r="C9" s="158"/>
      <c r="D9" s="159"/>
      <c r="E9" s="158"/>
      <c r="F9" s="159"/>
      <c r="G9" s="158"/>
      <c r="H9" s="158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44.25" customHeight="1" x14ac:dyDescent="0.25">
      <c r="A10" s="162"/>
      <c r="B10" s="320" t="s">
        <v>134</v>
      </c>
      <c r="C10" s="315"/>
      <c r="D10" s="316"/>
      <c r="E10" s="314" t="s">
        <v>135</v>
      </c>
      <c r="F10" s="315"/>
      <c r="G10" s="315"/>
      <c r="H10" s="315"/>
      <c r="I10" s="315"/>
      <c r="J10" s="316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61.5" customHeight="1" x14ac:dyDescent="0.25">
      <c r="A11" s="163" t="s">
        <v>136</v>
      </c>
      <c r="B11" s="163" t="s">
        <v>137</v>
      </c>
      <c r="C11" s="163" t="s">
        <v>6</v>
      </c>
      <c r="D11" s="164" t="s">
        <v>138</v>
      </c>
      <c r="E11" s="163" t="s">
        <v>139</v>
      </c>
      <c r="F11" s="164" t="s">
        <v>138</v>
      </c>
      <c r="G11" s="163" t="s">
        <v>140</v>
      </c>
      <c r="H11" s="163" t="s">
        <v>141</v>
      </c>
      <c r="I11" s="163" t="s">
        <v>142</v>
      </c>
      <c r="J11" s="163" t="s">
        <v>143</v>
      </c>
      <c r="K11" s="162"/>
      <c r="L11" s="162"/>
      <c r="M11" s="263"/>
      <c r="N11" s="263"/>
      <c r="O11" s="376"/>
      <c r="P11" s="376"/>
      <c r="Q11" s="264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5" customHeight="1" x14ac:dyDescent="0.25">
      <c r="A12" s="165"/>
      <c r="B12" s="165" t="s">
        <v>36</v>
      </c>
      <c r="C12" s="166"/>
      <c r="D12" s="167"/>
      <c r="E12" s="166"/>
      <c r="F12" s="167"/>
      <c r="G12" s="166"/>
      <c r="H12" s="166"/>
      <c r="I12" s="167"/>
      <c r="J12" s="166"/>
      <c r="K12" s="160"/>
      <c r="L12" s="160"/>
      <c r="M12" s="249"/>
      <c r="N12" s="249"/>
      <c r="O12" s="376"/>
      <c r="P12" s="376"/>
      <c r="Q12" s="264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" customHeight="1" x14ac:dyDescent="0.25">
      <c r="A13" s="165"/>
      <c r="B13" s="165" t="s">
        <v>58</v>
      </c>
      <c r="C13" s="166"/>
      <c r="D13" s="167"/>
      <c r="E13" s="166"/>
      <c r="F13" s="167"/>
      <c r="G13" s="166"/>
      <c r="H13" s="166"/>
      <c r="I13" s="167"/>
      <c r="J13" s="166"/>
      <c r="K13" s="160"/>
      <c r="L13" s="160"/>
      <c r="M13" s="249"/>
      <c r="N13" s="249"/>
      <c r="O13" s="376"/>
      <c r="P13" s="376"/>
      <c r="Q13" s="264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" customHeight="1" x14ac:dyDescent="0.25">
      <c r="A14" s="165"/>
      <c r="B14" s="165" t="s">
        <v>64</v>
      </c>
      <c r="C14" s="166"/>
      <c r="D14" s="167"/>
      <c r="E14" s="166"/>
      <c r="F14" s="167"/>
      <c r="G14" s="166"/>
      <c r="H14" s="166"/>
      <c r="I14" s="167"/>
      <c r="J14" s="166"/>
      <c r="K14" s="160"/>
      <c r="L14" s="160"/>
      <c r="M14" s="249"/>
      <c r="N14" s="249"/>
      <c r="O14" s="376"/>
      <c r="P14" s="376"/>
      <c r="Q14" s="264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 x14ac:dyDescent="0.25">
      <c r="A15" s="165"/>
      <c r="B15" s="165" t="s">
        <v>71</v>
      </c>
      <c r="C15" s="166"/>
      <c r="D15" s="167"/>
      <c r="E15" s="166"/>
      <c r="F15" s="167"/>
      <c r="G15" s="166"/>
      <c r="H15" s="166"/>
      <c r="I15" s="167"/>
      <c r="J15" s="166"/>
      <c r="K15" s="160"/>
      <c r="L15" s="160"/>
      <c r="M15" s="249"/>
      <c r="N15" s="249"/>
      <c r="O15" s="376"/>
      <c r="P15" s="376"/>
      <c r="Q15" s="264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 x14ac:dyDescent="0.3">
      <c r="A16" s="168"/>
      <c r="B16" s="321" t="s">
        <v>144</v>
      </c>
      <c r="C16" s="315"/>
      <c r="D16" s="169">
        <f>SUM(D12:D15)</f>
        <v>0</v>
      </c>
      <c r="E16" s="170"/>
      <c r="F16" s="169">
        <f>SUM(F12:F15)</f>
        <v>0</v>
      </c>
      <c r="G16" s="170"/>
      <c r="H16" s="170"/>
      <c r="I16" s="169">
        <f>SUM(I12:I15)</f>
        <v>0</v>
      </c>
      <c r="J16" s="170"/>
      <c r="K16" s="171"/>
      <c r="L16" s="171"/>
      <c r="M16" s="262"/>
      <c r="N16" s="262"/>
      <c r="O16" s="265"/>
      <c r="P16" s="265"/>
      <c r="Q16" s="264"/>
      <c r="R16" s="171"/>
      <c r="S16" s="171"/>
      <c r="T16" s="171"/>
      <c r="U16" s="171"/>
      <c r="V16" s="171"/>
      <c r="W16" s="171"/>
      <c r="X16" s="171"/>
      <c r="Y16" s="171"/>
      <c r="Z16" s="171"/>
    </row>
    <row r="17" spans="1:26" ht="14.25" customHeight="1" x14ac:dyDescent="0.3">
      <c r="A17" s="158"/>
      <c r="B17" s="158"/>
      <c r="C17" s="158"/>
      <c r="D17" s="159"/>
      <c r="E17" s="158"/>
      <c r="F17" s="159"/>
      <c r="G17" s="158"/>
      <c r="H17" s="158"/>
      <c r="I17" s="160"/>
      <c r="J17" s="160"/>
      <c r="K17" s="160"/>
      <c r="L17" s="160"/>
      <c r="M17" s="249"/>
      <c r="N17" s="249"/>
      <c r="O17" s="265"/>
      <c r="P17" s="265"/>
      <c r="Q17" s="266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44.25" customHeight="1" x14ac:dyDescent="0.25">
      <c r="A18" s="162"/>
      <c r="B18" s="320" t="s">
        <v>145</v>
      </c>
      <c r="C18" s="315"/>
      <c r="D18" s="316"/>
      <c r="E18" s="314" t="s">
        <v>135</v>
      </c>
      <c r="F18" s="315"/>
      <c r="G18" s="315"/>
      <c r="H18" s="315"/>
      <c r="I18" s="315"/>
      <c r="J18" s="316"/>
      <c r="K18" s="162"/>
      <c r="L18" s="162"/>
      <c r="M18" s="263"/>
      <c r="N18" s="263"/>
      <c r="O18" s="263"/>
      <c r="P18" s="263"/>
      <c r="Q18" s="263"/>
      <c r="R18" s="162"/>
      <c r="S18" s="162"/>
      <c r="T18" s="162"/>
      <c r="U18" s="162"/>
      <c r="V18" s="162"/>
      <c r="W18" s="162"/>
      <c r="X18" s="162"/>
      <c r="Y18" s="162"/>
      <c r="Z18" s="162"/>
    </row>
    <row r="19" spans="1:26" ht="61.5" customHeight="1" x14ac:dyDescent="0.25">
      <c r="A19" s="163" t="s">
        <v>136</v>
      </c>
      <c r="B19" s="163" t="s">
        <v>137</v>
      </c>
      <c r="C19" s="163" t="s">
        <v>6</v>
      </c>
      <c r="D19" s="164" t="s">
        <v>138</v>
      </c>
      <c r="E19" s="163" t="s">
        <v>139</v>
      </c>
      <c r="F19" s="164" t="s">
        <v>138</v>
      </c>
      <c r="G19" s="163" t="s">
        <v>140</v>
      </c>
      <c r="H19" s="163" t="s">
        <v>141</v>
      </c>
      <c r="I19" s="163" t="s">
        <v>142</v>
      </c>
      <c r="J19" s="163" t="s">
        <v>143</v>
      </c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5" customHeight="1" x14ac:dyDescent="0.25">
      <c r="A20" s="165"/>
      <c r="B20" s="175" t="s">
        <v>28</v>
      </c>
      <c r="C20" s="214" t="s">
        <v>177</v>
      </c>
      <c r="D20" s="317"/>
      <c r="E20" s="318"/>
      <c r="F20" s="318"/>
      <c r="G20" s="318"/>
      <c r="H20" s="318"/>
      <c r="I20" s="318"/>
      <c r="J20" s="319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5" customHeight="1" x14ac:dyDescent="0.25">
      <c r="A21" s="165"/>
      <c r="B21" s="175" t="s">
        <v>36</v>
      </c>
      <c r="C21" s="214" t="s">
        <v>176</v>
      </c>
      <c r="D21" s="317"/>
      <c r="E21" s="318"/>
      <c r="F21" s="318"/>
      <c r="G21" s="318"/>
      <c r="H21" s="318"/>
      <c r="I21" s="318"/>
      <c r="J21" s="319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s="231" customFormat="1" ht="13.8" x14ac:dyDescent="0.25">
      <c r="A22" s="228"/>
      <c r="B22" s="341" t="s">
        <v>39</v>
      </c>
      <c r="C22" s="338" t="s">
        <v>147</v>
      </c>
      <c r="D22" s="303">
        <v>21000</v>
      </c>
      <c r="E22" s="344" t="s">
        <v>259</v>
      </c>
      <c r="F22" s="303">
        <v>21000</v>
      </c>
      <c r="G22" s="306" t="s">
        <v>222</v>
      </c>
      <c r="H22" s="306" t="s">
        <v>222</v>
      </c>
      <c r="I22" s="229">
        <v>5635</v>
      </c>
      <c r="J22" s="234" t="s">
        <v>260</v>
      </c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</row>
    <row r="23" spans="1:26" s="231" customFormat="1" ht="13.8" x14ac:dyDescent="0.25">
      <c r="A23" s="228"/>
      <c r="B23" s="342"/>
      <c r="C23" s="339"/>
      <c r="D23" s="304"/>
      <c r="E23" s="345"/>
      <c r="F23" s="304"/>
      <c r="G23" s="347"/>
      <c r="H23" s="347"/>
      <c r="I23" s="229">
        <v>1260</v>
      </c>
      <c r="J23" s="234" t="s">
        <v>261</v>
      </c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</row>
    <row r="24" spans="1:26" s="231" customFormat="1" ht="13.8" x14ac:dyDescent="0.25">
      <c r="A24" s="228"/>
      <c r="B24" s="342"/>
      <c r="C24" s="339"/>
      <c r="D24" s="304"/>
      <c r="E24" s="345"/>
      <c r="F24" s="304"/>
      <c r="G24" s="347"/>
      <c r="H24" s="347"/>
      <c r="I24" s="229">
        <v>105</v>
      </c>
      <c r="J24" s="234" t="s">
        <v>262</v>
      </c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</row>
    <row r="25" spans="1:26" s="231" customFormat="1" ht="13.8" x14ac:dyDescent="0.25">
      <c r="A25" s="228"/>
      <c r="B25" s="342"/>
      <c r="C25" s="339"/>
      <c r="D25" s="304"/>
      <c r="E25" s="345"/>
      <c r="F25" s="304"/>
      <c r="G25" s="347"/>
      <c r="H25" s="347"/>
      <c r="I25" s="229">
        <v>5635</v>
      </c>
      <c r="J25" s="234" t="s">
        <v>263</v>
      </c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</row>
    <row r="26" spans="1:26" s="231" customFormat="1" ht="13.8" x14ac:dyDescent="0.25">
      <c r="A26" s="228"/>
      <c r="B26" s="342"/>
      <c r="C26" s="339"/>
      <c r="D26" s="304"/>
      <c r="E26" s="345"/>
      <c r="F26" s="304"/>
      <c r="G26" s="347"/>
      <c r="H26" s="347"/>
      <c r="I26" s="229">
        <v>1260</v>
      </c>
      <c r="J26" s="234" t="s">
        <v>264</v>
      </c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</row>
    <row r="27" spans="1:26" s="231" customFormat="1" ht="13.8" x14ac:dyDescent="0.25">
      <c r="A27" s="228"/>
      <c r="B27" s="342"/>
      <c r="C27" s="339"/>
      <c r="D27" s="304"/>
      <c r="E27" s="345"/>
      <c r="F27" s="304"/>
      <c r="G27" s="347"/>
      <c r="H27" s="347"/>
      <c r="I27" s="229">
        <v>105</v>
      </c>
      <c r="J27" s="234" t="s">
        <v>265</v>
      </c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</row>
    <row r="28" spans="1:26" s="231" customFormat="1" ht="13.8" x14ac:dyDescent="0.25">
      <c r="A28" s="228"/>
      <c r="B28" s="342"/>
      <c r="C28" s="339"/>
      <c r="D28" s="304"/>
      <c r="E28" s="345"/>
      <c r="F28" s="304"/>
      <c r="G28" s="347"/>
      <c r="H28" s="347"/>
      <c r="I28" s="229">
        <v>5635</v>
      </c>
      <c r="J28" s="234" t="s">
        <v>266</v>
      </c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</row>
    <row r="29" spans="1:26" s="231" customFormat="1" ht="13.8" x14ac:dyDescent="0.25">
      <c r="A29" s="228"/>
      <c r="B29" s="342"/>
      <c r="C29" s="339"/>
      <c r="D29" s="304"/>
      <c r="E29" s="345"/>
      <c r="F29" s="304"/>
      <c r="G29" s="307"/>
      <c r="H29" s="307"/>
      <c r="I29" s="229">
        <v>1260</v>
      </c>
      <c r="J29" s="234" t="s">
        <v>267</v>
      </c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</row>
    <row r="30" spans="1:26" s="231" customFormat="1" ht="13.8" x14ac:dyDescent="0.25">
      <c r="A30" s="228"/>
      <c r="B30" s="343"/>
      <c r="C30" s="340"/>
      <c r="D30" s="305"/>
      <c r="E30" s="346"/>
      <c r="F30" s="305"/>
      <c r="G30" s="308"/>
      <c r="H30" s="308"/>
      <c r="I30" s="229">
        <v>105</v>
      </c>
      <c r="J30" s="235" t="s">
        <v>268</v>
      </c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</row>
    <row r="31" spans="1:26" s="231" customFormat="1" ht="15.45" customHeight="1" x14ac:dyDescent="0.25">
      <c r="A31" s="228"/>
      <c r="B31" s="341" t="s">
        <v>42</v>
      </c>
      <c r="C31" s="338" t="s">
        <v>148</v>
      </c>
      <c r="D31" s="303">
        <v>22500</v>
      </c>
      <c r="E31" s="344" t="s">
        <v>256</v>
      </c>
      <c r="F31" s="303">
        <v>22500</v>
      </c>
      <c r="G31" s="306" t="s">
        <v>222</v>
      </c>
      <c r="H31" s="306" t="s">
        <v>222</v>
      </c>
      <c r="I31" s="232">
        <v>6037.5</v>
      </c>
      <c r="J31" s="236" t="s">
        <v>269</v>
      </c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</row>
    <row r="32" spans="1:26" s="231" customFormat="1" ht="13.8" x14ac:dyDescent="0.25">
      <c r="A32" s="228"/>
      <c r="B32" s="342"/>
      <c r="C32" s="339"/>
      <c r="D32" s="304"/>
      <c r="E32" s="345"/>
      <c r="F32" s="304"/>
      <c r="G32" s="307"/>
      <c r="H32" s="307"/>
      <c r="I32" s="232">
        <v>1350</v>
      </c>
      <c r="J32" s="236" t="s">
        <v>270</v>
      </c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</row>
    <row r="33" spans="1:26" s="231" customFormat="1" ht="13.8" x14ac:dyDescent="0.25">
      <c r="A33" s="228"/>
      <c r="B33" s="342"/>
      <c r="C33" s="339"/>
      <c r="D33" s="304"/>
      <c r="E33" s="345"/>
      <c r="F33" s="304"/>
      <c r="G33" s="307"/>
      <c r="H33" s="307"/>
      <c r="I33" s="232">
        <v>112.5</v>
      </c>
      <c r="J33" s="236" t="s">
        <v>271</v>
      </c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</row>
    <row r="34" spans="1:26" s="231" customFormat="1" ht="13.8" x14ac:dyDescent="0.25">
      <c r="A34" s="228"/>
      <c r="B34" s="342"/>
      <c r="C34" s="339"/>
      <c r="D34" s="304"/>
      <c r="E34" s="345"/>
      <c r="F34" s="304"/>
      <c r="G34" s="307"/>
      <c r="H34" s="307"/>
      <c r="I34" s="232">
        <v>6037.5</v>
      </c>
      <c r="J34" s="236" t="s">
        <v>272</v>
      </c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</row>
    <row r="35" spans="1:26" s="231" customFormat="1" ht="13.8" x14ac:dyDescent="0.25">
      <c r="A35" s="228"/>
      <c r="B35" s="342"/>
      <c r="C35" s="339"/>
      <c r="D35" s="304"/>
      <c r="E35" s="345"/>
      <c r="F35" s="304"/>
      <c r="G35" s="307"/>
      <c r="H35" s="307"/>
      <c r="I35" s="232">
        <v>1350</v>
      </c>
      <c r="J35" s="236" t="s">
        <v>273</v>
      </c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</row>
    <row r="36" spans="1:26" s="231" customFormat="1" ht="13.8" x14ac:dyDescent="0.25">
      <c r="A36" s="228"/>
      <c r="B36" s="342"/>
      <c r="C36" s="339"/>
      <c r="D36" s="304"/>
      <c r="E36" s="345"/>
      <c r="F36" s="304"/>
      <c r="G36" s="307"/>
      <c r="H36" s="307"/>
      <c r="I36" s="232">
        <v>112.5</v>
      </c>
      <c r="J36" s="236" t="s">
        <v>274</v>
      </c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</row>
    <row r="37" spans="1:26" s="231" customFormat="1" ht="13.8" x14ac:dyDescent="0.25">
      <c r="A37" s="228"/>
      <c r="B37" s="342"/>
      <c r="C37" s="339"/>
      <c r="D37" s="304"/>
      <c r="E37" s="345"/>
      <c r="F37" s="304"/>
      <c r="G37" s="307"/>
      <c r="H37" s="307"/>
      <c r="I37" s="232">
        <v>6037.5</v>
      </c>
      <c r="J37" s="236" t="s">
        <v>275</v>
      </c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</row>
    <row r="38" spans="1:26" s="231" customFormat="1" ht="13.8" x14ac:dyDescent="0.25">
      <c r="A38" s="228"/>
      <c r="B38" s="342"/>
      <c r="C38" s="339"/>
      <c r="D38" s="304"/>
      <c r="E38" s="345"/>
      <c r="F38" s="304"/>
      <c r="G38" s="307"/>
      <c r="H38" s="307"/>
      <c r="I38" s="232">
        <v>1350</v>
      </c>
      <c r="J38" s="236" t="s">
        <v>276</v>
      </c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</row>
    <row r="39" spans="1:26" s="231" customFormat="1" ht="13.8" x14ac:dyDescent="0.25">
      <c r="A39" s="228"/>
      <c r="B39" s="343"/>
      <c r="C39" s="340"/>
      <c r="D39" s="305"/>
      <c r="E39" s="346"/>
      <c r="F39" s="305"/>
      <c r="G39" s="308"/>
      <c r="H39" s="308"/>
      <c r="I39" s="232">
        <v>112.5</v>
      </c>
      <c r="J39" s="237" t="s">
        <v>277</v>
      </c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</row>
    <row r="40" spans="1:26" s="231" customFormat="1" ht="16.05" customHeight="1" x14ac:dyDescent="0.25">
      <c r="A40" s="228"/>
      <c r="B40" s="341" t="s">
        <v>43</v>
      </c>
      <c r="C40" s="338" t="s">
        <v>149</v>
      </c>
      <c r="D40" s="303">
        <v>12000</v>
      </c>
      <c r="E40" s="344" t="s">
        <v>257</v>
      </c>
      <c r="F40" s="303">
        <v>12000</v>
      </c>
      <c r="G40" s="306" t="s">
        <v>222</v>
      </c>
      <c r="H40" s="306" t="s">
        <v>222</v>
      </c>
      <c r="I40" s="233">
        <v>3220</v>
      </c>
      <c r="J40" s="238" t="s">
        <v>281</v>
      </c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</row>
    <row r="41" spans="1:26" s="231" customFormat="1" ht="16.05" customHeight="1" x14ac:dyDescent="0.25">
      <c r="A41" s="228"/>
      <c r="B41" s="342"/>
      <c r="C41" s="339"/>
      <c r="D41" s="304"/>
      <c r="E41" s="345"/>
      <c r="F41" s="304"/>
      <c r="G41" s="307"/>
      <c r="H41" s="307"/>
      <c r="I41" s="233">
        <v>720</v>
      </c>
      <c r="J41" s="238" t="s">
        <v>282</v>
      </c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</row>
    <row r="42" spans="1:26" s="231" customFormat="1" ht="16.05" customHeight="1" x14ac:dyDescent="0.25">
      <c r="A42" s="228"/>
      <c r="B42" s="342"/>
      <c r="C42" s="339"/>
      <c r="D42" s="304"/>
      <c r="E42" s="345"/>
      <c r="F42" s="304"/>
      <c r="G42" s="307"/>
      <c r="H42" s="307"/>
      <c r="I42" s="233">
        <v>60</v>
      </c>
      <c r="J42" s="238" t="s">
        <v>283</v>
      </c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</row>
    <row r="43" spans="1:26" s="231" customFormat="1" ht="16.05" customHeight="1" x14ac:dyDescent="0.25">
      <c r="A43" s="228"/>
      <c r="B43" s="342"/>
      <c r="C43" s="339"/>
      <c r="D43" s="304"/>
      <c r="E43" s="345"/>
      <c r="F43" s="304"/>
      <c r="G43" s="307"/>
      <c r="H43" s="307"/>
      <c r="I43" s="233">
        <v>3220</v>
      </c>
      <c r="J43" s="238" t="s">
        <v>284</v>
      </c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</row>
    <row r="44" spans="1:26" s="231" customFormat="1" ht="16.05" customHeight="1" x14ac:dyDescent="0.25">
      <c r="A44" s="228"/>
      <c r="B44" s="342"/>
      <c r="C44" s="339"/>
      <c r="D44" s="304"/>
      <c r="E44" s="345"/>
      <c r="F44" s="304"/>
      <c r="G44" s="307"/>
      <c r="H44" s="307"/>
      <c r="I44" s="233">
        <v>720</v>
      </c>
      <c r="J44" s="238" t="s">
        <v>285</v>
      </c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</row>
    <row r="45" spans="1:26" s="231" customFormat="1" ht="16.05" customHeight="1" x14ac:dyDescent="0.25">
      <c r="A45" s="228"/>
      <c r="B45" s="342"/>
      <c r="C45" s="339"/>
      <c r="D45" s="304"/>
      <c r="E45" s="345"/>
      <c r="F45" s="304"/>
      <c r="G45" s="307"/>
      <c r="H45" s="307"/>
      <c r="I45" s="233">
        <v>60</v>
      </c>
      <c r="J45" s="238" t="s">
        <v>286</v>
      </c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</row>
    <row r="46" spans="1:26" s="231" customFormat="1" ht="16.05" customHeight="1" x14ac:dyDescent="0.25">
      <c r="A46" s="228"/>
      <c r="B46" s="342"/>
      <c r="C46" s="339"/>
      <c r="D46" s="304"/>
      <c r="E46" s="345"/>
      <c r="F46" s="304"/>
      <c r="G46" s="307"/>
      <c r="H46" s="307"/>
      <c r="I46" s="233">
        <v>3220</v>
      </c>
      <c r="J46" s="238" t="s">
        <v>287</v>
      </c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</row>
    <row r="47" spans="1:26" s="231" customFormat="1" ht="16.05" customHeight="1" x14ac:dyDescent="0.25">
      <c r="A47" s="228"/>
      <c r="B47" s="342"/>
      <c r="C47" s="339"/>
      <c r="D47" s="304"/>
      <c r="E47" s="345"/>
      <c r="F47" s="304"/>
      <c r="G47" s="307"/>
      <c r="H47" s="307"/>
      <c r="I47" s="233">
        <v>720</v>
      </c>
      <c r="J47" s="238" t="s">
        <v>289</v>
      </c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</row>
    <row r="48" spans="1:26" s="231" customFormat="1" ht="16.05" customHeight="1" x14ac:dyDescent="0.25">
      <c r="A48" s="228"/>
      <c r="B48" s="343"/>
      <c r="C48" s="340"/>
      <c r="D48" s="305"/>
      <c r="E48" s="346"/>
      <c r="F48" s="305"/>
      <c r="G48" s="308"/>
      <c r="H48" s="308"/>
      <c r="I48" s="233">
        <v>60</v>
      </c>
      <c r="J48" s="239" t="s">
        <v>288</v>
      </c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</row>
    <row r="49" spans="1:26" s="231" customFormat="1" ht="16.05" customHeight="1" x14ac:dyDescent="0.25">
      <c r="A49" s="228"/>
      <c r="B49" s="341" t="s">
        <v>175</v>
      </c>
      <c r="C49" s="338" t="s">
        <v>150</v>
      </c>
      <c r="D49" s="303">
        <v>18000</v>
      </c>
      <c r="E49" s="344" t="s">
        <v>258</v>
      </c>
      <c r="F49" s="303">
        <v>18000</v>
      </c>
      <c r="G49" s="306" t="s">
        <v>222</v>
      </c>
      <c r="H49" s="306" t="s">
        <v>222</v>
      </c>
      <c r="I49" s="233">
        <v>4830</v>
      </c>
      <c r="J49" s="238" t="s">
        <v>290</v>
      </c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</row>
    <row r="50" spans="1:26" s="231" customFormat="1" ht="16.05" customHeight="1" x14ac:dyDescent="0.25">
      <c r="A50" s="228"/>
      <c r="B50" s="342"/>
      <c r="C50" s="339"/>
      <c r="D50" s="304"/>
      <c r="E50" s="345"/>
      <c r="F50" s="304"/>
      <c r="G50" s="347"/>
      <c r="H50" s="347"/>
      <c r="I50" s="233">
        <v>1080</v>
      </c>
      <c r="J50" s="238" t="s">
        <v>291</v>
      </c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</row>
    <row r="51" spans="1:26" s="231" customFormat="1" ht="16.05" customHeight="1" x14ac:dyDescent="0.25">
      <c r="A51" s="228"/>
      <c r="B51" s="342"/>
      <c r="C51" s="339"/>
      <c r="D51" s="304"/>
      <c r="E51" s="345"/>
      <c r="F51" s="304"/>
      <c r="G51" s="347"/>
      <c r="H51" s="347"/>
      <c r="I51" s="233">
        <v>90</v>
      </c>
      <c r="J51" s="238" t="s">
        <v>292</v>
      </c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</row>
    <row r="52" spans="1:26" s="231" customFormat="1" ht="16.05" customHeight="1" x14ac:dyDescent="0.25">
      <c r="A52" s="228"/>
      <c r="B52" s="342"/>
      <c r="C52" s="339"/>
      <c r="D52" s="304"/>
      <c r="E52" s="345"/>
      <c r="F52" s="304"/>
      <c r="G52" s="347"/>
      <c r="H52" s="347"/>
      <c r="I52" s="233">
        <v>4830</v>
      </c>
      <c r="J52" s="238" t="s">
        <v>293</v>
      </c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</row>
    <row r="53" spans="1:26" s="231" customFormat="1" ht="16.05" customHeight="1" x14ac:dyDescent="0.25">
      <c r="A53" s="228"/>
      <c r="B53" s="342"/>
      <c r="C53" s="339"/>
      <c r="D53" s="304"/>
      <c r="E53" s="345"/>
      <c r="F53" s="304"/>
      <c r="G53" s="347"/>
      <c r="H53" s="347"/>
      <c r="I53" s="233">
        <v>1080</v>
      </c>
      <c r="J53" s="238" t="s">
        <v>294</v>
      </c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</row>
    <row r="54" spans="1:26" s="231" customFormat="1" ht="16.05" customHeight="1" x14ac:dyDescent="0.25">
      <c r="A54" s="228"/>
      <c r="B54" s="342"/>
      <c r="C54" s="339"/>
      <c r="D54" s="304"/>
      <c r="E54" s="345"/>
      <c r="F54" s="304"/>
      <c r="G54" s="347"/>
      <c r="H54" s="347"/>
      <c r="I54" s="233">
        <v>90</v>
      </c>
      <c r="J54" s="238" t="s">
        <v>295</v>
      </c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</row>
    <row r="55" spans="1:26" s="231" customFormat="1" ht="16.05" customHeight="1" x14ac:dyDescent="0.25">
      <c r="A55" s="228"/>
      <c r="B55" s="342"/>
      <c r="C55" s="339"/>
      <c r="D55" s="304"/>
      <c r="E55" s="345"/>
      <c r="F55" s="304"/>
      <c r="G55" s="347"/>
      <c r="H55" s="347"/>
      <c r="I55" s="233">
        <v>4830</v>
      </c>
      <c r="J55" s="238" t="s">
        <v>296</v>
      </c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</row>
    <row r="56" spans="1:26" s="231" customFormat="1" ht="16.05" customHeight="1" x14ac:dyDescent="0.25">
      <c r="A56" s="228"/>
      <c r="B56" s="342"/>
      <c r="C56" s="339"/>
      <c r="D56" s="304"/>
      <c r="E56" s="345"/>
      <c r="F56" s="304"/>
      <c r="G56" s="307"/>
      <c r="H56" s="307"/>
      <c r="I56" s="233">
        <v>1080</v>
      </c>
      <c r="J56" s="238" t="s">
        <v>297</v>
      </c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</row>
    <row r="57" spans="1:26" s="231" customFormat="1" ht="16.05" customHeight="1" x14ac:dyDescent="0.25">
      <c r="A57" s="228"/>
      <c r="B57" s="343"/>
      <c r="C57" s="340"/>
      <c r="D57" s="305"/>
      <c r="E57" s="346"/>
      <c r="F57" s="305"/>
      <c r="G57" s="308"/>
      <c r="H57" s="308"/>
      <c r="I57" s="233">
        <v>90</v>
      </c>
      <c r="J57" s="239" t="s">
        <v>298</v>
      </c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</row>
    <row r="58" spans="1:26" ht="13.8" x14ac:dyDescent="0.25">
      <c r="A58" s="165"/>
      <c r="B58" s="175" t="s">
        <v>50</v>
      </c>
      <c r="C58" s="214" t="s">
        <v>51</v>
      </c>
      <c r="D58" s="329"/>
      <c r="E58" s="330"/>
      <c r="F58" s="330"/>
      <c r="G58" s="330"/>
      <c r="H58" s="330"/>
      <c r="I58" s="330"/>
      <c r="J58" s="331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27.6" x14ac:dyDescent="0.25">
      <c r="A59" s="165"/>
      <c r="B59" s="175" t="s">
        <v>52</v>
      </c>
      <c r="C59" s="214" t="s">
        <v>184</v>
      </c>
      <c r="D59" s="176">
        <v>20400</v>
      </c>
      <c r="E59" s="213" t="s">
        <v>184</v>
      </c>
      <c r="F59" s="176">
        <v>20400</v>
      </c>
      <c r="G59" s="213" t="s">
        <v>249</v>
      </c>
      <c r="H59" s="213" t="s">
        <v>254</v>
      </c>
      <c r="I59" s="176">
        <v>20400</v>
      </c>
      <c r="J59" s="213" t="s">
        <v>251</v>
      </c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41.4" x14ac:dyDescent="0.25">
      <c r="A60" s="165"/>
      <c r="B60" s="175" t="s">
        <v>53</v>
      </c>
      <c r="C60" s="214" t="s">
        <v>151</v>
      </c>
      <c r="D60" s="176">
        <v>22500</v>
      </c>
      <c r="E60" s="177" t="str">
        <f>C60</f>
        <v>ФОП Бронза Вікторія Юріївна</v>
      </c>
      <c r="F60" s="176">
        <v>22500</v>
      </c>
      <c r="G60" s="213" t="s">
        <v>248</v>
      </c>
      <c r="H60" s="213" t="s">
        <v>254</v>
      </c>
      <c r="I60" s="176">
        <v>22500</v>
      </c>
      <c r="J60" s="213" t="s">
        <v>252</v>
      </c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41.4" x14ac:dyDescent="0.25">
      <c r="A61" s="165"/>
      <c r="B61" s="175" t="s">
        <v>54</v>
      </c>
      <c r="C61" s="214" t="s">
        <v>152</v>
      </c>
      <c r="D61" s="176">
        <v>21600</v>
      </c>
      <c r="E61" s="177" t="str">
        <f>C61</f>
        <v>ФОП Ландесман Тетяна Яківна</v>
      </c>
      <c r="F61" s="176">
        <v>21600</v>
      </c>
      <c r="G61" s="213" t="s">
        <v>250</v>
      </c>
      <c r="H61" s="213" t="s">
        <v>255</v>
      </c>
      <c r="I61" s="176">
        <v>21600</v>
      </c>
      <c r="J61" s="213" t="s">
        <v>253</v>
      </c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27.6" x14ac:dyDescent="0.25">
      <c r="A62" s="165"/>
      <c r="B62" s="221" t="s">
        <v>56</v>
      </c>
      <c r="C62" s="227" t="s">
        <v>57</v>
      </c>
      <c r="D62" s="322"/>
      <c r="E62" s="323"/>
      <c r="F62" s="323"/>
      <c r="G62" s="323"/>
      <c r="H62" s="323"/>
      <c r="I62" s="323"/>
      <c r="J62" s="324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s="174" customFormat="1" ht="13.8" x14ac:dyDescent="0.25">
      <c r="A63" s="219"/>
      <c r="B63" s="348" t="s">
        <v>58</v>
      </c>
      <c r="C63" s="349" t="s">
        <v>59</v>
      </c>
      <c r="D63" s="337">
        <v>16170</v>
      </c>
      <c r="E63" s="352" t="s">
        <v>235</v>
      </c>
      <c r="F63" s="337">
        <v>16170</v>
      </c>
      <c r="G63" s="353" t="s">
        <v>222</v>
      </c>
      <c r="H63" s="353" t="s">
        <v>222</v>
      </c>
      <c r="I63" s="223">
        <v>1650</v>
      </c>
      <c r="J63" s="225" t="s">
        <v>236</v>
      </c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s="174" customFormat="1" ht="13.8" x14ac:dyDescent="0.25">
      <c r="A64" s="219"/>
      <c r="B64" s="348"/>
      <c r="C64" s="350"/>
      <c r="D64" s="337"/>
      <c r="E64" s="352"/>
      <c r="F64" s="337"/>
      <c r="G64" s="353"/>
      <c r="H64" s="353"/>
      <c r="I64" s="223">
        <v>1540</v>
      </c>
      <c r="J64" s="225" t="s">
        <v>237</v>
      </c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s="174" customFormat="1" ht="13.8" x14ac:dyDescent="0.25">
      <c r="A65" s="219"/>
      <c r="B65" s="348"/>
      <c r="C65" s="350"/>
      <c r="D65" s="337"/>
      <c r="E65" s="352"/>
      <c r="F65" s="337"/>
      <c r="G65" s="353"/>
      <c r="H65" s="353"/>
      <c r="I65" s="223">
        <v>1320</v>
      </c>
      <c r="J65" s="225" t="s">
        <v>238</v>
      </c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s="174" customFormat="1" ht="13.8" x14ac:dyDescent="0.25">
      <c r="A66" s="219"/>
      <c r="B66" s="348"/>
      <c r="C66" s="350"/>
      <c r="D66" s="337"/>
      <c r="E66" s="352"/>
      <c r="F66" s="337"/>
      <c r="G66" s="353"/>
      <c r="H66" s="353"/>
      <c r="I66" s="223">
        <v>880</v>
      </c>
      <c r="J66" s="225" t="s">
        <v>239</v>
      </c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s="174" customFormat="1" ht="13.8" x14ac:dyDescent="0.25">
      <c r="A67" s="219"/>
      <c r="B67" s="348"/>
      <c r="C67" s="350"/>
      <c r="D67" s="337"/>
      <c r="E67" s="352"/>
      <c r="F67" s="337"/>
      <c r="G67" s="353"/>
      <c r="H67" s="353"/>
      <c r="I67" s="223">
        <v>1650</v>
      </c>
      <c r="J67" s="225" t="s">
        <v>240</v>
      </c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s="174" customFormat="1" ht="13.8" x14ac:dyDescent="0.25">
      <c r="A68" s="219"/>
      <c r="B68" s="348"/>
      <c r="C68" s="350"/>
      <c r="D68" s="337"/>
      <c r="E68" s="352"/>
      <c r="F68" s="337"/>
      <c r="G68" s="353"/>
      <c r="H68" s="353"/>
      <c r="I68" s="223">
        <v>1540</v>
      </c>
      <c r="J68" s="225" t="s">
        <v>241</v>
      </c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s="174" customFormat="1" ht="13.8" x14ac:dyDescent="0.25">
      <c r="A69" s="219"/>
      <c r="B69" s="348"/>
      <c r="C69" s="350"/>
      <c r="D69" s="337"/>
      <c r="E69" s="352"/>
      <c r="F69" s="337"/>
      <c r="G69" s="353"/>
      <c r="H69" s="353"/>
      <c r="I69" s="223">
        <v>1320</v>
      </c>
      <c r="J69" s="225" t="s">
        <v>242</v>
      </c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s="174" customFormat="1" ht="13.8" x14ac:dyDescent="0.25">
      <c r="A70" s="219"/>
      <c r="B70" s="348"/>
      <c r="C70" s="350"/>
      <c r="D70" s="337"/>
      <c r="E70" s="352"/>
      <c r="F70" s="337"/>
      <c r="G70" s="353"/>
      <c r="H70" s="353"/>
      <c r="I70" s="223">
        <v>880</v>
      </c>
      <c r="J70" s="225" t="s">
        <v>243</v>
      </c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s="174" customFormat="1" ht="13.8" x14ac:dyDescent="0.25">
      <c r="A71" s="219"/>
      <c r="B71" s="348"/>
      <c r="C71" s="350"/>
      <c r="D71" s="337"/>
      <c r="E71" s="352"/>
      <c r="F71" s="337"/>
      <c r="G71" s="353"/>
      <c r="H71" s="353"/>
      <c r="I71" s="223">
        <v>1650</v>
      </c>
      <c r="J71" s="225" t="s">
        <v>244</v>
      </c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s="174" customFormat="1" ht="13.8" x14ac:dyDescent="0.25">
      <c r="A72" s="219"/>
      <c r="B72" s="348"/>
      <c r="C72" s="350"/>
      <c r="D72" s="337"/>
      <c r="E72" s="352"/>
      <c r="F72" s="337"/>
      <c r="G72" s="353"/>
      <c r="H72" s="353"/>
      <c r="I72" s="223">
        <v>1540</v>
      </c>
      <c r="J72" s="225" t="s">
        <v>245</v>
      </c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s="174" customFormat="1" ht="13.8" x14ac:dyDescent="0.25">
      <c r="A73" s="219"/>
      <c r="B73" s="348"/>
      <c r="C73" s="350"/>
      <c r="D73" s="337"/>
      <c r="E73" s="352"/>
      <c r="F73" s="337"/>
      <c r="G73" s="353"/>
      <c r="H73" s="353"/>
      <c r="I73" s="223">
        <v>1320</v>
      </c>
      <c r="J73" s="225" t="s">
        <v>246</v>
      </c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3.8" x14ac:dyDescent="0.25">
      <c r="A74" s="219"/>
      <c r="B74" s="348"/>
      <c r="C74" s="351"/>
      <c r="D74" s="337"/>
      <c r="E74" s="352"/>
      <c r="F74" s="337"/>
      <c r="G74" s="353"/>
      <c r="H74" s="353"/>
      <c r="I74" s="223">
        <v>880</v>
      </c>
      <c r="J74" s="225" t="s">
        <v>247</v>
      </c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27.6" x14ac:dyDescent="0.25">
      <c r="A75" s="165"/>
      <c r="B75" s="222" t="s">
        <v>69</v>
      </c>
      <c r="C75" s="226" t="s">
        <v>70</v>
      </c>
      <c r="D75" s="325"/>
      <c r="E75" s="326"/>
      <c r="F75" s="326"/>
      <c r="G75" s="326"/>
      <c r="H75" s="326"/>
      <c r="I75" s="327"/>
      <c r="J75" s="328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s="218" customFormat="1" ht="30" customHeight="1" x14ac:dyDescent="0.25">
      <c r="A76" s="215"/>
      <c r="B76" s="241" t="s">
        <v>71</v>
      </c>
      <c r="C76" s="240" t="s">
        <v>72</v>
      </c>
      <c r="D76" s="216">
        <v>2280</v>
      </c>
      <c r="E76" s="357" t="s">
        <v>319</v>
      </c>
      <c r="F76" s="354">
        <v>25050.06</v>
      </c>
      <c r="G76" s="389" t="s">
        <v>222</v>
      </c>
      <c r="H76" s="390" t="s">
        <v>320</v>
      </c>
      <c r="I76" s="250">
        <v>2022.37</v>
      </c>
      <c r="J76" s="255" t="s">
        <v>324</v>
      </c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</row>
    <row r="77" spans="1:26" s="218" customFormat="1" ht="30" customHeight="1" x14ac:dyDescent="0.25">
      <c r="A77" s="215"/>
      <c r="B77" s="241" t="s">
        <v>73</v>
      </c>
      <c r="C77" s="240" t="s">
        <v>74</v>
      </c>
      <c r="D77" s="216">
        <v>8880</v>
      </c>
      <c r="E77" s="362"/>
      <c r="F77" s="362"/>
      <c r="G77" s="362"/>
      <c r="H77" s="391"/>
      <c r="I77" s="251">
        <v>5891.09</v>
      </c>
      <c r="J77" s="256" t="s">
        <v>325</v>
      </c>
      <c r="K77" s="217"/>
      <c r="L77" s="217"/>
      <c r="M77" s="217"/>
      <c r="N77" s="217"/>
      <c r="O77" s="246"/>
      <c r="P77" s="246"/>
      <c r="Q77" s="246"/>
      <c r="R77" s="217"/>
      <c r="S77" s="217"/>
      <c r="T77" s="217"/>
      <c r="U77" s="217"/>
      <c r="V77" s="217"/>
      <c r="W77" s="217"/>
      <c r="X77" s="217"/>
      <c r="Y77" s="217"/>
      <c r="Z77" s="217"/>
    </row>
    <row r="78" spans="1:26" s="218" customFormat="1" ht="30" customHeight="1" x14ac:dyDescent="0.25">
      <c r="A78" s="215"/>
      <c r="B78" s="241" t="s">
        <v>75</v>
      </c>
      <c r="C78" s="240" t="s">
        <v>76</v>
      </c>
      <c r="D78" s="216">
        <v>13590</v>
      </c>
      <c r="E78" s="362"/>
      <c r="F78" s="362"/>
      <c r="G78" s="362"/>
      <c r="H78" s="391"/>
      <c r="I78" s="251">
        <v>5487.64</v>
      </c>
      <c r="J78" s="256" t="s">
        <v>323</v>
      </c>
      <c r="K78" s="217"/>
      <c r="L78" s="217"/>
      <c r="M78" s="217"/>
      <c r="N78" s="217"/>
      <c r="O78" s="246"/>
      <c r="P78" s="247"/>
      <c r="Q78" s="246"/>
      <c r="R78" s="217"/>
      <c r="S78" s="217"/>
      <c r="T78" s="217"/>
      <c r="U78" s="217"/>
      <c r="V78" s="217"/>
      <c r="W78" s="217"/>
      <c r="X78" s="217"/>
      <c r="Y78" s="217"/>
      <c r="Z78" s="217"/>
    </row>
    <row r="79" spans="1:26" s="218" customFormat="1" ht="30" customHeight="1" x14ac:dyDescent="0.25">
      <c r="A79" s="215"/>
      <c r="B79" s="370" t="s">
        <v>77</v>
      </c>
      <c r="C79" s="373" t="s">
        <v>153</v>
      </c>
      <c r="D79" s="354">
        <v>5130</v>
      </c>
      <c r="E79" s="362"/>
      <c r="F79" s="362"/>
      <c r="G79" s="362"/>
      <c r="H79" s="391"/>
      <c r="I79" s="251">
        <v>1842.86</v>
      </c>
      <c r="J79" s="256" t="s">
        <v>308</v>
      </c>
      <c r="K79" s="217"/>
      <c r="L79" s="217"/>
      <c r="M79" s="217"/>
      <c r="N79" s="217"/>
      <c r="O79" s="246"/>
      <c r="P79" s="248"/>
      <c r="Q79" s="246"/>
      <c r="R79" s="217"/>
      <c r="S79" s="217"/>
      <c r="T79" s="217"/>
      <c r="U79" s="217"/>
      <c r="V79" s="217"/>
      <c r="W79" s="217"/>
      <c r="X79" s="217"/>
      <c r="Y79" s="217"/>
      <c r="Z79" s="217"/>
    </row>
    <row r="80" spans="1:26" s="218" customFormat="1" ht="30" customHeight="1" x14ac:dyDescent="0.25">
      <c r="A80" s="215"/>
      <c r="B80" s="372"/>
      <c r="C80" s="375"/>
      <c r="D80" s="356"/>
      <c r="E80" s="362"/>
      <c r="F80" s="362"/>
      <c r="G80" s="362"/>
      <c r="H80" s="391"/>
      <c r="I80" s="252">
        <v>2553.38</v>
      </c>
      <c r="J80" s="256" t="s">
        <v>321</v>
      </c>
      <c r="K80" s="217"/>
      <c r="L80" s="217"/>
      <c r="M80" s="217"/>
      <c r="N80" s="217"/>
      <c r="O80" s="246"/>
      <c r="P80" s="248"/>
      <c r="Q80" s="246"/>
      <c r="R80" s="217"/>
      <c r="S80" s="217"/>
      <c r="T80" s="217"/>
      <c r="U80" s="217"/>
      <c r="V80" s="217"/>
      <c r="W80" s="217"/>
      <c r="X80" s="217"/>
      <c r="Y80" s="217"/>
      <c r="Z80" s="217"/>
    </row>
    <row r="81" spans="1:26" s="218" customFormat="1" ht="30" customHeight="1" x14ac:dyDescent="0.25">
      <c r="A81" s="215"/>
      <c r="B81" s="241" t="s">
        <v>173</v>
      </c>
      <c r="C81" s="240" t="s">
        <v>154</v>
      </c>
      <c r="D81" s="216">
        <v>690</v>
      </c>
      <c r="E81" s="363"/>
      <c r="F81" s="363"/>
      <c r="G81" s="363"/>
      <c r="H81" s="392"/>
      <c r="I81" s="253">
        <v>7252.72</v>
      </c>
      <c r="J81" s="257" t="s">
        <v>322</v>
      </c>
      <c r="K81" s="217"/>
      <c r="L81" s="217"/>
      <c r="M81" s="217"/>
      <c r="N81" s="217"/>
      <c r="O81" s="246"/>
      <c r="P81" s="248"/>
      <c r="Q81" s="246"/>
      <c r="R81" s="217"/>
      <c r="S81" s="217"/>
      <c r="T81" s="217"/>
      <c r="U81" s="217"/>
      <c r="V81" s="217"/>
      <c r="W81" s="217"/>
      <c r="X81" s="217"/>
      <c r="Y81" s="217"/>
      <c r="Z81" s="217"/>
    </row>
    <row r="82" spans="1:26" s="218" customFormat="1" ht="33.450000000000003" customHeight="1" x14ac:dyDescent="0.25">
      <c r="A82" s="220"/>
      <c r="B82" s="367" t="s">
        <v>174</v>
      </c>
      <c r="C82" s="364" t="s">
        <v>155</v>
      </c>
      <c r="D82" s="354">
        <v>1335</v>
      </c>
      <c r="E82" s="357" t="s">
        <v>314</v>
      </c>
      <c r="F82" s="354">
        <v>1335</v>
      </c>
      <c r="G82" s="357" t="s">
        <v>315</v>
      </c>
      <c r="H82" s="238" t="s">
        <v>335</v>
      </c>
      <c r="I82" s="244">
        <v>445</v>
      </c>
      <c r="J82" s="245" t="s">
        <v>318</v>
      </c>
      <c r="K82" s="217"/>
      <c r="L82" s="217"/>
      <c r="M82" s="217"/>
      <c r="N82" s="217"/>
      <c r="O82" s="246"/>
      <c r="P82" s="248"/>
      <c r="Q82" s="246"/>
      <c r="R82" s="217"/>
      <c r="S82" s="217"/>
      <c r="T82" s="217"/>
      <c r="U82" s="217"/>
      <c r="V82" s="217"/>
      <c r="W82" s="217"/>
      <c r="X82" s="217"/>
      <c r="Y82" s="217"/>
      <c r="Z82" s="217"/>
    </row>
    <row r="83" spans="1:26" s="218" customFormat="1" ht="34.049999999999997" customHeight="1" x14ac:dyDescent="0.25">
      <c r="A83" s="220"/>
      <c r="B83" s="368"/>
      <c r="C83" s="365"/>
      <c r="D83" s="355"/>
      <c r="E83" s="360"/>
      <c r="F83" s="355"/>
      <c r="G83" s="360"/>
      <c r="H83" s="238" t="s">
        <v>336</v>
      </c>
      <c r="I83" s="216">
        <v>445</v>
      </c>
      <c r="J83" s="238" t="s">
        <v>317</v>
      </c>
      <c r="K83" s="217"/>
      <c r="L83" s="217"/>
      <c r="M83" s="217"/>
      <c r="N83" s="217"/>
      <c r="O83" s="246"/>
      <c r="P83" s="254"/>
      <c r="Q83" s="246"/>
      <c r="R83" s="217"/>
      <c r="S83" s="217"/>
      <c r="T83" s="217"/>
      <c r="U83" s="217"/>
      <c r="V83" s="217"/>
      <c r="W83" s="217"/>
      <c r="X83" s="217"/>
      <c r="Y83" s="217"/>
      <c r="Z83" s="217"/>
    </row>
    <row r="84" spans="1:26" s="218" customFormat="1" ht="30.45" customHeight="1" x14ac:dyDescent="0.25">
      <c r="A84" s="220"/>
      <c r="B84" s="369"/>
      <c r="C84" s="366"/>
      <c r="D84" s="356"/>
      <c r="E84" s="361"/>
      <c r="F84" s="356"/>
      <c r="G84" s="361"/>
      <c r="H84" s="238" t="s">
        <v>337</v>
      </c>
      <c r="I84" s="216">
        <v>445</v>
      </c>
      <c r="J84" s="238" t="s">
        <v>316</v>
      </c>
      <c r="K84" s="217"/>
      <c r="L84" s="217"/>
      <c r="M84" s="217"/>
      <c r="N84" s="217"/>
      <c r="O84" s="246"/>
      <c r="P84" s="246"/>
      <c r="Q84" s="246"/>
      <c r="R84" s="217"/>
      <c r="S84" s="217"/>
      <c r="T84" s="217"/>
      <c r="U84" s="217"/>
      <c r="V84" s="217"/>
      <c r="W84" s="217"/>
      <c r="X84" s="217"/>
      <c r="Y84" s="217"/>
      <c r="Z84" s="217"/>
    </row>
    <row r="85" spans="1:26" ht="27.6" x14ac:dyDescent="0.25">
      <c r="A85" s="165"/>
      <c r="B85" s="222" t="s">
        <v>89</v>
      </c>
      <c r="C85" s="214" t="s">
        <v>90</v>
      </c>
      <c r="D85" s="329"/>
      <c r="E85" s="330"/>
      <c r="F85" s="330"/>
      <c r="G85" s="330"/>
      <c r="H85" s="323"/>
      <c r="I85" s="323"/>
      <c r="J85" s="324"/>
      <c r="K85" s="160"/>
      <c r="L85" s="160"/>
      <c r="M85" s="160"/>
      <c r="N85" s="160"/>
      <c r="O85" s="249"/>
      <c r="P85" s="249"/>
      <c r="Q85" s="249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s="218" customFormat="1" ht="29.55" customHeight="1" x14ac:dyDescent="0.25">
      <c r="A86" s="215"/>
      <c r="B86" s="241" t="s">
        <v>91</v>
      </c>
      <c r="C86" s="240" t="s">
        <v>189</v>
      </c>
      <c r="D86" s="216">
        <v>4400</v>
      </c>
      <c r="E86" s="357" t="s">
        <v>330</v>
      </c>
      <c r="F86" s="354">
        <v>11339</v>
      </c>
      <c r="G86" s="383" t="s">
        <v>222</v>
      </c>
      <c r="H86" s="377" t="s">
        <v>331</v>
      </c>
      <c r="I86" s="386">
        <v>11339</v>
      </c>
      <c r="J86" s="377" t="s">
        <v>332</v>
      </c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</row>
    <row r="87" spans="1:26" s="218" customFormat="1" ht="27.45" customHeight="1" x14ac:dyDescent="0.25">
      <c r="A87" s="215"/>
      <c r="B87" s="241" t="s">
        <v>93</v>
      </c>
      <c r="C87" s="240" t="s">
        <v>156</v>
      </c>
      <c r="D87" s="216">
        <v>1300</v>
      </c>
      <c r="E87" s="358"/>
      <c r="F87" s="355"/>
      <c r="G87" s="384"/>
      <c r="H87" s="381"/>
      <c r="I87" s="387"/>
      <c r="J87" s="378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</row>
    <row r="88" spans="1:26" s="218" customFormat="1" ht="37.950000000000003" customHeight="1" x14ac:dyDescent="0.25">
      <c r="A88" s="215"/>
      <c r="B88" s="241" t="s">
        <v>94</v>
      </c>
      <c r="C88" s="240" t="s">
        <v>190</v>
      </c>
      <c r="D88" s="216">
        <v>3100</v>
      </c>
      <c r="E88" s="358"/>
      <c r="F88" s="355"/>
      <c r="G88" s="384"/>
      <c r="H88" s="377" t="s">
        <v>334</v>
      </c>
      <c r="I88" s="387"/>
      <c r="J88" s="378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</row>
    <row r="89" spans="1:26" s="218" customFormat="1" ht="40.5" customHeight="1" x14ac:dyDescent="0.25">
      <c r="A89" s="215"/>
      <c r="B89" s="258" t="s">
        <v>171</v>
      </c>
      <c r="C89" s="242" t="s">
        <v>191</v>
      </c>
      <c r="D89" s="243">
        <v>2000</v>
      </c>
      <c r="E89" s="359"/>
      <c r="F89" s="356"/>
      <c r="G89" s="385"/>
      <c r="H89" s="382"/>
      <c r="I89" s="388"/>
      <c r="J89" s="379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</row>
    <row r="90" spans="1:26" s="218" customFormat="1" ht="27.6" x14ac:dyDescent="0.25">
      <c r="A90" s="215"/>
      <c r="B90" s="370" t="s">
        <v>172</v>
      </c>
      <c r="C90" s="373" t="s">
        <v>192</v>
      </c>
      <c r="D90" s="354">
        <v>6600</v>
      </c>
      <c r="E90" s="357" t="s">
        <v>326</v>
      </c>
      <c r="F90" s="354">
        <v>6960</v>
      </c>
      <c r="G90" s="380" t="s">
        <v>222</v>
      </c>
      <c r="H90" s="245" t="s">
        <v>327</v>
      </c>
      <c r="I90" s="355">
        <v>6960</v>
      </c>
      <c r="J90" s="357" t="s">
        <v>329</v>
      </c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</row>
    <row r="91" spans="1:26" s="218" customFormat="1" ht="41.4" x14ac:dyDescent="0.25">
      <c r="A91" s="215"/>
      <c r="B91" s="363"/>
      <c r="C91" s="363"/>
      <c r="D91" s="363"/>
      <c r="E91" s="363"/>
      <c r="F91" s="363"/>
      <c r="G91" s="363"/>
      <c r="H91" s="238" t="s">
        <v>328</v>
      </c>
      <c r="I91" s="363"/>
      <c r="J91" s="363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</row>
    <row r="92" spans="1:26" ht="41.4" x14ac:dyDescent="0.25">
      <c r="A92" s="165"/>
      <c r="B92" s="175" t="s">
        <v>96</v>
      </c>
      <c r="C92" s="214" t="s">
        <v>157</v>
      </c>
      <c r="D92" s="329"/>
      <c r="E92" s="330"/>
      <c r="F92" s="330"/>
      <c r="G92" s="330"/>
      <c r="H92" s="330"/>
      <c r="I92" s="330"/>
      <c r="J92" s="331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s="218" customFormat="1" ht="27.6" x14ac:dyDescent="0.25">
      <c r="A93" s="215"/>
      <c r="B93" s="370" t="s">
        <v>100</v>
      </c>
      <c r="C93" s="373" t="s">
        <v>101</v>
      </c>
      <c r="D93" s="354">
        <v>1800</v>
      </c>
      <c r="E93" s="357" t="s">
        <v>299</v>
      </c>
      <c r="F93" s="354">
        <v>450</v>
      </c>
      <c r="G93" s="357" t="s">
        <v>313</v>
      </c>
      <c r="H93" s="238" t="s">
        <v>301</v>
      </c>
      <c r="I93" s="216">
        <v>150</v>
      </c>
      <c r="J93" s="238" t="s">
        <v>305</v>
      </c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</row>
    <row r="94" spans="1:26" s="218" customFormat="1" ht="27.6" x14ac:dyDescent="0.25">
      <c r="A94" s="215"/>
      <c r="B94" s="371"/>
      <c r="C94" s="374"/>
      <c r="D94" s="355"/>
      <c r="E94" s="358"/>
      <c r="F94" s="355"/>
      <c r="G94" s="360"/>
      <c r="H94" s="238" t="s">
        <v>302</v>
      </c>
      <c r="I94" s="216">
        <v>150</v>
      </c>
      <c r="J94" s="238" t="s">
        <v>306</v>
      </c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</row>
    <row r="95" spans="1:26" s="218" customFormat="1" ht="27.6" x14ac:dyDescent="0.25">
      <c r="A95" s="215"/>
      <c r="B95" s="371"/>
      <c r="C95" s="374"/>
      <c r="D95" s="355"/>
      <c r="E95" s="359"/>
      <c r="F95" s="356"/>
      <c r="G95" s="361"/>
      <c r="H95" s="238" t="s">
        <v>311</v>
      </c>
      <c r="I95" s="216">
        <v>150</v>
      </c>
      <c r="J95" s="238" t="s">
        <v>312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</row>
    <row r="96" spans="1:26" s="218" customFormat="1" ht="27.6" x14ac:dyDescent="0.25">
      <c r="A96" s="215"/>
      <c r="B96" s="371"/>
      <c r="C96" s="374"/>
      <c r="D96" s="355"/>
      <c r="E96" s="357" t="s">
        <v>300</v>
      </c>
      <c r="F96" s="354">
        <v>900</v>
      </c>
      <c r="G96" s="357" t="s">
        <v>333</v>
      </c>
      <c r="H96" s="238" t="s">
        <v>303</v>
      </c>
      <c r="I96" s="216">
        <v>300</v>
      </c>
      <c r="J96" s="238" t="s">
        <v>307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</row>
    <row r="97" spans="1:26" s="218" customFormat="1" ht="27.6" x14ac:dyDescent="0.25">
      <c r="A97" s="215"/>
      <c r="B97" s="371"/>
      <c r="C97" s="374"/>
      <c r="D97" s="355"/>
      <c r="E97" s="358"/>
      <c r="F97" s="355"/>
      <c r="G97" s="360"/>
      <c r="H97" s="238" t="s">
        <v>304</v>
      </c>
      <c r="I97" s="216">
        <v>300</v>
      </c>
      <c r="J97" s="238" t="s">
        <v>308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</row>
    <row r="98" spans="1:26" s="218" customFormat="1" ht="27.6" x14ac:dyDescent="0.25">
      <c r="A98" s="215"/>
      <c r="B98" s="372"/>
      <c r="C98" s="375"/>
      <c r="D98" s="356"/>
      <c r="E98" s="359"/>
      <c r="F98" s="356"/>
      <c r="G98" s="361"/>
      <c r="H98" s="238" t="s">
        <v>309</v>
      </c>
      <c r="I98" s="216">
        <v>300</v>
      </c>
      <c r="J98" s="238" t="s">
        <v>310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</row>
    <row r="99" spans="1:26" ht="52.05" customHeight="1" x14ac:dyDescent="0.25">
      <c r="A99" s="165"/>
      <c r="B99" s="175" t="s">
        <v>102</v>
      </c>
      <c r="C99" s="214" t="s">
        <v>103</v>
      </c>
      <c r="D99" s="176">
        <v>12000</v>
      </c>
      <c r="E99" s="178" t="s">
        <v>219</v>
      </c>
      <c r="F99" s="176">
        <v>12000</v>
      </c>
      <c r="G99" s="178" t="s">
        <v>220</v>
      </c>
      <c r="H99" s="178" t="s">
        <v>204</v>
      </c>
      <c r="I99" s="176">
        <v>12000</v>
      </c>
      <c r="J99" s="178" t="s">
        <v>221</v>
      </c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3.8" x14ac:dyDescent="0.25">
      <c r="A100" s="165"/>
      <c r="B100" s="221" t="s">
        <v>105</v>
      </c>
      <c r="C100" s="227" t="s">
        <v>106</v>
      </c>
      <c r="D100" s="322"/>
      <c r="E100" s="323"/>
      <c r="F100" s="323"/>
      <c r="G100" s="323"/>
      <c r="H100" s="323"/>
      <c r="I100" s="323"/>
      <c r="J100" s="324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s="174" customFormat="1" ht="13.8" x14ac:dyDescent="0.25">
      <c r="A101" s="219"/>
      <c r="B101" s="333" t="s">
        <v>107</v>
      </c>
      <c r="C101" s="334" t="s">
        <v>110</v>
      </c>
      <c r="D101" s="335">
        <v>450</v>
      </c>
      <c r="E101" s="334" t="s">
        <v>199</v>
      </c>
      <c r="F101" s="335">
        <v>88.77</v>
      </c>
      <c r="G101" s="336" t="s">
        <v>222</v>
      </c>
      <c r="H101" s="336" t="s">
        <v>222</v>
      </c>
      <c r="I101" s="223">
        <v>9.06</v>
      </c>
      <c r="J101" s="224" t="s">
        <v>223</v>
      </c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s="174" customFormat="1" ht="13.8" x14ac:dyDescent="0.25">
      <c r="A102" s="219"/>
      <c r="B102" s="333"/>
      <c r="C102" s="334"/>
      <c r="D102" s="335"/>
      <c r="E102" s="334"/>
      <c r="F102" s="335"/>
      <c r="G102" s="337"/>
      <c r="H102" s="337"/>
      <c r="I102" s="223">
        <v>8.4499999999999993</v>
      </c>
      <c r="J102" s="224" t="s">
        <v>224</v>
      </c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s="174" customFormat="1" ht="13.8" x14ac:dyDescent="0.25">
      <c r="A103" s="219"/>
      <c r="B103" s="333"/>
      <c r="C103" s="334"/>
      <c r="D103" s="335"/>
      <c r="E103" s="334"/>
      <c r="F103" s="335"/>
      <c r="G103" s="337"/>
      <c r="H103" s="337"/>
      <c r="I103" s="223">
        <v>7.25</v>
      </c>
      <c r="J103" s="224" t="s">
        <v>225</v>
      </c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s="174" customFormat="1" ht="13.8" x14ac:dyDescent="0.25">
      <c r="A104" s="219"/>
      <c r="B104" s="333"/>
      <c r="C104" s="334"/>
      <c r="D104" s="335"/>
      <c r="E104" s="334"/>
      <c r="F104" s="335"/>
      <c r="G104" s="337"/>
      <c r="H104" s="337"/>
      <c r="I104" s="223">
        <v>4.83</v>
      </c>
      <c r="J104" s="224" t="s">
        <v>226</v>
      </c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s="174" customFormat="1" ht="13.8" x14ac:dyDescent="0.25">
      <c r="A105" s="219"/>
      <c r="B105" s="333"/>
      <c r="C105" s="334"/>
      <c r="D105" s="335"/>
      <c r="E105" s="334"/>
      <c r="F105" s="335"/>
      <c r="G105" s="337"/>
      <c r="H105" s="337"/>
      <c r="I105" s="223">
        <v>9.06</v>
      </c>
      <c r="J105" s="225" t="s">
        <v>227</v>
      </c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s="174" customFormat="1" ht="13.8" x14ac:dyDescent="0.25">
      <c r="A106" s="219"/>
      <c r="B106" s="333"/>
      <c r="C106" s="334"/>
      <c r="D106" s="335"/>
      <c r="E106" s="334"/>
      <c r="F106" s="335"/>
      <c r="G106" s="337"/>
      <c r="H106" s="337"/>
      <c r="I106" s="223">
        <v>8.4499999999999993</v>
      </c>
      <c r="J106" s="225" t="s">
        <v>228</v>
      </c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s="174" customFormat="1" ht="13.8" x14ac:dyDescent="0.25">
      <c r="A107" s="219"/>
      <c r="B107" s="333"/>
      <c r="C107" s="334"/>
      <c r="D107" s="335"/>
      <c r="E107" s="334"/>
      <c r="F107" s="335"/>
      <c r="G107" s="337"/>
      <c r="H107" s="337"/>
      <c r="I107" s="223">
        <v>7.25</v>
      </c>
      <c r="J107" s="225" t="s">
        <v>229</v>
      </c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s="174" customFormat="1" ht="13.8" x14ac:dyDescent="0.25">
      <c r="A108" s="219"/>
      <c r="B108" s="333"/>
      <c r="C108" s="334"/>
      <c r="D108" s="335"/>
      <c r="E108" s="334"/>
      <c r="F108" s="335"/>
      <c r="G108" s="337"/>
      <c r="H108" s="337"/>
      <c r="I108" s="223">
        <v>4.83</v>
      </c>
      <c r="J108" s="225" t="s">
        <v>230</v>
      </c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s="174" customFormat="1" ht="13.8" x14ac:dyDescent="0.25">
      <c r="A109" s="219"/>
      <c r="B109" s="333"/>
      <c r="C109" s="334"/>
      <c r="D109" s="335"/>
      <c r="E109" s="334"/>
      <c r="F109" s="335"/>
      <c r="G109" s="337"/>
      <c r="H109" s="337"/>
      <c r="I109" s="223">
        <v>9.06</v>
      </c>
      <c r="J109" s="225" t="s">
        <v>231</v>
      </c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s="174" customFormat="1" ht="13.8" x14ac:dyDescent="0.25">
      <c r="A110" s="219"/>
      <c r="B110" s="333"/>
      <c r="C110" s="334"/>
      <c r="D110" s="335"/>
      <c r="E110" s="334"/>
      <c r="F110" s="335"/>
      <c r="G110" s="337"/>
      <c r="H110" s="337"/>
      <c r="I110" s="223">
        <v>8.4499999999999993</v>
      </c>
      <c r="J110" s="225" t="s">
        <v>232</v>
      </c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s="174" customFormat="1" ht="13.8" x14ac:dyDescent="0.25">
      <c r="A111" s="219"/>
      <c r="B111" s="333"/>
      <c r="C111" s="334"/>
      <c r="D111" s="335"/>
      <c r="E111" s="334"/>
      <c r="F111" s="335"/>
      <c r="G111" s="337"/>
      <c r="H111" s="337"/>
      <c r="I111" s="223">
        <v>7.25</v>
      </c>
      <c r="J111" s="225" t="s">
        <v>233</v>
      </c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s="218" customFormat="1" ht="16.5" customHeight="1" x14ac:dyDescent="0.25">
      <c r="A112" s="220"/>
      <c r="B112" s="333"/>
      <c r="C112" s="334"/>
      <c r="D112" s="335"/>
      <c r="E112" s="334"/>
      <c r="F112" s="335"/>
      <c r="G112" s="337"/>
      <c r="H112" s="337"/>
      <c r="I112" s="223">
        <v>4.83</v>
      </c>
      <c r="J112" s="225" t="s">
        <v>234</v>
      </c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</row>
    <row r="113" spans="1:26" ht="27.6" x14ac:dyDescent="0.25">
      <c r="A113" s="165"/>
      <c r="B113" s="222" t="s">
        <v>114</v>
      </c>
      <c r="C113" s="226" t="s">
        <v>158</v>
      </c>
      <c r="D113" s="325"/>
      <c r="E113" s="326"/>
      <c r="F113" s="326"/>
      <c r="G113" s="326"/>
      <c r="H113" s="326"/>
      <c r="I113" s="326"/>
      <c r="J113" s="332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48" customHeight="1" x14ac:dyDescent="0.25">
      <c r="A114" s="165"/>
      <c r="B114" s="175" t="s">
        <v>116</v>
      </c>
      <c r="C114" s="214" t="s">
        <v>159</v>
      </c>
      <c r="D114" s="176">
        <v>17790</v>
      </c>
      <c r="E114" s="213" t="s">
        <v>193</v>
      </c>
      <c r="F114" s="176">
        <v>19422.169999999998</v>
      </c>
      <c r="G114" s="178" t="s">
        <v>203</v>
      </c>
      <c r="H114" s="178" t="s">
        <v>204</v>
      </c>
      <c r="I114" s="176">
        <v>19422.169999999998</v>
      </c>
      <c r="J114" s="178" t="s">
        <v>207</v>
      </c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48" customHeight="1" x14ac:dyDescent="0.25">
      <c r="A115" s="165"/>
      <c r="B115" s="175" t="s">
        <v>117</v>
      </c>
      <c r="C115" s="214" t="s">
        <v>160</v>
      </c>
      <c r="D115" s="176">
        <v>10000</v>
      </c>
      <c r="E115" s="178" t="s">
        <v>196</v>
      </c>
      <c r="F115" s="176">
        <v>11000</v>
      </c>
      <c r="G115" s="178" t="s">
        <v>205</v>
      </c>
      <c r="H115" s="178" t="s">
        <v>204</v>
      </c>
      <c r="I115" s="176">
        <v>11000</v>
      </c>
      <c r="J115" s="178" t="s">
        <v>206</v>
      </c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61.05" customHeight="1" x14ac:dyDescent="0.25">
      <c r="A116" s="165"/>
      <c r="B116" s="175" t="s">
        <v>166</v>
      </c>
      <c r="C116" s="214" t="s">
        <v>161</v>
      </c>
      <c r="D116" s="176">
        <v>22000</v>
      </c>
      <c r="E116" s="178" t="s">
        <v>195</v>
      </c>
      <c r="F116" s="176">
        <v>24000</v>
      </c>
      <c r="G116" s="178" t="s">
        <v>216</v>
      </c>
      <c r="H116" s="178" t="s">
        <v>218</v>
      </c>
      <c r="I116" s="176">
        <v>24000</v>
      </c>
      <c r="J116" s="178" t="s">
        <v>217</v>
      </c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41.4" x14ac:dyDescent="0.25">
      <c r="A117" s="165"/>
      <c r="B117" s="175" t="s">
        <v>167</v>
      </c>
      <c r="C117" s="214" t="s">
        <v>162</v>
      </c>
      <c r="D117" s="176">
        <v>10000</v>
      </c>
      <c r="E117" s="178" t="s">
        <v>197</v>
      </c>
      <c r="F117" s="176">
        <v>10000</v>
      </c>
      <c r="G117" s="178" t="s">
        <v>208</v>
      </c>
      <c r="H117" s="178" t="s">
        <v>204</v>
      </c>
      <c r="I117" s="176">
        <v>10000</v>
      </c>
      <c r="J117" s="178" t="s">
        <v>209</v>
      </c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58.5" customHeight="1" x14ac:dyDescent="0.25">
      <c r="A118" s="165"/>
      <c r="B118" s="175" t="s">
        <v>168</v>
      </c>
      <c r="C118" s="214" t="s">
        <v>163</v>
      </c>
      <c r="D118" s="176">
        <v>17600</v>
      </c>
      <c r="E118" s="178" t="s">
        <v>194</v>
      </c>
      <c r="F118" s="176">
        <v>18400</v>
      </c>
      <c r="G118" s="178" t="s">
        <v>200</v>
      </c>
      <c r="H118" s="178" t="s">
        <v>202</v>
      </c>
      <c r="I118" s="176">
        <v>18400</v>
      </c>
      <c r="J118" s="178" t="s">
        <v>201</v>
      </c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61.05" customHeight="1" x14ac:dyDescent="0.25">
      <c r="A119" s="165"/>
      <c r="B119" s="175" t="s">
        <v>169</v>
      </c>
      <c r="C119" s="214" t="s">
        <v>164</v>
      </c>
      <c r="D119" s="176">
        <v>1800</v>
      </c>
      <c r="E119" s="178" t="s">
        <v>198</v>
      </c>
      <c r="F119" s="176">
        <v>1800</v>
      </c>
      <c r="G119" s="178" t="s">
        <v>210</v>
      </c>
      <c r="H119" s="178" t="s">
        <v>214</v>
      </c>
      <c r="I119" s="176">
        <v>1800</v>
      </c>
      <c r="J119" s="178" t="s">
        <v>211</v>
      </c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45.45" customHeight="1" x14ac:dyDescent="0.25">
      <c r="A120" s="165"/>
      <c r="B120" s="175" t="s">
        <v>170</v>
      </c>
      <c r="C120" s="214" t="s">
        <v>165</v>
      </c>
      <c r="D120" s="176">
        <v>6600</v>
      </c>
      <c r="E120" s="178" t="s">
        <v>198</v>
      </c>
      <c r="F120" s="176">
        <v>6600</v>
      </c>
      <c r="G120" s="178" t="s">
        <v>213</v>
      </c>
      <c r="H120" s="178" t="s">
        <v>215</v>
      </c>
      <c r="I120" s="176">
        <v>6600</v>
      </c>
      <c r="J120" s="178" t="s">
        <v>212</v>
      </c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3.8" x14ac:dyDescent="0.25">
      <c r="A121" s="165"/>
      <c r="B121" s="175" t="s">
        <v>119</v>
      </c>
      <c r="C121" s="214" t="s">
        <v>120</v>
      </c>
      <c r="D121" s="329"/>
      <c r="E121" s="330"/>
      <c r="F121" s="330"/>
      <c r="G121" s="330"/>
      <c r="H121" s="330"/>
      <c r="I121" s="330"/>
      <c r="J121" s="331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41.4" x14ac:dyDescent="0.25">
      <c r="A122" s="165"/>
      <c r="B122" s="175" t="s">
        <v>121</v>
      </c>
      <c r="C122" s="214" t="s">
        <v>120</v>
      </c>
      <c r="D122" s="176">
        <v>15000</v>
      </c>
      <c r="E122" s="178" t="s">
        <v>178</v>
      </c>
      <c r="F122" s="176">
        <v>15000</v>
      </c>
      <c r="G122" s="178" t="s">
        <v>179</v>
      </c>
      <c r="H122" s="178" t="s">
        <v>180</v>
      </c>
      <c r="I122" s="176">
        <v>15000</v>
      </c>
      <c r="J122" s="178" t="s">
        <v>181</v>
      </c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5" customHeight="1" x14ac:dyDescent="0.3">
      <c r="A123" s="168"/>
      <c r="B123" s="321" t="s">
        <v>144</v>
      </c>
      <c r="C123" s="315"/>
      <c r="D123" s="169">
        <f>SUM(D20:D122)</f>
        <v>318515</v>
      </c>
      <c r="E123" s="170"/>
      <c r="F123" s="169">
        <f>SUM(F20:F122)</f>
        <v>318515</v>
      </c>
      <c r="G123" s="170"/>
      <c r="H123" s="170"/>
      <c r="I123" s="169">
        <f>SUM(I20:I122)</f>
        <v>318515</v>
      </c>
      <c r="J123" s="170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</row>
    <row r="124" spans="1:26" ht="14.25" customHeight="1" x14ac:dyDescent="0.25">
      <c r="A124" s="158"/>
      <c r="B124" s="158"/>
      <c r="C124" s="158"/>
      <c r="D124" s="159"/>
      <c r="E124" s="158"/>
      <c r="F124" s="159"/>
      <c r="G124" s="158"/>
      <c r="H124" s="158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4.25" customHeight="1" x14ac:dyDescent="0.3">
      <c r="A125" s="172"/>
      <c r="B125" s="172" t="s">
        <v>146</v>
      </c>
      <c r="C125" s="172"/>
      <c r="D125" s="173"/>
      <c r="E125" s="172"/>
      <c r="F125" s="173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ht="14.25" customHeight="1" x14ac:dyDescent="0.25">
      <c r="A126" s="158"/>
      <c r="B126" s="158"/>
      <c r="C126" s="158"/>
      <c r="D126" s="159"/>
      <c r="E126" s="158"/>
      <c r="F126" s="159"/>
      <c r="G126" s="158"/>
      <c r="H126" s="158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4.25" customHeight="1" x14ac:dyDescent="0.25">
      <c r="A127" s="158"/>
      <c r="B127" s="158"/>
      <c r="C127" s="158"/>
      <c r="D127" s="159"/>
      <c r="E127" s="158"/>
      <c r="F127" s="159"/>
      <c r="G127" s="158"/>
      <c r="H127" s="158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4.25" customHeight="1" x14ac:dyDescent="0.25">
      <c r="A128" s="158"/>
      <c r="B128" s="158"/>
      <c r="C128" s="158"/>
      <c r="D128" s="159"/>
      <c r="E128" s="158"/>
      <c r="F128" s="159"/>
      <c r="G128" s="158"/>
      <c r="H128" s="158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4.25" customHeight="1" x14ac:dyDescent="0.25">
      <c r="A129" s="158"/>
      <c r="B129" s="158"/>
      <c r="C129" s="158"/>
      <c r="D129" s="159"/>
      <c r="E129" s="158"/>
      <c r="F129" s="159"/>
      <c r="G129" s="158"/>
      <c r="H129" s="158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4.25" customHeight="1" x14ac:dyDescent="0.25">
      <c r="A130" s="158"/>
      <c r="B130" s="158"/>
      <c r="C130" s="158"/>
      <c r="D130" s="159"/>
      <c r="E130" s="158"/>
      <c r="F130" s="159"/>
      <c r="G130" s="158"/>
      <c r="H130" s="158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4.25" customHeight="1" x14ac:dyDescent="0.25">
      <c r="A131" s="158"/>
      <c r="B131" s="158"/>
      <c r="C131" s="158"/>
      <c r="D131" s="159"/>
      <c r="E131" s="158"/>
      <c r="F131" s="159"/>
      <c r="G131" s="158"/>
      <c r="H131" s="158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4.25" customHeight="1" x14ac:dyDescent="0.25">
      <c r="A132" s="158"/>
      <c r="B132" s="158"/>
      <c r="C132" s="158"/>
      <c r="D132" s="159"/>
      <c r="E132" s="158"/>
      <c r="F132" s="159"/>
      <c r="G132" s="158"/>
      <c r="H132" s="158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4.25" customHeight="1" x14ac:dyDescent="0.25">
      <c r="A133" s="158"/>
      <c r="B133" s="158"/>
      <c r="C133" s="158"/>
      <c r="D133" s="159"/>
      <c r="E133" s="158"/>
      <c r="F133" s="159"/>
      <c r="G133" s="158"/>
      <c r="H133" s="158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4.25" customHeight="1" x14ac:dyDescent="0.25">
      <c r="A134" s="158"/>
      <c r="B134" s="158"/>
      <c r="C134" s="158"/>
      <c r="D134" s="159"/>
      <c r="E134" s="158"/>
      <c r="F134" s="159"/>
      <c r="G134" s="158"/>
      <c r="H134" s="158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4.25" customHeight="1" x14ac:dyDescent="0.25">
      <c r="A135" s="158"/>
      <c r="B135" s="158"/>
      <c r="C135" s="158"/>
      <c r="D135" s="159"/>
      <c r="E135" s="158"/>
      <c r="F135" s="159"/>
      <c r="G135" s="158"/>
      <c r="H135" s="158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4.25" customHeight="1" x14ac:dyDescent="0.25">
      <c r="A136" s="158"/>
      <c r="B136" s="158"/>
      <c r="C136" s="158"/>
      <c r="D136" s="159"/>
      <c r="E136" s="158"/>
      <c r="F136" s="159"/>
      <c r="G136" s="158"/>
      <c r="H136" s="158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4.25" customHeight="1" x14ac:dyDescent="0.25">
      <c r="A137" s="158"/>
      <c r="B137" s="158"/>
      <c r="C137" s="158"/>
      <c r="D137" s="159"/>
      <c r="E137" s="158"/>
      <c r="F137" s="159"/>
      <c r="G137" s="158"/>
      <c r="H137" s="158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4.25" customHeight="1" x14ac:dyDescent="0.25">
      <c r="A138" s="158"/>
      <c r="B138" s="158"/>
      <c r="C138" s="158"/>
      <c r="D138" s="159"/>
      <c r="E138" s="158"/>
      <c r="F138" s="159"/>
      <c r="G138" s="158"/>
      <c r="H138" s="158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4.25" customHeight="1" x14ac:dyDescent="0.25">
      <c r="A139" s="158"/>
      <c r="B139" s="158"/>
      <c r="C139" s="158"/>
      <c r="D139" s="159"/>
      <c r="E139" s="158"/>
      <c r="F139" s="159"/>
      <c r="G139" s="158"/>
      <c r="H139" s="158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4.25" customHeight="1" x14ac:dyDescent="0.25">
      <c r="A140" s="158"/>
      <c r="B140" s="158"/>
      <c r="C140" s="158"/>
      <c r="D140" s="159"/>
      <c r="E140" s="158"/>
      <c r="F140" s="159"/>
      <c r="G140" s="158"/>
      <c r="H140" s="158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4.25" customHeight="1" x14ac:dyDescent="0.25">
      <c r="A141" s="158"/>
      <c r="B141" s="158"/>
      <c r="C141" s="158"/>
      <c r="D141" s="159"/>
      <c r="E141" s="158"/>
      <c r="F141" s="159"/>
      <c r="G141" s="158"/>
      <c r="H141" s="158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4.25" customHeight="1" x14ac:dyDescent="0.25">
      <c r="A142" s="158"/>
      <c r="B142" s="158"/>
      <c r="C142" s="158"/>
      <c r="D142" s="159"/>
      <c r="E142" s="158"/>
      <c r="F142" s="159"/>
      <c r="G142" s="158"/>
      <c r="H142" s="158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4.25" customHeight="1" x14ac:dyDescent="0.25">
      <c r="A143" s="158"/>
      <c r="B143" s="158"/>
      <c r="C143" s="158"/>
      <c r="D143" s="159"/>
      <c r="E143" s="158"/>
      <c r="F143" s="159"/>
      <c r="G143" s="158"/>
      <c r="H143" s="158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4.25" customHeight="1" x14ac:dyDescent="0.25">
      <c r="A144" s="158"/>
      <c r="B144" s="158"/>
      <c r="C144" s="158"/>
      <c r="D144" s="159"/>
      <c r="E144" s="158"/>
      <c r="F144" s="159"/>
      <c r="G144" s="158"/>
      <c r="H144" s="158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4.25" customHeight="1" x14ac:dyDescent="0.25">
      <c r="A145" s="158"/>
      <c r="B145" s="158"/>
      <c r="C145" s="158"/>
      <c r="D145" s="159"/>
      <c r="E145" s="158"/>
      <c r="F145" s="159"/>
      <c r="G145" s="158"/>
      <c r="H145" s="158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4.25" customHeight="1" x14ac:dyDescent="0.25">
      <c r="A146" s="158"/>
      <c r="B146" s="158"/>
      <c r="C146" s="158"/>
      <c r="D146" s="159"/>
      <c r="E146" s="158"/>
      <c r="F146" s="159"/>
      <c r="G146" s="158"/>
      <c r="H146" s="158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4.25" customHeight="1" x14ac:dyDescent="0.25">
      <c r="A147" s="158"/>
      <c r="B147" s="158"/>
      <c r="C147" s="158"/>
      <c r="D147" s="159"/>
      <c r="E147" s="158"/>
      <c r="F147" s="159"/>
      <c r="G147" s="158"/>
      <c r="H147" s="158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4.25" customHeight="1" x14ac:dyDescent="0.25">
      <c r="A148" s="158"/>
      <c r="B148" s="158"/>
      <c r="C148" s="158"/>
      <c r="D148" s="159"/>
      <c r="E148" s="158"/>
      <c r="F148" s="159"/>
      <c r="G148" s="158"/>
      <c r="H148" s="158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4.25" customHeight="1" x14ac:dyDescent="0.25">
      <c r="A149" s="158"/>
      <c r="B149" s="158"/>
      <c r="C149" s="158"/>
      <c r="D149" s="159"/>
      <c r="E149" s="158"/>
      <c r="F149" s="159"/>
      <c r="G149" s="158"/>
      <c r="H149" s="158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4.25" customHeight="1" x14ac:dyDescent="0.25">
      <c r="A150" s="158"/>
      <c r="B150" s="158"/>
      <c r="C150" s="158"/>
      <c r="D150" s="159"/>
      <c r="E150" s="158"/>
      <c r="F150" s="159"/>
      <c r="G150" s="158"/>
      <c r="H150" s="158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4.25" customHeight="1" x14ac:dyDescent="0.25">
      <c r="A151" s="158"/>
      <c r="B151" s="158"/>
      <c r="C151" s="158"/>
      <c r="D151" s="159"/>
      <c r="E151" s="158"/>
      <c r="F151" s="159"/>
      <c r="G151" s="158"/>
      <c r="H151" s="158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4.25" customHeight="1" x14ac:dyDescent="0.25">
      <c r="A152" s="158"/>
      <c r="B152" s="158"/>
      <c r="C152" s="158"/>
      <c r="D152" s="159"/>
      <c r="E152" s="158"/>
      <c r="F152" s="159"/>
      <c r="G152" s="158"/>
      <c r="H152" s="158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4.25" customHeight="1" x14ac:dyDescent="0.25">
      <c r="A153" s="158"/>
      <c r="B153" s="158"/>
      <c r="C153" s="158"/>
      <c r="D153" s="159"/>
      <c r="E153" s="158"/>
      <c r="F153" s="159"/>
      <c r="G153" s="158"/>
      <c r="H153" s="158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4.25" customHeight="1" x14ac:dyDescent="0.25">
      <c r="A154" s="158"/>
      <c r="B154" s="158"/>
      <c r="C154" s="158"/>
      <c r="D154" s="159"/>
      <c r="E154" s="158"/>
      <c r="F154" s="159"/>
      <c r="G154" s="158"/>
      <c r="H154" s="158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4.25" customHeight="1" x14ac:dyDescent="0.25">
      <c r="A155" s="158"/>
      <c r="B155" s="158"/>
      <c r="C155" s="158"/>
      <c r="D155" s="159"/>
      <c r="E155" s="158"/>
      <c r="F155" s="159"/>
      <c r="G155" s="158"/>
      <c r="H155" s="158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4.25" customHeight="1" x14ac:dyDescent="0.25">
      <c r="A156" s="158"/>
      <c r="B156" s="158"/>
      <c r="C156" s="158"/>
      <c r="D156" s="159"/>
      <c r="E156" s="158"/>
      <c r="F156" s="159"/>
      <c r="G156" s="158"/>
      <c r="H156" s="158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4.25" customHeight="1" x14ac:dyDescent="0.25">
      <c r="A157" s="158"/>
      <c r="B157" s="158"/>
      <c r="C157" s="158"/>
      <c r="D157" s="159"/>
      <c r="E157" s="158"/>
      <c r="F157" s="159"/>
      <c r="G157" s="158"/>
      <c r="H157" s="158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4.25" customHeight="1" x14ac:dyDescent="0.25">
      <c r="A158" s="158"/>
      <c r="B158" s="158"/>
      <c r="C158" s="158"/>
      <c r="D158" s="159"/>
      <c r="E158" s="158"/>
      <c r="F158" s="159"/>
      <c r="G158" s="158"/>
      <c r="H158" s="158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4.25" customHeight="1" x14ac:dyDescent="0.25">
      <c r="A159" s="158"/>
      <c r="B159" s="158"/>
      <c r="C159" s="158"/>
      <c r="D159" s="159"/>
      <c r="E159" s="158"/>
      <c r="F159" s="159"/>
      <c r="G159" s="158"/>
      <c r="H159" s="158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4.25" customHeight="1" x14ac:dyDescent="0.25">
      <c r="A160" s="158"/>
      <c r="B160" s="158"/>
      <c r="C160" s="158"/>
      <c r="D160" s="159"/>
      <c r="E160" s="158"/>
      <c r="F160" s="159"/>
      <c r="G160" s="158"/>
      <c r="H160" s="158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4.25" customHeight="1" x14ac:dyDescent="0.25">
      <c r="A161" s="158"/>
      <c r="B161" s="158"/>
      <c r="C161" s="158"/>
      <c r="D161" s="159"/>
      <c r="E161" s="158"/>
      <c r="F161" s="159"/>
      <c r="G161" s="158"/>
      <c r="H161" s="158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4.25" customHeight="1" x14ac:dyDescent="0.25">
      <c r="A162" s="158"/>
      <c r="B162" s="158"/>
      <c r="C162" s="158"/>
      <c r="D162" s="159"/>
      <c r="E162" s="158"/>
      <c r="F162" s="159"/>
      <c r="G162" s="158"/>
      <c r="H162" s="158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4.25" customHeight="1" x14ac:dyDescent="0.25">
      <c r="A163" s="158"/>
      <c r="B163" s="158"/>
      <c r="C163" s="158"/>
      <c r="D163" s="159"/>
      <c r="E163" s="158"/>
      <c r="F163" s="159"/>
      <c r="G163" s="158"/>
      <c r="H163" s="158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4.25" customHeight="1" x14ac:dyDescent="0.25">
      <c r="A164" s="158"/>
      <c r="B164" s="158"/>
      <c r="C164" s="158"/>
      <c r="D164" s="159"/>
      <c r="E164" s="158"/>
      <c r="F164" s="159"/>
      <c r="G164" s="158"/>
      <c r="H164" s="158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4.25" customHeight="1" x14ac:dyDescent="0.25">
      <c r="A165" s="158"/>
      <c r="B165" s="158"/>
      <c r="C165" s="158"/>
      <c r="D165" s="159"/>
      <c r="E165" s="158"/>
      <c r="F165" s="159"/>
      <c r="G165" s="158"/>
      <c r="H165" s="158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4.25" customHeight="1" x14ac:dyDescent="0.25">
      <c r="A166" s="158"/>
      <c r="B166" s="158"/>
      <c r="C166" s="158"/>
      <c r="D166" s="159"/>
      <c r="E166" s="158"/>
      <c r="F166" s="159"/>
      <c r="G166" s="158"/>
      <c r="H166" s="158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4.25" customHeight="1" x14ac:dyDescent="0.25">
      <c r="A167" s="158"/>
      <c r="B167" s="158"/>
      <c r="C167" s="158"/>
      <c r="D167" s="159"/>
      <c r="E167" s="158"/>
      <c r="F167" s="159"/>
      <c r="G167" s="158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4.25" customHeight="1" x14ac:dyDescent="0.25">
      <c r="A168" s="158"/>
      <c r="B168" s="158"/>
      <c r="C168" s="158"/>
      <c r="D168" s="159"/>
      <c r="E168" s="158"/>
      <c r="F168" s="159"/>
      <c r="G168" s="158"/>
      <c r="H168" s="158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4.25" customHeight="1" x14ac:dyDescent="0.25">
      <c r="A169" s="158"/>
      <c r="B169" s="158"/>
      <c r="C169" s="158"/>
      <c r="D169" s="159"/>
      <c r="E169" s="158"/>
      <c r="F169" s="159"/>
      <c r="G169" s="158"/>
      <c r="H169" s="158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4.25" customHeight="1" x14ac:dyDescent="0.25">
      <c r="A170" s="158"/>
      <c r="B170" s="158"/>
      <c r="C170" s="158"/>
      <c r="D170" s="159"/>
      <c r="E170" s="158"/>
      <c r="F170" s="159"/>
      <c r="G170" s="158"/>
      <c r="H170" s="158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4.25" customHeight="1" x14ac:dyDescent="0.25">
      <c r="A171" s="158"/>
      <c r="B171" s="158"/>
      <c r="C171" s="158"/>
      <c r="D171" s="159"/>
      <c r="E171" s="158"/>
      <c r="F171" s="159"/>
      <c r="G171" s="158"/>
      <c r="H171" s="158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4.25" customHeight="1" x14ac:dyDescent="0.25">
      <c r="A172" s="158"/>
      <c r="B172" s="158"/>
      <c r="C172" s="158"/>
      <c r="D172" s="159"/>
      <c r="E172" s="158"/>
      <c r="F172" s="159"/>
      <c r="G172" s="158"/>
      <c r="H172" s="158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4.25" customHeight="1" x14ac:dyDescent="0.25">
      <c r="A173" s="158"/>
      <c r="B173" s="158"/>
      <c r="C173" s="158"/>
      <c r="D173" s="159"/>
      <c r="E173" s="158"/>
      <c r="F173" s="159"/>
      <c r="G173" s="158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4.25" customHeight="1" x14ac:dyDescent="0.25">
      <c r="A174" s="158"/>
      <c r="B174" s="158"/>
      <c r="C174" s="158"/>
      <c r="D174" s="159"/>
      <c r="E174" s="158"/>
      <c r="F174" s="159"/>
      <c r="G174" s="158"/>
      <c r="H174" s="158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4.25" customHeight="1" x14ac:dyDescent="0.25">
      <c r="A175" s="158"/>
      <c r="B175" s="158"/>
      <c r="C175" s="158"/>
      <c r="D175" s="159"/>
      <c r="E175" s="158"/>
      <c r="F175" s="159"/>
      <c r="G175" s="158"/>
      <c r="H175" s="158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4.25" customHeight="1" x14ac:dyDescent="0.25">
      <c r="A176" s="158"/>
      <c r="B176" s="158"/>
      <c r="C176" s="158"/>
      <c r="D176" s="159"/>
      <c r="E176" s="158"/>
      <c r="F176" s="159"/>
      <c r="G176" s="158"/>
      <c r="H176" s="158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4.25" customHeight="1" x14ac:dyDescent="0.25">
      <c r="A177" s="158"/>
      <c r="B177" s="158"/>
      <c r="C177" s="158"/>
      <c r="D177" s="159"/>
      <c r="E177" s="158"/>
      <c r="F177" s="159"/>
      <c r="G177" s="158"/>
      <c r="H177" s="158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4.25" customHeight="1" x14ac:dyDescent="0.25">
      <c r="A178" s="158"/>
      <c r="B178" s="158"/>
      <c r="C178" s="158"/>
      <c r="D178" s="159"/>
      <c r="E178" s="158"/>
      <c r="F178" s="159"/>
      <c r="G178" s="158"/>
      <c r="H178" s="158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4.25" customHeight="1" x14ac:dyDescent="0.25">
      <c r="A179" s="158"/>
      <c r="B179" s="158"/>
      <c r="C179" s="158"/>
      <c r="D179" s="159"/>
      <c r="E179" s="158"/>
      <c r="F179" s="159"/>
      <c r="G179" s="158"/>
      <c r="H179" s="158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4.25" customHeight="1" x14ac:dyDescent="0.25">
      <c r="A180" s="158"/>
      <c r="B180" s="158"/>
      <c r="C180" s="158"/>
      <c r="D180" s="159"/>
      <c r="E180" s="158"/>
      <c r="F180" s="159"/>
      <c r="G180" s="158"/>
      <c r="H180" s="158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4.25" customHeight="1" x14ac:dyDescent="0.25">
      <c r="A181" s="158"/>
      <c r="B181" s="158"/>
      <c r="C181" s="158"/>
      <c r="D181" s="159"/>
      <c r="E181" s="158"/>
      <c r="F181" s="159"/>
      <c r="G181" s="158"/>
      <c r="H181" s="158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4.25" customHeight="1" x14ac:dyDescent="0.25">
      <c r="A182" s="158"/>
      <c r="B182" s="158"/>
      <c r="C182" s="158"/>
      <c r="D182" s="159"/>
      <c r="E182" s="158"/>
      <c r="F182" s="159"/>
      <c r="G182" s="158"/>
      <c r="H182" s="158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4.25" customHeight="1" x14ac:dyDescent="0.25">
      <c r="A183" s="158"/>
      <c r="B183" s="158"/>
      <c r="C183" s="158"/>
      <c r="D183" s="159"/>
      <c r="E183" s="158"/>
      <c r="F183" s="159"/>
      <c r="G183" s="158"/>
      <c r="H183" s="158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4.25" customHeight="1" x14ac:dyDescent="0.25">
      <c r="A184" s="158"/>
      <c r="B184" s="158"/>
      <c r="C184" s="158"/>
      <c r="D184" s="159"/>
      <c r="E184" s="158"/>
      <c r="F184" s="159"/>
      <c r="G184" s="158"/>
      <c r="H184" s="158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4.25" customHeight="1" x14ac:dyDescent="0.25">
      <c r="A185" s="158"/>
      <c r="B185" s="158"/>
      <c r="C185" s="158"/>
      <c r="D185" s="159"/>
      <c r="E185" s="158"/>
      <c r="F185" s="159"/>
      <c r="G185" s="158"/>
      <c r="H185" s="158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4.25" customHeight="1" x14ac:dyDescent="0.25">
      <c r="A186" s="158"/>
      <c r="B186" s="158"/>
      <c r="C186" s="158"/>
      <c r="D186" s="159"/>
      <c r="E186" s="158"/>
      <c r="F186" s="159"/>
      <c r="G186" s="158"/>
      <c r="H186" s="158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4.25" customHeight="1" x14ac:dyDescent="0.25">
      <c r="A187" s="158"/>
      <c r="B187" s="158"/>
      <c r="C187" s="158"/>
      <c r="D187" s="159"/>
      <c r="E187" s="158"/>
      <c r="F187" s="159"/>
      <c r="G187" s="158"/>
      <c r="H187" s="158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4.25" customHeight="1" x14ac:dyDescent="0.25">
      <c r="A188" s="158"/>
      <c r="B188" s="158"/>
      <c r="C188" s="158"/>
      <c r="D188" s="159"/>
      <c r="E188" s="158"/>
      <c r="F188" s="159"/>
      <c r="G188" s="158"/>
      <c r="H188" s="158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4.25" customHeight="1" x14ac:dyDescent="0.25">
      <c r="A189" s="158"/>
      <c r="B189" s="158"/>
      <c r="C189" s="158"/>
      <c r="D189" s="159"/>
      <c r="E189" s="158"/>
      <c r="F189" s="159"/>
      <c r="G189" s="158"/>
      <c r="H189" s="158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4.25" customHeight="1" x14ac:dyDescent="0.25">
      <c r="A190" s="158"/>
      <c r="B190" s="158"/>
      <c r="C190" s="158"/>
      <c r="D190" s="159"/>
      <c r="E190" s="158"/>
      <c r="F190" s="159"/>
      <c r="G190" s="158"/>
      <c r="H190" s="158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4.25" customHeight="1" x14ac:dyDescent="0.25">
      <c r="A191" s="158"/>
      <c r="B191" s="158"/>
      <c r="C191" s="158"/>
      <c r="D191" s="159"/>
      <c r="E191" s="158"/>
      <c r="F191" s="159"/>
      <c r="G191" s="158"/>
      <c r="H191" s="158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4.25" customHeight="1" x14ac:dyDescent="0.25">
      <c r="A192" s="158"/>
      <c r="B192" s="158"/>
      <c r="C192" s="158"/>
      <c r="D192" s="159"/>
      <c r="E192" s="158"/>
      <c r="F192" s="159"/>
      <c r="G192" s="158"/>
      <c r="H192" s="158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4.25" customHeight="1" x14ac:dyDescent="0.25">
      <c r="A193" s="158"/>
      <c r="B193" s="158"/>
      <c r="C193" s="158"/>
      <c r="D193" s="159"/>
      <c r="E193" s="158"/>
      <c r="F193" s="159"/>
      <c r="G193" s="158"/>
      <c r="H193" s="158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4.25" customHeight="1" x14ac:dyDescent="0.25">
      <c r="A194" s="158"/>
      <c r="B194" s="158"/>
      <c r="C194" s="158"/>
      <c r="D194" s="159"/>
      <c r="E194" s="158"/>
      <c r="F194" s="159"/>
      <c r="G194" s="158"/>
      <c r="H194" s="158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4.25" customHeight="1" x14ac:dyDescent="0.25">
      <c r="A195" s="158"/>
      <c r="B195" s="158"/>
      <c r="C195" s="158"/>
      <c r="D195" s="159"/>
      <c r="E195" s="158"/>
      <c r="F195" s="159"/>
      <c r="G195" s="158"/>
      <c r="H195" s="158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4.25" customHeight="1" x14ac:dyDescent="0.25">
      <c r="A196" s="158"/>
      <c r="B196" s="158"/>
      <c r="C196" s="158"/>
      <c r="D196" s="159"/>
      <c r="E196" s="158"/>
      <c r="F196" s="159"/>
      <c r="G196" s="158"/>
      <c r="H196" s="158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4.25" customHeight="1" x14ac:dyDescent="0.25">
      <c r="A197" s="158"/>
      <c r="B197" s="158"/>
      <c r="C197" s="158"/>
      <c r="D197" s="159"/>
      <c r="E197" s="158"/>
      <c r="F197" s="159"/>
      <c r="G197" s="158"/>
      <c r="H197" s="158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4.25" customHeight="1" x14ac:dyDescent="0.25">
      <c r="A198" s="158"/>
      <c r="B198" s="158"/>
      <c r="C198" s="158"/>
      <c r="D198" s="159"/>
      <c r="E198" s="158"/>
      <c r="F198" s="159"/>
      <c r="G198" s="158"/>
      <c r="H198" s="158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4.25" customHeight="1" x14ac:dyDescent="0.25">
      <c r="A199" s="158"/>
      <c r="B199" s="158"/>
      <c r="C199" s="158"/>
      <c r="D199" s="159"/>
      <c r="E199" s="158"/>
      <c r="F199" s="159"/>
      <c r="G199" s="158"/>
      <c r="H199" s="158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4.25" customHeight="1" x14ac:dyDescent="0.25">
      <c r="A200" s="158"/>
      <c r="B200" s="158"/>
      <c r="C200" s="158"/>
      <c r="D200" s="159"/>
      <c r="E200" s="158"/>
      <c r="F200" s="159"/>
      <c r="G200" s="158"/>
      <c r="H200" s="158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4.25" customHeight="1" x14ac:dyDescent="0.25">
      <c r="A201" s="158"/>
      <c r="B201" s="158"/>
      <c r="C201" s="158"/>
      <c r="D201" s="159"/>
      <c r="E201" s="158"/>
      <c r="F201" s="159"/>
      <c r="G201" s="158"/>
      <c r="H201" s="158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4.25" customHeight="1" x14ac:dyDescent="0.25">
      <c r="A202" s="158"/>
      <c r="B202" s="158"/>
      <c r="C202" s="158"/>
      <c r="D202" s="159"/>
      <c r="E202" s="158"/>
      <c r="F202" s="159"/>
      <c r="G202" s="158"/>
      <c r="H202" s="158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4.25" customHeight="1" x14ac:dyDescent="0.25">
      <c r="A203" s="158"/>
      <c r="B203" s="158"/>
      <c r="C203" s="158"/>
      <c r="D203" s="159"/>
      <c r="E203" s="158"/>
      <c r="F203" s="159"/>
      <c r="G203" s="158"/>
      <c r="H203" s="158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4.25" customHeight="1" x14ac:dyDescent="0.25">
      <c r="A204" s="158"/>
      <c r="B204" s="158"/>
      <c r="C204" s="158"/>
      <c r="D204" s="159"/>
      <c r="E204" s="158"/>
      <c r="F204" s="159"/>
      <c r="G204" s="158"/>
      <c r="H204" s="158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4.25" customHeight="1" x14ac:dyDescent="0.25">
      <c r="A205" s="158"/>
      <c r="B205" s="158"/>
      <c r="C205" s="158"/>
      <c r="D205" s="159"/>
      <c r="E205" s="158"/>
      <c r="F205" s="159"/>
      <c r="G205" s="158"/>
      <c r="H205" s="158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4.25" customHeight="1" x14ac:dyDescent="0.25">
      <c r="A206" s="158"/>
      <c r="B206" s="158"/>
      <c r="C206" s="158"/>
      <c r="D206" s="159"/>
      <c r="E206" s="158"/>
      <c r="F206" s="159"/>
      <c r="G206" s="158"/>
      <c r="H206" s="158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4.25" customHeight="1" x14ac:dyDescent="0.25">
      <c r="A207" s="158"/>
      <c r="B207" s="158"/>
      <c r="C207" s="158"/>
      <c r="D207" s="159"/>
      <c r="E207" s="158"/>
      <c r="F207" s="159"/>
      <c r="G207" s="158"/>
      <c r="H207" s="158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4.25" customHeight="1" x14ac:dyDescent="0.25">
      <c r="A208" s="158"/>
      <c r="B208" s="158"/>
      <c r="C208" s="158"/>
      <c r="D208" s="159"/>
      <c r="E208" s="158"/>
      <c r="F208" s="159"/>
      <c r="G208" s="158"/>
      <c r="H208" s="158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4.25" customHeight="1" x14ac:dyDescent="0.25">
      <c r="A209" s="158"/>
      <c r="B209" s="158"/>
      <c r="C209" s="158"/>
      <c r="D209" s="159"/>
      <c r="E209" s="158"/>
      <c r="F209" s="159"/>
      <c r="G209" s="158"/>
      <c r="H209" s="158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4.25" customHeight="1" x14ac:dyDescent="0.25">
      <c r="A210" s="158"/>
      <c r="B210" s="158"/>
      <c r="C210" s="158"/>
      <c r="D210" s="159"/>
      <c r="E210" s="158"/>
      <c r="F210" s="159"/>
      <c r="G210" s="158"/>
      <c r="H210" s="158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4.25" customHeight="1" x14ac:dyDescent="0.25">
      <c r="A211" s="158"/>
      <c r="B211" s="158"/>
      <c r="C211" s="158"/>
      <c r="D211" s="159"/>
      <c r="E211" s="158"/>
      <c r="F211" s="159"/>
      <c r="G211" s="158"/>
      <c r="H211" s="158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4.25" customHeight="1" x14ac:dyDescent="0.25">
      <c r="A212" s="158"/>
      <c r="B212" s="158"/>
      <c r="C212" s="158"/>
      <c r="D212" s="159"/>
      <c r="E212" s="158"/>
      <c r="F212" s="159"/>
      <c r="G212" s="158"/>
      <c r="H212" s="158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4.25" customHeight="1" x14ac:dyDescent="0.25">
      <c r="A213" s="158"/>
      <c r="B213" s="158"/>
      <c r="C213" s="158"/>
      <c r="D213" s="159"/>
      <c r="E213" s="158"/>
      <c r="F213" s="159"/>
      <c r="G213" s="158"/>
      <c r="H213" s="158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4.25" customHeight="1" x14ac:dyDescent="0.25">
      <c r="A214" s="158"/>
      <c r="B214" s="158"/>
      <c r="C214" s="158"/>
      <c r="D214" s="159"/>
      <c r="E214" s="158"/>
      <c r="F214" s="159"/>
      <c r="G214" s="158"/>
      <c r="H214" s="158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4.25" customHeight="1" x14ac:dyDescent="0.25">
      <c r="A215" s="158"/>
      <c r="B215" s="158"/>
      <c r="C215" s="158"/>
      <c r="D215" s="159"/>
      <c r="E215" s="158"/>
      <c r="F215" s="159"/>
      <c r="G215" s="158"/>
      <c r="H215" s="158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4.25" customHeight="1" x14ac:dyDescent="0.25">
      <c r="A216" s="158"/>
      <c r="B216" s="158"/>
      <c r="C216" s="158"/>
      <c r="D216" s="159"/>
      <c r="E216" s="158"/>
      <c r="F216" s="159"/>
      <c r="G216" s="158"/>
      <c r="H216" s="158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4.25" customHeight="1" x14ac:dyDescent="0.25">
      <c r="A217" s="158"/>
      <c r="B217" s="158"/>
      <c r="C217" s="158"/>
      <c r="D217" s="159"/>
      <c r="E217" s="158"/>
      <c r="F217" s="159"/>
      <c r="G217" s="158"/>
      <c r="H217" s="158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4.25" customHeight="1" x14ac:dyDescent="0.25">
      <c r="A218" s="158"/>
      <c r="B218" s="158"/>
      <c r="C218" s="158"/>
      <c r="D218" s="159"/>
      <c r="E218" s="158"/>
      <c r="F218" s="159"/>
      <c r="G218" s="158"/>
      <c r="H218" s="158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4.25" customHeight="1" x14ac:dyDescent="0.25">
      <c r="A219" s="158"/>
      <c r="B219" s="158"/>
      <c r="C219" s="158"/>
      <c r="D219" s="159"/>
      <c r="E219" s="158"/>
      <c r="F219" s="159"/>
      <c r="G219" s="158"/>
      <c r="H219" s="158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4.25" customHeight="1" x14ac:dyDescent="0.25">
      <c r="A220" s="158"/>
      <c r="B220" s="158"/>
      <c r="C220" s="158"/>
      <c r="D220" s="159"/>
      <c r="E220" s="158"/>
      <c r="F220" s="159"/>
      <c r="G220" s="158"/>
      <c r="H220" s="158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4.25" customHeight="1" x14ac:dyDescent="0.25">
      <c r="A221" s="158"/>
      <c r="B221" s="158"/>
      <c r="C221" s="158"/>
      <c r="D221" s="159"/>
      <c r="E221" s="158"/>
      <c r="F221" s="159"/>
      <c r="G221" s="158"/>
      <c r="H221" s="158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4.25" customHeight="1" x14ac:dyDescent="0.25">
      <c r="A222" s="158"/>
      <c r="B222" s="158"/>
      <c r="C222" s="158"/>
      <c r="D222" s="159"/>
      <c r="E222" s="158"/>
      <c r="F222" s="159"/>
      <c r="G222" s="158"/>
      <c r="H222" s="158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4.25" customHeight="1" x14ac:dyDescent="0.25">
      <c r="A223" s="158"/>
      <c r="B223" s="158"/>
      <c r="C223" s="158"/>
      <c r="D223" s="159"/>
      <c r="E223" s="158"/>
      <c r="F223" s="159"/>
      <c r="G223" s="158"/>
      <c r="H223" s="158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4.25" customHeight="1" x14ac:dyDescent="0.25">
      <c r="A224" s="158"/>
      <c r="B224" s="158"/>
      <c r="C224" s="158"/>
      <c r="D224" s="159"/>
      <c r="E224" s="158"/>
      <c r="F224" s="159"/>
      <c r="G224" s="158"/>
      <c r="H224" s="158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4.25" customHeight="1" x14ac:dyDescent="0.25">
      <c r="A225" s="158"/>
      <c r="B225" s="158"/>
      <c r="C225" s="158"/>
      <c r="D225" s="159"/>
      <c r="E225" s="158"/>
      <c r="F225" s="159"/>
      <c r="G225" s="158"/>
      <c r="H225" s="158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4.25" customHeight="1" x14ac:dyDescent="0.25">
      <c r="A226" s="158"/>
      <c r="B226" s="158"/>
      <c r="C226" s="158"/>
      <c r="D226" s="159"/>
      <c r="E226" s="158"/>
      <c r="F226" s="159"/>
      <c r="G226" s="158"/>
      <c r="H226" s="158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4.25" customHeight="1" x14ac:dyDescent="0.25">
      <c r="A227" s="158"/>
      <c r="B227" s="158"/>
      <c r="C227" s="158"/>
      <c r="D227" s="159"/>
      <c r="E227" s="158"/>
      <c r="F227" s="159"/>
      <c r="G227" s="158"/>
      <c r="H227" s="158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4.25" customHeight="1" x14ac:dyDescent="0.25">
      <c r="A228" s="158"/>
      <c r="B228" s="158"/>
      <c r="C228" s="158"/>
      <c r="D228" s="159"/>
      <c r="E228" s="158"/>
      <c r="F228" s="159"/>
      <c r="G228" s="158"/>
      <c r="H228" s="158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4.25" customHeight="1" x14ac:dyDescent="0.25">
      <c r="A229" s="158"/>
      <c r="B229" s="158"/>
      <c r="C229" s="158"/>
      <c r="D229" s="159"/>
      <c r="E229" s="158"/>
      <c r="F229" s="159"/>
      <c r="G229" s="158"/>
      <c r="H229" s="158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4.25" customHeight="1" x14ac:dyDescent="0.25">
      <c r="A230" s="158"/>
      <c r="B230" s="158"/>
      <c r="C230" s="158"/>
      <c r="D230" s="159"/>
      <c r="E230" s="158"/>
      <c r="F230" s="159"/>
      <c r="G230" s="158"/>
      <c r="H230" s="158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4.25" customHeight="1" x14ac:dyDescent="0.25">
      <c r="A231" s="158"/>
      <c r="B231" s="158"/>
      <c r="C231" s="158"/>
      <c r="D231" s="159"/>
      <c r="E231" s="158"/>
      <c r="F231" s="159"/>
      <c r="G231" s="158"/>
      <c r="H231" s="158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4.25" customHeight="1" x14ac:dyDescent="0.25">
      <c r="A232" s="158"/>
      <c r="B232" s="158"/>
      <c r="C232" s="158"/>
      <c r="D232" s="159"/>
      <c r="E232" s="158"/>
      <c r="F232" s="159"/>
      <c r="G232" s="158"/>
      <c r="H232" s="158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4.25" customHeight="1" x14ac:dyDescent="0.25">
      <c r="A233" s="158"/>
      <c r="B233" s="158"/>
      <c r="C233" s="158"/>
      <c r="D233" s="159"/>
      <c r="E233" s="158"/>
      <c r="F233" s="159"/>
      <c r="G233" s="158"/>
      <c r="H233" s="158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4.25" customHeight="1" x14ac:dyDescent="0.25">
      <c r="A234" s="158"/>
      <c r="B234" s="158"/>
      <c r="C234" s="158"/>
      <c r="D234" s="159"/>
      <c r="E234" s="158"/>
      <c r="F234" s="159"/>
      <c r="G234" s="158"/>
      <c r="H234" s="158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4.25" customHeight="1" x14ac:dyDescent="0.25">
      <c r="A235" s="158"/>
      <c r="B235" s="158"/>
      <c r="C235" s="158"/>
      <c r="D235" s="159"/>
      <c r="E235" s="158"/>
      <c r="F235" s="159"/>
      <c r="G235" s="158"/>
      <c r="H235" s="158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4.25" customHeight="1" x14ac:dyDescent="0.25">
      <c r="A236" s="158"/>
      <c r="B236" s="158"/>
      <c r="C236" s="158"/>
      <c r="D236" s="159"/>
      <c r="E236" s="158"/>
      <c r="F236" s="159"/>
      <c r="G236" s="158"/>
      <c r="H236" s="158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4.25" customHeight="1" x14ac:dyDescent="0.25">
      <c r="A237" s="158"/>
      <c r="B237" s="158"/>
      <c r="C237" s="158"/>
      <c r="D237" s="159"/>
      <c r="E237" s="158"/>
      <c r="F237" s="159"/>
      <c r="G237" s="158"/>
      <c r="H237" s="158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4.25" customHeight="1" x14ac:dyDescent="0.25">
      <c r="A238" s="158"/>
      <c r="B238" s="158"/>
      <c r="C238" s="158"/>
      <c r="D238" s="159"/>
      <c r="E238" s="158"/>
      <c r="F238" s="159"/>
      <c r="G238" s="158"/>
      <c r="H238" s="158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4.25" customHeight="1" x14ac:dyDescent="0.25">
      <c r="A239" s="158"/>
      <c r="B239" s="158"/>
      <c r="C239" s="158"/>
      <c r="D239" s="159"/>
      <c r="E239" s="158"/>
      <c r="F239" s="159"/>
      <c r="G239" s="158"/>
      <c r="H239" s="158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4.25" customHeight="1" x14ac:dyDescent="0.25">
      <c r="A240" s="158"/>
      <c r="B240" s="158"/>
      <c r="C240" s="158"/>
      <c r="D240" s="159"/>
      <c r="E240" s="158"/>
      <c r="F240" s="159"/>
      <c r="G240" s="158"/>
      <c r="H240" s="158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4.25" customHeight="1" x14ac:dyDescent="0.25">
      <c r="A241" s="158"/>
      <c r="B241" s="158"/>
      <c r="C241" s="158"/>
      <c r="D241" s="159"/>
      <c r="E241" s="158"/>
      <c r="F241" s="159"/>
      <c r="G241" s="158"/>
      <c r="H241" s="158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4.25" customHeight="1" x14ac:dyDescent="0.25">
      <c r="A242" s="158"/>
      <c r="B242" s="158"/>
      <c r="C242" s="158"/>
      <c r="D242" s="159"/>
      <c r="E242" s="158"/>
      <c r="F242" s="159"/>
      <c r="G242" s="158"/>
      <c r="H242" s="158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4.25" customHeight="1" x14ac:dyDescent="0.25">
      <c r="A243" s="158"/>
      <c r="B243" s="158"/>
      <c r="C243" s="158"/>
      <c r="D243" s="159"/>
      <c r="E243" s="158"/>
      <c r="F243" s="159"/>
      <c r="G243" s="158"/>
      <c r="H243" s="158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4.25" customHeight="1" x14ac:dyDescent="0.25">
      <c r="A244" s="158"/>
      <c r="B244" s="158"/>
      <c r="C244" s="158"/>
      <c r="D244" s="159"/>
      <c r="E244" s="158"/>
      <c r="F244" s="159"/>
      <c r="G244" s="158"/>
      <c r="H244" s="158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4.25" customHeight="1" x14ac:dyDescent="0.25">
      <c r="A245" s="158"/>
      <c r="B245" s="158"/>
      <c r="C245" s="158"/>
      <c r="D245" s="159"/>
      <c r="E245" s="158"/>
      <c r="F245" s="159"/>
      <c r="G245" s="158"/>
      <c r="H245" s="158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4.25" customHeight="1" x14ac:dyDescent="0.25">
      <c r="A246" s="158"/>
      <c r="B246" s="158"/>
      <c r="C246" s="158"/>
      <c r="D246" s="159"/>
      <c r="E246" s="158"/>
      <c r="F246" s="159"/>
      <c r="G246" s="158"/>
      <c r="H246" s="158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4.25" customHeight="1" x14ac:dyDescent="0.25">
      <c r="A247" s="158"/>
      <c r="B247" s="158"/>
      <c r="C247" s="158"/>
      <c r="D247" s="159"/>
      <c r="E247" s="158"/>
      <c r="F247" s="159"/>
      <c r="G247" s="158"/>
      <c r="H247" s="158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4.25" customHeight="1" x14ac:dyDescent="0.25">
      <c r="A248" s="158"/>
      <c r="B248" s="158"/>
      <c r="C248" s="158"/>
      <c r="D248" s="159"/>
      <c r="E248" s="158"/>
      <c r="F248" s="159"/>
      <c r="G248" s="158"/>
      <c r="H248" s="158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4.25" customHeight="1" x14ac:dyDescent="0.25">
      <c r="A249" s="158"/>
      <c r="B249" s="158"/>
      <c r="C249" s="158"/>
      <c r="D249" s="159"/>
      <c r="E249" s="158"/>
      <c r="F249" s="159"/>
      <c r="G249" s="158"/>
      <c r="H249" s="158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4.25" customHeight="1" x14ac:dyDescent="0.25">
      <c r="A250" s="158"/>
      <c r="B250" s="158"/>
      <c r="C250" s="158"/>
      <c r="D250" s="159"/>
      <c r="E250" s="158"/>
      <c r="F250" s="159"/>
      <c r="G250" s="158"/>
      <c r="H250" s="158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4.25" customHeight="1" x14ac:dyDescent="0.25">
      <c r="A251" s="158"/>
      <c r="B251" s="158"/>
      <c r="C251" s="158"/>
      <c r="D251" s="159"/>
      <c r="E251" s="158"/>
      <c r="F251" s="159"/>
      <c r="G251" s="158"/>
      <c r="H251" s="158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4.25" customHeight="1" x14ac:dyDescent="0.25">
      <c r="A252" s="158"/>
      <c r="B252" s="158"/>
      <c r="C252" s="158"/>
      <c r="D252" s="159"/>
      <c r="E252" s="158"/>
      <c r="F252" s="159"/>
      <c r="G252" s="158"/>
      <c r="H252" s="158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4.25" customHeight="1" x14ac:dyDescent="0.25">
      <c r="A253" s="158"/>
      <c r="B253" s="158"/>
      <c r="C253" s="158"/>
      <c r="D253" s="159"/>
      <c r="E253" s="158"/>
      <c r="F253" s="159"/>
      <c r="G253" s="158"/>
      <c r="H253" s="158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4.25" customHeight="1" x14ac:dyDescent="0.25">
      <c r="A254" s="158"/>
      <c r="B254" s="158"/>
      <c r="C254" s="158"/>
      <c r="D254" s="159"/>
      <c r="E254" s="158"/>
      <c r="F254" s="159"/>
      <c r="G254" s="158"/>
      <c r="H254" s="158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4.25" customHeight="1" x14ac:dyDescent="0.25">
      <c r="A255" s="158"/>
      <c r="B255" s="158"/>
      <c r="C255" s="158"/>
      <c r="D255" s="159"/>
      <c r="E255" s="158"/>
      <c r="F255" s="159"/>
      <c r="G255" s="158"/>
      <c r="H255" s="158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4.25" customHeight="1" x14ac:dyDescent="0.25">
      <c r="A256" s="158"/>
      <c r="B256" s="158"/>
      <c r="C256" s="158"/>
      <c r="D256" s="159"/>
      <c r="E256" s="158"/>
      <c r="F256" s="159"/>
      <c r="G256" s="158"/>
      <c r="H256" s="158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4.25" customHeight="1" x14ac:dyDescent="0.25">
      <c r="A257" s="158"/>
      <c r="B257" s="158"/>
      <c r="C257" s="158"/>
      <c r="D257" s="159"/>
      <c r="E257" s="158"/>
      <c r="F257" s="159"/>
      <c r="G257" s="158"/>
      <c r="H257" s="158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4.25" customHeight="1" x14ac:dyDescent="0.25">
      <c r="A258" s="158"/>
      <c r="B258" s="158"/>
      <c r="C258" s="158"/>
      <c r="D258" s="159"/>
      <c r="E258" s="158"/>
      <c r="F258" s="159"/>
      <c r="G258" s="158"/>
      <c r="H258" s="158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4.25" customHeight="1" x14ac:dyDescent="0.25">
      <c r="A259" s="158"/>
      <c r="B259" s="158"/>
      <c r="C259" s="158"/>
      <c r="D259" s="159"/>
      <c r="E259" s="158"/>
      <c r="F259" s="159"/>
      <c r="G259" s="158"/>
      <c r="H259" s="158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4.25" customHeight="1" x14ac:dyDescent="0.25">
      <c r="A260" s="158"/>
      <c r="B260" s="158"/>
      <c r="C260" s="158"/>
      <c r="D260" s="159"/>
      <c r="E260" s="158"/>
      <c r="F260" s="159"/>
      <c r="G260" s="158"/>
      <c r="H260" s="158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4.25" customHeight="1" x14ac:dyDescent="0.25">
      <c r="A261" s="158"/>
      <c r="B261" s="158"/>
      <c r="C261" s="158"/>
      <c r="D261" s="159"/>
      <c r="E261" s="158"/>
      <c r="F261" s="159"/>
      <c r="G261" s="158"/>
      <c r="H261" s="158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4.25" customHeight="1" x14ac:dyDescent="0.25">
      <c r="A262" s="158"/>
      <c r="B262" s="158"/>
      <c r="C262" s="158"/>
      <c r="D262" s="159"/>
      <c r="E262" s="158"/>
      <c r="F262" s="159"/>
      <c r="G262" s="158"/>
      <c r="H262" s="158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4.25" customHeight="1" x14ac:dyDescent="0.25">
      <c r="A263" s="158"/>
      <c r="B263" s="158"/>
      <c r="C263" s="158"/>
      <c r="D263" s="159"/>
      <c r="E263" s="158"/>
      <c r="F263" s="159"/>
      <c r="G263" s="158"/>
      <c r="H263" s="158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4.25" customHeight="1" x14ac:dyDescent="0.25">
      <c r="A264" s="158"/>
      <c r="B264" s="158"/>
      <c r="C264" s="158"/>
      <c r="D264" s="159"/>
      <c r="E264" s="158"/>
      <c r="F264" s="159"/>
      <c r="G264" s="158"/>
      <c r="H264" s="158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4.25" customHeight="1" x14ac:dyDescent="0.25">
      <c r="A265" s="158"/>
      <c r="B265" s="158"/>
      <c r="C265" s="158"/>
      <c r="D265" s="159"/>
      <c r="E265" s="158"/>
      <c r="F265" s="159"/>
      <c r="G265" s="158"/>
      <c r="H265" s="158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4.25" customHeight="1" x14ac:dyDescent="0.25">
      <c r="A266" s="158"/>
      <c r="B266" s="158"/>
      <c r="C266" s="158"/>
      <c r="D266" s="159"/>
      <c r="E266" s="158"/>
      <c r="F266" s="159"/>
      <c r="G266" s="158"/>
      <c r="H266" s="158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4.25" customHeight="1" x14ac:dyDescent="0.25">
      <c r="A267" s="158"/>
      <c r="B267" s="158"/>
      <c r="C267" s="158"/>
      <c r="D267" s="159"/>
      <c r="E267" s="158"/>
      <c r="F267" s="159"/>
      <c r="G267" s="158"/>
      <c r="H267" s="158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4.25" customHeight="1" x14ac:dyDescent="0.25">
      <c r="A268" s="158"/>
      <c r="B268" s="158"/>
      <c r="C268" s="158"/>
      <c r="D268" s="159"/>
      <c r="E268" s="158"/>
      <c r="F268" s="159"/>
      <c r="G268" s="158"/>
      <c r="H268" s="158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4.25" customHeight="1" x14ac:dyDescent="0.25">
      <c r="A269" s="158"/>
      <c r="B269" s="158"/>
      <c r="C269" s="158"/>
      <c r="D269" s="159"/>
      <c r="E269" s="158"/>
      <c r="F269" s="159"/>
      <c r="G269" s="158"/>
      <c r="H269" s="158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4.25" customHeight="1" x14ac:dyDescent="0.25">
      <c r="A270" s="158"/>
      <c r="B270" s="158"/>
      <c r="C270" s="158"/>
      <c r="D270" s="159"/>
      <c r="E270" s="158"/>
      <c r="F270" s="159"/>
      <c r="G270" s="158"/>
      <c r="H270" s="158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4.25" customHeight="1" x14ac:dyDescent="0.25">
      <c r="A271" s="158"/>
      <c r="B271" s="158"/>
      <c r="C271" s="158"/>
      <c r="D271" s="159"/>
      <c r="E271" s="158"/>
      <c r="F271" s="159"/>
      <c r="G271" s="158"/>
      <c r="H271" s="158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4.25" customHeight="1" x14ac:dyDescent="0.25">
      <c r="A272" s="158"/>
      <c r="B272" s="158"/>
      <c r="C272" s="158"/>
      <c r="D272" s="159"/>
      <c r="E272" s="158"/>
      <c r="F272" s="159"/>
      <c r="G272" s="158"/>
      <c r="H272" s="158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4.25" customHeight="1" x14ac:dyDescent="0.25">
      <c r="A273" s="158"/>
      <c r="B273" s="158"/>
      <c r="C273" s="158"/>
      <c r="D273" s="159"/>
      <c r="E273" s="158"/>
      <c r="F273" s="159"/>
      <c r="G273" s="158"/>
      <c r="H273" s="158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4.25" customHeight="1" x14ac:dyDescent="0.25">
      <c r="A274" s="158"/>
      <c r="B274" s="158"/>
      <c r="C274" s="158"/>
      <c r="D274" s="159"/>
      <c r="E274" s="158"/>
      <c r="F274" s="159"/>
      <c r="G274" s="158"/>
      <c r="H274" s="158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4.25" customHeight="1" x14ac:dyDescent="0.25">
      <c r="A275" s="158"/>
      <c r="B275" s="158"/>
      <c r="C275" s="158"/>
      <c r="D275" s="159"/>
      <c r="E275" s="158"/>
      <c r="F275" s="159"/>
      <c r="G275" s="158"/>
      <c r="H275" s="158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4.25" customHeight="1" x14ac:dyDescent="0.25">
      <c r="A276" s="158"/>
      <c r="B276" s="158"/>
      <c r="C276" s="158"/>
      <c r="D276" s="159"/>
      <c r="E276" s="158"/>
      <c r="F276" s="159"/>
      <c r="G276" s="158"/>
      <c r="H276" s="158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4.25" customHeight="1" x14ac:dyDescent="0.25">
      <c r="A277" s="158"/>
      <c r="B277" s="158"/>
      <c r="C277" s="158"/>
      <c r="D277" s="159"/>
      <c r="E277" s="158"/>
      <c r="F277" s="159"/>
      <c r="G277" s="158"/>
      <c r="H277" s="158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4.25" customHeight="1" x14ac:dyDescent="0.25">
      <c r="A278" s="158"/>
      <c r="B278" s="158"/>
      <c r="C278" s="158"/>
      <c r="D278" s="159"/>
      <c r="E278" s="158"/>
      <c r="F278" s="159"/>
      <c r="G278" s="158"/>
      <c r="H278" s="158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4.25" customHeight="1" x14ac:dyDescent="0.25">
      <c r="A279" s="158"/>
      <c r="B279" s="158"/>
      <c r="C279" s="158"/>
      <c r="D279" s="159"/>
      <c r="E279" s="158"/>
      <c r="F279" s="159"/>
      <c r="G279" s="158"/>
      <c r="H279" s="158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4.25" customHeight="1" x14ac:dyDescent="0.25">
      <c r="A280" s="158"/>
      <c r="B280" s="158"/>
      <c r="C280" s="158"/>
      <c r="D280" s="159"/>
      <c r="E280" s="158"/>
      <c r="F280" s="159"/>
      <c r="G280" s="158"/>
      <c r="H280" s="158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4.25" customHeight="1" x14ac:dyDescent="0.25">
      <c r="A281" s="158"/>
      <c r="B281" s="158"/>
      <c r="C281" s="158"/>
      <c r="D281" s="159"/>
      <c r="E281" s="158"/>
      <c r="F281" s="159"/>
      <c r="G281" s="158"/>
      <c r="H281" s="158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4.25" customHeight="1" x14ac:dyDescent="0.25">
      <c r="A282" s="158"/>
      <c r="B282" s="158"/>
      <c r="C282" s="158"/>
      <c r="D282" s="159"/>
      <c r="E282" s="158"/>
      <c r="F282" s="159"/>
      <c r="G282" s="158"/>
      <c r="H282" s="158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4.25" customHeight="1" x14ac:dyDescent="0.25">
      <c r="A283" s="158"/>
      <c r="B283" s="158"/>
      <c r="C283" s="158"/>
      <c r="D283" s="159"/>
      <c r="E283" s="158"/>
      <c r="F283" s="159"/>
      <c r="G283" s="158"/>
      <c r="H283" s="158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4.25" customHeight="1" x14ac:dyDescent="0.25">
      <c r="A284" s="158"/>
      <c r="B284" s="158"/>
      <c r="C284" s="158"/>
      <c r="D284" s="159"/>
      <c r="E284" s="158"/>
      <c r="F284" s="159"/>
      <c r="G284" s="158"/>
      <c r="H284" s="158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4.25" customHeight="1" x14ac:dyDescent="0.25">
      <c r="A285" s="158"/>
      <c r="B285" s="158"/>
      <c r="C285" s="158"/>
      <c r="D285" s="159"/>
      <c r="E285" s="158"/>
      <c r="F285" s="159"/>
      <c r="G285" s="158"/>
      <c r="H285" s="158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4.25" customHeight="1" x14ac:dyDescent="0.25">
      <c r="A286" s="158"/>
      <c r="B286" s="158"/>
      <c r="C286" s="158"/>
      <c r="D286" s="159"/>
      <c r="E286" s="158"/>
      <c r="F286" s="159"/>
      <c r="G286" s="158"/>
      <c r="H286" s="158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4.25" customHeight="1" x14ac:dyDescent="0.25">
      <c r="A287" s="158"/>
      <c r="B287" s="158"/>
      <c r="C287" s="158"/>
      <c r="D287" s="159"/>
      <c r="E287" s="158"/>
      <c r="F287" s="159"/>
      <c r="G287" s="158"/>
      <c r="H287" s="158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4.25" customHeight="1" x14ac:dyDescent="0.25">
      <c r="A288" s="158"/>
      <c r="B288" s="158"/>
      <c r="C288" s="158"/>
      <c r="D288" s="159"/>
      <c r="E288" s="158"/>
      <c r="F288" s="159"/>
      <c r="G288" s="158"/>
      <c r="H288" s="158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4.25" customHeight="1" x14ac:dyDescent="0.25">
      <c r="A289" s="158"/>
      <c r="B289" s="158"/>
      <c r="C289" s="158"/>
      <c r="D289" s="159"/>
      <c r="E289" s="158"/>
      <c r="F289" s="159"/>
      <c r="G289" s="158"/>
      <c r="H289" s="158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4.25" customHeight="1" x14ac:dyDescent="0.25">
      <c r="A290" s="158"/>
      <c r="B290" s="158"/>
      <c r="C290" s="158"/>
      <c r="D290" s="159"/>
      <c r="E290" s="158"/>
      <c r="F290" s="159"/>
      <c r="G290" s="158"/>
      <c r="H290" s="158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4.25" customHeight="1" x14ac:dyDescent="0.25">
      <c r="A291" s="158"/>
      <c r="B291" s="158"/>
      <c r="C291" s="158"/>
      <c r="D291" s="159"/>
      <c r="E291" s="158"/>
      <c r="F291" s="159"/>
      <c r="G291" s="158"/>
      <c r="H291" s="158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4.25" customHeight="1" x14ac:dyDescent="0.25">
      <c r="A292" s="158"/>
      <c r="B292" s="158"/>
      <c r="C292" s="158"/>
      <c r="D292" s="159"/>
      <c r="E292" s="158"/>
      <c r="F292" s="159"/>
      <c r="G292" s="158"/>
      <c r="H292" s="158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4.25" customHeight="1" x14ac:dyDescent="0.25">
      <c r="A293" s="158"/>
      <c r="B293" s="158"/>
      <c r="C293" s="158"/>
      <c r="D293" s="159"/>
      <c r="E293" s="158"/>
      <c r="F293" s="159"/>
      <c r="G293" s="158"/>
      <c r="H293" s="158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4.25" customHeight="1" x14ac:dyDescent="0.25">
      <c r="A294" s="158"/>
      <c r="B294" s="158"/>
      <c r="C294" s="158"/>
      <c r="D294" s="159"/>
      <c r="E294" s="158"/>
      <c r="F294" s="159"/>
      <c r="G294" s="158"/>
      <c r="H294" s="158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4.25" customHeight="1" x14ac:dyDescent="0.25">
      <c r="A295" s="158"/>
      <c r="B295" s="158"/>
      <c r="C295" s="158"/>
      <c r="D295" s="159"/>
      <c r="E295" s="158"/>
      <c r="F295" s="159"/>
      <c r="G295" s="158"/>
      <c r="H295" s="158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4.25" customHeight="1" x14ac:dyDescent="0.25">
      <c r="A296" s="158"/>
      <c r="B296" s="158"/>
      <c r="C296" s="158"/>
      <c r="D296" s="159"/>
      <c r="E296" s="158"/>
      <c r="F296" s="159"/>
      <c r="G296" s="158"/>
      <c r="H296" s="158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4.25" customHeight="1" x14ac:dyDescent="0.25">
      <c r="A297" s="158"/>
      <c r="B297" s="158"/>
      <c r="C297" s="158"/>
      <c r="D297" s="159"/>
      <c r="E297" s="158"/>
      <c r="F297" s="159"/>
      <c r="G297" s="158"/>
      <c r="H297" s="158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4.25" customHeight="1" x14ac:dyDescent="0.25">
      <c r="A298" s="158"/>
      <c r="B298" s="158"/>
      <c r="C298" s="158"/>
      <c r="D298" s="159"/>
      <c r="E298" s="158"/>
      <c r="F298" s="159"/>
      <c r="G298" s="158"/>
      <c r="H298" s="158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4.25" customHeight="1" x14ac:dyDescent="0.25">
      <c r="A299" s="158"/>
      <c r="B299" s="158"/>
      <c r="C299" s="158"/>
      <c r="D299" s="159"/>
      <c r="E299" s="158"/>
      <c r="F299" s="159"/>
      <c r="G299" s="158"/>
      <c r="H299" s="158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4.25" customHeight="1" x14ac:dyDescent="0.25">
      <c r="A300" s="158"/>
      <c r="B300" s="158"/>
      <c r="C300" s="158"/>
      <c r="D300" s="159"/>
      <c r="E300" s="158"/>
      <c r="F300" s="159"/>
      <c r="G300" s="158"/>
      <c r="H300" s="158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4.25" customHeight="1" x14ac:dyDescent="0.25">
      <c r="A301" s="158"/>
      <c r="B301" s="158"/>
      <c r="C301" s="158"/>
      <c r="D301" s="159"/>
      <c r="E301" s="158"/>
      <c r="F301" s="159"/>
      <c r="G301" s="158"/>
      <c r="H301" s="158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4.25" customHeight="1" x14ac:dyDescent="0.25">
      <c r="A302" s="158"/>
      <c r="B302" s="158"/>
      <c r="C302" s="158"/>
      <c r="D302" s="159"/>
      <c r="E302" s="158"/>
      <c r="F302" s="159"/>
      <c r="G302" s="158"/>
      <c r="H302" s="158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4.25" customHeight="1" x14ac:dyDescent="0.25">
      <c r="A303" s="158"/>
      <c r="B303" s="158"/>
      <c r="C303" s="158"/>
      <c r="D303" s="159"/>
      <c r="E303" s="158"/>
      <c r="F303" s="159"/>
      <c r="G303" s="158"/>
      <c r="H303" s="158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4.25" customHeight="1" x14ac:dyDescent="0.25">
      <c r="A304" s="158"/>
      <c r="B304" s="158"/>
      <c r="C304" s="158"/>
      <c r="D304" s="159"/>
      <c r="E304" s="158"/>
      <c r="F304" s="159"/>
      <c r="G304" s="158"/>
      <c r="H304" s="158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4.25" customHeight="1" x14ac:dyDescent="0.25">
      <c r="A305" s="158"/>
      <c r="B305" s="158"/>
      <c r="C305" s="158"/>
      <c r="D305" s="159"/>
      <c r="E305" s="158"/>
      <c r="F305" s="159"/>
      <c r="G305" s="158"/>
      <c r="H305" s="158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4.25" customHeight="1" x14ac:dyDescent="0.25">
      <c r="A306" s="158"/>
      <c r="B306" s="158"/>
      <c r="C306" s="158"/>
      <c r="D306" s="159"/>
      <c r="E306" s="158"/>
      <c r="F306" s="159"/>
      <c r="G306" s="158"/>
      <c r="H306" s="158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4.25" customHeight="1" x14ac:dyDescent="0.25">
      <c r="A307" s="158"/>
      <c r="B307" s="158"/>
      <c r="C307" s="158"/>
      <c r="D307" s="159"/>
      <c r="E307" s="158"/>
      <c r="F307" s="159"/>
      <c r="G307" s="158"/>
      <c r="H307" s="158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4.25" customHeight="1" x14ac:dyDescent="0.25">
      <c r="A308" s="158"/>
      <c r="B308" s="158"/>
      <c r="C308" s="158"/>
      <c r="D308" s="159"/>
      <c r="E308" s="158"/>
      <c r="F308" s="159"/>
      <c r="G308" s="158"/>
      <c r="H308" s="158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4.25" customHeight="1" x14ac:dyDescent="0.25">
      <c r="A309" s="158"/>
      <c r="B309" s="158"/>
      <c r="C309" s="158"/>
      <c r="D309" s="159"/>
      <c r="E309" s="158"/>
      <c r="F309" s="159"/>
      <c r="G309" s="158"/>
      <c r="H309" s="158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4.25" customHeight="1" x14ac:dyDescent="0.25">
      <c r="A310" s="158"/>
      <c r="B310" s="158"/>
      <c r="C310" s="158"/>
      <c r="D310" s="159"/>
      <c r="E310" s="158"/>
      <c r="F310" s="159"/>
      <c r="G310" s="158"/>
      <c r="H310" s="158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4.25" customHeight="1" x14ac:dyDescent="0.25">
      <c r="A311" s="158"/>
      <c r="B311" s="158"/>
      <c r="C311" s="158"/>
      <c r="D311" s="159"/>
      <c r="E311" s="158"/>
      <c r="F311" s="159"/>
      <c r="G311" s="158"/>
      <c r="H311" s="158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4.25" customHeight="1" x14ac:dyDescent="0.25">
      <c r="A312" s="158"/>
      <c r="B312" s="158"/>
      <c r="C312" s="158"/>
      <c r="D312" s="159"/>
      <c r="E312" s="158"/>
      <c r="F312" s="159"/>
      <c r="G312" s="158"/>
      <c r="H312" s="158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4.25" customHeight="1" x14ac:dyDescent="0.25">
      <c r="A313" s="158"/>
      <c r="B313" s="158"/>
      <c r="C313" s="158"/>
      <c r="D313" s="159"/>
      <c r="E313" s="158"/>
      <c r="F313" s="159"/>
      <c r="G313" s="158"/>
      <c r="H313" s="158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4.25" customHeight="1" x14ac:dyDescent="0.25">
      <c r="A314" s="158"/>
      <c r="B314" s="158"/>
      <c r="C314" s="158"/>
      <c r="D314" s="159"/>
      <c r="E314" s="158"/>
      <c r="F314" s="159"/>
      <c r="G314" s="158"/>
      <c r="H314" s="158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4.25" customHeight="1" x14ac:dyDescent="0.25">
      <c r="A315" s="158"/>
      <c r="B315" s="158"/>
      <c r="C315" s="158"/>
      <c r="D315" s="159"/>
      <c r="E315" s="158"/>
      <c r="F315" s="159"/>
      <c r="G315" s="158"/>
      <c r="H315" s="158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4.25" customHeight="1" x14ac:dyDescent="0.25">
      <c r="A316" s="158"/>
      <c r="B316" s="158"/>
      <c r="C316" s="158"/>
      <c r="D316" s="159"/>
      <c r="E316" s="158"/>
      <c r="F316" s="159"/>
      <c r="G316" s="158"/>
      <c r="H316" s="158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4.25" customHeight="1" x14ac:dyDescent="0.25">
      <c r="A317" s="158"/>
      <c r="B317" s="158"/>
      <c r="C317" s="158"/>
      <c r="D317" s="159"/>
      <c r="E317" s="158"/>
      <c r="F317" s="159"/>
      <c r="G317" s="158"/>
      <c r="H317" s="158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4.25" customHeight="1" x14ac:dyDescent="0.25">
      <c r="A318" s="158"/>
      <c r="B318" s="158"/>
      <c r="C318" s="158"/>
      <c r="D318" s="159"/>
      <c r="E318" s="158"/>
      <c r="F318" s="159"/>
      <c r="G318" s="158"/>
      <c r="H318" s="158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4.25" customHeight="1" x14ac:dyDescent="0.25">
      <c r="A319" s="158"/>
      <c r="B319" s="158"/>
      <c r="C319" s="158"/>
      <c r="D319" s="159"/>
      <c r="E319" s="158"/>
      <c r="F319" s="159"/>
      <c r="G319" s="158"/>
      <c r="H319" s="158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4.25" customHeight="1" x14ac:dyDescent="0.25">
      <c r="A320" s="158"/>
      <c r="B320" s="158"/>
      <c r="C320" s="158"/>
      <c r="D320" s="159"/>
      <c r="E320" s="158"/>
      <c r="F320" s="159"/>
      <c r="G320" s="158"/>
      <c r="H320" s="158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4.25" customHeight="1" x14ac:dyDescent="0.25">
      <c r="A321" s="158"/>
      <c r="B321" s="158"/>
      <c r="C321" s="158"/>
      <c r="D321" s="159"/>
      <c r="E321" s="158"/>
      <c r="F321" s="159"/>
      <c r="G321" s="158"/>
      <c r="H321" s="158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4.25" customHeight="1" x14ac:dyDescent="0.25">
      <c r="A322" s="158"/>
      <c r="B322" s="158"/>
      <c r="C322" s="158"/>
      <c r="D322" s="159"/>
      <c r="E322" s="158"/>
      <c r="F322" s="159"/>
      <c r="G322" s="158"/>
      <c r="H322" s="158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4.25" customHeight="1" x14ac:dyDescent="0.25">
      <c r="A323" s="158"/>
      <c r="B323" s="158"/>
      <c r="C323" s="158"/>
      <c r="D323" s="159"/>
      <c r="E323" s="158"/>
      <c r="F323" s="159"/>
      <c r="G323" s="158"/>
      <c r="H323" s="158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4.25" customHeight="1" x14ac:dyDescent="0.25">
      <c r="A324" s="158"/>
      <c r="B324" s="158"/>
      <c r="C324" s="158"/>
      <c r="D324" s="159"/>
      <c r="E324" s="158"/>
      <c r="F324" s="159"/>
      <c r="G324" s="158"/>
      <c r="H324" s="158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4.25" customHeight="1" x14ac:dyDescent="0.25">
      <c r="A325" s="158"/>
      <c r="B325" s="158"/>
      <c r="C325" s="158"/>
      <c r="D325" s="159"/>
      <c r="E325" s="158"/>
      <c r="F325" s="159"/>
      <c r="G325" s="158"/>
      <c r="H325" s="158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5.75" customHeight="1" x14ac:dyDescent="0.25"/>
    <row r="327" spans="1:26" ht="15.75" customHeight="1" x14ac:dyDescent="0.25"/>
    <row r="328" spans="1:26" ht="15.75" customHeight="1" x14ac:dyDescent="0.25"/>
    <row r="329" spans="1:26" ht="15.75" customHeight="1" x14ac:dyDescent="0.25"/>
    <row r="330" spans="1:26" ht="15.75" customHeight="1" x14ac:dyDescent="0.25"/>
    <row r="331" spans="1:26" ht="15.75" customHeight="1" x14ac:dyDescent="0.25"/>
    <row r="332" spans="1:26" ht="15.75" customHeight="1" x14ac:dyDescent="0.25"/>
    <row r="333" spans="1:26" ht="15.75" customHeight="1" x14ac:dyDescent="0.25"/>
    <row r="334" spans="1:26" ht="15.75" customHeight="1" x14ac:dyDescent="0.25"/>
    <row r="335" spans="1:26" ht="15.75" customHeight="1" x14ac:dyDescent="0.25"/>
    <row r="336" spans="1:2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</sheetData>
  <dataConsolidate/>
  <mergeCells count="103">
    <mergeCell ref="P11:P15"/>
    <mergeCell ref="B90:B91"/>
    <mergeCell ref="C90:C91"/>
    <mergeCell ref="D90:D91"/>
    <mergeCell ref="E90:E91"/>
    <mergeCell ref="J86:J89"/>
    <mergeCell ref="G90:G91"/>
    <mergeCell ref="I90:I91"/>
    <mergeCell ref="J90:J91"/>
    <mergeCell ref="F90:F91"/>
    <mergeCell ref="H86:H87"/>
    <mergeCell ref="H88:H89"/>
    <mergeCell ref="E86:E89"/>
    <mergeCell ref="F86:F89"/>
    <mergeCell ref="G86:G89"/>
    <mergeCell ref="I86:I89"/>
    <mergeCell ref="B79:B80"/>
    <mergeCell ref="C79:C80"/>
    <mergeCell ref="D79:D80"/>
    <mergeCell ref="G82:G84"/>
    <mergeCell ref="E76:E81"/>
    <mergeCell ref="G76:G81"/>
    <mergeCell ref="H76:H81"/>
    <mergeCell ref="C82:C84"/>
    <mergeCell ref="B82:B84"/>
    <mergeCell ref="D82:D84"/>
    <mergeCell ref="F82:F84"/>
    <mergeCell ref="E82:E84"/>
    <mergeCell ref="B93:B98"/>
    <mergeCell ref="C93:C98"/>
    <mergeCell ref="D93:D98"/>
    <mergeCell ref="O11:O15"/>
    <mergeCell ref="E96:E98"/>
    <mergeCell ref="F96:F98"/>
    <mergeCell ref="D58:J58"/>
    <mergeCell ref="C31:C39"/>
    <mergeCell ref="B31:B39"/>
    <mergeCell ref="D31:D39"/>
    <mergeCell ref="E31:E39"/>
    <mergeCell ref="G93:G95"/>
    <mergeCell ref="G96:G98"/>
    <mergeCell ref="G40:G48"/>
    <mergeCell ref="H40:H48"/>
    <mergeCell ref="B49:B57"/>
    <mergeCell ref="C49:C57"/>
    <mergeCell ref="D49:D57"/>
    <mergeCell ref="E49:E57"/>
    <mergeCell ref="F49:F57"/>
    <mergeCell ref="G49:G57"/>
    <mergeCell ref="H49:H57"/>
    <mergeCell ref="C40:C48"/>
    <mergeCell ref="B40:B48"/>
    <mergeCell ref="D40:D48"/>
    <mergeCell ref="E40:E48"/>
    <mergeCell ref="F40:F48"/>
    <mergeCell ref="F76:F81"/>
    <mergeCell ref="B123:C123"/>
    <mergeCell ref="D62:J62"/>
    <mergeCell ref="D75:J75"/>
    <mergeCell ref="D85:J85"/>
    <mergeCell ref="D92:J92"/>
    <mergeCell ref="D100:J100"/>
    <mergeCell ref="D113:J113"/>
    <mergeCell ref="D121:J121"/>
    <mergeCell ref="B101:B112"/>
    <mergeCell ref="C101:C112"/>
    <mergeCell ref="D101:D112"/>
    <mergeCell ref="E101:E112"/>
    <mergeCell ref="F101:F112"/>
    <mergeCell ref="G101:G112"/>
    <mergeCell ref="H101:H112"/>
    <mergeCell ref="B63:B74"/>
    <mergeCell ref="C63:C74"/>
    <mergeCell ref="D63:D74"/>
    <mergeCell ref="E63:E74"/>
    <mergeCell ref="F63:F74"/>
    <mergeCell ref="H63:H74"/>
    <mergeCell ref="G63:G74"/>
    <mergeCell ref="F93:F95"/>
    <mergeCell ref="E93:E95"/>
    <mergeCell ref="F31:F39"/>
    <mergeCell ref="G31:G39"/>
    <mergeCell ref="H31:H39"/>
    <mergeCell ref="H2:J2"/>
    <mergeCell ref="H3:J3"/>
    <mergeCell ref="B5:J5"/>
    <mergeCell ref="B6:J6"/>
    <mergeCell ref="B7:J7"/>
    <mergeCell ref="B8:J8"/>
    <mergeCell ref="E10:J10"/>
    <mergeCell ref="D20:J20"/>
    <mergeCell ref="D21:J21"/>
    <mergeCell ref="B10:D10"/>
    <mergeCell ref="B16:C16"/>
    <mergeCell ref="B18:D18"/>
    <mergeCell ref="E18:J18"/>
    <mergeCell ref="C22:C30"/>
    <mergeCell ref="B22:B30"/>
    <mergeCell ref="D22:D30"/>
    <mergeCell ref="E22:E30"/>
    <mergeCell ref="F22:F30"/>
    <mergeCell ref="H22:H30"/>
    <mergeCell ref="G22:G30"/>
  </mergeCells>
  <pageMargins left="0.55118110236220474" right="0.31496062992125984" top="0.39370078740157483" bottom="0.28999999999999998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333</cp:lastModifiedBy>
  <cp:lastPrinted>2021-01-11T15:45:04Z</cp:lastPrinted>
  <dcterms:modified xsi:type="dcterms:W3CDTF">2021-01-15T10:47:56Z</dcterms:modified>
</cp:coreProperties>
</file>