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2E43022-398E-4D15-9F83-975D899930D0}" xr6:coauthVersionLast="47" xr6:coauthVersionMax="47" xr10:uidLastSave="{00000000-0000-0000-0000-000000000000}"/>
  <bookViews>
    <workbookView xWindow="2436" yWindow="720" windowWidth="19128" windowHeight="11544" activeTab="1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72" i="1" l="1"/>
  <c r="I21" i="2"/>
  <c r="F21" i="2"/>
  <c r="D21" i="2"/>
  <c r="M22" i="1"/>
  <c r="G50" i="1"/>
  <c r="G51" i="1"/>
  <c r="G52" i="1"/>
  <c r="G53" i="1"/>
  <c r="J81" i="1"/>
  <c r="G81" i="1"/>
  <c r="P80" i="1"/>
  <c r="P81" i="1" s="1"/>
  <c r="M80" i="1"/>
  <c r="Q80" i="1" s="1"/>
  <c r="J78" i="1"/>
  <c r="G78" i="1"/>
  <c r="P77" i="1"/>
  <c r="R77" i="1" s="1"/>
  <c r="M77" i="1"/>
  <c r="Q77" i="1" s="1"/>
  <c r="P76" i="1"/>
  <c r="R76" i="1" s="1"/>
  <c r="M76" i="1"/>
  <c r="Q76" i="1" s="1"/>
  <c r="P73" i="1"/>
  <c r="M73" i="1"/>
  <c r="J73" i="1"/>
  <c r="G73" i="1"/>
  <c r="M72" i="1"/>
  <c r="J72" i="1"/>
  <c r="G72" i="1"/>
  <c r="P71" i="1"/>
  <c r="M71" i="1"/>
  <c r="J71" i="1"/>
  <c r="G71" i="1"/>
  <c r="G74" i="1" s="1"/>
  <c r="P69" i="1"/>
  <c r="P68" i="1"/>
  <c r="M68" i="1"/>
  <c r="J68" i="1"/>
  <c r="R68" i="1" s="1"/>
  <c r="G68" i="1"/>
  <c r="Q68" i="1" s="1"/>
  <c r="P67" i="1"/>
  <c r="M67" i="1"/>
  <c r="J67" i="1"/>
  <c r="G67" i="1"/>
  <c r="Q67" i="1" s="1"/>
  <c r="P66" i="1"/>
  <c r="M66" i="1"/>
  <c r="M69" i="1" s="1"/>
  <c r="J66" i="1"/>
  <c r="R66" i="1" s="1"/>
  <c r="G66" i="1"/>
  <c r="Q66" i="1" s="1"/>
  <c r="P63" i="1"/>
  <c r="M63" i="1"/>
  <c r="J63" i="1"/>
  <c r="G63" i="1"/>
  <c r="P62" i="1"/>
  <c r="R62" i="1" s="1"/>
  <c r="M62" i="1"/>
  <c r="J62" i="1"/>
  <c r="G62" i="1"/>
  <c r="P61" i="1"/>
  <c r="M61" i="1"/>
  <c r="J61" i="1"/>
  <c r="G61" i="1"/>
  <c r="P58" i="1"/>
  <c r="M58" i="1"/>
  <c r="J58" i="1"/>
  <c r="G58" i="1"/>
  <c r="P57" i="1"/>
  <c r="M57" i="1"/>
  <c r="J57" i="1"/>
  <c r="G57" i="1"/>
  <c r="P56" i="1"/>
  <c r="M56" i="1"/>
  <c r="J56" i="1"/>
  <c r="G56" i="1"/>
  <c r="P53" i="1"/>
  <c r="M53" i="1"/>
  <c r="J53" i="1"/>
  <c r="P52" i="1"/>
  <c r="M52" i="1"/>
  <c r="J52" i="1"/>
  <c r="P51" i="1"/>
  <c r="M51" i="1"/>
  <c r="J51" i="1"/>
  <c r="P50" i="1"/>
  <c r="M50" i="1"/>
  <c r="J50" i="1"/>
  <c r="P47" i="1"/>
  <c r="M47" i="1"/>
  <c r="J47" i="1"/>
  <c r="R47" i="1" s="1"/>
  <c r="G47" i="1"/>
  <c r="Q47" i="1" s="1"/>
  <c r="S47" i="1" s="1"/>
  <c r="P46" i="1"/>
  <c r="M46" i="1"/>
  <c r="J46" i="1"/>
  <c r="G46" i="1"/>
  <c r="P45" i="1"/>
  <c r="M45" i="1"/>
  <c r="J45" i="1"/>
  <c r="G45" i="1"/>
  <c r="P42" i="1"/>
  <c r="M42" i="1"/>
  <c r="J42" i="1"/>
  <c r="G42" i="1"/>
  <c r="P40" i="1"/>
  <c r="M40" i="1"/>
  <c r="J40" i="1"/>
  <c r="J43" i="1" s="1"/>
  <c r="G40" i="1"/>
  <c r="G43" i="1" s="1"/>
  <c r="P37" i="1"/>
  <c r="R37" i="1" s="1"/>
  <c r="M37" i="1"/>
  <c r="Q37" i="1" s="1"/>
  <c r="S37" i="1" s="1"/>
  <c r="Q36" i="1"/>
  <c r="P36" i="1"/>
  <c r="M36" i="1"/>
  <c r="Q35" i="1"/>
  <c r="P35" i="1"/>
  <c r="R35" i="1" s="1"/>
  <c r="M35" i="1"/>
  <c r="P33" i="1"/>
  <c r="R33" i="1" s="1"/>
  <c r="M33" i="1"/>
  <c r="Q33" i="1" s="1"/>
  <c r="P32" i="1"/>
  <c r="R32" i="1" s="1"/>
  <c r="M32" i="1"/>
  <c r="Q32" i="1" s="1"/>
  <c r="P31" i="1"/>
  <c r="R31" i="1" s="1"/>
  <c r="M31" i="1"/>
  <c r="P29" i="1"/>
  <c r="M29" i="1"/>
  <c r="J29" i="1"/>
  <c r="G29" i="1"/>
  <c r="P28" i="1"/>
  <c r="M28" i="1"/>
  <c r="J28" i="1"/>
  <c r="G28" i="1"/>
  <c r="P27" i="1"/>
  <c r="M27" i="1"/>
  <c r="J27" i="1"/>
  <c r="G27" i="1"/>
  <c r="P22" i="1"/>
  <c r="J22" i="1"/>
  <c r="G22" i="1"/>
  <c r="R21" i="1"/>
  <c r="R22" i="1" s="1"/>
  <c r="Q21" i="1"/>
  <c r="Q22" i="1" s="1"/>
  <c r="Q63" i="1" l="1"/>
  <c r="J74" i="1"/>
  <c r="R78" i="1"/>
  <c r="S77" i="1"/>
  <c r="Q34" i="1"/>
  <c r="J69" i="1"/>
  <c r="P74" i="1"/>
  <c r="R80" i="1"/>
  <c r="R81" i="1" s="1"/>
  <c r="M81" i="1"/>
  <c r="R73" i="1"/>
  <c r="Q73" i="1"/>
  <c r="Q72" i="1"/>
  <c r="M74" i="1"/>
  <c r="R63" i="1"/>
  <c r="S63" i="1"/>
  <c r="P64" i="1"/>
  <c r="R61" i="1"/>
  <c r="Q62" i="1"/>
  <c r="M64" i="1"/>
  <c r="Q61" i="1"/>
  <c r="R58" i="1"/>
  <c r="P59" i="1"/>
  <c r="R56" i="1"/>
  <c r="P54" i="1"/>
  <c r="M54" i="1"/>
  <c r="Q58" i="1"/>
  <c r="M59" i="1"/>
  <c r="Q57" i="1"/>
  <c r="Q56" i="1"/>
  <c r="J54" i="1"/>
  <c r="J59" i="1"/>
  <c r="R51" i="1"/>
  <c r="R53" i="1"/>
  <c r="R52" i="1"/>
  <c r="Q53" i="1"/>
  <c r="Q52" i="1"/>
  <c r="Q51" i="1"/>
  <c r="G54" i="1"/>
  <c r="R46" i="1"/>
  <c r="P48" i="1"/>
  <c r="M48" i="1"/>
  <c r="Q45" i="1"/>
  <c r="J48" i="1"/>
  <c r="R42" i="1"/>
  <c r="M43" i="1"/>
  <c r="M34" i="1"/>
  <c r="P43" i="1"/>
  <c r="P34" i="1"/>
  <c r="Q42" i="1"/>
  <c r="S33" i="1"/>
  <c r="R29" i="1"/>
  <c r="R28" i="1"/>
  <c r="P26" i="1"/>
  <c r="Q29" i="1"/>
  <c r="M26" i="1"/>
  <c r="M38" i="1" s="1"/>
  <c r="M82" i="1" s="1"/>
  <c r="Q28" i="1"/>
  <c r="M30" i="1"/>
  <c r="Q31" i="1"/>
  <c r="G48" i="1"/>
  <c r="J26" i="1"/>
  <c r="J38" i="1" s="1"/>
  <c r="G26" i="1"/>
  <c r="G38" i="1" s="1"/>
  <c r="Q78" i="1"/>
  <c r="S76" i="1"/>
  <c r="S78" i="1" s="1"/>
  <c r="R30" i="1"/>
  <c r="Q81" i="1"/>
  <c r="Q30" i="1"/>
  <c r="S32" i="1"/>
  <c r="S66" i="1"/>
  <c r="Q69" i="1"/>
  <c r="S68" i="1"/>
  <c r="Q27" i="1"/>
  <c r="R74" i="1"/>
  <c r="M78" i="1"/>
  <c r="R27" i="1"/>
  <c r="R40" i="1"/>
  <c r="R43" i="1" s="1"/>
  <c r="Q50" i="1"/>
  <c r="G59" i="1"/>
  <c r="G64" i="1"/>
  <c r="G69" i="1"/>
  <c r="P78" i="1"/>
  <c r="Q40" i="1"/>
  <c r="Q46" i="1"/>
  <c r="S46" i="1" s="1"/>
  <c r="R67" i="1"/>
  <c r="S67" i="1" s="1"/>
  <c r="P30" i="1"/>
  <c r="S31" i="1"/>
  <c r="R36" i="1"/>
  <c r="R34" i="1" s="1"/>
  <c r="R50" i="1"/>
  <c r="R54" i="1" s="1"/>
  <c r="J64" i="1"/>
  <c r="R57" i="1"/>
  <c r="S57" i="1" s="1"/>
  <c r="S21" i="1"/>
  <c r="S22" i="1" s="1"/>
  <c r="S35" i="1"/>
  <c r="R45" i="1"/>
  <c r="R69" i="1" l="1"/>
  <c r="J82" i="1"/>
  <c r="S42" i="1"/>
  <c r="S73" i="1"/>
  <c r="S80" i="1"/>
  <c r="S81" i="1" s="1"/>
  <c r="S72" i="1"/>
  <c r="S61" i="1"/>
  <c r="S62" i="1"/>
  <c r="S64" i="1" s="1"/>
  <c r="R64" i="1"/>
  <c r="Q64" i="1"/>
  <c r="S58" i="1"/>
  <c r="S56" i="1"/>
  <c r="S59" i="1" s="1"/>
  <c r="S51" i="1"/>
  <c r="Q59" i="1"/>
  <c r="S53" i="1"/>
  <c r="S52" i="1"/>
  <c r="R48" i="1"/>
  <c r="J84" i="1"/>
  <c r="S45" i="1"/>
  <c r="M84" i="1"/>
  <c r="S28" i="1"/>
  <c r="S29" i="1"/>
  <c r="R26" i="1"/>
  <c r="S30" i="1"/>
  <c r="P38" i="1"/>
  <c r="P82" i="1" s="1"/>
  <c r="P84" i="1" s="1"/>
  <c r="G82" i="1"/>
  <c r="G84" i="1" s="1"/>
  <c r="R38" i="1"/>
  <c r="S27" i="1"/>
  <c r="Q26" i="1"/>
  <c r="Q38" i="1" s="1"/>
  <c r="S69" i="1"/>
  <c r="S48" i="1"/>
  <c r="S50" i="1"/>
  <c r="Q54" i="1"/>
  <c r="S36" i="1"/>
  <c r="S34" i="1" s="1"/>
  <c r="R59" i="1"/>
  <c r="Q48" i="1"/>
  <c r="Q43" i="1"/>
  <c r="S40" i="1"/>
  <c r="S43" i="1" s="1"/>
  <c r="S71" i="1"/>
  <c r="Q74" i="1"/>
  <c r="S74" i="1" l="1"/>
  <c r="S54" i="1"/>
  <c r="S26" i="1"/>
  <c r="S38" i="1" s="1"/>
  <c r="Q82" i="1"/>
  <c r="Q84" i="1" s="1"/>
  <c r="R82" i="1"/>
  <c r="R84" i="1" s="1"/>
  <c r="S82" i="1" l="1"/>
  <c r="S84" i="1" s="1"/>
</calcChain>
</file>

<file path=xl/sharedStrings.xml><?xml version="1.0" encoding="utf-8"?>
<sst xmlns="http://schemas.openxmlformats.org/spreadsheetml/2006/main" count="411" uniqueCount="219">
  <si>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</si>
  <si>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</si>
  <si>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</si>
  <si>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</si>
  <si>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</si>
  <si>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</si>
  <si>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</si>
  <si>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</si>
  <si>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</si>
  <si>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</si>
  <si>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</si>
  <si>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</si>
  <si>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</si>
  <si>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</si>
  <si>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</si>
  <si>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</si>
  <si>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</si>
  <si>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</si>
  <si>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</si>
  <si>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</si>
  <si>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</si>
  <si>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</si>
  <si>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</si>
  <si>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</si>
  <si>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</si>
  <si>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</si>
  <si>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</si>
  <si>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</si>
  <si>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</si>
  <si>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</si>
  <si>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</si>
  <si>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</si>
  <si>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</si>
  <si>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</si>
  <si>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</si>
  <si>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</si>
  <si>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</si>
  <si>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</si>
  <si>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</si>
  <si>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</si>
  <si>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</si>
  <si>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</si>
  <si>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</si>
  <si>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</si>
  <si>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</si>
  <si>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</si>
  <si>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</si>
  <si>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</si>
  <si>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</si>
  <si>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</si>
  <si>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</si>
  <si>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</si>
  <si>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</si>
  <si>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</si>
  <si>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</si>
  <si>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</si>
  <si>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</si>
  <si>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</si>
  <si>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</si>
  <si>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</si>
  <si>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</si>
  <si>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</si>
  <si>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</si>
  <si>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</si>
  <si>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</si>
  <si>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</si>
  <si>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</si>
  <si>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</si>
  <si>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</si>
  <si>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</si>
  <si>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</si>
  <si>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</si>
  <si>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</si>
  <si>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</si>
  <si>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</si>
  <si>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</si>
  <si>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</si>
  <si>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</si>
  <si>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</si>
  <si>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</si>
  <si>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</si>
  <si>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</si>
  <si>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</si>
  <si>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</si>
  <si>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</si>
  <si>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</si>
  <si>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</si>
  <si>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</si>
  <si>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</si>
  <si>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</si>
  <si>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</si>
  <si>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</si>
  <si>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</si>
  <si>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</si>
  <si>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</si>
  <si>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</si>
  <si>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</si>
  <si>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</si>
  <si>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</si>
  <si>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</si>
  <si>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</si>
  <si>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</si>
  <si>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</si>
  <si>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</si>
  <si>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</si>
  <si>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</si>
  <si>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</si>
  <si>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</si>
  <si>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</si>
  <si>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</si>
  <si>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</si>
  <si>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</si>
  <si>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</si>
  <si>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</si>
  <si>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</si>
  <si>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</si>
  <si>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</si>
  <si>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</si>
  <si>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</si>
  <si>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</si>
  <si>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</si>
  <si>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</si>
  <si>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</si>
  <si>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</si>
  <si>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</si>
  <si>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</si>
  <si>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</si>
  <si>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</si>
  <si>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</si>
  <si>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</si>
  <si>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</si>
  <si>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</si>
  <si>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</si>
  <si>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</si>
  <si>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</si>
  <si>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</si>
  <si>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</si>
  <si>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</si>
  <si>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</si>
  <si>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</si>
  <si>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 xml:space="preserve">Повна назва організації Грантоотримувача: Громадська організація «МОЛОДІЖНА ОРГАНІЗАЦІЯ ІНВАЛІДІВ, ВЕТЕРАНІВ ВІЙНИ (АТО) «СТРУНИ СЕРЦЯ»  </t>
  </si>
  <si>
    <t>про надходження та використання коштів для реалізації проєкту інституційної підтримки 3INST81-00283</t>
  </si>
  <si>
    <t xml:space="preserve">Чирва Сергій Іванович, голова правління </t>
  </si>
  <si>
    <t xml:space="preserve">Чирва Олександра Сергіївна, заступник голови правління </t>
  </si>
  <si>
    <t>Бусел Наталія Сергіївна, керівник гуртка</t>
  </si>
  <si>
    <t>Бусел Олексій Геннадійович, бухгалтерські послуги</t>
  </si>
  <si>
    <t xml:space="preserve">Удоденко Тетяна Олександрівна,  організація  творчого хабу, розвитку навиків і художніх, музикальних  здібностей </t>
  </si>
  <si>
    <t>Швейгольц Павло Леонідович, послуги з фандрейзінгу, арт-терапії</t>
  </si>
  <si>
    <t>Приміщення м. Кременчук, вулиця Кооперативна, 107, 30 кв.м.</t>
  </si>
  <si>
    <t>Приміщення м. Кременчук, набережна лейтенанта Дніпрова, 46, 169,6 кв.м.</t>
  </si>
  <si>
    <t>Експлуатаційні витрати (зв'язок, інтернет, послуги сторожа, послуги прибирання тощо)</t>
  </si>
  <si>
    <t>2.3</t>
  </si>
  <si>
    <t>Оренда мікроавтобуса Мерседес</t>
  </si>
  <si>
    <t>Оренда обладнання та інструменту  для роботи творчого хабу та арт-терапії</t>
  </si>
  <si>
    <t>Оренда обладнання (для освітлення, навчання основам фотомистецтва,  утеплення) та меблів</t>
  </si>
  <si>
    <t xml:space="preserve">Проектор PANOPLUS  XPRO </t>
  </si>
  <si>
    <t xml:space="preserve">Лазерний БФ принтер </t>
  </si>
  <si>
    <t xml:space="preserve">Дарбука Gawharet El Fan GDR-102 </t>
  </si>
  <si>
    <t>раз</t>
  </si>
  <si>
    <t>2.1;2,2</t>
  </si>
  <si>
    <t>Виплата найманим працівникам</t>
  </si>
  <si>
    <t>Виплата по договорам ЦПХ</t>
  </si>
  <si>
    <t>ЄСВ найманих працівників</t>
  </si>
  <si>
    <t>ЄСВ по договорам ЦПХ</t>
  </si>
  <si>
    <t xml:space="preserve">за проектом  інституційної підтримки 3INST81-00283 Громадської організації «МОЛОДІЖНА ОРГАНІЗАЦІЯ ІНВАЛІДІВ, ВЕТЕРАНІВ ВІЙНИ (АТО) «СТРУНИ СЕРЦЯ»  </t>
  </si>
  <si>
    <t>у період з 16 березня 2020  року по 31 грудня 2020 року</t>
  </si>
  <si>
    <t>Оренда приміщень</t>
  </si>
  <si>
    <t>Компенсація витрат за електроенергію</t>
  </si>
  <si>
    <t>Компенсація витрат за водопостачання</t>
  </si>
  <si>
    <t>Компенсація витрат за опалення</t>
  </si>
  <si>
    <t>Експлуатаційні витрати</t>
  </si>
  <si>
    <t>Оренда мікроавтобусу</t>
  </si>
  <si>
    <t>6.1;6.2;6.3</t>
  </si>
  <si>
    <t>МШП, проектор, прінтер, дарбуки</t>
  </si>
  <si>
    <t>Інші банківські витрати (РКО)</t>
  </si>
  <si>
    <t>3.1; 3.2</t>
  </si>
  <si>
    <t>ПОГ "СТЕП БАЙ ПЕТ", 43139415</t>
  </si>
  <si>
    <t xml:space="preserve"> ТОВ "ПОЛТАВСЬКЕ БЮРО СУДОВО-ЕКОНОМІЧНОЇ ЕКСПЕРТИЗИ ТА АУДИТУ", 23561178</t>
  </si>
  <si>
    <t>Договір №51 від 29.12.2020</t>
  </si>
  <si>
    <t>Акт № 51 від 08.01.2021</t>
  </si>
  <si>
    <t>Замовлення, рахунок №31 від 12.12.2020</t>
  </si>
  <si>
    <t>Видаткова накладна № від 30.12.2020 Акт списання № від 31.12.2020</t>
  </si>
  <si>
    <t>№ ; 30.12.2020</t>
  </si>
  <si>
    <t>ГУ ДПС У ПОЛТАВСЬКIЙ ОБЛ./КРЕМЕНЧУК ЄДРПОУ43142831</t>
  </si>
  <si>
    <t>ГО "СТРУНИ СЕРЦЯ",35026923;  УК у м.Кременчук; 37965850</t>
  </si>
  <si>
    <t>ГО "СТРУНИ СЕРЦЯ",35026923; УК у м.Кременчук; 37965850</t>
  </si>
  <si>
    <t>Договір по ЦПХ №1 від 01.11.2020, №2 від 01.11.2020, №3 від 01.11.2020</t>
  </si>
  <si>
    <t>Відомість №1 від 30.12.2020</t>
  </si>
  <si>
    <t>Відомість №2 від 30.12.2020</t>
  </si>
  <si>
    <t xml:space="preserve"> Договір №2 12.03.20р.  Договір №1 про відступлення права  вимоги  24.12.2020</t>
  </si>
  <si>
    <t xml:space="preserve"> Договір №3 12.03.20р.  Договір №1 про відступлення права  вимоги  24.12.2020</t>
  </si>
  <si>
    <t xml:space="preserve"> Договір №4 12.03.20р.  Договір №1 про відступлення права  вимоги  24.12.2020</t>
  </si>
  <si>
    <t xml:space="preserve"> Договір №412.03.20р.  Договір №1 про відступлення права  вимоги  24.12.2020</t>
  </si>
  <si>
    <t>Акт №1 від 31.03.20, Акт №2 від 30.04.20, Акт № 3 від 01.06. 20, Акт №4 від 30.06.20, Акт № 5 від 31.07.20, Акт №6 від 31.08.2020, Акт № 7 від 30.09.2020, Акт № 8 від 30.10.2020</t>
  </si>
  <si>
    <t xml:space="preserve">Акт №9 від 30.11.20, Акт №10 від 30.12.20, </t>
  </si>
  <si>
    <t>№TZ009B80OY ; 29.12.2020</t>
  </si>
  <si>
    <t>№20 ; 29.12.2020</t>
  </si>
  <si>
    <t>№12 ; 29.12.2020</t>
  </si>
  <si>
    <t>№13 ; 29.12.2020</t>
  </si>
  <si>
    <t>№9 ; 29.12.2020</t>
  </si>
  <si>
    <t>№10; 29.12.2020</t>
  </si>
  <si>
    <t>№14 ; 29.12.2020</t>
  </si>
  <si>
    <t>№16 ; 29.12.2020</t>
  </si>
  <si>
    <t>№ 15; 29.12.2020</t>
  </si>
  <si>
    <t>№11 ; 29.12.2020</t>
  </si>
  <si>
    <t>АТ КБ "ПРИВАТБАНК" 14360570</t>
  </si>
  <si>
    <t>№19 ; 29.12.2020</t>
  </si>
  <si>
    <t>№ 4; 29.12.2020</t>
  </si>
  <si>
    <t xml:space="preserve">№ 8цпх-46690; 29.12.2020; №2 пдфо цпх 10440 ; 30.12.2020; № 6 ВЗцпх870; 29.12.2020; </t>
  </si>
  <si>
    <t>№3 ; 29.12.2020</t>
  </si>
  <si>
    <t xml:space="preserve">№ 7 найм 308194,25; 29.12.2020; № 1 ПДФО 68913; 29.12.2020; № 5 ВЗ 5742,75; 29.12.2020; </t>
  </si>
  <si>
    <t xml:space="preserve">№ 7 найм 308194,25; 29.12.2020;№ 1 ПДФО 68913; 29.12.2020;  № 5 ВЗ 5742,75; 29.12.2020; </t>
  </si>
  <si>
    <t xml:space="preserve">Всі від 29.12.20: CTO45529JY, CTO453S8NY, CTO453S8XY   CTO453S7WY  CTO453S84Y CTO453S89Y CTO453S8HY CTO453S7FY CTO453S7KY CTO45225EY CTO45225GY CTO45225JY CTO4520TPY CTO4520TSY CTO4520TUY  CTO453S95Y </t>
  </si>
  <si>
    <t>Платіжне доручення №437 від 22.12.2020</t>
  </si>
  <si>
    <t>Голова правління</t>
  </si>
  <si>
    <t>Чирва С.І.</t>
  </si>
  <si>
    <t>№ 3INST81-00283 від "12" листопада 2020 року</t>
  </si>
  <si>
    <t>Додаток № 4</t>
  </si>
  <si>
    <t>"11"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</si>
</sst>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  <numFmt numFmtId="169" formatCode="0.0"/>
    <numFmt numFmtId="170" formatCode="#,##0.0000"/>
  </numFmts>
  <fonts count="3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 Unicode MS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168" fontId="5" fillId="0" borderId="44" xfId="0" applyNumberFormat="1" applyFont="1" applyBorder="1" applyAlignment="1">
      <alignment horizontal="center" vertical="top" wrapText="1"/>
    </xf>
    <xf numFmtId="169" fontId="5" fillId="0" borderId="44" xfId="0" applyNumberFormat="1" applyFont="1" applyBorder="1" applyAlignment="1">
      <alignment horizontal="center" vertical="top" wrapText="1"/>
    </xf>
    <xf numFmtId="169" fontId="5" fillId="0" borderId="52" xfId="0" applyNumberFormat="1" applyFont="1" applyBorder="1" applyAlignment="1">
      <alignment horizontal="center" vertical="top" wrapText="1"/>
    </xf>
    <xf numFmtId="168" fontId="5" fillId="0" borderId="52" xfId="0" applyNumberFormat="1" applyFont="1" applyBorder="1" applyAlignment="1">
      <alignment horizontal="center" vertical="top" wrapText="1"/>
    </xf>
    <xf numFmtId="49" fontId="5" fillId="0" borderId="50" xfId="0" applyNumberFormat="1" applyFont="1" applyBorder="1" applyAlignment="1">
      <alignment vertical="top" wrapText="1"/>
    </xf>
    <xf numFmtId="49" fontId="5" fillId="0" borderId="43" xfId="0" applyNumberFormat="1" applyFont="1" applyBorder="1" applyAlignment="1">
      <alignment vertical="top" wrapText="1"/>
    </xf>
    <xf numFmtId="49" fontId="5" fillId="0" borderId="62" xfId="0" applyNumberFormat="1" applyFont="1" applyBorder="1" applyAlignment="1">
      <alignment vertical="top" wrapText="1"/>
    </xf>
    <xf numFmtId="170" fontId="12" fillId="0" borderId="45" xfId="0" applyNumberFormat="1" applyFont="1" applyBorder="1" applyAlignment="1">
      <alignment horizontal="center" vertical="top" wrapText="1"/>
    </xf>
    <xf numFmtId="49" fontId="5" fillId="0" borderId="62" xfId="0" applyNumberFormat="1" applyFont="1" applyBorder="1" applyAlignment="1">
      <alignment horizontal="left" vertical="top" wrapText="1"/>
    </xf>
    <xf numFmtId="49" fontId="5" fillId="0" borderId="64" xfId="0" applyNumberFormat="1" applyFont="1" applyBorder="1" applyAlignment="1">
      <alignment horizontal="left" vertical="top" wrapText="1"/>
    </xf>
    <xf numFmtId="49" fontId="25" fillId="0" borderId="25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49" fontId="25" fillId="0" borderId="62" xfId="0" applyNumberFormat="1" applyFont="1" applyBorder="1" applyAlignment="1">
      <alignment horizontal="right" wrapText="1"/>
    </xf>
    <xf numFmtId="0" fontId="26" fillId="0" borderId="25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25" xfId="0" applyFont="1" applyBorder="1" applyAlignment="1">
      <alignment wrapText="1"/>
    </xf>
    <xf numFmtId="4" fontId="5" fillId="0" borderId="25" xfId="0" applyNumberFormat="1" applyFont="1" applyBorder="1"/>
    <xf numFmtId="0" fontId="27" fillId="0" borderId="25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25" xfId="0" applyFont="1" applyBorder="1" applyAlignment="1">
      <alignment wrapText="1"/>
    </xf>
    <xf numFmtId="0" fontId="29" fillId="0" borderId="25" xfId="0" applyFont="1" applyBorder="1" applyAlignment="1">
      <alignment wrapText="1"/>
    </xf>
    <xf numFmtId="49" fontId="29" fillId="0" borderId="25" xfId="0" applyNumberFormat="1" applyFont="1" applyBorder="1" applyAlignment="1">
      <alignment wrapText="1"/>
    </xf>
    <xf numFmtId="0" fontId="5" fillId="0" borderId="70" xfId="0" applyNumberFormat="1" applyFont="1" applyBorder="1" applyAlignment="1">
      <alignment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9" fillId="0" borderId="0" xfId="0" applyFont="1" applyAlignment="1"/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0</xdr:colOff>
      <xdr:row>86</xdr:row>
      <xdr:rowOff>0</xdr:rowOff>
    </xdr:from>
    <xdr:to>
      <xdr:col>5</xdr:col>
      <xdr:colOff>1030605</xdr:colOff>
      <xdr:row>91</xdr:row>
      <xdr:rowOff>38100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F03F5B5-6E0E-4326-8F0C-0A272A506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30205680"/>
          <a:ext cx="1838325" cy="10287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1562100</xdr:colOff>
      <xdr:row>98</xdr:row>
      <xdr:rowOff>51435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0421E5A-3898-40D0-A6AC-99779F814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" y="31196280"/>
          <a:ext cx="1562100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01"/>
  <sheetViews>
    <sheetView topLeftCell="A79" workbookViewId="0">
      <selection activeCell="K88" sqref="K88"/>
    </sheetView>
  </sheetViews>
  <sheetFormatPr defaultColWidth="12.59765625" defaultRowHeight="15" customHeight="1"/>
  <cols>
    <col min="1" max="1" width="9.59765625" customWidth="1"/>
    <col min="2" max="2" width="6.5" customWidth="1"/>
    <col min="3" max="3" width="29.5" customWidth="1"/>
    <col min="4" max="4" width="9.3984375" customWidth="1"/>
    <col min="5" max="5" width="10.59765625" customWidth="1"/>
    <col min="6" max="6" width="14.19921875" customWidth="1"/>
    <col min="7" max="7" width="13.5" customWidth="1"/>
    <col min="8" max="8" width="10.59765625" customWidth="1"/>
    <col min="9" max="9" width="14.19921875" customWidth="1"/>
    <col min="10" max="10" width="13.5" customWidth="1"/>
    <col min="11" max="11" width="10.59765625" customWidth="1"/>
    <col min="12" max="12" width="14.19921875" customWidth="1"/>
    <col min="13" max="13" width="13.5" customWidth="1"/>
    <col min="14" max="14" width="10.59765625" customWidth="1"/>
    <col min="15" max="15" width="14.19921875" customWidth="1"/>
    <col min="16" max="19" width="13.5" customWidth="1"/>
    <col min="20" max="20" width="22.09765625" customWidth="1"/>
    <col min="21" max="38" width="5" customWidth="1"/>
  </cols>
  <sheetData>
    <row r="1" spans="1:38" ht="14.4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217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216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226" t="s">
        <v>1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226" t="s">
        <v>141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>
      <c r="A15" s="227" t="s">
        <v>140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228" t="s">
        <v>2</v>
      </c>
      <c r="B17" s="230" t="s">
        <v>3</v>
      </c>
      <c r="C17" s="230" t="s">
        <v>4</v>
      </c>
      <c r="D17" s="232" t="s">
        <v>5</v>
      </c>
      <c r="E17" s="204" t="s">
        <v>6</v>
      </c>
      <c r="F17" s="205"/>
      <c r="G17" s="206"/>
      <c r="H17" s="204" t="s">
        <v>7</v>
      </c>
      <c r="I17" s="205"/>
      <c r="J17" s="206"/>
      <c r="K17" s="204" t="s">
        <v>8</v>
      </c>
      <c r="L17" s="205"/>
      <c r="M17" s="206"/>
      <c r="N17" s="204" t="s">
        <v>9</v>
      </c>
      <c r="O17" s="205"/>
      <c r="P17" s="206"/>
      <c r="Q17" s="223" t="s">
        <v>10</v>
      </c>
      <c r="R17" s="205"/>
      <c r="S17" s="206"/>
      <c r="T17" s="224" t="s">
        <v>11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229"/>
      <c r="B18" s="231"/>
      <c r="C18" s="231"/>
      <c r="D18" s="233"/>
      <c r="E18" s="16" t="s">
        <v>12</v>
      </c>
      <c r="F18" s="17" t="s">
        <v>13</v>
      </c>
      <c r="G18" s="18" t="s">
        <v>14</v>
      </c>
      <c r="H18" s="16" t="s">
        <v>12</v>
      </c>
      <c r="I18" s="17" t="s">
        <v>13</v>
      </c>
      <c r="J18" s="18" t="s">
        <v>15</v>
      </c>
      <c r="K18" s="16" t="s">
        <v>12</v>
      </c>
      <c r="L18" s="17" t="s">
        <v>13</v>
      </c>
      <c r="M18" s="18" t="s">
        <v>16</v>
      </c>
      <c r="N18" s="16" t="s">
        <v>12</v>
      </c>
      <c r="O18" s="17" t="s">
        <v>13</v>
      </c>
      <c r="P18" s="18" t="s">
        <v>17</v>
      </c>
      <c r="Q18" s="18" t="s">
        <v>18</v>
      </c>
      <c r="R18" s="18" t="s">
        <v>19</v>
      </c>
      <c r="S18" s="18" t="s">
        <v>20</v>
      </c>
      <c r="T18" s="22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>
      <c r="A19" s="19" t="s">
        <v>21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22</v>
      </c>
      <c r="B20" s="26" t="s">
        <v>23</v>
      </c>
      <c r="C20" s="27" t="s">
        <v>24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>
      <c r="A21" s="34" t="s">
        <v>25</v>
      </c>
      <c r="B21" s="35" t="s">
        <v>26</v>
      </c>
      <c r="C21" s="36" t="s">
        <v>27</v>
      </c>
      <c r="D21" s="37" t="s">
        <v>28</v>
      </c>
      <c r="E21" s="38"/>
      <c r="F21" s="39"/>
      <c r="G21" s="40">
        <v>635963.6</v>
      </c>
      <c r="H21" s="38"/>
      <c r="I21" s="39"/>
      <c r="J21" s="40">
        <v>635963.6</v>
      </c>
      <c r="K21" s="38"/>
      <c r="L21" s="39"/>
      <c r="M21" s="40">
        <v>364007.4</v>
      </c>
      <c r="N21" s="38"/>
      <c r="O21" s="39"/>
      <c r="P21" s="40">
        <v>364007.4</v>
      </c>
      <c r="Q21" s="40">
        <f>G21+M21</f>
        <v>999971</v>
      </c>
      <c r="R21" s="40">
        <f>J21+P21</f>
        <v>999971</v>
      </c>
      <c r="S21" s="40">
        <f>Q21-R21</f>
        <v>0</v>
      </c>
      <c r="T21" s="41" t="s">
        <v>213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>
      <c r="A22" s="42" t="s">
        <v>29</v>
      </c>
      <c r="B22" s="43"/>
      <c r="C22" s="44"/>
      <c r="D22" s="45"/>
      <c r="E22" s="46"/>
      <c r="F22" s="47"/>
      <c r="G22" s="48">
        <f>SUM(G21)</f>
        <v>635963.6</v>
      </c>
      <c r="H22" s="46"/>
      <c r="I22" s="47"/>
      <c r="J22" s="48">
        <f>SUM(J21)</f>
        <v>635963.6</v>
      </c>
      <c r="K22" s="46"/>
      <c r="L22" s="47"/>
      <c r="M22" s="48">
        <f>SUM(M21)</f>
        <v>364007.4</v>
      </c>
      <c r="N22" s="46"/>
      <c r="O22" s="47"/>
      <c r="P22" s="48">
        <f t="shared" ref="P22:S22" si="0">SUM(P21)</f>
        <v>364007.4</v>
      </c>
      <c r="Q22" s="48">
        <f t="shared" si="0"/>
        <v>999971</v>
      </c>
      <c r="R22" s="48">
        <f t="shared" si="0"/>
        <v>999971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207"/>
      <c r="B23" s="208"/>
      <c r="C23" s="208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22</v>
      </c>
      <c r="B24" s="56" t="s">
        <v>30</v>
      </c>
      <c r="C24" s="57" t="s">
        <v>31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>
      <c r="A25" s="63" t="s">
        <v>25</v>
      </c>
      <c r="B25" s="64" t="s">
        <v>26</v>
      </c>
      <c r="C25" s="63" t="s">
        <v>32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>
      <c r="A26" s="71" t="s">
        <v>33</v>
      </c>
      <c r="B26" s="72" t="s">
        <v>34</v>
      </c>
      <c r="C26" s="71" t="s">
        <v>35</v>
      </c>
      <c r="D26" s="73"/>
      <c r="E26" s="74"/>
      <c r="F26" s="75"/>
      <c r="G26" s="76">
        <f>SUM(G27:G29)</f>
        <v>302250</v>
      </c>
      <c r="H26" s="74"/>
      <c r="I26" s="75"/>
      <c r="J26" s="76">
        <f>SUM(J27:J29)</f>
        <v>302250</v>
      </c>
      <c r="K26" s="74"/>
      <c r="L26" s="75"/>
      <c r="M26" s="76">
        <f>SUM(M27:M29)</f>
        <v>80600</v>
      </c>
      <c r="N26" s="74"/>
      <c r="O26" s="75"/>
      <c r="P26" s="76">
        <f t="shared" ref="P26:S26" si="1">SUM(P27:P29)</f>
        <v>80600</v>
      </c>
      <c r="Q26" s="76">
        <f t="shared" si="1"/>
        <v>382850</v>
      </c>
      <c r="R26" s="76">
        <f t="shared" si="1"/>
        <v>382850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>
      <c r="A27" s="78" t="s">
        <v>36</v>
      </c>
      <c r="B27" s="79" t="s">
        <v>37</v>
      </c>
      <c r="C27" s="80" t="s">
        <v>142</v>
      </c>
      <c r="D27" s="81" t="s">
        <v>39</v>
      </c>
      <c r="E27" s="177">
        <v>7.5</v>
      </c>
      <c r="F27" s="83">
        <v>14000</v>
      </c>
      <c r="G27" s="84">
        <f t="shared" ref="G27:G29" si="2">E27*F27</f>
        <v>105000</v>
      </c>
      <c r="H27" s="176">
        <v>7.5</v>
      </c>
      <c r="I27" s="83">
        <v>14000</v>
      </c>
      <c r="J27" s="84">
        <f t="shared" ref="J27:J29" si="3">H27*I27</f>
        <v>105000</v>
      </c>
      <c r="K27" s="82">
        <v>2</v>
      </c>
      <c r="L27" s="83">
        <v>14000</v>
      </c>
      <c r="M27" s="84">
        <f t="shared" ref="M27:M29" si="4">K27*L27</f>
        <v>28000</v>
      </c>
      <c r="N27" s="82">
        <v>2</v>
      </c>
      <c r="O27" s="83">
        <v>14000</v>
      </c>
      <c r="P27" s="84">
        <f t="shared" ref="P27:P29" si="5">N27*O27</f>
        <v>28000</v>
      </c>
      <c r="Q27" s="84">
        <f t="shared" ref="Q27:Q29" si="6">G27+M27</f>
        <v>133000</v>
      </c>
      <c r="R27" s="84">
        <f t="shared" ref="R27:R29" si="7">J27+P27</f>
        <v>133000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86" t="s">
        <v>36</v>
      </c>
      <c r="B28" s="87" t="s">
        <v>40</v>
      </c>
      <c r="C28" s="80" t="s">
        <v>143</v>
      </c>
      <c r="D28" s="81" t="s">
        <v>39</v>
      </c>
      <c r="E28" s="177">
        <v>7.5</v>
      </c>
      <c r="F28" s="83">
        <v>13500</v>
      </c>
      <c r="G28" s="84">
        <f t="shared" si="2"/>
        <v>101250</v>
      </c>
      <c r="H28" s="176">
        <v>7.5</v>
      </c>
      <c r="I28" s="83">
        <v>13500</v>
      </c>
      <c r="J28" s="84">
        <f t="shared" si="3"/>
        <v>101250</v>
      </c>
      <c r="K28" s="82">
        <v>2</v>
      </c>
      <c r="L28" s="83">
        <v>13500</v>
      </c>
      <c r="M28" s="84">
        <f t="shared" si="4"/>
        <v>27000</v>
      </c>
      <c r="N28" s="82">
        <v>2</v>
      </c>
      <c r="O28" s="83">
        <v>13500</v>
      </c>
      <c r="P28" s="84">
        <f t="shared" si="5"/>
        <v>27000</v>
      </c>
      <c r="Q28" s="84">
        <f t="shared" si="6"/>
        <v>128250</v>
      </c>
      <c r="R28" s="84">
        <f t="shared" si="7"/>
        <v>128250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>
      <c r="A29" s="88" t="s">
        <v>36</v>
      </c>
      <c r="B29" s="89" t="s">
        <v>41</v>
      </c>
      <c r="C29" s="90" t="s">
        <v>144</v>
      </c>
      <c r="D29" s="91" t="s">
        <v>39</v>
      </c>
      <c r="E29" s="178">
        <v>7.5</v>
      </c>
      <c r="F29" s="93">
        <v>12800</v>
      </c>
      <c r="G29" s="94">
        <f t="shared" si="2"/>
        <v>96000</v>
      </c>
      <c r="H29" s="179">
        <v>7.5</v>
      </c>
      <c r="I29" s="93">
        <v>12800</v>
      </c>
      <c r="J29" s="94">
        <f t="shared" si="3"/>
        <v>96000</v>
      </c>
      <c r="K29" s="92">
        <v>2</v>
      </c>
      <c r="L29" s="93">
        <v>12800</v>
      </c>
      <c r="M29" s="94">
        <f t="shared" si="4"/>
        <v>25600</v>
      </c>
      <c r="N29" s="92">
        <v>2</v>
      </c>
      <c r="O29" s="93">
        <v>12800</v>
      </c>
      <c r="P29" s="94">
        <f t="shared" si="5"/>
        <v>25600</v>
      </c>
      <c r="Q29" s="94">
        <f t="shared" si="6"/>
        <v>121600</v>
      </c>
      <c r="R29" s="94">
        <f t="shared" si="7"/>
        <v>121600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>
      <c r="A30" s="71" t="s">
        <v>33</v>
      </c>
      <c r="B30" s="72" t="s">
        <v>42</v>
      </c>
      <c r="C30" s="71" t="s">
        <v>43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58000</v>
      </c>
      <c r="N30" s="74"/>
      <c r="O30" s="75"/>
      <c r="P30" s="76">
        <f t="shared" ref="P30:S30" si="9">SUM(P31:P33)</f>
        <v>58000</v>
      </c>
      <c r="Q30" s="76">
        <f t="shared" si="9"/>
        <v>58000</v>
      </c>
      <c r="R30" s="76">
        <f t="shared" si="9"/>
        <v>58000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>
      <c r="A31" s="78" t="s">
        <v>36</v>
      </c>
      <c r="B31" s="79" t="s">
        <v>44</v>
      </c>
      <c r="C31" s="80" t="s">
        <v>145</v>
      </c>
      <c r="D31" s="81" t="s">
        <v>39</v>
      </c>
      <c r="E31" s="209" t="s">
        <v>45</v>
      </c>
      <c r="F31" s="208"/>
      <c r="G31" s="210"/>
      <c r="H31" s="209" t="s">
        <v>45</v>
      </c>
      <c r="I31" s="208"/>
      <c r="J31" s="210"/>
      <c r="K31" s="82">
        <v>2</v>
      </c>
      <c r="L31" s="83">
        <v>8500</v>
      </c>
      <c r="M31" s="84">
        <f t="shared" ref="M31:M33" si="10">K31*L31</f>
        <v>17000</v>
      </c>
      <c r="N31" s="82">
        <v>2</v>
      </c>
      <c r="O31" s="83">
        <v>8500</v>
      </c>
      <c r="P31" s="84">
        <f t="shared" ref="P31:P33" si="11">N31*O31</f>
        <v>17000</v>
      </c>
      <c r="Q31" s="84">
        <f t="shared" ref="Q31:Q33" si="12">G31+M31</f>
        <v>17000</v>
      </c>
      <c r="R31" s="84">
        <f t="shared" ref="R31:R33" si="13">J31+P31</f>
        <v>17000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54.6" customHeight="1">
      <c r="A32" s="86" t="s">
        <v>36</v>
      </c>
      <c r="B32" s="87" t="s">
        <v>46</v>
      </c>
      <c r="C32" s="181" t="s">
        <v>146</v>
      </c>
      <c r="D32" s="81" t="s">
        <v>39</v>
      </c>
      <c r="E32" s="211"/>
      <c r="F32" s="208"/>
      <c r="G32" s="210"/>
      <c r="H32" s="211"/>
      <c r="I32" s="208"/>
      <c r="J32" s="210"/>
      <c r="K32" s="82">
        <v>2</v>
      </c>
      <c r="L32" s="83">
        <v>12000</v>
      </c>
      <c r="M32" s="84">
        <f t="shared" si="10"/>
        <v>24000</v>
      </c>
      <c r="N32" s="82">
        <v>2</v>
      </c>
      <c r="O32" s="83">
        <v>12000</v>
      </c>
      <c r="P32" s="84">
        <f t="shared" si="11"/>
        <v>24000</v>
      </c>
      <c r="Q32" s="84">
        <f t="shared" si="12"/>
        <v>24000</v>
      </c>
      <c r="R32" s="84">
        <f t="shared" si="13"/>
        <v>24000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8.4" customHeight="1">
      <c r="A33" s="88" t="s">
        <v>36</v>
      </c>
      <c r="B33" s="89" t="s">
        <v>47</v>
      </c>
      <c r="C33" s="180" t="s">
        <v>147</v>
      </c>
      <c r="D33" s="81" t="s">
        <v>39</v>
      </c>
      <c r="E33" s="211"/>
      <c r="F33" s="208"/>
      <c r="G33" s="210"/>
      <c r="H33" s="211"/>
      <c r="I33" s="208"/>
      <c r="J33" s="210"/>
      <c r="K33" s="92">
        <v>2</v>
      </c>
      <c r="L33" s="93">
        <v>8500</v>
      </c>
      <c r="M33" s="94">
        <f t="shared" si="10"/>
        <v>17000</v>
      </c>
      <c r="N33" s="92">
        <v>2</v>
      </c>
      <c r="O33" s="93">
        <v>8500</v>
      </c>
      <c r="P33" s="94">
        <f t="shared" si="11"/>
        <v>17000</v>
      </c>
      <c r="Q33" s="94">
        <f t="shared" si="12"/>
        <v>17000</v>
      </c>
      <c r="R33" s="94">
        <f t="shared" si="13"/>
        <v>17000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>
      <c r="A34" s="71" t="s">
        <v>33</v>
      </c>
      <c r="B34" s="72" t="s">
        <v>48</v>
      </c>
      <c r="C34" s="71" t="s">
        <v>49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0</v>
      </c>
      <c r="N34" s="74"/>
      <c r="O34" s="75"/>
      <c r="P34" s="76">
        <f t="shared" ref="P34:S34" si="15">SUM(P35:P37)</f>
        <v>0</v>
      </c>
      <c r="Q34" s="76">
        <f t="shared" si="15"/>
        <v>0</v>
      </c>
      <c r="R34" s="76">
        <f t="shared" si="15"/>
        <v>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>
      <c r="A35" s="78" t="s">
        <v>36</v>
      </c>
      <c r="B35" s="79" t="s">
        <v>50</v>
      </c>
      <c r="C35" s="80" t="s">
        <v>38</v>
      </c>
      <c r="D35" s="81"/>
      <c r="E35" s="209" t="s">
        <v>45</v>
      </c>
      <c r="F35" s="208"/>
      <c r="G35" s="210"/>
      <c r="H35" s="209" t="s">
        <v>45</v>
      </c>
      <c r="I35" s="208"/>
      <c r="J35" s="210"/>
      <c r="K35" s="82"/>
      <c r="L35" s="83"/>
      <c r="M35" s="84">
        <f t="shared" ref="M35:M37" si="16">K35*L35</f>
        <v>0</v>
      </c>
      <c r="N35" s="82"/>
      <c r="O35" s="83"/>
      <c r="P35" s="84">
        <f t="shared" ref="P35:P37" si="17">N35*O35</f>
        <v>0</v>
      </c>
      <c r="Q35" s="84">
        <f t="shared" ref="Q35:Q37" si="18">G35+M35</f>
        <v>0</v>
      </c>
      <c r="R35" s="84">
        <f t="shared" ref="R35:R37" si="19">J35+P35</f>
        <v>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>
      <c r="A36" s="86" t="s">
        <v>36</v>
      </c>
      <c r="B36" s="87" t="s">
        <v>51</v>
      </c>
      <c r="C36" s="80" t="s">
        <v>38</v>
      </c>
      <c r="D36" s="81"/>
      <c r="E36" s="211"/>
      <c r="F36" s="208"/>
      <c r="G36" s="210"/>
      <c r="H36" s="211"/>
      <c r="I36" s="208"/>
      <c r="J36" s="210"/>
      <c r="K36" s="82"/>
      <c r="L36" s="83"/>
      <c r="M36" s="84">
        <f t="shared" si="16"/>
        <v>0</v>
      </c>
      <c r="N36" s="82"/>
      <c r="O36" s="83"/>
      <c r="P36" s="84">
        <f t="shared" si="17"/>
        <v>0</v>
      </c>
      <c r="Q36" s="84">
        <f t="shared" si="18"/>
        <v>0</v>
      </c>
      <c r="R36" s="84">
        <f t="shared" si="19"/>
        <v>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>
      <c r="A37" s="88" t="s">
        <v>36</v>
      </c>
      <c r="B37" s="89" t="s">
        <v>52</v>
      </c>
      <c r="C37" s="90" t="s">
        <v>38</v>
      </c>
      <c r="D37" s="91"/>
      <c r="E37" s="212"/>
      <c r="F37" s="213"/>
      <c r="G37" s="214"/>
      <c r="H37" s="212"/>
      <c r="I37" s="213"/>
      <c r="J37" s="214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>
      <c r="A38" s="96" t="s">
        <v>53</v>
      </c>
      <c r="B38" s="97"/>
      <c r="C38" s="98"/>
      <c r="D38" s="99"/>
      <c r="E38" s="100"/>
      <c r="F38" s="101"/>
      <c r="G38" s="102">
        <f>G26+G30+G34</f>
        <v>302250</v>
      </c>
      <c r="H38" s="100"/>
      <c r="I38" s="101"/>
      <c r="J38" s="102">
        <f>J26+J30+J34</f>
        <v>302250</v>
      </c>
      <c r="K38" s="100"/>
      <c r="L38" s="101"/>
      <c r="M38" s="102">
        <f>M26+M30+M34</f>
        <v>138600</v>
      </c>
      <c r="N38" s="100"/>
      <c r="O38" s="101"/>
      <c r="P38" s="102">
        <f t="shared" ref="P38:S38" si="21">P26+P30+P34</f>
        <v>138600</v>
      </c>
      <c r="Q38" s="102">
        <f t="shared" si="21"/>
        <v>440850</v>
      </c>
      <c r="R38" s="102">
        <f t="shared" si="21"/>
        <v>440850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>
      <c r="A39" s="71" t="s">
        <v>25</v>
      </c>
      <c r="B39" s="72" t="s">
        <v>54</v>
      </c>
      <c r="C39" s="71" t="s">
        <v>55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>
      <c r="A40" s="78" t="s">
        <v>36</v>
      </c>
      <c r="B40" s="105" t="s">
        <v>56</v>
      </c>
      <c r="C40" s="80" t="s">
        <v>57</v>
      </c>
      <c r="D40" s="81"/>
      <c r="E40" s="82">
        <v>206250</v>
      </c>
      <c r="F40" s="106">
        <v>0.22</v>
      </c>
      <c r="G40" s="84">
        <f t="shared" ref="G40:G42" si="22">E40*F40</f>
        <v>45375</v>
      </c>
      <c r="H40" s="82">
        <v>206250</v>
      </c>
      <c r="I40" s="106">
        <v>0.22</v>
      </c>
      <c r="J40" s="84">
        <f t="shared" ref="J40:J42" si="23">H40*I40</f>
        <v>45375</v>
      </c>
      <c r="K40" s="82">
        <v>55000</v>
      </c>
      <c r="L40" s="106">
        <v>0.22</v>
      </c>
      <c r="M40" s="84">
        <f t="shared" ref="M40:M42" si="24">K40*L40</f>
        <v>12100</v>
      </c>
      <c r="N40" s="82">
        <v>55000</v>
      </c>
      <c r="O40" s="106">
        <v>0.22</v>
      </c>
      <c r="P40" s="84">
        <f t="shared" ref="P40:P42" si="25">N40*O40</f>
        <v>12100</v>
      </c>
      <c r="Q40" s="84">
        <f t="shared" ref="Q40:Q42" si="26">G40+M40</f>
        <v>57475</v>
      </c>
      <c r="R40" s="84">
        <f t="shared" ref="R40:R42" si="27">J40+P40</f>
        <v>57475</v>
      </c>
      <c r="S40" s="84">
        <f t="shared" ref="S40:S42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>
      <c r="A41" s="78" t="s">
        <v>36</v>
      </c>
      <c r="B41" s="79" t="s">
        <v>58</v>
      </c>
      <c r="C41" s="80" t="s">
        <v>57</v>
      </c>
      <c r="D41" s="81"/>
      <c r="E41" s="82">
        <v>96000</v>
      </c>
      <c r="F41" s="183">
        <v>8.4099999999999994E-2</v>
      </c>
      <c r="G41" s="84">
        <v>8073.6</v>
      </c>
      <c r="H41" s="82">
        <v>96000</v>
      </c>
      <c r="I41" s="183">
        <v>8.4099999999999994E-2</v>
      </c>
      <c r="J41" s="84">
        <v>8073.6</v>
      </c>
      <c r="K41" s="82">
        <v>25600</v>
      </c>
      <c r="L41" s="183">
        <v>8.4099999999999994E-2</v>
      </c>
      <c r="M41" s="84">
        <v>2152.96</v>
      </c>
      <c r="N41" s="82">
        <v>25600</v>
      </c>
      <c r="O41" s="183">
        <v>8.4099999999999994E-2</v>
      </c>
      <c r="P41" s="84">
        <v>2152.96</v>
      </c>
      <c r="Q41" s="84">
        <v>10226.56</v>
      </c>
      <c r="R41" s="84">
        <v>10226.56</v>
      </c>
      <c r="S41" s="84"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>
      <c r="A42" s="86" t="s">
        <v>36</v>
      </c>
      <c r="B42" s="87" t="s">
        <v>151</v>
      </c>
      <c r="C42" s="80" t="s">
        <v>43</v>
      </c>
      <c r="D42" s="81"/>
      <c r="E42" s="82"/>
      <c r="F42" s="106">
        <v>0.22</v>
      </c>
      <c r="G42" s="84">
        <f t="shared" si="22"/>
        <v>0</v>
      </c>
      <c r="H42" s="82"/>
      <c r="I42" s="106">
        <v>0.22</v>
      </c>
      <c r="J42" s="84">
        <f t="shared" si="23"/>
        <v>0</v>
      </c>
      <c r="K42" s="82">
        <v>58000</v>
      </c>
      <c r="L42" s="106">
        <v>0.22</v>
      </c>
      <c r="M42" s="84">
        <f t="shared" si="24"/>
        <v>12760</v>
      </c>
      <c r="N42" s="82">
        <v>58000</v>
      </c>
      <c r="O42" s="106">
        <v>0.22</v>
      </c>
      <c r="P42" s="84">
        <f t="shared" si="25"/>
        <v>12760</v>
      </c>
      <c r="Q42" s="84">
        <f t="shared" si="26"/>
        <v>12760</v>
      </c>
      <c r="R42" s="84">
        <f t="shared" si="27"/>
        <v>12760</v>
      </c>
      <c r="S42" s="84">
        <f t="shared" si="28"/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>
      <c r="A43" s="96" t="s">
        <v>59</v>
      </c>
      <c r="B43" s="97"/>
      <c r="C43" s="98"/>
      <c r="D43" s="99"/>
      <c r="E43" s="100"/>
      <c r="F43" s="101"/>
      <c r="G43" s="102">
        <f>SUM(G40:G42)</f>
        <v>53448.6</v>
      </c>
      <c r="H43" s="100"/>
      <c r="I43" s="101"/>
      <c r="J43" s="102">
        <f>SUM(J40:J42)</f>
        <v>53448.6</v>
      </c>
      <c r="K43" s="100"/>
      <c r="L43" s="101"/>
      <c r="M43" s="102">
        <f>SUM(M40:M42)</f>
        <v>27012.959999999999</v>
      </c>
      <c r="N43" s="100"/>
      <c r="O43" s="101"/>
      <c r="P43" s="102">
        <f t="shared" ref="P43:S43" si="29">SUM(P40:P42)</f>
        <v>27012.959999999999</v>
      </c>
      <c r="Q43" s="102">
        <f t="shared" si="29"/>
        <v>80461.56</v>
      </c>
      <c r="R43" s="102">
        <f t="shared" si="29"/>
        <v>80461.56</v>
      </c>
      <c r="S43" s="102">
        <f t="shared" si="29"/>
        <v>0</v>
      </c>
      <c r="T43" s="103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>
      <c r="A44" s="71" t="s">
        <v>25</v>
      </c>
      <c r="B44" s="72" t="s">
        <v>60</v>
      </c>
      <c r="C44" s="71" t="s">
        <v>61</v>
      </c>
      <c r="D44" s="73"/>
      <c r="E44" s="74"/>
      <c r="F44" s="75"/>
      <c r="G44" s="104"/>
      <c r="H44" s="74"/>
      <c r="I44" s="75"/>
      <c r="J44" s="104"/>
      <c r="K44" s="74"/>
      <c r="L44" s="75"/>
      <c r="M44" s="104"/>
      <c r="N44" s="74"/>
      <c r="O44" s="75"/>
      <c r="P44" s="104"/>
      <c r="Q44" s="104"/>
      <c r="R44" s="104"/>
      <c r="S44" s="104"/>
      <c r="T44" s="7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30" customHeight="1">
      <c r="A45" s="78" t="s">
        <v>36</v>
      </c>
      <c r="B45" s="105" t="s">
        <v>62</v>
      </c>
      <c r="C45" s="107" t="s">
        <v>148</v>
      </c>
      <c r="D45" s="81" t="s">
        <v>39</v>
      </c>
      <c r="E45" s="176">
        <v>7.5</v>
      </c>
      <c r="F45" s="83">
        <v>4500</v>
      </c>
      <c r="G45" s="84">
        <f t="shared" ref="G45:G47" si="30">E45*F45</f>
        <v>33750</v>
      </c>
      <c r="H45" s="176">
        <v>7.5</v>
      </c>
      <c r="I45" s="83">
        <v>4500</v>
      </c>
      <c r="J45" s="84">
        <f t="shared" ref="J45:J47" si="31">H45*I45</f>
        <v>33750</v>
      </c>
      <c r="K45" s="82">
        <v>2</v>
      </c>
      <c r="L45" s="83">
        <v>4500</v>
      </c>
      <c r="M45" s="84">
        <f t="shared" ref="M45:M47" si="32">K45*L45</f>
        <v>9000</v>
      </c>
      <c r="N45" s="82">
        <v>2</v>
      </c>
      <c r="O45" s="83">
        <v>4500</v>
      </c>
      <c r="P45" s="84">
        <f t="shared" ref="P45:P47" si="33">N45*O45</f>
        <v>9000</v>
      </c>
      <c r="Q45" s="84">
        <f t="shared" ref="Q45:Q47" si="34">G45+M45</f>
        <v>42750</v>
      </c>
      <c r="R45" s="84">
        <f t="shared" ref="R45:R47" si="35">J45+P45</f>
        <v>42750</v>
      </c>
      <c r="S45" s="84">
        <f t="shared" ref="S45:S47" si="36">Q45-R45</f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42.6" customHeight="1">
      <c r="A46" s="86" t="s">
        <v>36</v>
      </c>
      <c r="B46" s="87" t="s">
        <v>63</v>
      </c>
      <c r="C46" s="182" t="s">
        <v>149</v>
      </c>
      <c r="D46" s="81" t="s">
        <v>39</v>
      </c>
      <c r="E46" s="176">
        <v>7.5</v>
      </c>
      <c r="F46" s="83">
        <v>20352</v>
      </c>
      <c r="G46" s="84">
        <f t="shared" si="30"/>
        <v>152640</v>
      </c>
      <c r="H46" s="176">
        <v>7.5</v>
      </c>
      <c r="I46" s="83">
        <v>20352</v>
      </c>
      <c r="J46" s="84">
        <f t="shared" si="31"/>
        <v>152640</v>
      </c>
      <c r="K46" s="82">
        <v>2</v>
      </c>
      <c r="L46" s="83">
        <v>20352</v>
      </c>
      <c r="M46" s="84">
        <f t="shared" si="32"/>
        <v>40704</v>
      </c>
      <c r="N46" s="82">
        <v>2</v>
      </c>
      <c r="O46" s="83">
        <v>20352</v>
      </c>
      <c r="P46" s="84">
        <f t="shared" si="33"/>
        <v>40704</v>
      </c>
      <c r="Q46" s="84">
        <f t="shared" si="34"/>
        <v>193344</v>
      </c>
      <c r="R46" s="84">
        <f t="shared" si="35"/>
        <v>193344</v>
      </c>
      <c r="S46" s="84">
        <f t="shared" si="36"/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>
      <c r="A47" s="88" t="s">
        <v>36</v>
      </c>
      <c r="B47" s="89" t="s">
        <v>64</v>
      </c>
      <c r="C47" s="107"/>
      <c r="D47" s="91"/>
      <c r="E47" s="92"/>
      <c r="F47" s="93"/>
      <c r="G47" s="94">
        <f t="shared" si="30"/>
        <v>0</v>
      </c>
      <c r="H47" s="92"/>
      <c r="I47" s="93"/>
      <c r="J47" s="94">
        <f t="shared" si="31"/>
        <v>0</v>
      </c>
      <c r="K47" s="92"/>
      <c r="L47" s="93"/>
      <c r="M47" s="94">
        <f t="shared" si="32"/>
        <v>0</v>
      </c>
      <c r="N47" s="92"/>
      <c r="O47" s="93"/>
      <c r="P47" s="94">
        <f t="shared" si="33"/>
        <v>0</v>
      </c>
      <c r="Q47" s="84">
        <f t="shared" si="34"/>
        <v>0</v>
      </c>
      <c r="R47" s="84">
        <f t="shared" si="35"/>
        <v>0</v>
      </c>
      <c r="S47" s="84">
        <f t="shared" si="36"/>
        <v>0</v>
      </c>
      <c r="T47" s="9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>
      <c r="A48" s="96" t="s">
        <v>65</v>
      </c>
      <c r="B48" s="97"/>
      <c r="C48" s="98"/>
      <c r="D48" s="99"/>
      <c r="E48" s="100"/>
      <c r="F48" s="101"/>
      <c r="G48" s="102">
        <f>SUM(G45:G47)</f>
        <v>186390</v>
      </c>
      <c r="H48" s="100"/>
      <c r="I48" s="101"/>
      <c r="J48" s="102">
        <f>SUM(J45:J47)</f>
        <v>186390</v>
      </c>
      <c r="K48" s="100"/>
      <c r="L48" s="101"/>
      <c r="M48" s="102">
        <f>SUM(M45:M47)</f>
        <v>49704</v>
      </c>
      <c r="N48" s="100"/>
      <c r="O48" s="101"/>
      <c r="P48" s="102">
        <f t="shared" ref="P48:S48" si="37">SUM(P45:P47)</f>
        <v>49704</v>
      </c>
      <c r="Q48" s="102">
        <f t="shared" si="37"/>
        <v>236094</v>
      </c>
      <c r="R48" s="102">
        <f t="shared" si="37"/>
        <v>236094</v>
      </c>
      <c r="S48" s="102">
        <f t="shared" si="37"/>
        <v>0</v>
      </c>
      <c r="T48" s="10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>
      <c r="A49" s="71" t="s">
        <v>25</v>
      </c>
      <c r="B49" s="72" t="s">
        <v>66</v>
      </c>
      <c r="C49" s="108" t="s">
        <v>67</v>
      </c>
      <c r="D49" s="73"/>
      <c r="E49" s="74"/>
      <c r="F49" s="75"/>
      <c r="G49" s="104"/>
      <c r="H49" s="74"/>
      <c r="I49" s="75"/>
      <c r="J49" s="104"/>
      <c r="K49" s="74"/>
      <c r="L49" s="75"/>
      <c r="M49" s="104"/>
      <c r="N49" s="74"/>
      <c r="O49" s="75"/>
      <c r="P49" s="104"/>
      <c r="Q49" s="104"/>
      <c r="R49" s="104"/>
      <c r="S49" s="104"/>
      <c r="T49" s="77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30" customHeight="1">
      <c r="A50" s="78" t="s">
        <v>36</v>
      </c>
      <c r="B50" s="105" t="s">
        <v>68</v>
      </c>
      <c r="C50" s="107" t="s">
        <v>69</v>
      </c>
      <c r="D50" s="81" t="s">
        <v>39</v>
      </c>
      <c r="E50" s="176">
        <v>7.5</v>
      </c>
      <c r="F50" s="83">
        <v>950</v>
      </c>
      <c r="G50" s="84">
        <f t="shared" ref="G50:G53" si="38">E50*F50</f>
        <v>7125</v>
      </c>
      <c r="H50" s="176">
        <v>7.5</v>
      </c>
      <c r="I50" s="83">
        <v>950</v>
      </c>
      <c r="J50" s="84">
        <f t="shared" ref="J50:J53" si="39">H50*I50</f>
        <v>7125</v>
      </c>
      <c r="K50" s="82">
        <v>2</v>
      </c>
      <c r="L50" s="83">
        <v>650</v>
      </c>
      <c r="M50" s="84">
        <f t="shared" ref="M50:M53" si="40">K50*L50</f>
        <v>1300</v>
      </c>
      <c r="N50" s="82">
        <v>2</v>
      </c>
      <c r="O50" s="83">
        <v>650</v>
      </c>
      <c r="P50" s="84">
        <f t="shared" ref="P50:P53" si="41">N50*O50</f>
        <v>1300</v>
      </c>
      <c r="Q50" s="84">
        <f t="shared" ref="Q50:Q53" si="42">G50+M50</f>
        <v>8425</v>
      </c>
      <c r="R50" s="84">
        <f t="shared" ref="R50:R53" si="43">J50+P50</f>
        <v>8425</v>
      </c>
      <c r="S50" s="84">
        <f t="shared" ref="S50:S53" si="44">Q50-R50</f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>
      <c r="A51" s="86" t="s">
        <v>36</v>
      </c>
      <c r="B51" s="89" t="s">
        <v>70</v>
      </c>
      <c r="C51" s="107" t="s">
        <v>71</v>
      </c>
      <c r="D51" s="81" t="s">
        <v>39</v>
      </c>
      <c r="E51" s="176">
        <v>7.5</v>
      </c>
      <c r="F51" s="83">
        <v>1950</v>
      </c>
      <c r="G51" s="84">
        <f t="shared" si="38"/>
        <v>14625</v>
      </c>
      <c r="H51" s="176">
        <v>7.5</v>
      </c>
      <c r="I51" s="83">
        <v>1950</v>
      </c>
      <c r="J51" s="84">
        <f t="shared" si="39"/>
        <v>14625</v>
      </c>
      <c r="K51" s="82">
        <v>2</v>
      </c>
      <c r="L51" s="83">
        <v>1525</v>
      </c>
      <c r="M51" s="84">
        <f t="shared" si="40"/>
        <v>3050</v>
      </c>
      <c r="N51" s="82">
        <v>2</v>
      </c>
      <c r="O51" s="83">
        <v>1525</v>
      </c>
      <c r="P51" s="84">
        <f t="shared" si="41"/>
        <v>3050</v>
      </c>
      <c r="Q51" s="84">
        <f t="shared" si="42"/>
        <v>17675</v>
      </c>
      <c r="R51" s="84">
        <f t="shared" si="43"/>
        <v>17675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>
      <c r="A52" s="86" t="s">
        <v>36</v>
      </c>
      <c r="B52" s="87" t="s">
        <v>72</v>
      </c>
      <c r="C52" s="109" t="s">
        <v>73</v>
      </c>
      <c r="D52" s="81" t="s">
        <v>39</v>
      </c>
      <c r="E52" s="176">
        <v>0.5</v>
      </c>
      <c r="F52" s="83">
        <v>7000</v>
      </c>
      <c r="G52" s="84">
        <f t="shared" si="38"/>
        <v>3500</v>
      </c>
      <c r="H52" s="176">
        <v>0.5</v>
      </c>
      <c r="I52" s="83">
        <v>7000</v>
      </c>
      <c r="J52" s="84">
        <f t="shared" si="39"/>
        <v>3500</v>
      </c>
      <c r="K52" s="82">
        <v>2</v>
      </c>
      <c r="L52" s="83">
        <v>7500</v>
      </c>
      <c r="M52" s="84">
        <f t="shared" si="40"/>
        <v>15000</v>
      </c>
      <c r="N52" s="82">
        <v>2</v>
      </c>
      <c r="O52" s="83">
        <v>7500</v>
      </c>
      <c r="P52" s="84">
        <f t="shared" si="41"/>
        <v>15000</v>
      </c>
      <c r="Q52" s="84">
        <f t="shared" si="42"/>
        <v>18500</v>
      </c>
      <c r="R52" s="84">
        <f t="shared" si="43"/>
        <v>18500</v>
      </c>
      <c r="S52" s="84">
        <f t="shared" si="44"/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45.75" customHeight="1">
      <c r="A53" s="88" t="s">
        <v>36</v>
      </c>
      <c r="B53" s="87" t="s">
        <v>74</v>
      </c>
      <c r="C53" s="110" t="s">
        <v>150</v>
      </c>
      <c r="D53" s="91" t="s">
        <v>39</v>
      </c>
      <c r="E53" s="179">
        <v>7.5</v>
      </c>
      <c r="F53" s="93">
        <v>1350</v>
      </c>
      <c r="G53" s="94">
        <f t="shared" si="38"/>
        <v>10125</v>
      </c>
      <c r="H53" s="179">
        <v>7.5</v>
      </c>
      <c r="I53" s="93">
        <v>1350</v>
      </c>
      <c r="J53" s="94">
        <f t="shared" si="39"/>
        <v>10125</v>
      </c>
      <c r="K53" s="92">
        <v>2</v>
      </c>
      <c r="L53" s="93">
        <v>1350</v>
      </c>
      <c r="M53" s="94">
        <f t="shared" si="40"/>
        <v>2700</v>
      </c>
      <c r="N53" s="92">
        <v>2</v>
      </c>
      <c r="O53" s="93">
        <v>1350</v>
      </c>
      <c r="P53" s="94">
        <f t="shared" si="41"/>
        <v>2700</v>
      </c>
      <c r="Q53" s="84">
        <f t="shared" si="42"/>
        <v>12825</v>
      </c>
      <c r="R53" s="84">
        <f t="shared" si="43"/>
        <v>12825</v>
      </c>
      <c r="S53" s="84">
        <f t="shared" si="44"/>
        <v>0</v>
      </c>
      <c r="T53" s="9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>
      <c r="A54" s="111" t="s">
        <v>75</v>
      </c>
      <c r="B54" s="97"/>
      <c r="C54" s="98"/>
      <c r="D54" s="99"/>
      <c r="E54" s="100"/>
      <c r="F54" s="101"/>
      <c r="G54" s="102">
        <f>SUM(G50:G53)</f>
        <v>35375</v>
      </c>
      <c r="H54" s="100"/>
      <c r="I54" s="101"/>
      <c r="J54" s="102">
        <f>SUM(J50:J53)</f>
        <v>35375</v>
      </c>
      <c r="K54" s="100"/>
      <c r="L54" s="101"/>
      <c r="M54" s="102">
        <f>SUM(M50:M53)</f>
        <v>22050</v>
      </c>
      <c r="N54" s="100"/>
      <c r="O54" s="101"/>
      <c r="P54" s="102">
        <f t="shared" ref="P54:S54" si="45">SUM(P50:P53)</f>
        <v>22050</v>
      </c>
      <c r="Q54" s="102">
        <f t="shared" si="45"/>
        <v>57425</v>
      </c>
      <c r="R54" s="102">
        <f t="shared" si="45"/>
        <v>57425</v>
      </c>
      <c r="S54" s="102">
        <f t="shared" si="45"/>
        <v>0</v>
      </c>
      <c r="T54" s="103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>
      <c r="A55" s="71" t="s">
        <v>25</v>
      </c>
      <c r="B55" s="72" t="s">
        <v>76</v>
      </c>
      <c r="C55" s="71" t="s">
        <v>77</v>
      </c>
      <c r="D55" s="73"/>
      <c r="E55" s="74"/>
      <c r="F55" s="75"/>
      <c r="G55" s="104"/>
      <c r="H55" s="74"/>
      <c r="I55" s="75"/>
      <c r="J55" s="104"/>
      <c r="K55" s="74"/>
      <c r="L55" s="75"/>
      <c r="M55" s="104"/>
      <c r="N55" s="74"/>
      <c r="O55" s="75"/>
      <c r="P55" s="104"/>
      <c r="Q55" s="104"/>
      <c r="R55" s="104"/>
      <c r="S55" s="104"/>
      <c r="T55" s="77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:38" ht="30" customHeight="1">
      <c r="A56" s="78" t="s">
        <v>36</v>
      </c>
      <c r="B56" s="105" t="s">
        <v>78</v>
      </c>
      <c r="C56" s="112" t="s">
        <v>152</v>
      </c>
      <c r="D56" s="81" t="s">
        <v>39</v>
      </c>
      <c r="E56" s="176">
        <v>7.5</v>
      </c>
      <c r="F56" s="83">
        <v>4200</v>
      </c>
      <c r="G56" s="84">
        <f t="shared" ref="G56:G58" si="46">E56*F56</f>
        <v>31500</v>
      </c>
      <c r="H56" s="176">
        <v>7.5</v>
      </c>
      <c r="I56" s="83">
        <v>4200</v>
      </c>
      <c r="J56" s="84">
        <f t="shared" ref="J56:J58" si="47">H56*I56</f>
        <v>31500</v>
      </c>
      <c r="K56" s="82">
        <v>2</v>
      </c>
      <c r="L56" s="83">
        <v>4200</v>
      </c>
      <c r="M56" s="84">
        <f t="shared" ref="M56:M58" si="48">K56*L56</f>
        <v>8400</v>
      </c>
      <c r="N56" s="82">
        <v>2</v>
      </c>
      <c r="O56" s="83">
        <v>4200</v>
      </c>
      <c r="P56" s="84">
        <f t="shared" ref="P56:P58" si="49">N56*O56</f>
        <v>8400</v>
      </c>
      <c r="Q56" s="84">
        <f t="shared" ref="Q56:Q58" si="50">G56+M56</f>
        <v>39900</v>
      </c>
      <c r="R56" s="84">
        <f t="shared" ref="R56:R58" si="51">J56+P56</f>
        <v>39900</v>
      </c>
      <c r="S56" s="84">
        <f t="shared" ref="S56:S58" si="52">Q56-R56</f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45.6" customHeight="1">
      <c r="A57" s="86" t="s">
        <v>36</v>
      </c>
      <c r="B57" s="87" t="s">
        <v>79</v>
      </c>
      <c r="C57" s="184" t="s">
        <v>153</v>
      </c>
      <c r="D57" s="81" t="s">
        <v>39</v>
      </c>
      <c r="E57" s="176">
        <v>7.5</v>
      </c>
      <c r="F57" s="83"/>
      <c r="G57" s="84">
        <f t="shared" si="46"/>
        <v>0</v>
      </c>
      <c r="H57" s="176">
        <v>7.5</v>
      </c>
      <c r="I57" s="83"/>
      <c r="J57" s="84">
        <f t="shared" si="47"/>
        <v>0</v>
      </c>
      <c r="K57" s="82">
        <v>2</v>
      </c>
      <c r="L57" s="83">
        <v>27750</v>
      </c>
      <c r="M57" s="84">
        <f t="shared" si="48"/>
        <v>55500</v>
      </c>
      <c r="N57" s="82">
        <v>2</v>
      </c>
      <c r="O57" s="83">
        <v>27750</v>
      </c>
      <c r="P57" s="84">
        <f t="shared" si="49"/>
        <v>55500</v>
      </c>
      <c r="Q57" s="84">
        <f t="shared" si="50"/>
        <v>55500</v>
      </c>
      <c r="R57" s="84">
        <f t="shared" si="51"/>
        <v>55500</v>
      </c>
      <c r="S57" s="84">
        <f t="shared" si="52"/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54" customHeight="1">
      <c r="A58" s="88" t="s">
        <v>36</v>
      </c>
      <c r="B58" s="89" t="s">
        <v>80</v>
      </c>
      <c r="C58" s="185" t="s">
        <v>154</v>
      </c>
      <c r="D58" s="91" t="s">
        <v>39</v>
      </c>
      <c r="E58" s="176">
        <v>7.5</v>
      </c>
      <c r="F58" s="93">
        <v>3600</v>
      </c>
      <c r="G58" s="94">
        <f t="shared" si="46"/>
        <v>27000</v>
      </c>
      <c r="H58" s="176">
        <v>7.5</v>
      </c>
      <c r="I58" s="93">
        <v>3600</v>
      </c>
      <c r="J58" s="94">
        <f t="shared" si="47"/>
        <v>27000</v>
      </c>
      <c r="K58" s="92">
        <v>2</v>
      </c>
      <c r="L58" s="93">
        <v>13925</v>
      </c>
      <c r="M58" s="94">
        <f t="shared" si="48"/>
        <v>27850</v>
      </c>
      <c r="N58" s="92">
        <v>2</v>
      </c>
      <c r="O58" s="93">
        <v>13925</v>
      </c>
      <c r="P58" s="94">
        <f t="shared" si="49"/>
        <v>27850</v>
      </c>
      <c r="Q58" s="84">
        <f t="shared" si="50"/>
        <v>54850</v>
      </c>
      <c r="R58" s="84">
        <f t="shared" si="51"/>
        <v>54850</v>
      </c>
      <c r="S58" s="84">
        <f t="shared" si="52"/>
        <v>0</v>
      </c>
      <c r="T58" s="9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>
      <c r="A59" s="96" t="s">
        <v>81</v>
      </c>
      <c r="B59" s="97"/>
      <c r="C59" s="98"/>
      <c r="D59" s="99"/>
      <c r="E59" s="100"/>
      <c r="F59" s="101"/>
      <c r="G59" s="102">
        <f>SUM(G56:G58)</f>
        <v>58500</v>
      </c>
      <c r="H59" s="100"/>
      <c r="I59" s="101"/>
      <c r="J59" s="102">
        <f>SUM(J56:J58)</f>
        <v>58500</v>
      </c>
      <c r="K59" s="100"/>
      <c r="L59" s="101"/>
      <c r="M59" s="102">
        <f>SUM(M56:M58)</f>
        <v>91750</v>
      </c>
      <c r="N59" s="100"/>
      <c r="O59" s="101"/>
      <c r="P59" s="102">
        <f t="shared" ref="P59:S59" si="53">SUM(P56:P58)</f>
        <v>91750</v>
      </c>
      <c r="Q59" s="102">
        <f t="shared" si="53"/>
        <v>150250</v>
      </c>
      <c r="R59" s="102">
        <f t="shared" si="53"/>
        <v>150250</v>
      </c>
      <c r="S59" s="102">
        <f t="shared" si="53"/>
        <v>0</v>
      </c>
      <c r="T59" s="103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>
      <c r="A60" s="71" t="s">
        <v>25</v>
      </c>
      <c r="B60" s="72" t="s">
        <v>82</v>
      </c>
      <c r="C60" s="71" t="s">
        <v>83</v>
      </c>
      <c r="D60" s="73"/>
      <c r="E60" s="74"/>
      <c r="F60" s="75"/>
      <c r="G60" s="104"/>
      <c r="H60" s="74"/>
      <c r="I60" s="75"/>
      <c r="J60" s="104"/>
      <c r="K60" s="74"/>
      <c r="L60" s="75"/>
      <c r="M60" s="104"/>
      <c r="N60" s="74"/>
      <c r="O60" s="75"/>
      <c r="P60" s="104"/>
      <c r="Q60" s="104"/>
      <c r="R60" s="104"/>
      <c r="S60" s="104"/>
      <c r="T60" s="77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</row>
    <row r="61" spans="1:38" ht="30" customHeight="1">
      <c r="A61" s="78" t="s">
        <v>36</v>
      </c>
      <c r="B61" s="105" t="s">
        <v>84</v>
      </c>
      <c r="C61" s="112" t="s">
        <v>155</v>
      </c>
      <c r="D61" s="81" t="s">
        <v>85</v>
      </c>
      <c r="E61" s="82"/>
      <c r="F61" s="83"/>
      <c r="G61" s="84">
        <f t="shared" ref="G61:G63" si="54">E61*F61</f>
        <v>0</v>
      </c>
      <c r="H61" s="82"/>
      <c r="I61" s="83"/>
      <c r="J61" s="84">
        <f t="shared" ref="J61:J63" si="55">H61*I61</f>
        <v>0</v>
      </c>
      <c r="K61" s="82">
        <v>1</v>
      </c>
      <c r="L61" s="83">
        <v>5995</v>
      </c>
      <c r="M61" s="84">
        <f t="shared" ref="M61:M63" si="56">K61*L61</f>
        <v>5995</v>
      </c>
      <c r="N61" s="82">
        <v>1</v>
      </c>
      <c r="O61" s="83">
        <v>5995</v>
      </c>
      <c r="P61" s="84">
        <f t="shared" ref="P61:P63" si="57">N61*O61</f>
        <v>5995</v>
      </c>
      <c r="Q61" s="84">
        <f t="shared" ref="Q61:Q63" si="58">G61+M61</f>
        <v>5995</v>
      </c>
      <c r="R61" s="84">
        <f t="shared" ref="R61:R63" si="59">J61+P61</f>
        <v>5995</v>
      </c>
      <c r="S61" s="84">
        <f t="shared" ref="S61:S63" si="60">Q61-R61</f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>
      <c r="A62" s="86" t="s">
        <v>36</v>
      </c>
      <c r="B62" s="87" t="s">
        <v>86</v>
      </c>
      <c r="C62" s="112" t="s">
        <v>156</v>
      </c>
      <c r="D62" s="81" t="s">
        <v>85</v>
      </c>
      <c r="E62" s="82"/>
      <c r="F62" s="83"/>
      <c r="G62" s="84">
        <f t="shared" si="54"/>
        <v>0</v>
      </c>
      <c r="H62" s="82"/>
      <c r="I62" s="83"/>
      <c r="J62" s="84">
        <f t="shared" si="55"/>
        <v>0</v>
      </c>
      <c r="K62" s="82">
        <v>1</v>
      </c>
      <c r="L62" s="83">
        <v>5966</v>
      </c>
      <c r="M62" s="84">
        <f t="shared" si="56"/>
        <v>5966</v>
      </c>
      <c r="N62" s="82">
        <v>1</v>
      </c>
      <c r="O62" s="83">
        <v>5980.22</v>
      </c>
      <c r="P62" s="84">
        <f t="shared" si="57"/>
        <v>5980.22</v>
      </c>
      <c r="Q62" s="84">
        <f t="shared" si="58"/>
        <v>5966</v>
      </c>
      <c r="R62" s="84">
        <f>J62+P62</f>
        <v>5980.22</v>
      </c>
      <c r="S62" s="84">
        <f t="shared" si="60"/>
        <v>-14.220000000000255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>
      <c r="A63" s="88" t="s">
        <v>36</v>
      </c>
      <c r="B63" s="89" t="s">
        <v>87</v>
      </c>
      <c r="C63" s="113" t="s">
        <v>157</v>
      </c>
      <c r="D63" s="91" t="s">
        <v>85</v>
      </c>
      <c r="E63" s="92"/>
      <c r="F63" s="93"/>
      <c r="G63" s="94">
        <f t="shared" si="54"/>
        <v>0</v>
      </c>
      <c r="H63" s="92"/>
      <c r="I63" s="93"/>
      <c r="J63" s="94">
        <f t="shared" si="55"/>
        <v>0</v>
      </c>
      <c r="K63" s="92">
        <v>4</v>
      </c>
      <c r="L63" s="93">
        <v>2340</v>
      </c>
      <c r="M63" s="94">
        <f t="shared" si="56"/>
        <v>9360</v>
      </c>
      <c r="N63" s="92">
        <v>4</v>
      </c>
      <c r="O63" s="93">
        <v>2345</v>
      </c>
      <c r="P63" s="94">
        <f t="shared" si="57"/>
        <v>9380</v>
      </c>
      <c r="Q63" s="84">
        <f t="shared" si="58"/>
        <v>9360</v>
      </c>
      <c r="R63" s="84">
        <f t="shared" si="59"/>
        <v>9380</v>
      </c>
      <c r="S63" s="84">
        <f t="shared" si="60"/>
        <v>-20</v>
      </c>
      <c r="T63" s="9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>
      <c r="A64" s="96" t="s">
        <v>88</v>
      </c>
      <c r="B64" s="97"/>
      <c r="C64" s="98"/>
      <c r="D64" s="99"/>
      <c r="E64" s="100"/>
      <c r="F64" s="101"/>
      <c r="G64" s="102">
        <f>SUM(G61:G63)</f>
        <v>0</v>
      </c>
      <c r="H64" s="100"/>
      <c r="I64" s="101"/>
      <c r="J64" s="102">
        <f>SUM(J61:J63)</f>
        <v>0</v>
      </c>
      <c r="K64" s="100"/>
      <c r="L64" s="101"/>
      <c r="M64" s="102">
        <f>SUM(M61:M63)</f>
        <v>21321</v>
      </c>
      <c r="N64" s="100"/>
      <c r="O64" s="101"/>
      <c r="P64" s="102">
        <f t="shared" ref="P64:S64" si="61">SUM(P61:P63)</f>
        <v>21355.22</v>
      </c>
      <c r="Q64" s="102">
        <f t="shared" si="61"/>
        <v>21321</v>
      </c>
      <c r="R64" s="102">
        <f t="shared" si="61"/>
        <v>21355.22</v>
      </c>
      <c r="S64" s="102">
        <f t="shared" si="61"/>
        <v>-34.220000000000255</v>
      </c>
      <c r="T64" s="103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42" customHeight="1">
      <c r="A65" s="71" t="s">
        <v>25</v>
      </c>
      <c r="B65" s="72" t="s">
        <v>89</v>
      </c>
      <c r="C65" s="108" t="s">
        <v>90</v>
      </c>
      <c r="D65" s="73"/>
      <c r="E65" s="74"/>
      <c r="F65" s="75"/>
      <c r="G65" s="104"/>
      <c r="H65" s="74"/>
      <c r="I65" s="75"/>
      <c r="J65" s="104"/>
      <c r="K65" s="74"/>
      <c r="L65" s="75"/>
      <c r="M65" s="104"/>
      <c r="N65" s="74"/>
      <c r="O65" s="75"/>
      <c r="P65" s="104"/>
      <c r="Q65" s="104"/>
      <c r="R65" s="104"/>
      <c r="S65" s="104"/>
      <c r="T65" s="77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</row>
    <row r="66" spans="1:38" ht="30" customHeight="1">
      <c r="A66" s="78" t="s">
        <v>36</v>
      </c>
      <c r="B66" s="105" t="s">
        <v>91</v>
      </c>
      <c r="C66" s="112" t="s">
        <v>92</v>
      </c>
      <c r="D66" s="81" t="s">
        <v>39</v>
      </c>
      <c r="E66" s="82"/>
      <c r="F66" s="83"/>
      <c r="G66" s="84">
        <f t="shared" ref="G66:G68" si="62">E66*F66</f>
        <v>0</v>
      </c>
      <c r="H66" s="82"/>
      <c r="I66" s="83"/>
      <c r="J66" s="84">
        <f t="shared" ref="J66:J68" si="63">H66*I66</f>
        <v>0</v>
      </c>
      <c r="K66" s="82"/>
      <c r="L66" s="83"/>
      <c r="M66" s="84">
        <f t="shared" ref="M66:M68" si="64">K66*L66</f>
        <v>0</v>
      </c>
      <c r="N66" s="82"/>
      <c r="O66" s="83"/>
      <c r="P66" s="84">
        <f t="shared" ref="P66:P68" si="65">N66*O66</f>
        <v>0</v>
      </c>
      <c r="Q66" s="84">
        <f t="shared" ref="Q66:Q68" si="66">G66+M66</f>
        <v>0</v>
      </c>
      <c r="R66" s="84">
        <f t="shared" ref="R66:R68" si="67">J66+P66</f>
        <v>0</v>
      </c>
      <c r="S66" s="84">
        <f t="shared" ref="S66:S68" si="68">Q66-R66</f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>
      <c r="A67" s="86" t="s">
        <v>36</v>
      </c>
      <c r="B67" s="87" t="s">
        <v>93</v>
      </c>
      <c r="C67" s="112" t="s">
        <v>94</v>
      </c>
      <c r="D67" s="81" t="s">
        <v>39</v>
      </c>
      <c r="E67" s="82"/>
      <c r="F67" s="83"/>
      <c r="G67" s="84">
        <f t="shared" si="62"/>
        <v>0</v>
      </c>
      <c r="H67" s="82"/>
      <c r="I67" s="83"/>
      <c r="J67" s="84">
        <f t="shared" si="63"/>
        <v>0</v>
      </c>
      <c r="K67" s="82"/>
      <c r="L67" s="83"/>
      <c r="M67" s="84">
        <f t="shared" si="64"/>
        <v>0</v>
      </c>
      <c r="N67" s="82"/>
      <c r="O67" s="83"/>
      <c r="P67" s="84">
        <f t="shared" si="65"/>
        <v>0</v>
      </c>
      <c r="Q67" s="84">
        <f t="shared" si="66"/>
        <v>0</v>
      </c>
      <c r="R67" s="84">
        <f t="shared" si="67"/>
        <v>0</v>
      </c>
      <c r="S67" s="84">
        <f t="shared" si="68"/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>
      <c r="A68" s="88" t="s">
        <v>36</v>
      </c>
      <c r="B68" s="89" t="s">
        <v>95</v>
      </c>
      <c r="C68" s="113" t="s">
        <v>96</v>
      </c>
      <c r="D68" s="91" t="s">
        <v>39</v>
      </c>
      <c r="E68" s="92"/>
      <c r="F68" s="93"/>
      <c r="G68" s="94">
        <f t="shared" si="62"/>
        <v>0</v>
      </c>
      <c r="H68" s="92"/>
      <c r="I68" s="93"/>
      <c r="J68" s="94">
        <f t="shared" si="63"/>
        <v>0</v>
      </c>
      <c r="K68" s="92"/>
      <c r="L68" s="93"/>
      <c r="M68" s="94">
        <f t="shared" si="64"/>
        <v>0</v>
      </c>
      <c r="N68" s="92"/>
      <c r="O68" s="93"/>
      <c r="P68" s="94">
        <f t="shared" si="65"/>
        <v>0</v>
      </c>
      <c r="Q68" s="84">
        <f t="shared" si="66"/>
        <v>0</v>
      </c>
      <c r="R68" s="84">
        <f t="shared" si="67"/>
        <v>0</v>
      </c>
      <c r="S68" s="84">
        <f t="shared" si="68"/>
        <v>0</v>
      </c>
      <c r="T68" s="9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>
      <c r="A69" s="96" t="s">
        <v>97</v>
      </c>
      <c r="B69" s="97"/>
      <c r="C69" s="98"/>
      <c r="D69" s="99"/>
      <c r="E69" s="100"/>
      <c r="F69" s="101"/>
      <c r="G69" s="102">
        <f>SUM(G66:G68)</f>
        <v>0</v>
      </c>
      <c r="H69" s="100"/>
      <c r="I69" s="101"/>
      <c r="J69" s="102">
        <f>SUM(J66:J68)</f>
        <v>0</v>
      </c>
      <c r="K69" s="100"/>
      <c r="L69" s="101"/>
      <c r="M69" s="102">
        <f>SUM(M66:M68)</f>
        <v>0</v>
      </c>
      <c r="N69" s="100"/>
      <c r="O69" s="101"/>
      <c r="P69" s="102">
        <f t="shared" ref="P69:S69" si="69">SUM(P66:P68)</f>
        <v>0</v>
      </c>
      <c r="Q69" s="102">
        <f t="shared" si="69"/>
        <v>0</v>
      </c>
      <c r="R69" s="102">
        <f t="shared" si="69"/>
        <v>0</v>
      </c>
      <c r="S69" s="102">
        <f t="shared" si="69"/>
        <v>0</v>
      </c>
      <c r="T69" s="103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30" customHeight="1">
      <c r="A70" s="71" t="s">
        <v>25</v>
      </c>
      <c r="B70" s="72" t="s">
        <v>98</v>
      </c>
      <c r="C70" s="108" t="s">
        <v>99</v>
      </c>
      <c r="D70" s="73"/>
      <c r="E70" s="74"/>
      <c r="F70" s="75"/>
      <c r="G70" s="104"/>
      <c r="H70" s="74"/>
      <c r="I70" s="75"/>
      <c r="J70" s="104"/>
      <c r="K70" s="74"/>
      <c r="L70" s="75"/>
      <c r="M70" s="104"/>
      <c r="N70" s="74"/>
      <c r="O70" s="75"/>
      <c r="P70" s="104"/>
      <c r="Q70" s="104"/>
      <c r="R70" s="104"/>
      <c r="S70" s="104"/>
      <c r="T70" s="77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1:38" ht="30" customHeight="1">
      <c r="A71" s="78" t="s">
        <v>36</v>
      </c>
      <c r="B71" s="105" t="s">
        <v>100</v>
      </c>
      <c r="C71" s="107" t="s">
        <v>101</v>
      </c>
      <c r="D71" s="81" t="s">
        <v>158</v>
      </c>
      <c r="E71" s="82"/>
      <c r="F71" s="83"/>
      <c r="G71" s="84">
        <f t="shared" ref="G71:G73" si="70">E71*F71</f>
        <v>0</v>
      </c>
      <c r="H71" s="82"/>
      <c r="I71" s="83"/>
      <c r="J71" s="84">
        <f t="shared" ref="J71:J73" si="71">H71*I71</f>
        <v>0</v>
      </c>
      <c r="K71" s="82">
        <v>19</v>
      </c>
      <c r="L71" s="83">
        <v>3</v>
      </c>
      <c r="M71" s="84">
        <f t="shared" ref="M71:M73" si="72">K71*L71</f>
        <v>57</v>
      </c>
      <c r="N71" s="82">
        <v>16</v>
      </c>
      <c r="O71" s="83">
        <v>3</v>
      </c>
      <c r="P71" s="84">
        <f t="shared" ref="P71:P73" si="73">N71*O71</f>
        <v>48</v>
      </c>
      <c r="Q71" s="84">
        <v>57</v>
      </c>
      <c r="R71" s="84">
        <v>48</v>
      </c>
      <c r="S71" s="84">
        <f t="shared" ref="S71:S73" si="74">Q71-R71</f>
        <v>9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>
      <c r="A72" s="78" t="s">
        <v>36</v>
      </c>
      <c r="B72" s="79" t="s">
        <v>102</v>
      </c>
      <c r="C72" s="107" t="s">
        <v>103</v>
      </c>
      <c r="D72" s="91" t="s">
        <v>39</v>
      </c>
      <c r="E72" s="82"/>
      <c r="F72" s="83"/>
      <c r="G72" s="84">
        <f t="shared" si="70"/>
        <v>0</v>
      </c>
      <c r="H72" s="82"/>
      <c r="I72" s="83"/>
      <c r="J72" s="84">
        <f t="shared" si="71"/>
        <v>0</v>
      </c>
      <c r="K72" s="82">
        <v>2</v>
      </c>
      <c r="L72" s="83">
        <v>100</v>
      </c>
      <c r="M72" s="84">
        <f t="shared" si="72"/>
        <v>200</v>
      </c>
      <c r="N72" s="82">
        <v>1</v>
      </c>
      <c r="O72" s="83">
        <v>100</v>
      </c>
      <c r="P72" s="84">
        <f>N72*O72</f>
        <v>100</v>
      </c>
      <c r="Q72" s="84">
        <f t="shared" ref="Q72:Q73" si="75">G72+M72</f>
        <v>200</v>
      </c>
      <c r="R72" s="84">
        <v>100</v>
      </c>
      <c r="S72" s="84">
        <f t="shared" si="74"/>
        <v>100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>
      <c r="A73" s="86" t="s">
        <v>36</v>
      </c>
      <c r="B73" s="87" t="s">
        <v>104</v>
      </c>
      <c r="C73" s="107" t="s">
        <v>105</v>
      </c>
      <c r="D73" s="81" t="s">
        <v>158</v>
      </c>
      <c r="E73" s="82"/>
      <c r="F73" s="83"/>
      <c r="G73" s="84">
        <f t="shared" si="70"/>
        <v>0</v>
      </c>
      <c r="H73" s="82"/>
      <c r="I73" s="83"/>
      <c r="J73" s="84">
        <f t="shared" si="71"/>
        <v>0</v>
      </c>
      <c r="K73" s="82">
        <v>1</v>
      </c>
      <c r="L73" s="83">
        <v>812.44</v>
      </c>
      <c r="M73" s="84">
        <f t="shared" si="72"/>
        <v>812.44</v>
      </c>
      <c r="N73" s="82">
        <v>1</v>
      </c>
      <c r="O73" s="83">
        <v>887.22</v>
      </c>
      <c r="P73" s="84">
        <f t="shared" si="73"/>
        <v>887.22</v>
      </c>
      <c r="Q73" s="84">
        <f t="shared" si="75"/>
        <v>812.44</v>
      </c>
      <c r="R73" s="84">
        <f t="shared" ref="R73" si="76">J73+P73</f>
        <v>887.22</v>
      </c>
      <c r="S73" s="84">
        <f t="shared" si="74"/>
        <v>-74.779999999999973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>
      <c r="A74" s="111" t="s">
        <v>106</v>
      </c>
      <c r="B74" s="114"/>
      <c r="C74" s="98"/>
      <c r="D74" s="99"/>
      <c r="E74" s="100"/>
      <c r="F74" s="101"/>
      <c r="G74" s="102">
        <f>SUM(G71:G73)</f>
        <v>0</v>
      </c>
      <c r="H74" s="100"/>
      <c r="I74" s="101"/>
      <c r="J74" s="102">
        <f>SUM(J71:J73)</f>
        <v>0</v>
      </c>
      <c r="K74" s="100"/>
      <c r="L74" s="101"/>
      <c r="M74" s="102">
        <f>SUM(M71:M73)</f>
        <v>1069.44</v>
      </c>
      <c r="N74" s="100"/>
      <c r="O74" s="101"/>
      <c r="P74" s="102">
        <f t="shared" ref="P74:S74" si="77">SUM(P71:P73)</f>
        <v>1035.22</v>
      </c>
      <c r="Q74" s="102">
        <f t="shared" si="77"/>
        <v>1069.44</v>
      </c>
      <c r="R74" s="102">
        <f t="shared" si="77"/>
        <v>1035.22</v>
      </c>
      <c r="S74" s="102">
        <f t="shared" si="77"/>
        <v>34.220000000000027</v>
      </c>
      <c r="T74" s="103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30" customHeight="1">
      <c r="A75" s="71" t="s">
        <v>25</v>
      </c>
      <c r="B75" s="115" t="s">
        <v>107</v>
      </c>
      <c r="C75" s="116" t="s">
        <v>108</v>
      </c>
      <c r="D75" s="73"/>
      <c r="E75" s="74"/>
      <c r="F75" s="75"/>
      <c r="G75" s="104"/>
      <c r="H75" s="74"/>
      <c r="I75" s="75"/>
      <c r="J75" s="104"/>
      <c r="K75" s="74"/>
      <c r="L75" s="75"/>
      <c r="M75" s="104"/>
      <c r="N75" s="74"/>
      <c r="O75" s="75"/>
      <c r="P75" s="104"/>
      <c r="Q75" s="104"/>
      <c r="R75" s="104"/>
      <c r="S75" s="104"/>
      <c r="T75" s="77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1:38" ht="30" customHeight="1">
      <c r="A76" s="78" t="s">
        <v>36</v>
      </c>
      <c r="B76" s="117" t="s">
        <v>109</v>
      </c>
      <c r="C76" s="118" t="s">
        <v>108</v>
      </c>
      <c r="D76" s="119"/>
      <c r="E76" s="215" t="s">
        <v>45</v>
      </c>
      <c r="F76" s="216"/>
      <c r="G76" s="217"/>
      <c r="H76" s="215" t="s">
        <v>45</v>
      </c>
      <c r="I76" s="216"/>
      <c r="J76" s="217"/>
      <c r="K76" s="82"/>
      <c r="L76" s="83"/>
      <c r="M76" s="84">
        <f t="shared" ref="M76:M77" si="78">K76*L76</f>
        <v>0</v>
      </c>
      <c r="N76" s="82"/>
      <c r="O76" s="83"/>
      <c r="P76" s="84">
        <f t="shared" ref="P76:P77" si="79">N76*O76</f>
        <v>0</v>
      </c>
      <c r="Q76" s="84">
        <f t="shared" ref="Q76:Q77" si="80">G76+M76</f>
        <v>0</v>
      </c>
      <c r="R76" s="84">
        <f t="shared" ref="R76:R77" si="81">J76+P76</f>
        <v>0</v>
      </c>
      <c r="S76" s="84">
        <f t="shared" ref="S76:S77" si="82">Q76-R76</f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>
      <c r="A77" s="86" t="s">
        <v>36</v>
      </c>
      <c r="B77" s="120" t="s">
        <v>110</v>
      </c>
      <c r="C77" s="121" t="s">
        <v>108</v>
      </c>
      <c r="D77" s="119"/>
      <c r="E77" s="218"/>
      <c r="F77" s="219"/>
      <c r="G77" s="220"/>
      <c r="H77" s="218"/>
      <c r="I77" s="219"/>
      <c r="J77" s="220"/>
      <c r="K77" s="82"/>
      <c r="L77" s="83"/>
      <c r="M77" s="84">
        <f t="shared" si="78"/>
        <v>0</v>
      </c>
      <c r="N77" s="82"/>
      <c r="O77" s="83"/>
      <c r="P77" s="84">
        <f t="shared" si="79"/>
        <v>0</v>
      </c>
      <c r="Q77" s="84">
        <f t="shared" si="80"/>
        <v>0</v>
      </c>
      <c r="R77" s="84">
        <f t="shared" si="81"/>
        <v>0</v>
      </c>
      <c r="S77" s="84">
        <f t="shared" si="82"/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>
      <c r="A78" s="111" t="s">
        <v>111</v>
      </c>
      <c r="B78" s="122"/>
      <c r="C78" s="123"/>
      <c r="D78" s="99"/>
      <c r="E78" s="100"/>
      <c r="F78" s="101"/>
      <c r="G78" s="102">
        <f>SUM(G76:G77)</f>
        <v>0</v>
      </c>
      <c r="H78" s="100"/>
      <c r="I78" s="101"/>
      <c r="J78" s="102">
        <f>SUM(J76:J77)</f>
        <v>0</v>
      </c>
      <c r="K78" s="100"/>
      <c r="L78" s="101"/>
      <c r="M78" s="102">
        <f>SUM(M76:M77)</f>
        <v>0</v>
      </c>
      <c r="N78" s="100"/>
      <c r="O78" s="101"/>
      <c r="P78" s="102">
        <f t="shared" ref="P78:S78" si="83">SUM(P76:P77)</f>
        <v>0</v>
      </c>
      <c r="Q78" s="102">
        <f t="shared" si="83"/>
        <v>0</v>
      </c>
      <c r="R78" s="102">
        <f t="shared" si="83"/>
        <v>0</v>
      </c>
      <c r="S78" s="102">
        <f t="shared" si="83"/>
        <v>0</v>
      </c>
      <c r="T78" s="10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>
      <c r="A79" s="71" t="s">
        <v>25</v>
      </c>
      <c r="B79" s="124" t="s">
        <v>112</v>
      </c>
      <c r="C79" s="116" t="s">
        <v>113</v>
      </c>
      <c r="D79" s="73"/>
      <c r="E79" s="74"/>
      <c r="F79" s="75"/>
      <c r="G79" s="104"/>
      <c r="H79" s="74"/>
      <c r="I79" s="75"/>
      <c r="J79" s="104"/>
      <c r="K79" s="74"/>
      <c r="L79" s="75"/>
      <c r="M79" s="104"/>
      <c r="N79" s="74"/>
      <c r="O79" s="75"/>
      <c r="P79" s="104"/>
      <c r="Q79" s="104"/>
      <c r="R79" s="104"/>
      <c r="S79" s="104"/>
      <c r="T79" s="77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ht="41.25" customHeight="1">
      <c r="A80" s="86" t="s">
        <v>36</v>
      </c>
      <c r="B80" s="125" t="s">
        <v>114</v>
      </c>
      <c r="C80" s="126" t="s">
        <v>113</v>
      </c>
      <c r="D80" s="119" t="s">
        <v>115</v>
      </c>
      <c r="E80" s="221" t="s">
        <v>45</v>
      </c>
      <c r="F80" s="219"/>
      <c r="G80" s="220"/>
      <c r="H80" s="221" t="s">
        <v>45</v>
      </c>
      <c r="I80" s="219"/>
      <c r="J80" s="220"/>
      <c r="K80" s="82">
        <v>1</v>
      </c>
      <c r="L80" s="83">
        <v>12500</v>
      </c>
      <c r="M80" s="84">
        <f>K80*L80</f>
        <v>12500</v>
      </c>
      <c r="N80" s="82">
        <v>1</v>
      </c>
      <c r="O80" s="83">
        <v>12500</v>
      </c>
      <c r="P80" s="84">
        <f>N80*O80</f>
        <v>12500</v>
      </c>
      <c r="Q80" s="84">
        <f>G80+M80</f>
        <v>12500</v>
      </c>
      <c r="R80" s="84">
        <f>J80+P80</f>
        <v>12500</v>
      </c>
      <c r="S80" s="84">
        <f>Q80-R80</f>
        <v>0</v>
      </c>
      <c r="T80" s="85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30" customHeight="1">
      <c r="A81" s="111" t="s">
        <v>116</v>
      </c>
      <c r="B81" s="127"/>
      <c r="C81" s="123"/>
      <c r="D81" s="99"/>
      <c r="E81" s="100"/>
      <c r="F81" s="101"/>
      <c r="G81" s="102">
        <f>SUM(G80)</f>
        <v>0</v>
      </c>
      <c r="H81" s="100"/>
      <c r="I81" s="101"/>
      <c r="J81" s="102">
        <f>SUM(J80)</f>
        <v>0</v>
      </c>
      <c r="K81" s="100"/>
      <c r="L81" s="101"/>
      <c r="M81" s="102">
        <f>SUM(M80)</f>
        <v>12500</v>
      </c>
      <c r="N81" s="100"/>
      <c r="O81" s="101"/>
      <c r="P81" s="102">
        <f t="shared" ref="P81:S81" si="84">SUM(P80)</f>
        <v>12500</v>
      </c>
      <c r="Q81" s="102">
        <f t="shared" si="84"/>
        <v>12500</v>
      </c>
      <c r="R81" s="102">
        <f t="shared" si="84"/>
        <v>12500</v>
      </c>
      <c r="S81" s="102">
        <f t="shared" si="84"/>
        <v>0</v>
      </c>
      <c r="T81" s="10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9.5" customHeight="1">
      <c r="A82" s="128" t="s">
        <v>117</v>
      </c>
      <c r="B82" s="129"/>
      <c r="C82" s="130"/>
      <c r="D82" s="131"/>
      <c r="E82" s="132"/>
      <c r="F82" s="133"/>
      <c r="G82" s="134">
        <f>G38+G43+G48+G54+G59+G64+G69+G74+G78+G81</f>
        <v>635963.6</v>
      </c>
      <c r="H82" s="132"/>
      <c r="I82" s="133"/>
      <c r="J82" s="134">
        <f>J38+J43+J48+J54+J59+J64+J69+J74+J78+J81</f>
        <v>635963.6</v>
      </c>
      <c r="K82" s="132"/>
      <c r="L82" s="133"/>
      <c r="M82" s="134">
        <f>M38+M43+M48+M54+M59+M64+M69+M74+M78+M81</f>
        <v>364007.39999999997</v>
      </c>
      <c r="N82" s="132"/>
      <c r="O82" s="133"/>
      <c r="P82" s="134">
        <f t="shared" ref="P82:S82" si="85">P38+P43+P48+P54+P59+P64+P69+P74+P78+P81</f>
        <v>364007.39999999991</v>
      </c>
      <c r="Q82" s="134">
        <f t="shared" si="85"/>
        <v>999971</v>
      </c>
      <c r="R82" s="134">
        <f t="shared" si="85"/>
        <v>999971</v>
      </c>
      <c r="S82" s="134">
        <f t="shared" si="85"/>
        <v>-2.2737367544323206E-13</v>
      </c>
      <c r="T82" s="135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</row>
    <row r="83" spans="1:38" ht="15.75" customHeight="1">
      <c r="A83" s="222"/>
      <c r="B83" s="200"/>
      <c r="C83" s="200"/>
      <c r="D83" s="137"/>
      <c r="E83" s="138"/>
      <c r="F83" s="139"/>
      <c r="G83" s="140"/>
      <c r="H83" s="138"/>
      <c r="I83" s="139"/>
      <c r="J83" s="140"/>
      <c r="K83" s="138"/>
      <c r="L83" s="139"/>
      <c r="M83" s="140"/>
      <c r="N83" s="138"/>
      <c r="O83" s="139"/>
      <c r="P83" s="140"/>
      <c r="Q83" s="140"/>
      <c r="R83" s="140"/>
      <c r="S83" s="140"/>
      <c r="T83" s="14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9.5" customHeight="1">
      <c r="A84" s="199" t="s">
        <v>118</v>
      </c>
      <c r="B84" s="200"/>
      <c r="C84" s="201"/>
      <c r="D84" s="142"/>
      <c r="E84" s="143"/>
      <c r="F84" s="144"/>
      <c r="G84" s="145">
        <f>G22-G82</f>
        <v>0</v>
      </c>
      <c r="H84" s="143"/>
      <c r="I84" s="144"/>
      <c r="J84" s="145">
        <f>J22-J82</f>
        <v>0</v>
      </c>
      <c r="K84" s="146"/>
      <c r="L84" s="144"/>
      <c r="M84" s="147">
        <f>M22-M82</f>
        <v>0</v>
      </c>
      <c r="N84" s="146"/>
      <c r="O84" s="144"/>
      <c r="P84" s="147">
        <f t="shared" ref="P84:S84" si="86">P22-P82</f>
        <v>0</v>
      </c>
      <c r="Q84" s="148">
        <f t="shared" si="86"/>
        <v>0</v>
      </c>
      <c r="R84" s="148">
        <f t="shared" si="86"/>
        <v>0</v>
      </c>
      <c r="S84" s="148">
        <f t="shared" si="86"/>
        <v>2.2737367544323206E-13</v>
      </c>
      <c r="T84" s="149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>
      <c r="A85" s="150"/>
      <c r="B85" s="151"/>
      <c r="C85" s="150"/>
      <c r="D85" s="150"/>
      <c r="E85" s="51"/>
      <c r="F85" s="150"/>
      <c r="G85" s="150"/>
      <c r="H85" s="51"/>
      <c r="I85" s="150"/>
      <c r="J85" s="150"/>
      <c r="K85" s="51"/>
      <c r="L85" s="150"/>
      <c r="M85" s="150"/>
      <c r="N85" s="51"/>
      <c r="O85" s="150"/>
      <c r="P85" s="150"/>
      <c r="Q85" s="150"/>
      <c r="R85" s="150"/>
      <c r="S85" s="150"/>
      <c r="T85" s="150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>
      <c r="A86" s="150"/>
      <c r="B86" s="151"/>
      <c r="C86" s="150"/>
      <c r="D86" s="150"/>
      <c r="E86" s="51"/>
      <c r="F86" s="150"/>
      <c r="G86" s="150"/>
      <c r="H86" s="51"/>
      <c r="I86" s="150"/>
      <c r="J86" s="150"/>
      <c r="K86" s="51"/>
      <c r="L86" s="150"/>
      <c r="M86" s="150"/>
      <c r="N86" s="51"/>
      <c r="O86" s="150"/>
      <c r="P86" s="150"/>
      <c r="Q86" s="150"/>
      <c r="R86" s="150"/>
      <c r="S86" s="150"/>
      <c r="T86" s="15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>
      <c r="A87" s="150" t="s">
        <v>119</v>
      </c>
      <c r="B87" s="151"/>
      <c r="C87" s="152" t="s">
        <v>214</v>
      </c>
      <c r="D87" s="150"/>
      <c r="E87" s="198"/>
      <c r="F87" s="152"/>
      <c r="G87" s="150"/>
      <c r="H87" s="153"/>
      <c r="I87" s="152" t="s">
        <v>215</v>
      </c>
      <c r="J87" s="152"/>
      <c r="K87" s="153"/>
      <c r="L87" s="150"/>
      <c r="M87" s="150"/>
      <c r="N87" s="51"/>
      <c r="O87" s="150"/>
      <c r="P87" s="150"/>
      <c r="Q87" s="150"/>
      <c r="R87" s="150"/>
      <c r="S87" s="150"/>
      <c r="T87" s="15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>
      <c r="A88" s="1"/>
      <c r="B88" s="1"/>
      <c r="C88" s="154" t="s">
        <v>120</v>
      </c>
      <c r="D88" s="150"/>
      <c r="E88" s="202" t="s">
        <v>121</v>
      </c>
      <c r="F88" s="203"/>
      <c r="G88" s="150"/>
      <c r="H88" s="51"/>
      <c r="I88" s="155" t="s">
        <v>122</v>
      </c>
      <c r="J88" s="150"/>
      <c r="K88" s="51"/>
      <c r="L88" s="155"/>
      <c r="M88" s="150"/>
      <c r="N88" s="51"/>
      <c r="O88" s="155"/>
      <c r="P88" s="150"/>
      <c r="Q88" s="150"/>
      <c r="R88" s="150"/>
      <c r="S88" s="15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>
      <c r="A89" s="1"/>
      <c r="B89" s="1"/>
      <c r="C89" s="156"/>
      <c r="D89" s="157"/>
      <c r="E89" s="158"/>
      <c r="F89" s="159"/>
      <c r="G89" s="160"/>
      <c r="H89" s="158"/>
      <c r="I89" s="159"/>
      <c r="J89" s="160"/>
      <c r="K89" s="161"/>
      <c r="L89" s="159"/>
      <c r="M89" s="160"/>
      <c r="N89" s="161"/>
      <c r="O89" s="159"/>
      <c r="P89" s="160"/>
      <c r="Q89" s="160"/>
      <c r="R89" s="160"/>
      <c r="S89" s="160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>
      <c r="A90" s="150"/>
      <c r="B90" s="151"/>
      <c r="C90" s="150"/>
      <c r="D90" s="150"/>
      <c r="E90" s="51"/>
      <c r="F90" s="150"/>
      <c r="G90" s="150"/>
      <c r="H90" s="51"/>
      <c r="I90" s="150"/>
      <c r="J90" s="150"/>
      <c r="K90" s="51"/>
      <c r="L90" s="150"/>
      <c r="M90" s="150"/>
      <c r="N90" s="51"/>
      <c r="O90" s="150"/>
      <c r="P90" s="150"/>
      <c r="Q90" s="150"/>
      <c r="R90" s="150"/>
      <c r="S90" s="15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>
      <c r="A91" s="150"/>
      <c r="B91" s="151"/>
      <c r="C91" s="150"/>
      <c r="D91" s="150"/>
      <c r="E91" s="51"/>
      <c r="F91" s="150"/>
      <c r="G91" s="150"/>
      <c r="H91" s="51"/>
      <c r="I91" s="150"/>
      <c r="J91" s="150"/>
      <c r="K91" s="51"/>
      <c r="L91" s="150"/>
      <c r="M91" s="150"/>
      <c r="N91" s="51"/>
      <c r="O91" s="150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>
      <c r="A94" s="150"/>
      <c r="B94" s="151"/>
      <c r="C94" s="150"/>
      <c r="D94" s="150"/>
      <c r="E94" s="51"/>
      <c r="F94" s="150"/>
      <c r="G94" s="150"/>
      <c r="H94" s="51"/>
      <c r="I94" s="150"/>
      <c r="J94" s="150"/>
      <c r="K94" s="51"/>
      <c r="L94" s="150"/>
      <c r="M94" s="150"/>
      <c r="N94" s="51"/>
      <c r="O94" s="150"/>
      <c r="P94" s="150"/>
      <c r="Q94" s="150"/>
      <c r="R94" s="150"/>
      <c r="S94" s="150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A19:T19" xr:uid="{00000000-0009-0000-0000-000000000000}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4:C84"/>
    <mergeCell ref="E88:F88"/>
    <mergeCell ref="E17:G17"/>
    <mergeCell ref="H17:J17"/>
    <mergeCell ref="A23:C23"/>
    <mergeCell ref="E31:G33"/>
    <mergeCell ref="H31:J33"/>
    <mergeCell ref="E35:G37"/>
    <mergeCell ref="H35:J37"/>
    <mergeCell ref="E76:G77"/>
    <mergeCell ref="H76:J77"/>
    <mergeCell ref="E80:G80"/>
    <mergeCell ref="H80:J80"/>
    <mergeCell ref="A83:C83"/>
  </mergeCells>
  <printOptions horizontalCentered="1"/>
  <pageMargins left="0" right="0" top="0" bottom="0" header="0" footer="0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014"/>
  <sheetViews>
    <sheetView tabSelected="1" topLeftCell="D1" workbookViewId="0">
      <selection activeCell="H3" sqref="H3:J3"/>
    </sheetView>
  </sheetViews>
  <sheetFormatPr defaultColWidth="12.59765625" defaultRowHeight="15" customHeight="1"/>
  <cols>
    <col min="1" max="1" width="12.8984375" hidden="1" customWidth="1"/>
    <col min="2" max="2" width="9.69921875" customWidth="1"/>
    <col min="3" max="3" width="33.5" customWidth="1"/>
    <col min="4" max="4" width="9" customWidth="1"/>
    <col min="5" max="5" width="19.69921875" customWidth="1"/>
    <col min="6" max="6" width="10.19921875" customWidth="1"/>
    <col min="7" max="7" width="18.5" customWidth="1"/>
    <col min="8" max="8" width="21.59765625" customWidth="1"/>
    <col min="9" max="9" width="10.09765625" customWidth="1"/>
    <col min="10" max="10" width="31.69921875" customWidth="1"/>
    <col min="11" max="26" width="6.69921875" customWidth="1"/>
  </cols>
  <sheetData>
    <row r="1" spans="1:26" ht="15" customHeight="1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123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>
      <c r="A2" s="162"/>
      <c r="B2" s="162"/>
      <c r="C2" s="162"/>
      <c r="D2" s="163"/>
      <c r="E2" s="162"/>
      <c r="F2" s="163"/>
      <c r="G2" s="162"/>
      <c r="H2" s="234" t="s">
        <v>124</v>
      </c>
      <c r="I2" s="208"/>
      <c r="J2" s="208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>
      <c r="A3" s="162"/>
      <c r="B3" s="162"/>
      <c r="C3" s="162"/>
      <c r="D3" s="163"/>
      <c r="E3" s="162"/>
      <c r="F3" s="163"/>
      <c r="G3" s="162"/>
      <c r="H3" s="234" t="s">
        <v>218</v>
      </c>
      <c r="I3" s="208"/>
      <c r="J3" s="208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>
      <c r="A5" s="162"/>
      <c r="B5" s="235" t="s">
        <v>125</v>
      </c>
      <c r="C5" s="208"/>
      <c r="D5" s="208"/>
      <c r="E5" s="208"/>
      <c r="F5" s="208"/>
      <c r="G5" s="208"/>
      <c r="H5" s="208"/>
      <c r="I5" s="208"/>
      <c r="J5" s="208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>
      <c r="A6" s="162"/>
      <c r="B6" s="236" t="s">
        <v>164</v>
      </c>
      <c r="C6" s="237"/>
      <c r="D6" s="237"/>
      <c r="E6" s="237"/>
      <c r="F6" s="237"/>
      <c r="G6" s="237"/>
      <c r="H6" s="237"/>
      <c r="I6" s="237"/>
      <c r="J6" s="237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>
      <c r="A7" s="162"/>
      <c r="B7" s="238" t="s">
        <v>126</v>
      </c>
      <c r="C7" s="208"/>
      <c r="D7" s="208"/>
      <c r="E7" s="208"/>
      <c r="F7" s="208"/>
      <c r="G7" s="208"/>
      <c r="H7" s="208"/>
      <c r="I7" s="208"/>
      <c r="J7" s="208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>
      <c r="A8" s="162"/>
      <c r="B8" s="235" t="s">
        <v>165</v>
      </c>
      <c r="C8" s="208"/>
      <c r="D8" s="208"/>
      <c r="E8" s="208"/>
      <c r="F8" s="208"/>
      <c r="G8" s="208"/>
      <c r="H8" s="208"/>
      <c r="I8" s="208"/>
      <c r="J8" s="208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>
      <c r="A10" s="166"/>
      <c r="B10" s="241" t="s">
        <v>127</v>
      </c>
      <c r="C10" s="240"/>
      <c r="D10" s="242"/>
      <c r="E10" s="243" t="s">
        <v>128</v>
      </c>
      <c r="F10" s="240"/>
      <c r="G10" s="240"/>
      <c r="H10" s="240"/>
      <c r="I10" s="240"/>
      <c r="J10" s="242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>
      <c r="A11" s="167" t="s">
        <v>129</v>
      </c>
      <c r="B11" s="167" t="s">
        <v>130</v>
      </c>
      <c r="C11" s="167" t="s">
        <v>4</v>
      </c>
      <c r="D11" s="168" t="s">
        <v>131</v>
      </c>
      <c r="E11" s="167" t="s">
        <v>132</v>
      </c>
      <c r="F11" s="168" t="s">
        <v>131</v>
      </c>
      <c r="G11" s="167" t="s">
        <v>133</v>
      </c>
      <c r="H11" s="167" t="s">
        <v>134</v>
      </c>
      <c r="I11" s="167" t="s">
        <v>135</v>
      </c>
      <c r="J11" s="167" t="s">
        <v>136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42.6" customHeight="1">
      <c r="A12" s="169"/>
      <c r="B12" s="169" t="s">
        <v>34</v>
      </c>
      <c r="C12" s="191" t="s">
        <v>160</v>
      </c>
      <c r="D12" s="192">
        <v>302250</v>
      </c>
      <c r="E12" s="191" t="s">
        <v>185</v>
      </c>
      <c r="F12" s="192">
        <v>302250</v>
      </c>
      <c r="G12" s="196"/>
      <c r="H12" s="196" t="s">
        <v>187</v>
      </c>
      <c r="I12" s="192">
        <v>302250</v>
      </c>
      <c r="J12" s="197" t="s">
        <v>211</v>
      </c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52.8" customHeight="1">
      <c r="A13" s="169"/>
      <c r="B13" s="186" t="s">
        <v>159</v>
      </c>
      <c r="C13" s="191" t="s">
        <v>162</v>
      </c>
      <c r="D13" s="192">
        <v>53448.6</v>
      </c>
      <c r="E13" s="191" t="s">
        <v>183</v>
      </c>
      <c r="F13" s="192">
        <v>53448.6</v>
      </c>
      <c r="G13" s="196"/>
      <c r="H13" s="196"/>
      <c r="I13" s="192">
        <v>53448.6</v>
      </c>
      <c r="J13" s="197" t="s">
        <v>209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49.2" customHeight="1">
      <c r="A14" s="169"/>
      <c r="B14" s="186" t="s">
        <v>175</v>
      </c>
      <c r="C14" s="191" t="s">
        <v>166</v>
      </c>
      <c r="D14" s="192">
        <v>186390</v>
      </c>
      <c r="E14" s="191" t="s">
        <v>176</v>
      </c>
      <c r="F14" s="192">
        <v>186390</v>
      </c>
      <c r="G14" s="196" t="s">
        <v>189</v>
      </c>
      <c r="H14" s="196" t="s">
        <v>193</v>
      </c>
      <c r="I14" s="192">
        <v>186390</v>
      </c>
      <c r="J14" s="197" t="s">
        <v>199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48" customHeight="1">
      <c r="A15" s="169"/>
      <c r="B15" s="186" t="s">
        <v>68</v>
      </c>
      <c r="C15" s="189" t="s">
        <v>168</v>
      </c>
      <c r="D15" s="192">
        <v>7125</v>
      </c>
      <c r="E15" s="191" t="s">
        <v>176</v>
      </c>
      <c r="F15" s="192">
        <v>7125</v>
      </c>
      <c r="G15" s="196" t="s">
        <v>189</v>
      </c>
      <c r="H15" s="196" t="s">
        <v>193</v>
      </c>
      <c r="I15" s="192">
        <v>7125</v>
      </c>
      <c r="J15" s="197" t="s">
        <v>204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45" customHeight="1">
      <c r="A16" s="169"/>
      <c r="B16" s="186" t="s">
        <v>70</v>
      </c>
      <c r="C16" s="189" t="s">
        <v>167</v>
      </c>
      <c r="D16" s="192">
        <v>14625</v>
      </c>
      <c r="E16" s="191" t="s">
        <v>176</v>
      </c>
      <c r="F16" s="192">
        <v>14625</v>
      </c>
      <c r="G16" s="196" t="s">
        <v>189</v>
      </c>
      <c r="H16" s="196" t="s">
        <v>193</v>
      </c>
      <c r="I16" s="192">
        <v>14625</v>
      </c>
      <c r="J16" s="191" t="s">
        <v>197</v>
      </c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48.6" customHeight="1">
      <c r="A17" s="169"/>
      <c r="B17" s="186" t="s">
        <v>72</v>
      </c>
      <c r="C17" s="190" t="s">
        <v>169</v>
      </c>
      <c r="D17" s="192">
        <v>3500</v>
      </c>
      <c r="E17" s="191" t="s">
        <v>176</v>
      </c>
      <c r="F17" s="192">
        <v>3500</v>
      </c>
      <c r="G17" s="196" t="s">
        <v>189</v>
      </c>
      <c r="H17" s="196" t="s">
        <v>193</v>
      </c>
      <c r="I17" s="192">
        <v>3500</v>
      </c>
      <c r="J17" s="197" t="s">
        <v>198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46.8" customHeight="1">
      <c r="A18" s="169"/>
      <c r="B18" s="186" t="s">
        <v>74</v>
      </c>
      <c r="C18" s="191" t="s">
        <v>170</v>
      </c>
      <c r="D18" s="192">
        <v>10125</v>
      </c>
      <c r="E18" s="191" t="s">
        <v>176</v>
      </c>
      <c r="F18" s="192">
        <v>10125</v>
      </c>
      <c r="G18" s="196" t="s">
        <v>190</v>
      </c>
      <c r="H18" s="196" t="s">
        <v>193</v>
      </c>
      <c r="I18" s="192">
        <v>10125</v>
      </c>
      <c r="J18" s="197" t="s">
        <v>200</v>
      </c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</row>
    <row r="19" spans="1:26" ht="50.4" customHeight="1">
      <c r="A19" s="187"/>
      <c r="B19" s="188" t="s">
        <v>78</v>
      </c>
      <c r="C19" s="191" t="s">
        <v>171</v>
      </c>
      <c r="D19" s="192">
        <v>31500</v>
      </c>
      <c r="E19" s="191" t="s">
        <v>176</v>
      </c>
      <c r="F19" s="192">
        <v>31500</v>
      </c>
      <c r="G19" s="196" t="s">
        <v>191</v>
      </c>
      <c r="H19" s="196" t="s">
        <v>193</v>
      </c>
      <c r="I19" s="192">
        <v>31500</v>
      </c>
      <c r="J19" s="197" t="s">
        <v>203</v>
      </c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46.8" customHeight="1">
      <c r="A20" s="187"/>
      <c r="B20" s="188" t="s">
        <v>80</v>
      </c>
      <c r="C20" s="191" t="s">
        <v>154</v>
      </c>
      <c r="D20" s="192">
        <v>27000</v>
      </c>
      <c r="E20" s="191" t="s">
        <v>176</v>
      </c>
      <c r="F20" s="192">
        <v>27000</v>
      </c>
      <c r="G20" s="196" t="s">
        <v>191</v>
      </c>
      <c r="H20" s="196" t="s">
        <v>193</v>
      </c>
      <c r="I20" s="192">
        <v>27000</v>
      </c>
      <c r="J20" s="197" t="s">
        <v>201</v>
      </c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15" customHeight="1">
      <c r="A21" s="170"/>
      <c r="B21" s="239" t="s">
        <v>137</v>
      </c>
      <c r="C21" s="240"/>
      <c r="D21" s="171">
        <f>SUM(D12:D20)</f>
        <v>635963.6</v>
      </c>
      <c r="E21" s="172"/>
      <c r="F21" s="171">
        <f>SUM(F12:F20)</f>
        <v>635963.6</v>
      </c>
      <c r="G21" s="172"/>
      <c r="H21" s="172"/>
      <c r="I21" s="171">
        <f>SUM(I12:I20)</f>
        <v>635963.6</v>
      </c>
      <c r="J21" s="172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ht="14.25" customHeight="1">
      <c r="A22" s="162"/>
      <c r="B22" s="162"/>
      <c r="C22" s="162"/>
      <c r="D22" s="163"/>
      <c r="E22" s="162"/>
      <c r="F22" s="163"/>
      <c r="G22" s="162"/>
      <c r="H22" s="162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14.25" customHeight="1">
      <c r="A23" s="162"/>
      <c r="B23" s="162"/>
      <c r="C23" s="162"/>
      <c r="D23" s="163"/>
      <c r="E23" s="162"/>
      <c r="F23" s="163"/>
      <c r="G23" s="162"/>
      <c r="H23" s="162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44.25" customHeight="1">
      <c r="A24" s="166"/>
      <c r="B24" s="241" t="s">
        <v>138</v>
      </c>
      <c r="C24" s="240"/>
      <c r="D24" s="242"/>
      <c r="E24" s="243" t="s">
        <v>128</v>
      </c>
      <c r="F24" s="240"/>
      <c r="G24" s="240"/>
      <c r="H24" s="240"/>
      <c r="I24" s="240"/>
      <c r="J24" s="242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ht="61.5" customHeight="1">
      <c r="A25" s="167" t="s">
        <v>129</v>
      </c>
      <c r="B25" s="167" t="s">
        <v>130</v>
      </c>
      <c r="C25" s="167" t="s">
        <v>4</v>
      </c>
      <c r="D25" s="168" t="s">
        <v>131</v>
      </c>
      <c r="E25" s="167" t="s">
        <v>132</v>
      </c>
      <c r="F25" s="168" t="s">
        <v>131</v>
      </c>
      <c r="G25" s="167" t="s">
        <v>133</v>
      </c>
      <c r="H25" s="167" t="s">
        <v>134</v>
      </c>
      <c r="I25" s="167" t="s">
        <v>135</v>
      </c>
      <c r="J25" s="167" t="s">
        <v>136</v>
      </c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ht="75.599999999999994" customHeight="1">
      <c r="A26" s="169"/>
      <c r="B26" s="169" t="s">
        <v>34</v>
      </c>
      <c r="C26" s="191" t="s">
        <v>160</v>
      </c>
      <c r="D26" s="192">
        <v>80600</v>
      </c>
      <c r="E26" s="191" t="s">
        <v>184</v>
      </c>
      <c r="F26" s="192">
        <v>80600</v>
      </c>
      <c r="G26" s="196"/>
      <c r="H26" s="196" t="s">
        <v>187</v>
      </c>
      <c r="I26" s="192">
        <v>80600</v>
      </c>
      <c r="J26" s="195" t="s">
        <v>210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45.6" customHeight="1">
      <c r="A27" s="169"/>
      <c r="B27" s="186" t="s">
        <v>42</v>
      </c>
      <c r="C27" s="191" t="s">
        <v>161</v>
      </c>
      <c r="D27" s="192">
        <v>58000</v>
      </c>
      <c r="E27" s="191" t="s">
        <v>185</v>
      </c>
      <c r="F27" s="192">
        <v>58000</v>
      </c>
      <c r="G27" s="196" t="s">
        <v>186</v>
      </c>
      <c r="H27" s="196" t="s">
        <v>188</v>
      </c>
      <c r="I27" s="192">
        <v>58000</v>
      </c>
      <c r="J27" s="196" t="s">
        <v>208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55.2" customHeight="1">
      <c r="A28" s="169"/>
      <c r="B28" s="186" t="s">
        <v>159</v>
      </c>
      <c r="C28" s="191" t="s">
        <v>162</v>
      </c>
      <c r="D28" s="192">
        <v>14252.96</v>
      </c>
      <c r="E28" s="191" t="s">
        <v>183</v>
      </c>
      <c r="F28" s="192">
        <v>14252.96</v>
      </c>
      <c r="G28" s="196"/>
      <c r="H28" s="196"/>
      <c r="I28" s="192">
        <v>14252.96</v>
      </c>
      <c r="J28" s="191" t="s">
        <v>209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54.6" customHeight="1">
      <c r="A29" s="169"/>
      <c r="B29" s="186" t="s">
        <v>151</v>
      </c>
      <c r="C29" s="191" t="s">
        <v>163</v>
      </c>
      <c r="D29" s="192">
        <v>12760</v>
      </c>
      <c r="E29" s="191" t="s">
        <v>183</v>
      </c>
      <c r="F29" s="192">
        <v>12760</v>
      </c>
      <c r="G29" s="196"/>
      <c r="H29" s="196"/>
      <c r="I29" s="192">
        <v>12760</v>
      </c>
      <c r="J29" s="191" t="s">
        <v>207</v>
      </c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 ht="46.8" customHeight="1">
      <c r="A30" s="169"/>
      <c r="B30" s="186" t="s">
        <v>175</v>
      </c>
      <c r="C30" s="191" t="s">
        <v>166</v>
      </c>
      <c r="D30" s="192">
        <v>49704</v>
      </c>
      <c r="E30" s="191" t="s">
        <v>176</v>
      </c>
      <c r="F30" s="192">
        <v>49704</v>
      </c>
      <c r="G30" s="196" t="s">
        <v>189</v>
      </c>
      <c r="H30" s="196" t="s">
        <v>194</v>
      </c>
      <c r="I30" s="192">
        <v>49704</v>
      </c>
      <c r="J30" s="191" t="s">
        <v>199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47.4" customHeight="1">
      <c r="A31" s="169"/>
      <c r="B31" s="186" t="s">
        <v>68</v>
      </c>
      <c r="C31" s="193" t="s">
        <v>168</v>
      </c>
      <c r="D31" s="192">
        <v>1300</v>
      </c>
      <c r="E31" s="191" t="s">
        <v>176</v>
      </c>
      <c r="F31" s="192">
        <v>1300</v>
      </c>
      <c r="G31" s="196" t="s">
        <v>189</v>
      </c>
      <c r="H31" s="196" t="s">
        <v>194</v>
      </c>
      <c r="I31" s="192">
        <v>1300</v>
      </c>
      <c r="J31" s="191" t="s">
        <v>204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47.4" customHeight="1">
      <c r="A32" s="169"/>
      <c r="B32" s="186" t="s">
        <v>70</v>
      </c>
      <c r="C32" s="193" t="s">
        <v>167</v>
      </c>
      <c r="D32" s="192">
        <v>3050</v>
      </c>
      <c r="E32" s="191" t="s">
        <v>176</v>
      </c>
      <c r="F32" s="192">
        <v>3050</v>
      </c>
      <c r="G32" s="196" t="s">
        <v>189</v>
      </c>
      <c r="H32" s="196" t="s">
        <v>194</v>
      </c>
      <c r="I32" s="192">
        <v>3050</v>
      </c>
      <c r="J32" s="191" t="s">
        <v>197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48.6" customHeight="1">
      <c r="A33" s="169"/>
      <c r="B33" s="186" t="s">
        <v>72</v>
      </c>
      <c r="C33" s="194" t="s">
        <v>169</v>
      </c>
      <c r="D33" s="192">
        <v>15000</v>
      </c>
      <c r="E33" s="191" t="s">
        <v>176</v>
      </c>
      <c r="F33" s="192">
        <v>15000</v>
      </c>
      <c r="G33" s="196" t="s">
        <v>189</v>
      </c>
      <c r="H33" s="196" t="s">
        <v>194</v>
      </c>
      <c r="I33" s="192">
        <v>15000</v>
      </c>
      <c r="J33" s="191" t="s">
        <v>198</v>
      </c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46.8" customHeight="1">
      <c r="A34" s="169"/>
      <c r="B34" s="186" t="s">
        <v>74</v>
      </c>
      <c r="C34" s="191" t="s">
        <v>170</v>
      </c>
      <c r="D34" s="192">
        <v>2700</v>
      </c>
      <c r="E34" s="191" t="s">
        <v>176</v>
      </c>
      <c r="F34" s="192">
        <v>2700</v>
      </c>
      <c r="G34" s="196" t="s">
        <v>190</v>
      </c>
      <c r="H34" s="196" t="s">
        <v>194</v>
      </c>
      <c r="I34" s="192">
        <v>2700</v>
      </c>
      <c r="J34" s="191" t="s">
        <v>200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45.6" customHeight="1">
      <c r="A35" s="169"/>
      <c r="B35" s="188" t="s">
        <v>78</v>
      </c>
      <c r="C35" s="191" t="s">
        <v>171</v>
      </c>
      <c r="D35" s="192">
        <v>8400</v>
      </c>
      <c r="E35" s="191" t="s">
        <v>176</v>
      </c>
      <c r="F35" s="192">
        <v>8400</v>
      </c>
      <c r="G35" s="196" t="s">
        <v>191</v>
      </c>
      <c r="H35" s="196" t="s">
        <v>194</v>
      </c>
      <c r="I35" s="192">
        <v>8400</v>
      </c>
      <c r="J35" s="191" t="s">
        <v>203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47.4" customHeight="1">
      <c r="A36" s="169"/>
      <c r="B36" s="188" t="s">
        <v>79</v>
      </c>
      <c r="C36" s="191" t="s">
        <v>153</v>
      </c>
      <c r="D36" s="192">
        <v>55000</v>
      </c>
      <c r="E36" s="191" t="s">
        <v>176</v>
      </c>
      <c r="F36" s="192">
        <v>55000</v>
      </c>
      <c r="G36" s="196" t="s">
        <v>192</v>
      </c>
      <c r="H36" s="196" t="s">
        <v>194</v>
      </c>
      <c r="I36" s="192">
        <v>55000</v>
      </c>
      <c r="J36" s="191" t="s">
        <v>202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48.6" customHeight="1">
      <c r="A37" s="169"/>
      <c r="B37" s="188" t="s">
        <v>80</v>
      </c>
      <c r="C37" s="191" t="s">
        <v>154</v>
      </c>
      <c r="D37" s="192">
        <v>27850</v>
      </c>
      <c r="E37" s="191" t="s">
        <v>176</v>
      </c>
      <c r="F37" s="192">
        <v>27850</v>
      </c>
      <c r="G37" s="196" t="s">
        <v>191</v>
      </c>
      <c r="H37" s="196" t="s">
        <v>194</v>
      </c>
      <c r="I37" s="192">
        <v>27850</v>
      </c>
      <c r="J37" s="191" t="s">
        <v>201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36" customHeight="1">
      <c r="A38" s="169"/>
      <c r="B38" s="186" t="s">
        <v>172</v>
      </c>
      <c r="C38" s="191" t="s">
        <v>173</v>
      </c>
      <c r="D38" s="192">
        <v>21321</v>
      </c>
      <c r="E38" s="191" t="s">
        <v>176</v>
      </c>
      <c r="F38" s="192">
        <v>21358.22</v>
      </c>
      <c r="G38" s="196" t="s">
        <v>180</v>
      </c>
      <c r="H38" s="196" t="s">
        <v>181</v>
      </c>
      <c r="I38" s="192">
        <v>21355.22</v>
      </c>
      <c r="J38" s="191" t="s">
        <v>196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73.2" customHeight="1">
      <c r="A39" s="187"/>
      <c r="B39" s="188" t="s">
        <v>100</v>
      </c>
      <c r="C39" s="191" t="s">
        <v>101</v>
      </c>
      <c r="D39" s="192">
        <v>57</v>
      </c>
      <c r="E39" s="191" t="s">
        <v>205</v>
      </c>
      <c r="F39" s="192">
        <v>48</v>
      </c>
      <c r="G39" s="196"/>
      <c r="H39" s="196"/>
      <c r="I39" s="192">
        <v>48</v>
      </c>
      <c r="J39" s="196" t="s">
        <v>212</v>
      </c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36" customHeight="1">
      <c r="A40" s="187"/>
      <c r="B40" s="188" t="s">
        <v>102</v>
      </c>
      <c r="C40" s="191" t="s">
        <v>103</v>
      </c>
      <c r="D40" s="192">
        <v>200</v>
      </c>
      <c r="E40" s="191" t="s">
        <v>205</v>
      </c>
      <c r="F40" s="192">
        <v>100</v>
      </c>
      <c r="G40" s="196"/>
      <c r="H40" s="196"/>
      <c r="I40" s="192">
        <v>100</v>
      </c>
      <c r="J40" s="191" t="s">
        <v>182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36" customHeight="1">
      <c r="A41" s="187"/>
      <c r="B41" s="188" t="s">
        <v>104</v>
      </c>
      <c r="C41" s="191" t="s">
        <v>174</v>
      </c>
      <c r="D41" s="192">
        <v>812.44</v>
      </c>
      <c r="E41" s="191" t="s">
        <v>205</v>
      </c>
      <c r="F41" s="192">
        <v>887.22</v>
      </c>
      <c r="G41" s="196"/>
      <c r="H41" s="196"/>
      <c r="I41" s="192">
        <v>887.22</v>
      </c>
      <c r="J41" s="191" t="s">
        <v>195</v>
      </c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69.599999999999994" customHeight="1">
      <c r="A42" s="187"/>
      <c r="B42" s="188" t="s">
        <v>114</v>
      </c>
      <c r="C42" s="191" t="s">
        <v>113</v>
      </c>
      <c r="D42" s="192">
        <v>12500</v>
      </c>
      <c r="E42" s="191" t="s">
        <v>177</v>
      </c>
      <c r="F42" s="192">
        <v>12500</v>
      </c>
      <c r="G42" s="196" t="s">
        <v>178</v>
      </c>
      <c r="H42" s="196" t="s">
        <v>179</v>
      </c>
      <c r="I42" s="192">
        <v>12500</v>
      </c>
      <c r="J42" s="191" t="s">
        <v>206</v>
      </c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5" customHeight="1">
      <c r="A43" s="170"/>
      <c r="B43" s="239" t="s">
        <v>137</v>
      </c>
      <c r="C43" s="244"/>
      <c r="D43" s="171">
        <v>364007.4</v>
      </c>
      <c r="E43" s="172"/>
      <c r="F43" s="171">
        <v>364007.4</v>
      </c>
      <c r="G43" s="172"/>
      <c r="H43" s="172"/>
      <c r="I43" s="171">
        <v>364007.4</v>
      </c>
      <c r="J43" s="172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spans="1:26" ht="14.25" customHeight="1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>
      <c r="A45" s="174"/>
      <c r="B45" s="174" t="s">
        <v>139</v>
      </c>
      <c r="C45" s="174"/>
      <c r="D45" s="175"/>
      <c r="E45" s="174"/>
      <c r="F45" s="175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spans="1:26" ht="14.25" customHeight="1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4.25" customHeight="1">
      <c r="A232" s="162"/>
      <c r="B232" s="162"/>
      <c r="C232" s="162"/>
      <c r="D232" s="163"/>
      <c r="E232" s="162"/>
      <c r="F232" s="163"/>
      <c r="G232" s="162"/>
      <c r="H232" s="162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</row>
    <row r="233" spans="1:26" ht="14.25" customHeight="1">
      <c r="A233" s="162"/>
      <c r="B233" s="162"/>
      <c r="C233" s="162"/>
      <c r="D233" s="163"/>
      <c r="E233" s="162"/>
      <c r="F233" s="163"/>
      <c r="G233" s="162"/>
      <c r="H233" s="162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</row>
    <row r="234" spans="1:26" ht="14.25" customHeight="1">
      <c r="A234" s="162"/>
      <c r="B234" s="162"/>
      <c r="C234" s="162"/>
      <c r="D234" s="163"/>
      <c r="E234" s="162"/>
      <c r="F234" s="163"/>
      <c r="G234" s="162"/>
      <c r="H234" s="162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</row>
    <row r="235" spans="1:26" ht="14.25" customHeight="1">
      <c r="A235" s="162"/>
      <c r="B235" s="162"/>
      <c r="C235" s="162"/>
      <c r="D235" s="163"/>
      <c r="E235" s="162"/>
      <c r="F235" s="163"/>
      <c r="G235" s="162"/>
      <c r="H235" s="162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</row>
    <row r="236" spans="1:26" ht="14.25" customHeight="1">
      <c r="A236" s="162"/>
      <c r="B236" s="162"/>
      <c r="C236" s="162"/>
      <c r="D236" s="163"/>
      <c r="E236" s="162"/>
      <c r="F236" s="163"/>
      <c r="G236" s="162"/>
      <c r="H236" s="162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</row>
    <row r="237" spans="1:26" ht="14.25" customHeight="1">
      <c r="A237" s="162"/>
      <c r="B237" s="162"/>
      <c r="C237" s="162"/>
      <c r="D237" s="163"/>
      <c r="E237" s="162"/>
      <c r="F237" s="163"/>
      <c r="G237" s="162"/>
      <c r="H237" s="162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</row>
    <row r="238" spans="1:26" ht="14.25" customHeight="1">
      <c r="A238" s="162"/>
      <c r="B238" s="162"/>
      <c r="C238" s="162"/>
      <c r="D238" s="163"/>
      <c r="E238" s="162"/>
      <c r="F238" s="163"/>
      <c r="G238" s="162"/>
      <c r="H238" s="162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</row>
    <row r="239" spans="1:26" ht="14.25" customHeight="1">
      <c r="A239" s="162"/>
      <c r="B239" s="162"/>
      <c r="C239" s="162"/>
      <c r="D239" s="163"/>
      <c r="E239" s="162"/>
      <c r="F239" s="163"/>
      <c r="G239" s="162"/>
      <c r="H239" s="162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</row>
    <row r="240" spans="1:26" ht="14.25" customHeight="1">
      <c r="A240" s="162"/>
      <c r="B240" s="162"/>
      <c r="C240" s="162"/>
      <c r="D240" s="163"/>
      <c r="E240" s="162"/>
      <c r="F240" s="163"/>
      <c r="G240" s="162"/>
      <c r="H240" s="162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</row>
    <row r="241" spans="1:26" ht="14.25" customHeight="1">
      <c r="A241" s="162"/>
      <c r="B241" s="162"/>
      <c r="C241" s="162"/>
      <c r="D241" s="163"/>
      <c r="E241" s="162"/>
      <c r="F241" s="163"/>
      <c r="G241" s="162"/>
      <c r="H241" s="162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</row>
    <row r="242" spans="1:26" ht="14.25" customHeight="1">
      <c r="A242" s="162"/>
      <c r="B242" s="162"/>
      <c r="C242" s="162"/>
      <c r="D242" s="163"/>
      <c r="E242" s="162"/>
      <c r="F242" s="163"/>
      <c r="G242" s="162"/>
      <c r="H242" s="162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</row>
    <row r="243" spans="1:26" ht="14.25" customHeight="1">
      <c r="A243" s="162"/>
      <c r="B243" s="162"/>
      <c r="C243" s="162"/>
      <c r="D243" s="163"/>
      <c r="E243" s="162"/>
      <c r="F243" s="163"/>
      <c r="G243" s="162"/>
      <c r="H243" s="162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</row>
    <row r="244" spans="1:26" ht="14.25" customHeight="1">
      <c r="A244" s="162"/>
      <c r="B244" s="162"/>
      <c r="C244" s="162"/>
      <c r="D244" s="163"/>
      <c r="E244" s="162"/>
      <c r="F244" s="163"/>
      <c r="G244" s="162"/>
      <c r="H244" s="162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</row>
    <row r="245" spans="1:26" ht="14.25" customHeight="1">
      <c r="A245" s="162"/>
      <c r="B245" s="162"/>
      <c r="C245" s="162"/>
      <c r="D245" s="163"/>
      <c r="E245" s="162"/>
      <c r="F245" s="163"/>
      <c r="G245" s="162"/>
      <c r="H245" s="162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</row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12">
    <mergeCell ref="B21:C21"/>
    <mergeCell ref="B24:D24"/>
    <mergeCell ref="E24:J24"/>
    <mergeCell ref="B43:C43"/>
    <mergeCell ref="B8:J8"/>
    <mergeCell ref="E10:J10"/>
    <mergeCell ref="B10:D10"/>
    <mergeCell ref="H2:J2"/>
    <mergeCell ref="H3:J3"/>
    <mergeCell ref="B5:J5"/>
    <mergeCell ref="B6:J6"/>
    <mergeCell ref="B7:J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2022-02-21T14:43:22Z</cp:lastPrinted>
  <dcterms:created xsi:type="dcterms:W3CDTF">2022-02-21T14:59:51Z</dcterms:created>
  <dcterms:modified xsi:type="dcterms:W3CDTF">2022-02-21T15:09:41Z</dcterms:modified>
</cp:coreProperties>
</file>