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GolBuh\Desktop\Фонд\Звіти\"/>
    </mc:Choice>
  </mc:AlternateContent>
  <xr:revisionPtr revIDLastSave="0" documentId="13_ncr:1_{8695806A-C1B3-4CAC-B832-D2806E8F69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Q31" i="1" l="1"/>
  <c r="P29" i="1"/>
  <c r="R29" i="1" s="1"/>
  <c r="P30" i="1"/>
  <c r="R30" i="1" s="1"/>
  <c r="P31" i="1"/>
  <c r="R31" i="1" s="1"/>
  <c r="M29" i="1"/>
  <c r="Q29" i="1" s="1"/>
  <c r="M30" i="1"/>
  <c r="Q30" i="1" s="1"/>
  <c r="M31" i="1"/>
  <c r="J29" i="1"/>
  <c r="J30" i="1"/>
  <c r="J31" i="1"/>
  <c r="G29" i="1"/>
  <c r="G30" i="1"/>
  <c r="G31" i="1"/>
  <c r="S31" i="1" l="1"/>
  <c r="S30" i="1"/>
  <c r="S29" i="1"/>
  <c r="I29" i="2" l="1"/>
  <c r="F29" i="2"/>
  <c r="D29" i="2"/>
  <c r="I18" i="2"/>
  <c r="F18" i="2"/>
  <c r="D18" i="2"/>
  <c r="P82" i="1"/>
  <c r="J82" i="1"/>
  <c r="G82" i="1"/>
  <c r="P81" i="1"/>
  <c r="R81" i="1" s="1"/>
  <c r="R82" i="1" s="1"/>
  <c r="M81" i="1"/>
  <c r="M82" i="1" s="1"/>
  <c r="J79" i="1"/>
  <c r="G79" i="1"/>
  <c r="P78" i="1"/>
  <c r="R78" i="1" s="1"/>
  <c r="M78" i="1"/>
  <c r="Q78" i="1" s="1"/>
  <c r="S78" i="1" s="1"/>
  <c r="P77" i="1"/>
  <c r="R77" i="1" s="1"/>
  <c r="M77" i="1"/>
  <c r="P74" i="1"/>
  <c r="M74" i="1"/>
  <c r="J74" i="1"/>
  <c r="G74" i="1"/>
  <c r="P73" i="1"/>
  <c r="M73" i="1"/>
  <c r="J73" i="1"/>
  <c r="R73" i="1" s="1"/>
  <c r="G73" i="1"/>
  <c r="P72" i="1"/>
  <c r="P75" i="1" s="1"/>
  <c r="M72" i="1"/>
  <c r="J72" i="1"/>
  <c r="G72" i="1"/>
  <c r="P69" i="1"/>
  <c r="M69" i="1"/>
  <c r="J69" i="1"/>
  <c r="R69" i="1" s="1"/>
  <c r="G69" i="1"/>
  <c r="P68" i="1"/>
  <c r="M68" i="1"/>
  <c r="J68" i="1"/>
  <c r="G68" i="1"/>
  <c r="P67" i="1"/>
  <c r="M67" i="1"/>
  <c r="M70" i="1" s="1"/>
  <c r="J67" i="1"/>
  <c r="J70" i="1" s="1"/>
  <c r="G67" i="1"/>
  <c r="P64" i="1"/>
  <c r="M64" i="1"/>
  <c r="J64" i="1"/>
  <c r="R64" i="1" s="1"/>
  <c r="G64" i="1"/>
  <c r="P63" i="1"/>
  <c r="M63" i="1"/>
  <c r="J63" i="1"/>
  <c r="R63" i="1" s="1"/>
  <c r="G63" i="1"/>
  <c r="P62" i="1"/>
  <c r="P65" i="1" s="1"/>
  <c r="M62" i="1"/>
  <c r="M65" i="1" s="1"/>
  <c r="J62" i="1"/>
  <c r="R62" i="1" s="1"/>
  <c r="R65" i="1" s="1"/>
  <c r="G62" i="1"/>
  <c r="P59" i="1"/>
  <c r="M59" i="1"/>
  <c r="J59" i="1"/>
  <c r="G59" i="1"/>
  <c r="P58" i="1"/>
  <c r="M58" i="1"/>
  <c r="J58" i="1"/>
  <c r="G58" i="1"/>
  <c r="P57" i="1"/>
  <c r="P60" i="1" s="1"/>
  <c r="M57" i="1"/>
  <c r="M60" i="1" s="1"/>
  <c r="J57" i="1"/>
  <c r="G57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J55" i="1" s="1"/>
  <c r="G51" i="1"/>
  <c r="G55" i="1" s="1"/>
  <c r="P48" i="1"/>
  <c r="M48" i="1"/>
  <c r="J48" i="1"/>
  <c r="R48" i="1" s="1"/>
  <c r="G48" i="1"/>
  <c r="P47" i="1"/>
  <c r="M47" i="1"/>
  <c r="J47" i="1"/>
  <c r="R47" i="1" s="1"/>
  <c r="G47" i="1"/>
  <c r="P46" i="1"/>
  <c r="P49" i="1" s="1"/>
  <c r="M46" i="1"/>
  <c r="M49" i="1" s="1"/>
  <c r="J46" i="1"/>
  <c r="J49" i="1" s="1"/>
  <c r="G46" i="1"/>
  <c r="P43" i="1"/>
  <c r="M43" i="1"/>
  <c r="J43" i="1"/>
  <c r="R43" i="1" s="1"/>
  <c r="G43" i="1"/>
  <c r="P42" i="1"/>
  <c r="P44" i="1" s="1"/>
  <c r="M42" i="1"/>
  <c r="M44" i="1" s="1"/>
  <c r="J42" i="1"/>
  <c r="G42" i="1"/>
  <c r="P39" i="1"/>
  <c r="R39" i="1" s="1"/>
  <c r="M39" i="1"/>
  <c r="Q39" i="1" s="1"/>
  <c r="P38" i="1"/>
  <c r="R38" i="1" s="1"/>
  <c r="M38" i="1"/>
  <c r="Q38" i="1" s="1"/>
  <c r="P37" i="1"/>
  <c r="R37" i="1" s="1"/>
  <c r="M37" i="1"/>
  <c r="Q37" i="1" s="1"/>
  <c r="P35" i="1"/>
  <c r="R35" i="1" s="1"/>
  <c r="M35" i="1"/>
  <c r="Q35" i="1" s="1"/>
  <c r="P34" i="1"/>
  <c r="R34" i="1" s="1"/>
  <c r="M34" i="1"/>
  <c r="Q34" i="1" s="1"/>
  <c r="R33" i="1"/>
  <c r="P33" i="1"/>
  <c r="M33" i="1"/>
  <c r="Q33" i="1" s="1"/>
  <c r="P28" i="1"/>
  <c r="M28" i="1"/>
  <c r="J28" i="1"/>
  <c r="G28" i="1"/>
  <c r="P27" i="1"/>
  <c r="M27" i="1"/>
  <c r="J27" i="1"/>
  <c r="G27" i="1"/>
  <c r="P22" i="1"/>
  <c r="M22" i="1"/>
  <c r="J22" i="1"/>
  <c r="G22" i="1"/>
  <c r="R21" i="1"/>
  <c r="R22" i="1" s="1"/>
  <c r="Q21" i="1"/>
  <c r="Q22" i="1" s="1"/>
  <c r="P70" i="1" l="1"/>
  <c r="R68" i="1"/>
  <c r="P55" i="1"/>
  <c r="M55" i="1"/>
  <c r="R42" i="1"/>
  <c r="R44" i="1" s="1"/>
  <c r="M75" i="1"/>
  <c r="Q52" i="1"/>
  <c r="Q53" i="1"/>
  <c r="Q54" i="1"/>
  <c r="Q57" i="1"/>
  <c r="Q60" i="1" s="1"/>
  <c r="Q58" i="1"/>
  <c r="Q59" i="1"/>
  <c r="Q67" i="1"/>
  <c r="Q68" i="1"/>
  <c r="S68" i="1" s="1"/>
  <c r="Q69" i="1"/>
  <c r="Q72" i="1"/>
  <c r="Q73" i="1"/>
  <c r="S73" i="1" s="1"/>
  <c r="Q74" i="1"/>
  <c r="G49" i="1"/>
  <c r="R74" i="1"/>
  <c r="G26" i="1"/>
  <c r="G40" i="1" s="1"/>
  <c r="J75" i="1"/>
  <c r="M36" i="1"/>
  <c r="Q47" i="1"/>
  <c r="S47" i="1" s="1"/>
  <c r="Q48" i="1"/>
  <c r="S48" i="1" s="1"/>
  <c r="R27" i="1"/>
  <c r="R28" i="1"/>
  <c r="G75" i="1"/>
  <c r="S21" i="1"/>
  <c r="S22" i="1" s="1"/>
  <c r="M26" i="1"/>
  <c r="S34" i="1"/>
  <c r="S35" i="1"/>
  <c r="S39" i="1"/>
  <c r="G60" i="1"/>
  <c r="M79" i="1"/>
  <c r="R32" i="1"/>
  <c r="R52" i="1"/>
  <c r="R53" i="1"/>
  <c r="R54" i="1"/>
  <c r="R57" i="1"/>
  <c r="R58" i="1"/>
  <c r="S58" i="1" s="1"/>
  <c r="R59" i="1"/>
  <c r="S59" i="1" s="1"/>
  <c r="Q62" i="1"/>
  <c r="S62" i="1" s="1"/>
  <c r="Q63" i="1"/>
  <c r="S63" i="1" s="1"/>
  <c r="Q64" i="1"/>
  <c r="S64" i="1" s="1"/>
  <c r="G65" i="1"/>
  <c r="M32" i="1"/>
  <c r="Q42" i="1"/>
  <c r="Q43" i="1"/>
  <c r="S43" i="1" s="1"/>
  <c r="S69" i="1"/>
  <c r="G70" i="1"/>
  <c r="Q77" i="1"/>
  <c r="S77" i="1" s="1"/>
  <c r="S79" i="1" s="1"/>
  <c r="P26" i="1"/>
  <c r="Q27" i="1"/>
  <c r="Q28" i="1"/>
  <c r="Q32" i="1"/>
  <c r="S33" i="1"/>
  <c r="S38" i="1"/>
  <c r="R36" i="1"/>
  <c r="S57" i="1"/>
  <c r="Q36" i="1"/>
  <c r="S37" i="1"/>
  <c r="Q65" i="1"/>
  <c r="R79" i="1"/>
  <c r="Q46" i="1"/>
  <c r="Q51" i="1"/>
  <c r="R67" i="1"/>
  <c r="R72" i="1"/>
  <c r="R75" i="1" s="1"/>
  <c r="J26" i="1"/>
  <c r="J40" i="1" s="1"/>
  <c r="P32" i="1"/>
  <c r="P36" i="1"/>
  <c r="G44" i="1"/>
  <c r="R46" i="1"/>
  <c r="R49" i="1" s="1"/>
  <c r="R51" i="1"/>
  <c r="J60" i="1"/>
  <c r="J65" i="1"/>
  <c r="P79" i="1"/>
  <c r="J44" i="1"/>
  <c r="Q81" i="1"/>
  <c r="R70" i="1" l="1"/>
  <c r="Q70" i="1"/>
  <c r="S52" i="1"/>
  <c r="S42" i="1"/>
  <c r="S74" i="1"/>
  <c r="S54" i="1"/>
  <c r="Q75" i="1"/>
  <c r="S53" i="1"/>
  <c r="S44" i="1"/>
  <c r="Q26" i="1"/>
  <c r="Q40" i="1" s="1"/>
  <c r="G83" i="1"/>
  <c r="G85" i="1" s="1"/>
  <c r="M40" i="1"/>
  <c r="M83" i="1" s="1"/>
  <c r="M85" i="1" s="1"/>
  <c r="R26" i="1"/>
  <c r="R40" i="1" s="1"/>
  <c r="S28" i="1"/>
  <c r="S27" i="1"/>
  <c r="S60" i="1"/>
  <c r="R60" i="1"/>
  <c r="S32" i="1"/>
  <c r="R55" i="1"/>
  <c r="P40" i="1"/>
  <c r="P83" i="1" s="1"/>
  <c r="P85" i="1" s="1"/>
  <c r="Q44" i="1"/>
  <c r="Q79" i="1"/>
  <c r="S36" i="1"/>
  <c r="S67" i="1"/>
  <c r="S70" i="1" s="1"/>
  <c r="S81" i="1"/>
  <c r="S82" i="1" s="1"/>
  <c r="Q82" i="1"/>
  <c r="S72" i="1"/>
  <c r="Q55" i="1"/>
  <c r="S51" i="1"/>
  <c r="J83" i="1"/>
  <c r="J85" i="1" s="1"/>
  <c r="S46" i="1"/>
  <c r="S49" i="1" s="1"/>
  <c r="Q49" i="1"/>
  <c r="S65" i="1"/>
  <c r="S75" i="1" l="1"/>
  <c r="S55" i="1"/>
  <c r="S26" i="1"/>
  <c r="S40" i="1" s="1"/>
  <c r="Q83" i="1"/>
  <c r="Q85" i="1" s="1"/>
  <c r="R83" i="1"/>
  <c r="R85" i="1" s="1"/>
  <c r="S83" i="1" l="1"/>
  <c r="S85" i="1" s="1"/>
</calcChain>
</file>

<file path=xl/sharedStrings.xml><?xml version="1.0" encoding="utf-8"?>
<sst xmlns="http://schemas.openxmlformats.org/spreadsheetml/2006/main" count="279" uniqueCount="162">
  <si>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</si>
  <si>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</si>
  <si>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</si>
  <si>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</si>
  <si>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</si>
  <si>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</si>
  <si>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</si>
  <si>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</si>
  <si>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</si>
  <si>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</si>
  <si>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</si>
  <si>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</si>
  <si>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</si>
  <si>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</si>
  <si>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</si>
  <si>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</si>
  <si>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</si>
  <si>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</si>
  <si>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</si>
  <si>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</si>
  <si>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</si>
  <si>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</si>
  <si>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</si>
  <si>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</si>
  <si>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</si>
  <si>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</si>
  <si>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</si>
  <si>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</si>
  <si>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</si>
  <si>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</si>
  <si>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</si>
  <si>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</si>
  <si>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</si>
  <si>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</si>
  <si>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</si>
  <si>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</si>
  <si>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</si>
  <si>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</si>
  <si>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</si>
  <si>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</si>
  <si>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</si>
  <si>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</si>
  <si>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</si>
  <si>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</si>
  <si>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</si>
  <si>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</si>
  <si>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</si>
  <si>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</si>
  <si>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</si>
  <si>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</si>
  <si>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</si>
  <si>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</si>
  <si>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</si>
  <si>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</si>
  <si>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</si>
  <si>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</si>
  <si>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</si>
  <si>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</si>
  <si>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</si>
  <si>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</si>
  <si>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</si>
  <si>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</si>
  <si>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</si>
  <si>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</si>
  <si>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</si>
  <si>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</si>
  <si>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</si>
  <si>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</si>
  <si>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</si>
  <si>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</si>
  <si>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</si>
  <si>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</si>
  <si>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</si>
  <si>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</si>
  <si>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</si>
  <si>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</si>
  <si>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</si>
  <si>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</si>
  <si>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</si>
  <si>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</si>
  <si>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</si>
  <si>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</si>
  <si>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</si>
  <si>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</si>
  <si>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</si>
  <si>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</si>
  <si>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</si>
  <si>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</si>
  <si>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</si>
  <si>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</si>
  <si>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</si>
  <si>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</si>
  <si>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</si>
  <si>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</si>
  <si>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</si>
  <si>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</si>
  <si>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</si>
  <si>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</si>
  <si>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</si>
  <si>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</si>
  <si>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</si>
  <si>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</si>
  <si>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</si>
  <si>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</si>
  <si>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</si>
  <si>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</si>
  <si>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</si>
  <si>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</si>
  <si>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</si>
  <si>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</si>
  <si>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</si>
  <si>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</si>
  <si>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</si>
  <si>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</si>
  <si>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</si>
  <si>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</si>
  <si>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</si>
  <si>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</si>
  <si>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</si>
  <si>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</si>
  <si>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</si>
  <si>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</si>
  <si>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</si>
  <si>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</si>
  <si>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</si>
  <si>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</si>
  <si>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</si>
  <si>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</si>
  <si>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</si>
  <si>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</si>
  <si>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</si>
  <si>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</si>
  <si>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</si>
  <si>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</si>
  <si>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</si>
  <si>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</si>
  <si>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</si>
  <si>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</si>
  <si>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</si>
  <si>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</si>
  <si>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</si>
  <si>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</si>
  <si>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</si>
  <si>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</si>
  <si>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</si>
  <si>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</si>
  <si>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</si>
  <si>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</si>
  <si>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</si>
  <si>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</si>
  <si>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 xml:space="preserve">Затворницька Лариса Петрівна, прибиральниця </t>
  </si>
  <si>
    <t xml:space="preserve">Мазур Наталія Іванівна, прибиральниця </t>
  </si>
  <si>
    <t>Панова Олена Іванівна, прибиральниця</t>
  </si>
  <si>
    <t>Симоненко Наталія Олександрівна, прибиральниця</t>
  </si>
  <si>
    <t xml:space="preserve">Биканов Костянтин Анатолійович, головний інженер </t>
  </si>
  <si>
    <t>1.1.4</t>
  </si>
  <si>
    <t>1.1.5</t>
  </si>
  <si>
    <t>Директор</t>
  </si>
  <si>
    <t>Бобир Ю. М.</t>
  </si>
  <si>
    <t>Повна назва організації Грантоотримувача: Підприємство Федерації професійних спілок України «Міжнародний центр культури і мистецтв профспілок України»</t>
  </si>
  <si>
    <t>Додаток № 4</t>
  </si>
  <si>
    <t>№ 3INST61-26346 від "29"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</si>
</sst>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8"/>
      <name val="Arial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6" fontId="5" fillId="0" borderId="81" xfId="0" applyNumberFormat="1" applyFont="1" applyBorder="1" applyAlignment="1">
      <alignment vertical="top" wrapText="1"/>
    </xf>
    <xf numFmtId="166" fontId="5" fillId="0" borderId="82" xfId="0" applyNumberFormat="1" applyFont="1" applyBorder="1" applyAlignment="1">
      <alignment vertical="top" wrapText="1"/>
    </xf>
    <xf numFmtId="166" fontId="5" fillId="0" borderId="83" xfId="0" applyNumberFormat="1" applyFont="1" applyBorder="1" applyAlignment="1">
      <alignment vertical="top" wrapText="1"/>
    </xf>
    <xf numFmtId="166" fontId="5" fillId="0" borderId="84" xfId="0" applyNumberFormat="1" applyFont="1" applyBorder="1" applyAlignment="1">
      <alignment vertical="top" wrapText="1"/>
    </xf>
    <xf numFmtId="0" fontId="26" fillId="0" borderId="70" xfId="0" applyFont="1" applyBorder="1" applyAlignment="1">
      <alignment horizontal="center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26" fillId="0" borderId="70" xfId="0" applyFont="1" applyBorder="1" applyAlignment="1">
      <alignment horizontal="center" wrapText="1"/>
    </xf>
    <xf numFmtId="0" fontId="27" fillId="0" borderId="70" xfId="0" applyFont="1" applyBorder="1" applyAlignment="1">
      <alignment horizontal="center" wrapText="1"/>
    </xf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2"/>
  <sheetViews>
    <sheetView tabSelected="1" workbookViewId="0">
      <selection activeCell="J10" sqref="J10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160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161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12" t="s">
        <v>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12" t="s">
        <v>2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13" t="s">
        <v>159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14" t="s">
        <v>3</v>
      </c>
      <c r="B17" s="216" t="s">
        <v>4</v>
      </c>
      <c r="C17" s="216" t="s">
        <v>5</v>
      </c>
      <c r="D17" s="218" t="s">
        <v>6</v>
      </c>
      <c r="E17" s="188" t="s">
        <v>7</v>
      </c>
      <c r="F17" s="189"/>
      <c r="G17" s="190"/>
      <c r="H17" s="188" t="s">
        <v>8</v>
      </c>
      <c r="I17" s="189"/>
      <c r="J17" s="190"/>
      <c r="K17" s="188" t="s">
        <v>9</v>
      </c>
      <c r="L17" s="189"/>
      <c r="M17" s="190"/>
      <c r="N17" s="188" t="s">
        <v>10</v>
      </c>
      <c r="O17" s="189"/>
      <c r="P17" s="190"/>
      <c r="Q17" s="209" t="s">
        <v>11</v>
      </c>
      <c r="R17" s="189"/>
      <c r="S17" s="190"/>
      <c r="T17" s="210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15"/>
      <c r="B18" s="217"/>
      <c r="C18" s="217"/>
      <c r="D18" s="219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1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999999.99</v>
      </c>
      <c r="N21" s="38"/>
      <c r="O21" s="39"/>
      <c r="P21" s="40">
        <v>999999.99</v>
      </c>
      <c r="Q21" s="40">
        <f>G21+M21</f>
        <v>999999.99</v>
      </c>
      <c r="R21" s="40">
        <f>J21+P21</f>
        <v>999999.99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999999.99</v>
      </c>
      <c r="N22" s="46"/>
      <c r="O22" s="47"/>
      <c r="P22" s="48">
        <f t="shared" ref="P22:S22" si="0">SUM(P21)</f>
        <v>999999.99</v>
      </c>
      <c r="Q22" s="48">
        <f t="shared" si="0"/>
        <v>999999.99</v>
      </c>
      <c r="R22" s="48">
        <f t="shared" si="0"/>
        <v>999999.99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191"/>
      <c r="B23" s="192"/>
      <c r="C23" s="192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SUM(G27:G31)</f>
        <v>0</v>
      </c>
      <c r="H26" s="74"/>
      <c r="I26" s="75"/>
      <c r="J26" s="76">
        <f>SUM(J27:J31)</f>
        <v>0</v>
      </c>
      <c r="K26" s="74"/>
      <c r="L26" s="75"/>
      <c r="M26" s="76">
        <f>SUM(M27:M31)</f>
        <v>154000</v>
      </c>
      <c r="N26" s="74"/>
      <c r="O26" s="75"/>
      <c r="P26" s="76">
        <f>SUM(P27:P31)</f>
        <v>72329.08</v>
      </c>
      <c r="Q26" s="76">
        <f>SUM(Q27:Q31)</f>
        <v>154000</v>
      </c>
      <c r="R26" s="76">
        <f>SUM(R27:R31)</f>
        <v>72329.08</v>
      </c>
      <c r="S26" s="76">
        <f>SUM(S27:S31)</f>
        <v>81670.92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178" t="s">
        <v>150</v>
      </c>
      <c r="D27" s="81" t="s">
        <v>40</v>
      </c>
      <c r="E27" s="82"/>
      <c r="F27" s="83"/>
      <c r="G27" s="84">
        <f t="shared" ref="G27:G31" si="1">E27*F27</f>
        <v>0</v>
      </c>
      <c r="H27" s="82"/>
      <c r="I27" s="83"/>
      <c r="J27" s="84">
        <f t="shared" ref="J27:J31" si="2">H27*I27</f>
        <v>0</v>
      </c>
      <c r="K27" s="82">
        <v>5</v>
      </c>
      <c r="L27" s="83">
        <v>5200</v>
      </c>
      <c r="M27" s="84">
        <f t="shared" ref="M27:M31" si="3">K27*L27</f>
        <v>26000</v>
      </c>
      <c r="N27" s="82">
        <v>1</v>
      </c>
      <c r="O27" s="83">
        <v>13109.32</v>
      </c>
      <c r="P27" s="84">
        <f t="shared" ref="P27:P31" si="4">N27*O27</f>
        <v>13109.32</v>
      </c>
      <c r="Q27" s="84">
        <f t="shared" ref="Q27:Q31" si="5">G27+M27</f>
        <v>26000</v>
      </c>
      <c r="R27" s="84">
        <f t="shared" ref="R27:R31" si="6">J27+P27</f>
        <v>13109.32</v>
      </c>
      <c r="S27" s="84">
        <f t="shared" ref="S27:S31" si="7">Q27-R27</f>
        <v>12890.68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179" t="s">
        <v>151</v>
      </c>
      <c r="D28" s="81" t="s">
        <v>40</v>
      </c>
      <c r="E28" s="82"/>
      <c r="F28" s="83"/>
      <c r="G28" s="84">
        <f t="shared" si="1"/>
        <v>0</v>
      </c>
      <c r="H28" s="82"/>
      <c r="I28" s="83"/>
      <c r="J28" s="84">
        <f t="shared" si="2"/>
        <v>0</v>
      </c>
      <c r="K28" s="82">
        <v>5</v>
      </c>
      <c r="L28" s="83">
        <v>5200</v>
      </c>
      <c r="M28" s="84">
        <f t="shared" si="3"/>
        <v>26000</v>
      </c>
      <c r="N28" s="82">
        <v>1</v>
      </c>
      <c r="O28" s="83">
        <v>11759.43</v>
      </c>
      <c r="P28" s="84">
        <f t="shared" si="4"/>
        <v>11759.43</v>
      </c>
      <c r="Q28" s="84">
        <f t="shared" si="5"/>
        <v>26000</v>
      </c>
      <c r="R28" s="84">
        <f t="shared" si="6"/>
        <v>11759.43</v>
      </c>
      <c r="S28" s="84">
        <f t="shared" si="7"/>
        <v>14240.57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6" t="s">
        <v>37</v>
      </c>
      <c r="B29" s="89" t="s">
        <v>42</v>
      </c>
      <c r="C29" s="180" t="s">
        <v>152</v>
      </c>
      <c r="D29" s="81" t="s">
        <v>40</v>
      </c>
      <c r="E29" s="82"/>
      <c r="F29" s="83"/>
      <c r="G29" s="84">
        <f t="shared" si="1"/>
        <v>0</v>
      </c>
      <c r="H29" s="82"/>
      <c r="I29" s="83"/>
      <c r="J29" s="84">
        <f t="shared" si="2"/>
        <v>0</v>
      </c>
      <c r="K29" s="82">
        <v>5</v>
      </c>
      <c r="L29" s="83">
        <v>5200</v>
      </c>
      <c r="M29" s="84">
        <f t="shared" si="3"/>
        <v>26000</v>
      </c>
      <c r="N29" s="82">
        <v>1</v>
      </c>
      <c r="O29" s="83">
        <v>12345.26</v>
      </c>
      <c r="P29" s="84">
        <f t="shared" si="4"/>
        <v>12345.26</v>
      </c>
      <c r="Q29" s="84">
        <f t="shared" si="5"/>
        <v>26000</v>
      </c>
      <c r="R29" s="84">
        <f t="shared" si="6"/>
        <v>12345.26</v>
      </c>
      <c r="S29" s="84">
        <f t="shared" si="7"/>
        <v>13654.74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86" t="s">
        <v>37</v>
      </c>
      <c r="B30" s="89" t="s">
        <v>155</v>
      </c>
      <c r="C30" s="180" t="s">
        <v>153</v>
      </c>
      <c r="D30" s="81" t="s">
        <v>40</v>
      </c>
      <c r="E30" s="82"/>
      <c r="F30" s="83"/>
      <c r="G30" s="84">
        <f t="shared" si="1"/>
        <v>0</v>
      </c>
      <c r="H30" s="82"/>
      <c r="I30" s="83"/>
      <c r="J30" s="84">
        <f t="shared" si="2"/>
        <v>0</v>
      </c>
      <c r="K30" s="82">
        <v>5</v>
      </c>
      <c r="L30" s="83">
        <v>5200</v>
      </c>
      <c r="M30" s="84">
        <f t="shared" si="3"/>
        <v>26000</v>
      </c>
      <c r="N30" s="82">
        <v>1</v>
      </c>
      <c r="O30" s="83">
        <v>12279.38</v>
      </c>
      <c r="P30" s="84">
        <f t="shared" si="4"/>
        <v>12279.38</v>
      </c>
      <c r="Q30" s="84">
        <f t="shared" si="5"/>
        <v>26000</v>
      </c>
      <c r="R30" s="84">
        <f t="shared" si="6"/>
        <v>12279.38</v>
      </c>
      <c r="S30" s="84">
        <f t="shared" si="7"/>
        <v>13720.62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 x14ac:dyDescent="0.25">
      <c r="A31" s="88" t="s">
        <v>37</v>
      </c>
      <c r="B31" s="89" t="s">
        <v>156</v>
      </c>
      <c r="C31" s="181" t="s">
        <v>154</v>
      </c>
      <c r="D31" s="81" t="s">
        <v>40</v>
      </c>
      <c r="E31" s="82"/>
      <c r="F31" s="83"/>
      <c r="G31" s="84">
        <f t="shared" si="1"/>
        <v>0</v>
      </c>
      <c r="H31" s="82"/>
      <c r="I31" s="83"/>
      <c r="J31" s="84">
        <f t="shared" si="2"/>
        <v>0</v>
      </c>
      <c r="K31" s="82">
        <v>5</v>
      </c>
      <c r="L31" s="83">
        <v>10000</v>
      </c>
      <c r="M31" s="84">
        <f t="shared" si="3"/>
        <v>50000</v>
      </c>
      <c r="N31" s="82">
        <v>1</v>
      </c>
      <c r="O31" s="83">
        <v>22835.69</v>
      </c>
      <c r="P31" s="84">
        <f t="shared" si="4"/>
        <v>22835.69</v>
      </c>
      <c r="Q31" s="84">
        <f t="shared" si="5"/>
        <v>50000</v>
      </c>
      <c r="R31" s="84">
        <f t="shared" si="6"/>
        <v>22835.69</v>
      </c>
      <c r="S31" s="84">
        <f t="shared" si="7"/>
        <v>27164.31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thickBot="1" x14ac:dyDescent="0.25">
      <c r="A32" s="71" t="s">
        <v>34</v>
      </c>
      <c r="B32" s="72" t="s">
        <v>43</v>
      </c>
      <c r="C32" s="71" t="s">
        <v>44</v>
      </c>
      <c r="D32" s="73"/>
      <c r="E32" s="74"/>
      <c r="F32" s="75"/>
      <c r="G32" s="76"/>
      <c r="H32" s="74"/>
      <c r="I32" s="75"/>
      <c r="J32" s="76"/>
      <c r="K32" s="74"/>
      <c r="L32" s="75"/>
      <c r="M32" s="76">
        <f>SUM(M33:M35)</f>
        <v>0</v>
      </c>
      <c r="N32" s="74"/>
      <c r="O32" s="75"/>
      <c r="P32" s="76">
        <f>SUM(P33:P35)</f>
        <v>0</v>
      </c>
      <c r="Q32" s="76">
        <f>SUM(Q33:Q35)</f>
        <v>0</v>
      </c>
      <c r="R32" s="76">
        <f>SUM(R33:R35)</f>
        <v>0</v>
      </c>
      <c r="S32" s="76">
        <f>SUM(S33:S35)</f>
        <v>0</v>
      </c>
      <c r="T32" s="7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78" t="s">
        <v>37</v>
      </c>
      <c r="B33" s="79" t="s">
        <v>45</v>
      </c>
      <c r="C33" s="80" t="s">
        <v>39</v>
      </c>
      <c r="D33" s="81"/>
      <c r="E33" s="193" t="s">
        <v>46</v>
      </c>
      <c r="F33" s="192"/>
      <c r="G33" s="194"/>
      <c r="H33" s="193" t="s">
        <v>46</v>
      </c>
      <c r="I33" s="192"/>
      <c r="J33" s="194"/>
      <c r="K33" s="82"/>
      <c r="L33" s="83"/>
      <c r="M33" s="84">
        <f t="shared" ref="M33:M35" si="8">K33*L33</f>
        <v>0</v>
      </c>
      <c r="N33" s="82"/>
      <c r="O33" s="83"/>
      <c r="P33" s="84">
        <f t="shared" ref="P33:P35" si="9">N33*O33</f>
        <v>0</v>
      </c>
      <c r="Q33" s="84">
        <f t="shared" ref="Q33:Q35" si="10">G33+M33</f>
        <v>0</v>
      </c>
      <c r="R33" s="84">
        <f t="shared" ref="R33:R35" si="11">J33+P33</f>
        <v>0</v>
      </c>
      <c r="S33" s="84">
        <f t="shared" ref="S33:S35" si="12">Q33-R33</f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86" t="s">
        <v>37</v>
      </c>
      <c r="B34" s="87" t="s">
        <v>47</v>
      </c>
      <c r="C34" s="80" t="s">
        <v>39</v>
      </c>
      <c r="D34" s="81"/>
      <c r="E34" s="195"/>
      <c r="F34" s="192"/>
      <c r="G34" s="194"/>
      <c r="H34" s="195"/>
      <c r="I34" s="192"/>
      <c r="J34" s="194"/>
      <c r="K34" s="82"/>
      <c r="L34" s="83"/>
      <c r="M34" s="84">
        <f t="shared" si="8"/>
        <v>0</v>
      </c>
      <c r="N34" s="82"/>
      <c r="O34" s="83"/>
      <c r="P34" s="84">
        <f t="shared" si="9"/>
        <v>0</v>
      </c>
      <c r="Q34" s="84">
        <f t="shared" si="10"/>
        <v>0</v>
      </c>
      <c r="R34" s="84">
        <f t="shared" si="11"/>
        <v>0</v>
      </c>
      <c r="S34" s="84">
        <f t="shared" si="12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88" t="s">
        <v>37</v>
      </c>
      <c r="B35" s="89" t="s">
        <v>48</v>
      </c>
      <c r="C35" s="90" t="s">
        <v>39</v>
      </c>
      <c r="D35" s="91"/>
      <c r="E35" s="195"/>
      <c r="F35" s="192"/>
      <c r="G35" s="194"/>
      <c r="H35" s="195"/>
      <c r="I35" s="192"/>
      <c r="J35" s="194"/>
      <c r="K35" s="92"/>
      <c r="L35" s="93"/>
      <c r="M35" s="94">
        <f t="shared" si="8"/>
        <v>0</v>
      </c>
      <c r="N35" s="92"/>
      <c r="O35" s="93"/>
      <c r="P35" s="94">
        <f t="shared" si="9"/>
        <v>0</v>
      </c>
      <c r="Q35" s="94">
        <f t="shared" si="10"/>
        <v>0</v>
      </c>
      <c r="R35" s="94">
        <f t="shared" si="11"/>
        <v>0</v>
      </c>
      <c r="S35" s="94">
        <f t="shared" si="12"/>
        <v>0</v>
      </c>
      <c r="T35" s="9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 x14ac:dyDescent="0.25">
      <c r="A36" s="71" t="s">
        <v>34</v>
      </c>
      <c r="B36" s="72" t="s">
        <v>49</v>
      </c>
      <c r="C36" s="71" t="s">
        <v>50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SUM(M37:M39)</f>
        <v>0</v>
      </c>
      <c r="N36" s="74"/>
      <c r="O36" s="75"/>
      <c r="P36" s="76">
        <f t="shared" ref="P36:S36" si="13">SUM(P37:P39)</f>
        <v>0</v>
      </c>
      <c r="Q36" s="76">
        <f t="shared" si="13"/>
        <v>0</v>
      </c>
      <c r="R36" s="76">
        <f t="shared" si="13"/>
        <v>0</v>
      </c>
      <c r="S36" s="76">
        <f t="shared" si="13"/>
        <v>0</v>
      </c>
      <c r="T36" s="7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78" t="s">
        <v>37</v>
      </c>
      <c r="B37" s="79" t="s">
        <v>51</v>
      </c>
      <c r="C37" s="80" t="s">
        <v>39</v>
      </c>
      <c r="D37" s="81"/>
      <c r="E37" s="193" t="s">
        <v>46</v>
      </c>
      <c r="F37" s="192"/>
      <c r="G37" s="194"/>
      <c r="H37" s="193" t="s">
        <v>46</v>
      </c>
      <c r="I37" s="192"/>
      <c r="J37" s="194"/>
      <c r="K37" s="82"/>
      <c r="L37" s="83"/>
      <c r="M37" s="84">
        <f t="shared" ref="M37:M39" si="14">K37*L37</f>
        <v>0</v>
      </c>
      <c r="N37" s="82"/>
      <c r="O37" s="83"/>
      <c r="P37" s="84">
        <f t="shared" ref="P37:P39" si="15">N37*O37</f>
        <v>0</v>
      </c>
      <c r="Q37" s="84">
        <f t="shared" ref="Q37:Q39" si="16">G37+M37</f>
        <v>0</v>
      </c>
      <c r="R37" s="84">
        <f t="shared" ref="R37:R39" si="17">J37+P37</f>
        <v>0</v>
      </c>
      <c r="S37" s="84">
        <f t="shared" ref="S37:S39" si="18"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6" t="s">
        <v>37</v>
      </c>
      <c r="B38" s="87" t="s">
        <v>52</v>
      </c>
      <c r="C38" s="80" t="s">
        <v>39</v>
      </c>
      <c r="D38" s="81"/>
      <c r="E38" s="195"/>
      <c r="F38" s="192"/>
      <c r="G38" s="194"/>
      <c r="H38" s="195"/>
      <c r="I38" s="192"/>
      <c r="J38" s="194"/>
      <c r="K38" s="82"/>
      <c r="L38" s="83"/>
      <c r="M38" s="84">
        <f t="shared" si="14"/>
        <v>0</v>
      </c>
      <c r="N38" s="82"/>
      <c r="O38" s="83"/>
      <c r="P38" s="84">
        <f t="shared" si="15"/>
        <v>0</v>
      </c>
      <c r="Q38" s="84">
        <f t="shared" si="16"/>
        <v>0</v>
      </c>
      <c r="R38" s="84">
        <f t="shared" si="17"/>
        <v>0</v>
      </c>
      <c r="S38" s="84">
        <f t="shared" si="18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88" t="s">
        <v>37</v>
      </c>
      <c r="B39" s="89" t="s">
        <v>53</v>
      </c>
      <c r="C39" s="90" t="s">
        <v>39</v>
      </c>
      <c r="D39" s="91"/>
      <c r="E39" s="196"/>
      <c r="F39" s="197"/>
      <c r="G39" s="198"/>
      <c r="H39" s="196"/>
      <c r="I39" s="197"/>
      <c r="J39" s="198"/>
      <c r="K39" s="92"/>
      <c r="L39" s="93"/>
      <c r="M39" s="94">
        <f t="shared" si="14"/>
        <v>0</v>
      </c>
      <c r="N39" s="92"/>
      <c r="O39" s="93"/>
      <c r="P39" s="94">
        <f t="shared" si="15"/>
        <v>0</v>
      </c>
      <c r="Q39" s="84">
        <f t="shared" si="16"/>
        <v>0</v>
      </c>
      <c r="R39" s="84">
        <f t="shared" si="17"/>
        <v>0</v>
      </c>
      <c r="S39" s="84">
        <f t="shared" si="18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96" t="s">
        <v>54</v>
      </c>
      <c r="B40" s="97"/>
      <c r="C40" s="98"/>
      <c r="D40" s="99"/>
      <c r="E40" s="100"/>
      <c r="F40" s="101"/>
      <c r="G40" s="102">
        <f>G26+G32+G36</f>
        <v>0</v>
      </c>
      <c r="H40" s="100"/>
      <c r="I40" s="101"/>
      <c r="J40" s="102">
        <f>J26+J32+J36</f>
        <v>0</v>
      </c>
      <c r="K40" s="100"/>
      <c r="L40" s="101"/>
      <c r="M40" s="102">
        <f>M26+M32+M36</f>
        <v>154000</v>
      </c>
      <c r="N40" s="100"/>
      <c r="O40" s="101"/>
      <c r="P40" s="102">
        <f>P26+P32+P36</f>
        <v>72329.08</v>
      </c>
      <c r="Q40" s="102">
        <f>Q26+Q32+Q36</f>
        <v>154000</v>
      </c>
      <c r="R40" s="102">
        <f>R26+R32+R36</f>
        <v>72329.08</v>
      </c>
      <c r="S40" s="102">
        <f>S26+S32+S36</f>
        <v>81670.92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71" t="s">
        <v>26</v>
      </c>
      <c r="B41" s="72" t="s">
        <v>55</v>
      </c>
      <c r="C41" s="71" t="s">
        <v>56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2">
      <c r="A42" s="78" t="s">
        <v>37</v>
      </c>
      <c r="B42" s="105" t="s">
        <v>57</v>
      </c>
      <c r="C42" s="80" t="s">
        <v>58</v>
      </c>
      <c r="D42" s="81"/>
      <c r="E42" s="82"/>
      <c r="F42" s="106">
        <v>0.22</v>
      </c>
      <c r="G42" s="84">
        <f t="shared" ref="G42:G43" si="19">E42*F42</f>
        <v>0</v>
      </c>
      <c r="H42" s="82"/>
      <c r="I42" s="106">
        <v>0.22</v>
      </c>
      <c r="J42" s="84">
        <f t="shared" ref="J42:J43" si="20">H42*I42</f>
        <v>0</v>
      </c>
      <c r="K42" s="82">
        <v>154000</v>
      </c>
      <c r="L42" s="106">
        <v>0.22</v>
      </c>
      <c r="M42" s="84">
        <f t="shared" ref="M42:M43" si="21">K42*L42</f>
        <v>33880</v>
      </c>
      <c r="N42" s="82">
        <v>72329.08</v>
      </c>
      <c r="O42" s="106">
        <v>0.22</v>
      </c>
      <c r="P42" s="84">
        <f t="shared" ref="P42:P43" si="22">N42*O42</f>
        <v>15912.3976</v>
      </c>
      <c r="Q42" s="84">
        <f t="shared" ref="Q42:Q43" si="23">G42+M42</f>
        <v>33880</v>
      </c>
      <c r="R42" s="84">
        <f t="shared" ref="R42:R43" si="24">J42+P42</f>
        <v>15912.3976</v>
      </c>
      <c r="S42" s="84">
        <f t="shared" ref="S42:S43" si="25">Q42-R42</f>
        <v>17967.6024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86" t="s">
        <v>37</v>
      </c>
      <c r="B43" s="87" t="s">
        <v>59</v>
      </c>
      <c r="C43" s="80" t="s">
        <v>44</v>
      </c>
      <c r="D43" s="81"/>
      <c r="E43" s="82"/>
      <c r="F43" s="106">
        <v>0.22</v>
      </c>
      <c r="G43" s="84">
        <f t="shared" si="19"/>
        <v>0</v>
      </c>
      <c r="H43" s="82"/>
      <c r="I43" s="106">
        <v>0.22</v>
      </c>
      <c r="J43" s="84">
        <f t="shared" si="20"/>
        <v>0</v>
      </c>
      <c r="K43" s="82"/>
      <c r="L43" s="106">
        <v>0.22</v>
      </c>
      <c r="M43" s="84">
        <f t="shared" si="21"/>
        <v>0</v>
      </c>
      <c r="N43" s="82"/>
      <c r="O43" s="106">
        <v>0.22</v>
      </c>
      <c r="P43" s="84">
        <f t="shared" si="22"/>
        <v>0</v>
      </c>
      <c r="Q43" s="84">
        <f t="shared" si="23"/>
        <v>0</v>
      </c>
      <c r="R43" s="84">
        <f t="shared" si="24"/>
        <v>0</v>
      </c>
      <c r="S43" s="84">
        <f t="shared" si="25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96" t="s">
        <v>60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33880</v>
      </c>
      <c r="N44" s="100"/>
      <c r="O44" s="101"/>
      <c r="P44" s="102">
        <f t="shared" ref="P44:S44" si="26">SUM(P42:P43)</f>
        <v>15912.3976</v>
      </c>
      <c r="Q44" s="102">
        <f t="shared" si="26"/>
        <v>33880</v>
      </c>
      <c r="R44" s="102">
        <f t="shared" si="26"/>
        <v>15912.3976</v>
      </c>
      <c r="S44" s="102">
        <f t="shared" si="26"/>
        <v>17967.6024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71" t="s">
        <v>26</v>
      </c>
      <c r="B45" s="72" t="s">
        <v>61</v>
      </c>
      <c r="C45" s="71" t="s">
        <v>62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 x14ac:dyDescent="0.2">
      <c r="A46" s="78" t="s">
        <v>37</v>
      </c>
      <c r="B46" s="105" t="s">
        <v>63</v>
      </c>
      <c r="C46" s="107" t="s">
        <v>64</v>
      </c>
      <c r="D46" s="81" t="s">
        <v>40</v>
      </c>
      <c r="E46" s="82"/>
      <c r="F46" s="83"/>
      <c r="G46" s="84">
        <f t="shared" ref="G46:G48" si="27">E46*F46</f>
        <v>0</v>
      </c>
      <c r="H46" s="82"/>
      <c r="I46" s="83"/>
      <c r="J46" s="84">
        <f t="shared" ref="J46:J48" si="28">H46*I46</f>
        <v>0</v>
      </c>
      <c r="K46" s="82"/>
      <c r="L46" s="83"/>
      <c r="M46" s="84">
        <f t="shared" ref="M46:M48" si="29">K46*L46</f>
        <v>0</v>
      </c>
      <c r="N46" s="82"/>
      <c r="O46" s="83"/>
      <c r="P46" s="84">
        <f t="shared" ref="P46:P48" si="30">N46*O46</f>
        <v>0</v>
      </c>
      <c r="Q46" s="84">
        <f t="shared" ref="Q46:Q48" si="31">G46+M46</f>
        <v>0</v>
      </c>
      <c r="R46" s="84">
        <f t="shared" ref="R46:R48" si="32">J46+P46</f>
        <v>0</v>
      </c>
      <c r="S46" s="84">
        <f t="shared" ref="S46:S48" si="33"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6" t="s">
        <v>37</v>
      </c>
      <c r="B47" s="87" t="s">
        <v>65</v>
      </c>
      <c r="C47" s="107" t="s">
        <v>64</v>
      </c>
      <c r="D47" s="81" t="s">
        <v>40</v>
      </c>
      <c r="E47" s="82"/>
      <c r="F47" s="83"/>
      <c r="G47" s="84">
        <f t="shared" si="27"/>
        <v>0</v>
      </c>
      <c r="H47" s="82"/>
      <c r="I47" s="83"/>
      <c r="J47" s="84">
        <f t="shared" si="28"/>
        <v>0</v>
      </c>
      <c r="K47" s="82"/>
      <c r="L47" s="83"/>
      <c r="M47" s="84">
        <f t="shared" si="29"/>
        <v>0</v>
      </c>
      <c r="N47" s="82"/>
      <c r="O47" s="83"/>
      <c r="P47" s="84">
        <f t="shared" si="30"/>
        <v>0</v>
      </c>
      <c r="Q47" s="84">
        <f t="shared" si="31"/>
        <v>0</v>
      </c>
      <c r="R47" s="84">
        <f t="shared" si="32"/>
        <v>0</v>
      </c>
      <c r="S47" s="84">
        <f t="shared" si="33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88" t="s">
        <v>37</v>
      </c>
      <c r="B48" s="89" t="s">
        <v>66</v>
      </c>
      <c r="C48" s="107" t="s">
        <v>64</v>
      </c>
      <c r="D48" s="91" t="s">
        <v>40</v>
      </c>
      <c r="E48" s="92"/>
      <c r="F48" s="93"/>
      <c r="G48" s="94">
        <f t="shared" si="27"/>
        <v>0</v>
      </c>
      <c r="H48" s="92"/>
      <c r="I48" s="93"/>
      <c r="J48" s="94">
        <f t="shared" si="28"/>
        <v>0</v>
      </c>
      <c r="K48" s="92"/>
      <c r="L48" s="93"/>
      <c r="M48" s="94">
        <f t="shared" si="29"/>
        <v>0</v>
      </c>
      <c r="N48" s="92"/>
      <c r="O48" s="93"/>
      <c r="P48" s="94">
        <f t="shared" si="30"/>
        <v>0</v>
      </c>
      <c r="Q48" s="84">
        <f t="shared" si="31"/>
        <v>0</v>
      </c>
      <c r="R48" s="84">
        <f t="shared" si="32"/>
        <v>0</v>
      </c>
      <c r="S48" s="84">
        <f t="shared" si="33"/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96" t="s">
        <v>67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0</v>
      </c>
      <c r="N49" s="100"/>
      <c r="O49" s="101"/>
      <c r="P49" s="102">
        <f t="shared" ref="P49:S49" si="34">SUM(P46:P48)</f>
        <v>0</v>
      </c>
      <c r="Q49" s="102">
        <f t="shared" si="34"/>
        <v>0</v>
      </c>
      <c r="R49" s="102">
        <f t="shared" si="34"/>
        <v>0</v>
      </c>
      <c r="S49" s="102">
        <f t="shared" si="34"/>
        <v>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2">
      <c r="A50" s="71" t="s">
        <v>26</v>
      </c>
      <c r="B50" s="72" t="s">
        <v>68</v>
      </c>
      <c r="C50" s="108" t="s">
        <v>69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2">
      <c r="A51" s="78" t="s">
        <v>37</v>
      </c>
      <c r="B51" s="105" t="s">
        <v>70</v>
      </c>
      <c r="C51" s="107" t="s">
        <v>71</v>
      </c>
      <c r="D51" s="81" t="s">
        <v>40</v>
      </c>
      <c r="E51" s="82"/>
      <c r="F51" s="83"/>
      <c r="G51" s="84">
        <f t="shared" ref="G51:G54" si="35">E51*F51</f>
        <v>0</v>
      </c>
      <c r="H51" s="82"/>
      <c r="I51" s="83"/>
      <c r="J51" s="84">
        <f t="shared" ref="J51:J54" si="36">H51*I51</f>
        <v>0</v>
      </c>
      <c r="K51" s="82">
        <v>5</v>
      </c>
      <c r="L51" s="83">
        <v>4249.99</v>
      </c>
      <c r="M51" s="84">
        <f t="shared" ref="M51:M54" si="37">K51*L51</f>
        <v>21249.949999999997</v>
      </c>
      <c r="N51" s="82">
        <v>2</v>
      </c>
      <c r="O51" s="83">
        <v>6920.09</v>
      </c>
      <c r="P51" s="84">
        <f t="shared" ref="P51:P54" si="38">N51*O51</f>
        <v>13840.18</v>
      </c>
      <c r="Q51" s="84">
        <f t="shared" ref="Q51:Q54" si="39">G51+M51</f>
        <v>21249.949999999997</v>
      </c>
      <c r="R51" s="84">
        <f t="shared" ref="R51:R54" si="40">J51+P51</f>
        <v>13840.18</v>
      </c>
      <c r="S51" s="84">
        <f t="shared" ref="S51:S54" si="41">Q51-R51</f>
        <v>7409.7699999999968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37</v>
      </c>
      <c r="B52" s="89" t="s">
        <v>72</v>
      </c>
      <c r="C52" s="107" t="s">
        <v>73</v>
      </c>
      <c r="D52" s="81" t="s">
        <v>40</v>
      </c>
      <c r="E52" s="82"/>
      <c r="F52" s="83"/>
      <c r="G52" s="84">
        <f t="shared" si="35"/>
        <v>0</v>
      </c>
      <c r="H52" s="82"/>
      <c r="I52" s="83"/>
      <c r="J52" s="84">
        <f t="shared" si="36"/>
        <v>0</v>
      </c>
      <c r="K52" s="82">
        <v>5</v>
      </c>
      <c r="L52" s="83">
        <v>29200</v>
      </c>
      <c r="M52" s="84">
        <f t="shared" si="37"/>
        <v>146000</v>
      </c>
      <c r="N52" s="82">
        <v>4</v>
      </c>
      <c r="O52" s="83">
        <v>73704.91</v>
      </c>
      <c r="P52" s="84">
        <f t="shared" si="38"/>
        <v>294819.64</v>
      </c>
      <c r="Q52" s="84">
        <f t="shared" si="39"/>
        <v>146000</v>
      </c>
      <c r="R52" s="84">
        <f t="shared" si="40"/>
        <v>294819.64</v>
      </c>
      <c r="S52" s="84">
        <f t="shared" si="41"/>
        <v>-148819.64000000001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37</v>
      </c>
      <c r="B53" s="87" t="s">
        <v>74</v>
      </c>
      <c r="C53" s="109" t="s">
        <v>75</v>
      </c>
      <c r="D53" s="81" t="s">
        <v>40</v>
      </c>
      <c r="E53" s="82"/>
      <c r="F53" s="83"/>
      <c r="G53" s="84">
        <f t="shared" si="35"/>
        <v>0</v>
      </c>
      <c r="H53" s="82"/>
      <c r="I53" s="83"/>
      <c r="J53" s="84">
        <f t="shared" si="36"/>
        <v>0</v>
      </c>
      <c r="K53" s="82">
        <v>3</v>
      </c>
      <c r="L53" s="83">
        <v>108456.68</v>
      </c>
      <c r="M53" s="84">
        <f t="shared" si="37"/>
        <v>325370.03999999998</v>
      </c>
      <c r="N53" s="82">
        <v>2</v>
      </c>
      <c r="O53" s="83">
        <v>113328.02</v>
      </c>
      <c r="P53" s="84">
        <f t="shared" si="38"/>
        <v>226656.04</v>
      </c>
      <c r="Q53" s="84">
        <f t="shared" si="39"/>
        <v>325370.03999999998</v>
      </c>
      <c r="R53" s="84">
        <f t="shared" si="40"/>
        <v>226656.04</v>
      </c>
      <c r="S53" s="84">
        <f t="shared" si="41"/>
        <v>98713.999999999971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 x14ac:dyDescent="0.2">
      <c r="A54" s="88" t="s">
        <v>37</v>
      </c>
      <c r="B54" s="87" t="s">
        <v>76</v>
      </c>
      <c r="C54" s="110" t="s">
        <v>77</v>
      </c>
      <c r="D54" s="91" t="s">
        <v>40</v>
      </c>
      <c r="E54" s="92"/>
      <c r="F54" s="93"/>
      <c r="G54" s="94">
        <f t="shared" si="35"/>
        <v>0</v>
      </c>
      <c r="H54" s="92"/>
      <c r="I54" s="93"/>
      <c r="J54" s="94">
        <f t="shared" si="36"/>
        <v>0</v>
      </c>
      <c r="K54" s="92">
        <v>5</v>
      </c>
      <c r="L54" s="93">
        <v>55000</v>
      </c>
      <c r="M54" s="94">
        <f t="shared" si="37"/>
        <v>275000</v>
      </c>
      <c r="N54" s="92">
        <v>5</v>
      </c>
      <c r="O54" s="93">
        <v>66000</v>
      </c>
      <c r="P54" s="94">
        <f t="shared" si="38"/>
        <v>330000</v>
      </c>
      <c r="Q54" s="84">
        <f t="shared" si="39"/>
        <v>275000</v>
      </c>
      <c r="R54" s="84">
        <f t="shared" si="40"/>
        <v>330000</v>
      </c>
      <c r="S54" s="84">
        <f t="shared" si="41"/>
        <v>-55000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111" t="s">
        <v>78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767619.99</v>
      </c>
      <c r="N55" s="100"/>
      <c r="O55" s="101"/>
      <c r="P55" s="102">
        <f t="shared" ref="P55:S55" si="42">SUM(P51:P54)</f>
        <v>865315.86</v>
      </c>
      <c r="Q55" s="102">
        <f t="shared" si="42"/>
        <v>767619.99</v>
      </c>
      <c r="R55" s="102">
        <f t="shared" si="42"/>
        <v>865315.86</v>
      </c>
      <c r="S55" s="102">
        <f t="shared" si="42"/>
        <v>-97695.870000000054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71" t="s">
        <v>26</v>
      </c>
      <c r="B56" s="72" t="s">
        <v>79</v>
      </c>
      <c r="C56" s="71" t="s">
        <v>80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2">
      <c r="A57" s="78" t="s">
        <v>37</v>
      </c>
      <c r="B57" s="105" t="s">
        <v>81</v>
      </c>
      <c r="C57" s="112" t="s">
        <v>82</v>
      </c>
      <c r="D57" s="81" t="s">
        <v>40</v>
      </c>
      <c r="E57" s="82"/>
      <c r="F57" s="83"/>
      <c r="G57" s="84">
        <f t="shared" ref="G57:G59" si="43">E57*F57</f>
        <v>0</v>
      </c>
      <c r="H57" s="82"/>
      <c r="I57" s="83"/>
      <c r="J57" s="84">
        <f t="shared" ref="J57:J59" si="44">H57*I57</f>
        <v>0</v>
      </c>
      <c r="K57" s="82"/>
      <c r="L57" s="83"/>
      <c r="M57" s="84">
        <f t="shared" ref="M57:M59" si="45">K57*L57</f>
        <v>0</v>
      </c>
      <c r="N57" s="82"/>
      <c r="O57" s="83"/>
      <c r="P57" s="84">
        <f t="shared" ref="P57:P59" si="46">N57*O57</f>
        <v>0</v>
      </c>
      <c r="Q57" s="84">
        <f t="shared" ref="Q57:Q59" si="47">G57+M57</f>
        <v>0</v>
      </c>
      <c r="R57" s="84">
        <f t="shared" ref="R57:R59" si="48">J57+P57</f>
        <v>0</v>
      </c>
      <c r="S57" s="84">
        <f t="shared" ref="S57:S59" si="49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6" t="s">
        <v>37</v>
      </c>
      <c r="B58" s="87" t="s">
        <v>83</v>
      </c>
      <c r="C58" s="112" t="s">
        <v>84</v>
      </c>
      <c r="D58" s="81" t="s">
        <v>40</v>
      </c>
      <c r="E58" s="82"/>
      <c r="F58" s="83"/>
      <c r="G58" s="84">
        <f t="shared" si="43"/>
        <v>0</v>
      </c>
      <c r="H58" s="82"/>
      <c r="I58" s="83"/>
      <c r="J58" s="84">
        <f t="shared" si="44"/>
        <v>0</v>
      </c>
      <c r="K58" s="82"/>
      <c r="L58" s="83"/>
      <c r="M58" s="84">
        <f t="shared" si="45"/>
        <v>0</v>
      </c>
      <c r="N58" s="82"/>
      <c r="O58" s="83"/>
      <c r="P58" s="84">
        <f t="shared" si="46"/>
        <v>0</v>
      </c>
      <c r="Q58" s="84">
        <f t="shared" si="47"/>
        <v>0</v>
      </c>
      <c r="R58" s="84">
        <f t="shared" si="48"/>
        <v>0</v>
      </c>
      <c r="S58" s="84">
        <f t="shared" si="49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8" t="s">
        <v>37</v>
      </c>
      <c r="B59" s="89" t="s">
        <v>85</v>
      </c>
      <c r="C59" s="113" t="s">
        <v>86</v>
      </c>
      <c r="D59" s="91" t="s">
        <v>40</v>
      </c>
      <c r="E59" s="92"/>
      <c r="F59" s="93"/>
      <c r="G59" s="94">
        <f t="shared" si="43"/>
        <v>0</v>
      </c>
      <c r="H59" s="92"/>
      <c r="I59" s="93"/>
      <c r="J59" s="94">
        <f t="shared" si="44"/>
        <v>0</v>
      </c>
      <c r="K59" s="92"/>
      <c r="L59" s="93"/>
      <c r="M59" s="94">
        <f t="shared" si="45"/>
        <v>0</v>
      </c>
      <c r="N59" s="92"/>
      <c r="O59" s="93"/>
      <c r="P59" s="94">
        <f t="shared" si="46"/>
        <v>0</v>
      </c>
      <c r="Q59" s="84">
        <f t="shared" si="47"/>
        <v>0</v>
      </c>
      <c r="R59" s="84">
        <f t="shared" si="48"/>
        <v>0</v>
      </c>
      <c r="S59" s="84">
        <f t="shared" si="49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96" t="s">
        <v>87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0</v>
      </c>
      <c r="N60" s="100"/>
      <c r="O60" s="101"/>
      <c r="P60" s="102">
        <f t="shared" ref="P60:S60" si="50">SUM(P57:P59)</f>
        <v>0</v>
      </c>
      <c r="Q60" s="102">
        <f t="shared" si="50"/>
        <v>0</v>
      </c>
      <c r="R60" s="102">
        <f t="shared" si="50"/>
        <v>0</v>
      </c>
      <c r="S60" s="102">
        <f t="shared" si="50"/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x14ac:dyDescent="0.2">
      <c r="A61" s="71" t="s">
        <v>26</v>
      </c>
      <c r="B61" s="72" t="s">
        <v>88</v>
      </c>
      <c r="C61" s="71" t="s">
        <v>89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 x14ac:dyDescent="0.2">
      <c r="A62" s="78" t="s">
        <v>37</v>
      </c>
      <c r="B62" s="105" t="s">
        <v>90</v>
      </c>
      <c r="C62" s="112" t="s">
        <v>91</v>
      </c>
      <c r="D62" s="81" t="s">
        <v>92</v>
      </c>
      <c r="E62" s="82"/>
      <c r="F62" s="83"/>
      <c r="G62" s="84">
        <f t="shared" ref="G62:G64" si="51">E62*F62</f>
        <v>0</v>
      </c>
      <c r="H62" s="82"/>
      <c r="I62" s="83"/>
      <c r="J62" s="84">
        <f t="shared" ref="J62:J64" si="52">H62*I62</f>
        <v>0</v>
      </c>
      <c r="K62" s="82"/>
      <c r="L62" s="83"/>
      <c r="M62" s="84">
        <f t="shared" ref="M62:M64" si="53">K62*L62</f>
        <v>0</v>
      </c>
      <c r="N62" s="82"/>
      <c r="O62" s="83"/>
      <c r="P62" s="84">
        <f t="shared" ref="P62:P64" si="54">N62*O62</f>
        <v>0</v>
      </c>
      <c r="Q62" s="84">
        <f t="shared" ref="Q62:Q64" si="55">G62+M62</f>
        <v>0</v>
      </c>
      <c r="R62" s="84">
        <f t="shared" ref="R62:R64" si="56">J62+P62</f>
        <v>0</v>
      </c>
      <c r="S62" s="84">
        <f t="shared" ref="S62:S64" si="57">Q62-R62</f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6" t="s">
        <v>37</v>
      </c>
      <c r="B63" s="87" t="s">
        <v>93</v>
      </c>
      <c r="C63" s="112" t="s">
        <v>91</v>
      </c>
      <c r="D63" s="81" t="s">
        <v>92</v>
      </c>
      <c r="E63" s="82"/>
      <c r="F63" s="83"/>
      <c r="G63" s="84">
        <f t="shared" si="51"/>
        <v>0</v>
      </c>
      <c r="H63" s="82"/>
      <c r="I63" s="83"/>
      <c r="J63" s="84">
        <f t="shared" si="52"/>
        <v>0</v>
      </c>
      <c r="K63" s="82"/>
      <c r="L63" s="83"/>
      <c r="M63" s="84">
        <f t="shared" si="53"/>
        <v>0</v>
      </c>
      <c r="N63" s="82"/>
      <c r="O63" s="83"/>
      <c r="P63" s="84">
        <f t="shared" si="54"/>
        <v>0</v>
      </c>
      <c r="Q63" s="84">
        <f t="shared" si="55"/>
        <v>0</v>
      </c>
      <c r="R63" s="84">
        <f t="shared" si="56"/>
        <v>0</v>
      </c>
      <c r="S63" s="84">
        <f t="shared" si="57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8" t="s">
        <v>37</v>
      </c>
      <c r="B64" s="89" t="s">
        <v>94</v>
      </c>
      <c r="C64" s="113" t="s">
        <v>91</v>
      </c>
      <c r="D64" s="91" t="s">
        <v>92</v>
      </c>
      <c r="E64" s="92"/>
      <c r="F64" s="93"/>
      <c r="G64" s="94">
        <f t="shared" si="51"/>
        <v>0</v>
      </c>
      <c r="H64" s="92"/>
      <c r="I64" s="93"/>
      <c r="J64" s="94">
        <f t="shared" si="52"/>
        <v>0</v>
      </c>
      <c r="K64" s="92"/>
      <c r="L64" s="93"/>
      <c r="M64" s="94">
        <f t="shared" si="53"/>
        <v>0</v>
      </c>
      <c r="N64" s="92"/>
      <c r="O64" s="93"/>
      <c r="P64" s="94">
        <f t="shared" si="54"/>
        <v>0</v>
      </c>
      <c r="Q64" s="84">
        <f t="shared" si="55"/>
        <v>0</v>
      </c>
      <c r="R64" s="84">
        <f t="shared" si="56"/>
        <v>0</v>
      </c>
      <c r="S64" s="84">
        <f t="shared" si="57"/>
        <v>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96" t="s">
        <v>95</v>
      </c>
      <c r="B65" s="97"/>
      <c r="C65" s="98"/>
      <c r="D65" s="99"/>
      <c r="E65" s="100"/>
      <c r="F65" s="101"/>
      <c r="G65" s="102">
        <f>SUM(G62:G64)</f>
        <v>0</v>
      </c>
      <c r="H65" s="100"/>
      <c r="I65" s="101"/>
      <c r="J65" s="102">
        <f>SUM(J62:J64)</f>
        <v>0</v>
      </c>
      <c r="K65" s="100"/>
      <c r="L65" s="101"/>
      <c r="M65" s="102">
        <f>SUM(M62:M64)</f>
        <v>0</v>
      </c>
      <c r="N65" s="100"/>
      <c r="O65" s="101"/>
      <c r="P65" s="102">
        <f t="shared" ref="P65:S65" si="58">SUM(P62:P64)</f>
        <v>0</v>
      </c>
      <c r="Q65" s="102">
        <f t="shared" si="58"/>
        <v>0</v>
      </c>
      <c r="R65" s="102">
        <f t="shared" si="58"/>
        <v>0</v>
      </c>
      <c r="S65" s="102">
        <f t="shared" si="58"/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42" customHeight="1" x14ac:dyDescent="0.2">
      <c r="A66" s="71" t="s">
        <v>26</v>
      </c>
      <c r="B66" s="72" t="s">
        <v>96</v>
      </c>
      <c r="C66" s="108" t="s">
        <v>97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 x14ac:dyDescent="0.2">
      <c r="A67" s="78" t="s">
        <v>37</v>
      </c>
      <c r="B67" s="105" t="s">
        <v>98</v>
      </c>
      <c r="C67" s="112" t="s">
        <v>99</v>
      </c>
      <c r="D67" s="81" t="s">
        <v>40</v>
      </c>
      <c r="E67" s="82"/>
      <c r="F67" s="83"/>
      <c r="G67" s="84">
        <f t="shared" ref="G67:G69" si="59">E67*F67</f>
        <v>0</v>
      </c>
      <c r="H67" s="82"/>
      <c r="I67" s="83"/>
      <c r="J67" s="84">
        <f t="shared" ref="J67:J69" si="60">H67*I67</f>
        <v>0</v>
      </c>
      <c r="K67" s="82">
        <v>5</v>
      </c>
      <c r="L67" s="83">
        <v>6600</v>
      </c>
      <c r="M67" s="84">
        <f t="shared" ref="M67:M69" si="61">K67*L67</f>
        <v>33000</v>
      </c>
      <c r="N67" s="82">
        <v>4</v>
      </c>
      <c r="O67" s="83">
        <v>8110.6625000000004</v>
      </c>
      <c r="P67" s="84">
        <f t="shared" ref="P67:P69" si="62">N67*O67</f>
        <v>32442.65</v>
      </c>
      <c r="Q67" s="84">
        <f t="shared" ref="Q67:Q69" si="63">G67+M67</f>
        <v>33000</v>
      </c>
      <c r="R67" s="84">
        <f t="shared" ref="R67:R69" si="64">J67+P67</f>
        <v>32442.65</v>
      </c>
      <c r="S67" s="84">
        <f t="shared" ref="S67:S69" si="65">Q67-R67</f>
        <v>557.34999999999854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6" t="s">
        <v>37</v>
      </c>
      <c r="B68" s="87" t="s">
        <v>100</v>
      </c>
      <c r="C68" s="112" t="s">
        <v>101</v>
      </c>
      <c r="D68" s="81" t="s">
        <v>40</v>
      </c>
      <c r="E68" s="82"/>
      <c r="F68" s="83"/>
      <c r="G68" s="84">
        <f t="shared" si="59"/>
        <v>0</v>
      </c>
      <c r="H68" s="82"/>
      <c r="I68" s="83"/>
      <c r="J68" s="84">
        <f t="shared" si="60"/>
        <v>0</v>
      </c>
      <c r="K68" s="82">
        <v>5</v>
      </c>
      <c r="L68" s="83">
        <v>2300</v>
      </c>
      <c r="M68" s="84">
        <f t="shared" si="61"/>
        <v>11500</v>
      </c>
      <c r="N68" s="82">
        <v>5</v>
      </c>
      <c r="O68" s="83">
        <v>2800</v>
      </c>
      <c r="P68" s="84">
        <f t="shared" si="62"/>
        <v>14000</v>
      </c>
      <c r="Q68" s="84">
        <f t="shared" si="63"/>
        <v>11500</v>
      </c>
      <c r="R68" s="84">
        <f t="shared" si="64"/>
        <v>14000</v>
      </c>
      <c r="S68" s="84">
        <f t="shared" si="65"/>
        <v>-2500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8" t="s">
        <v>37</v>
      </c>
      <c r="B69" s="89" t="s">
        <v>102</v>
      </c>
      <c r="C69" s="113" t="s">
        <v>103</v>
      </c>
      <c r="D69" s="91" t="s">
        <v>40</v>
      </c>
      <c r="E69" s="92"/>
      <c r="F69" s="93"/>
      <c r="G69" s="94">
        <f t="shared" si="59"/>
        <v>0</v>
      </c>
      <c r="H69" s="92"/>
      <c r="I69" s="93"/>
      <c r="J69" s="94">
        <f t="shared" si="60"/>
        <v>0</v>
      </c>
      <c r="K69" s="92"/>
      <c r="L69" s="93"/>
      <c r="M69" s="94">
        <f t="shared" si="61"/>
        <v>0</v>
      </c>
      <c r="N69" s="92"/>
      <c r="O69" s="93"/>
      <c r="P69" s="94">
        <f t="shared" si="62"/>
        <v>0</v>
      </c>
      <c r="Q69" s="84">
        <f t="shared" si="63"/>
        <v>0</v>
      </c>
      <c r="R69" s="84">
        <f t="shared" si="64"/>
        <v>0</v>
      </c>
      <c r="S69" s="84">
        <f t="shared" si="65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96" t="s">
        <v>104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44500</v>
      </c>
      <c r="N70" s="100"/>
      <c r="O70" s="101"/>
      <c r="P70" s="102">
        <f t="shared" ref="P70:S70" si="66">SUM(P67:P69)</f>
        <v>46442.65</v>
      </c>
      <c r="Q70" s="102">
        <f t="shared" si="66"/>
        <v>44500</v>
      </c>
      <c r="R70" s="102">
        <f t="shared" si="66"/>
        <v>46442.65</v>
      </c>
      <c r="S70" s="102">
        <f t="shared" si="66"/>
        <v>-1942.6500000000015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">
      <c r="A71" s="71" t="s">
        <v>26</v>
      </c>
      <c r="B71" s="72" t="s">
        <v>105</v>
      </c>
      <c r="C71" s="108" t="s">
        <v>106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">
      <c r="A72" s="78" t="s">
        <v>37</v>
      </c>
      <c r="B72" s="105" t="s">
        <v>107</v>
      </c>
      <c r="C72" s="107" t="s">
        <v>108</v>
      </c>
      <c r="D72" s="81"/>
      <c r="E72" s="82"/>
      <c r="F72" s="83"/>
      <c r="G72" s="84">
        <f t="shared" ref="G72:G74" si="67">E72*F72</f>
        <v>0</v>
      </c>
      <c r="H72" s="82"/>
      <c r="I72" s="83"/>
      <c r="J72" s="84">
        <f t="shared" ref="J72:J74" si="68">H72*I72</f>
        <v>0</v>
      </c>
      <c r="K72" s="82"/>
      <c r="L72" s="83"/>
      <c r="M72" s="84">
        <f t="shared" ref="M72:M74" si="69">K72*L72</f>
        <v>0</v>
      </c>
      <c r="N72" s="82"/>
      <c r="O72" s="83"/>
      <c r="P72" s="84">
        <f t="shared" ref="P72:P74" si="70">N72*O72</f>
        <v>0</v>
      </c>
      <c r="Q72" s="84">
        <f t="shared" ref="Q72:Q74" si="71">G72+M72</f>
        <v>0</v>
      </c>
      <c r="R72" s="84">
        <f t="shared" ref="R72:R74" si="72">J72+P72</f>
        <v>0</v>
      </c>
      <c r="S72" s="84">
        <f t="shared" ref="S72:S74" si="73">Q72-R72</f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78" t="s">
        <v>37</v>
      </c>
      <c r="B73" s="79" t="s">
        <v>109</v>
      </c>
      <c r="C73" s="107" t="s">
        <v>110</v>
      </c>
      <c r="D73" s="81"/>
      <c r="E73" s="82"/>
      <c r="F73" s="83"/>
      <c r="G73" s="84">
        <f t="shared" si="67"/>
        <v>0</v>
      </c>
      <c r="H73" s="82"/>
      <c r="I73" s="83"/>
      <c r="J73" s="84">
        <f t="shared" si="68"/>
        <v>0</v>
      </c>
      <c r="K73" s="82"/>
      <c r="L73" s="83"/>
      <c r="M73" s="84">
        <f t="shared" si="69"/>
        <v>0</v>
      </c>
      <c r="N73" s="82"/>
      <c r="O73" s="83"/>
      <c r="P73" s="84">
        <f t="shared" si="70"/>
        <v>0</v>
      </c>
      <c r="Q73" s="84">
        <f t="shared" si="71"/>
        <v>0</v>
      </c>
      <c r="R73" s="84">
        <f t="shared" si="72"/>
        <v>0</v>
      </c>
      <c r="S73" s="84">
        <f t="shared" si="73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37</v>
      </c>
      <c r="B74" s="87" t="s">
        <v>111</v>
      </c>
      <c r="C74" s="107" t="s">
        <v>112</v>
      </c>
      <c r="D74" s="81"/>
      <c r="E74" s="82"/>
      <c r="F74" s="83"/>
      <c r="G74" s="84">
        <f t="shared" si="67"/>
        <v>0</v>
      </c>
      <c r="H74" s="82"/>
      <c r="I74" s="83"/>
      <c r="J74" s="84">
        <f t="shared" si="68"/>
        <v>0</v>
      </c>
      <c r="K74" s="82"/>
      <c r="L74" s="83"/>
      <c r="M74" s="84">
        <f t="shared" si="69"/>
        <v>0</v>
      </c>
      <c r="N74" s="82"/>
      <c r="O74" s="83"/>
      <c r="P74" s="84">
        <f t="shared" si="70"/>
        <v>0</v>
      </c>
      <c r="Q74" s="84">
        <f t="shared" si="71"/>
        <v>0</v>
      </c>
      <c r="R74" s="84">
        <f t="shared" si="72"/>
        <v>0</v>
      </c>
      <c r="S74" s="84">
        <f t="shared" si="73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111" t="s">
        <v>113</v>
      </c>
      <c r="B75" s="114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0</v>
      </c>
      <c r="N75" s="100"/>
      <c r="O75" s="101"/>
      <c r="P75" s="102">
        <f t="shared" ref="P75:S75" si="74">SUM(P72:P74)</f>
        <v>0</v>
      </c>
      <c r="Q75" s="102">
        <f t="shared" si="74"/>
        <v>0</v>
      </c>
      <c r="R75" s="102">
        <f t="shared" si="74"/>
        <v>0</v>
      </c>
      <c r="S75" s="102">
        <f t="shared" si="74"/>
        <v>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x14ac:dyDescent="0.25">
      <c r="A76" s="71" t="s">
        <v>26</v>
      </c>
      <c r="B76" s="115" t="s">
        <v>114</v>
      </c>
      <c r="C76" s="116" t="s">
        <v>115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30" customHeight="1" x14ac:dyDescent="0.2">
      <c r="A77" s="78" t="s">
        <v>37</v>
      </c>
      <c r="B77" s="117" t="s">
        <v>116</v>
      </c>
      <c r="C77" s="118" t="s">
        <v>115</v>
      </c>
      <c r="D77" s="119"/>
      <c r="E77" s="201" t="s">
        <v>46</v>
      </c>
      <c r="F77" s="202"/>
      <c r="G77" s="203"/>
      <c r="H77" s="201" t="s">
        <v>46</v>
      </c>
      <c r="I77" s="202"/>
      <c r="J77" s="203"/>
      <c r="K77" s="82"/>
      <c r="L77" s="83"/>
      <c r="M77" s="84">
        <f t="shared" ref="M77:M78" si="75">K77*L77</f>
        <v>0</v>
      </c>
      <c r="N77" s="82"/>
      <c r="O77" s="83"/>
      <c r="P77" s="84">
        <f t="shared" ref="P77:P78" si="76">N77*O77</f>
        <v>0</v>
      </c>
      <c r="Q77" s="84">
        <f t="shared" ref="Q77:Q78" si="77">G77+M77</f>
        <v>0</v>
      </c>
      <c r="R77" s="84">
        <f t="shared" ref="R77:R78" si="78">J77+P77</f>
        <v>0</v>
      </c>
      <c r="S77" s="84">
        <f t="shared" ref="S77:S78" si="79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6" t="s">
        <v>37</v>
      </c>
      <c r="B78" s="120" t="s">
        <v>117</v>
      </c>
      <c r="C78" s="121" t="s">
        <v>115</v>
      </c>
      <c r="D78" s="119"/>
      <c r="E78" s="204"/>
      <c r="F78" s="205"/>
      <c r="G78" s="206"/>
      <c r="H78" s="204"/>
      <c r="I78" s="205"/>
      <c r="J78" s="206"/>
      <c r="K78" s="82"/>
      <c r="L78" s="83"/>
      <c r="M78" s="84">
        <f t="shared" si="75"/>
        <v>0</v>
      </c>
      <c r="N78" s="82"/>
      <c r="O78" s="83"/>
      <c r="P78" s="84">
        <f t="shared" si="76"/>
        <v>0</v>
      </c>
      <c r="Q78" s="84">
        <f t="shared" si="77"/>
        <v>0</v>
      </c>
      <c r="R78" s="84">
        <f t="shared" si="78"/>
        <v>0</v>
      </c>
      <c r="S78" s="84">
        <f t="shared" si="79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111" t="s">
        <v>118</v>
      </c>
      <c r="B79" s="122"/>
      <c r="C79" s="123"/>
      <c r="D79" s="99"/>
      <c r="E79" s="100"/>
      <c r="F79" s="101"/>
      <c r="G79" s="102">
        <f>SUM(G77:G78)</f>
        <v>0</v>
      </c>
      <c r="H79" s="100"/>
      <c r="I79" s="101"/>
      <c r="J79" s="102">
        <f>SUM(J77:J78)</f>
        <v>0</v>
      </c>
      <c r="K79" s="100"/>
      <c r="L79" s="101"/>
      <c r="M79" s="102">
        <f>SUM(M77:M78)</f>
        <v>0</v>
      </c>
      <c r="N79" s="100"/>
      <c r="O79" s="101"/>
      <c r="P79" s="102">
        <f t="shared" ref="P79:S79" si="80">SUM(P77:P78)</f>
        <v>0</v>
      </c>
      <c r="Q79" s="102">
        <f t="shared" si="80"/>
        <v>0</v>
      </c>
      <c r="R79" s="102">
        <f t="shared" si="80"/>
        <v>0</v>
      </c>
      <c r="S79" s="102">
        <f t="shared" si="80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5">
      <c r="A80" s="71" t="s">
        <v>26</v>
      </c>
      <c r="B80" s="124" t="s">
        <v>119</v>
      </c>
      <c r="C80" s="116" t="s">
        <v>120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41.25" customHeight="1" x14ac:dyDescent="0.2">
      <c r="A81" s="86" t="s">
        <v>37</v>
      </c>
      <c r="B81" s="125" t="s">
        <v>121</v>
      </c>
      <c r="C81" s="126" t="s">
        <v>120</v>
      </c>
      <c r="D81" s="119" t="s">
        <v>122</v>
      </c>
      <c r="E81" s="207" t="s">
        <v>46</v>
      </c>
      <c r="F81" s="205"/>
      <c r="G81" s="206"/>
      <c r="H81" s="207" t="s">
        <v>46</v>
      </c>
      <c r="I81" s="205"/>
      <c r="J81" s="206"/>
      <c r="K81" s="82"/>
      <c r="L81" s="83"/>
      <c r="M81" s="84">
        <f>K81*L81</f>
        <v>0</v>
      </c>
      <c r="N81" s="82"/>
      <c r="O81" s="83"/>
      <c r="P81" s="84">
        <f>N81*O81</f>
        <v>0</v>
      </c>
      <c r="Q81" s="84">
        <f>G81+M81</f>
        <v>0</v>
      </c>
      <c r="R81" s="84">
        <f>J81+P81</f>
        <v>0</v>
      </c>
      <c r="S81" s="84">
        <f>Q81-R81</f>
        <v>0</v>
      </c>
      <c r="T81" s="85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">
      <c r="A82" s="111" t="s">
        <v>123</v>
      </c>
      <c r="B82" s="127"/>
      <c r="C82" s="123"/>
      <c r="D82" s="99"/>
      <c r="E82" s="100"/>
      <c r="F82" s="101"/>
      <c r="G82" s="102">
        <f>SUM(G81)</f>
        <v>0</v>
      </c>
      <c r="H82" s="100"/>
      <c r="I82" s="101"/>
      <c r="J82" s="102">
        <f>SUM(J81)</f>
        <v>0</v>
      </c>
      <c r="K82" s="100"/>
      <c r="L82" s="101"/>
      <c r="M82" s="102">
        <f>SUM(M81)</f>
        <v>0</v>
      </c>
      <c r="N82" s="100"/>
      <c r="O82" s="101"/>
      <c r="P82" s="102">
        <f t="shared" ref="P82:S82" si="81">SUM(P81)</f>
        <v>0</v>
      </c>
      <c r="Q82" s="102">
        <f t="shared" si="81"/>
        <v>0</v>
      </c>
      <c r="R82" s="102">
        <f t="shared" si="81"/>
        <v>0</v>
      </c>
      <c r="S82" s="102">
        <f t="shared" si="81"/>
        <v>0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9.5" customHeight="1" x14ac:dyDescent="0.2">
      <c r="A83" s="128" t="s">
        <v>124</v>
      </c>
      <c r="B83" s="129"/>
      <c r="C83" s="130"/>
      <c r="D83" s="131"/>
      <c r="E83" s="132"/>
      <c r="F83" s="133"/>
      <c r="G83" s="134">
        <f>G40+G44+G49+G55+G60+G65+G70+G75+G79+G82</f>
        <v>0</v>
      </c>
      <c r="H83" s="132"/>
      <c r="I83" s="133"/>
      <c r="J83" s="134">
        <f>J40+J44+J49+J55+J60+J65+J70+J75+J79+J82</f>
        <v>0</v>
      </c>
      <c r="K83" s="132"/>
      <c r="L83" s="133"/>
      <c r="M83" s="134">
        <f>M40+M44+M49+M55+M60+M65+M70+M75+M79+M82</f>
        <v>999999.99</v>
      </c>
      <c r="N83" s="132"/>
      <c r="O83" s="133"/>
      <c r="P83" s="134">
        <f t="shared" ref="P83:S83" si="82">P40+P44+P49+P55+P60+P65+P70+P75+P79+P82</f>
        <v>999999.98759999999</v>
      </c>
      <c r="Q83" s="134">
        <f t="shared" si="82"/>
        <v>999999.99</v>
      </c>
      <c r="R83" s="134">
        <f t="shared" si="82"/>
        <v>999999.98759999999</v>
      </c>
      <c r="S83" s="134">
        <f t="shared" si="82"/>
        <v>2.399999946646858E-3</v>
      </c>
      <c r="T83" s="135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</row>
    <row r="84" spans="1:38" ht="15.75" customHeight="1" x14ac:dyDescent="0.25">
      <c r="A84" s="208"/>
      <c r="B84" s="184"/>
      <c r="C84" s="184"/>
      <c r="D84" s="137"/>
      <c r="E84" s="138"/>
      <c r="F84" s="139"/>
      <c r="G84" s="140"/>
      <c r="H84" s="138"/>
      <c r="I84" s="139"/>
      <c r="J84" s="140"/>
      <c r="K84" s="138"/>
      <c r="L84" s="139"/>
      <c r="M84" s="140"/>
      <c r="N84" s="138"/>
      <c r="O84" s="139"/>
      <c r="P84" s="140"/>
      <c r="Q84" s="140"/>
      <c r="R84" s="140"/>
      <c r="S84" s="140"/>
      <c r="T84" s="14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9.5" customHeight="1" x14ac:dyDescent="0.25">
      <c r="A85" s="183" t="s">
        <v>125</v>
      </c>
      <c r="B85" s="184"/>
      <c r="C85" s="185"/>
      <c r="D85" s="142"/>
      <c r="E85" s="143"/>
      <c r="F85" s="144"/>
      <c r="G85" s="145">
        <f>G22-G83</f>
        <v>0</v>
      </c>
      <c r="H85" s="143"/>
      <c r="I85" s="144"/>
      <c r="J85" s="145">
        <f>J22-J83</f>
        <v>0</v>
      </c>
      <c r="K85" s="146"/>
      <c r="L85" s="144"/>
      <c r="M85" s="147">
        <f>M22-M83</f>
        <v>0</v>
      </c>
      <c r="N85" s="146"/>
      <c r="O85" s="144"/>
      <c r="P85" s="147">
        <f>P22-P83</f>
        <v>2.3999999975785613E-3</v>
      </c>
      <c r="Q85" s="148">
        <f>Q22-Q83</f>
        <v>0</v>
      </c>
      <c r="R85" s="148">
        <f>R22-R83</f>
        <v>2.3999999975785613E-3</v>
      </c>
      <c r="S85" s="148">
        <f>S22-S83</f>
        <v>-2.399999946646858E-3</v>
      </c>
      <c r="T85" s="14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/>
      <c r="B86" s="151"/>
      <c r="C86" s="150"/>
      <c r="D86" s="150"/>
      <c r="E86" s="51"/>
      <c r="F86" s="150"/>
      <c r="G86" s="150"/>
      <c r="H86" s="51"/>
      <c r="I86" s="150"/>
      <c r="J86" s="150"/>
      <c r="K86" s="51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50"/>
      <c r="B87" s="151"/>
      <c r="C87" s="150"/>
      <c r="D87" s="150"/>
      <c r="E87" s="51"/>
      <c r="F87" s="150"/>
      <c r="G87" s="150"/>
      <c r="H87" s="51"/>
      <c r="I87" s="150"/>
      <c r="J87" s="150"/>
      <c r="K87" s="51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50" t="s">
        <v>126</v>
      </c>
      <c r="B88" s="151"/>
      <c r="C88" s="182" t="s">
        <v>157</v>
      </c>
      <c r="D88" s="150"/>
      <c r="E88" s="153"/>
      <c r="F88" s="152"/>
      <c r="G88" s="150"/>
      <c r="H88" s="153"/>
      <c r="I88" s="199" t="s">
        <v>158</v>
      </c>
      <c r="J88" s="200"/>
      <c r="K88" s="153"/>
      <c r="L88" s="150"/>
      <c r="M88" s="150"/>
      <c r="N88" s="51"/>
      <c r="O88" s="150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"/>
      <c r="B89" s="1"/>
      <c r="C89" s="154" t="s">
        <v>127</v>
      </c>
      <c r="D89" s="150"/>
      <c r="E89" s="186" t="s">
        <v>128</v>
      </c>
      <c r="F89" s="187"/>
      <c r="G89" s="150"/>
      <c r="H89" s="51"/>
      <c r="I89" s="155" t="s">
        <v>129</v>
      </c>
      <c r="J89" s="150"/>
      <c r="K89" s="51"/>
      <c r="L89" s="155"/>
      <c r="M89" s="150"/>
      <c r="N89" s="51"/>
      <c r="O89" s="155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5">
      <c r="A90" s="1"/>
      <c r="B90" s="1"/>
      <c r="C90" s="156"/>
      <c r="D90" s="157"/>
      <c r="E90" s="158"/>
      <c r="F90" s="159"/>
      <c r="G90" s="160"/>
      <c r="H90" s="158"/>
      <c r="I90" s="159"/>
      <c r="J90" s="160"/>
      <c r="K90" s="161"/>
      <c r="L90" s="159"/>
      <c r="M90" s="160"/>
      <c r="N90" s="161"/>
      <c r="O90" s="159"/>
      <c r="P90" s="160"/>
      <c r="Q90" s="160"/>
      <c r="R90" s="160"/>
      <c r="S90" s="16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/>
    <row r="291" spans="1:38" ht="15.75" customHeight="1" x14ac:dyDescent="0.2"/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autoFilter ref="A19:T19" xr:uid="{00000000-0009-0000-0000-000000000000}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5:C85"/>
    <mergeCell ref="E89:F89"/>
    <mergeCell ref="E17:G17"/>
    <mergeCell ref="H17:J17"/>
    <mergeCell ref="A23:C23"/>
    <mergeCell ref="E33:G35"/>
    <mergeCell ref="H33:J35"/>
    <mergeCell ref="E37:G39"/>
    <mergeCell ref="H37:J39"/>
    <mergeCell ref="I88:J88"/>
    <mergeCell ref="E77:G78"/>
    <mergeCell ref="H77:J78"/>
    <mergeCell ref="E81:G81"/>
    <mergeCell ref="H81:J81"/>
    <mergeCell ref="A84:C84"/>
  </mergeCells>
  <phoneticPr fontId="25" type="noConversion"/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130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24" t="s">
        <v>131</v>
      </c>
      <c r="I2" s="192"/>
      <c r="J2" s="192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24" t="s">
        <v>132</v>
      </c>
      <c r="I3" s="192"/>
      <c r="J3" s="192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20" t="s">
        <v>133</v>
      </c>
      <c r="C5" s="192"/>
      <c r="D5" s="192"/>
      <c r="E5" s="192"/>
      <c r="F5" s="192"/>
      <c r="G5" s="192"/>
      <c r="H5" s="192"/>
      <c r="I5" s="192"/>
      <c r="J5" s="192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20" t="s">
        <v>134</v>
      </c>
      <c r="C6" s="192"/>
      <c r="D6" s="192"/>
      <c r="E6" s="192"/>
      <c r="F6" s="192"/>
      <c r="G6" s="192"/>
      <c r="H6" s="192"/>
      <c r="I6" s="192"/>
      <c r="J6" s="192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25" t="s">
        <v>135</v>
      </c>
      <c r="C7" s="192"/>
      <c r="D7" s="192"/>
      <c r="E7" s="192"/>
      <c r="F7" s="192"/>
      <c r="G7" s="192"/>
      <c r="H7" s="192"/>
      <c r="I7" s="192"/>
      <c r="J7" s="192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20" t="s">
        <v>136</v>
      </c>
      <c r="C8" s="192"/>
      <c r="D8" s="192"/>
      <c r="E8" s="192"/>
      <c r="F8" s="192"/>
      <c r="G8" s="192"/>
      <c r="H8" s="192"/>
      <c r="I8" s="192"/>
      <c r="J8" s="192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26" t="s">
        <v>137</v>
      </c>
      <c r="C10" s="222"/>
      <c r="D10" s="223"/>
      <c r="E10" s="221" t="s">
        <v>138</v>
      </c>
      <c r="F10" s="222"/>
      <c r="G10" s="222"/>
      <c r="H10" s="222"/>
      <c r="I10" s="222"/>
      <c r="J10" s="223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139</v>
      </c>
      <c r="B11" s="167" t="s">
        <v>140</v>
      </c>
      <c r="C11" s="167" t="s">
        <v>5</v>
      </c>
      <c r="D11" s="168" t="s">
        <v>141</v>
      </c>
      <c r="E11" s="167" t="s">
        <v>142</v>
      </c>
      <c r="F11" s="168" t="s">
        <v>141</v>
      </c>
      <c r="G11" s="167" t="s">
        <v>143</v>
      </c>
      <c r="H11" s="167" t="s">
        <v>144</v>
      </c>
      <c r="I11" s="167" t="s">
        <v>145</v>
      </c>
      <c r="J11" s="167" t="s">
        <v>146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35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57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59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63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70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27" t="s">
        <v>147</v>
      </c>
      <c r="C18" s="222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26" t="s">
        <v>148</v>
      </c>
      <c r="C21" s="222"/>
      <c r="D21" s="223"/>
      <c r="E21" s="221" t="s">
        <v>138</v>
      </c>
      <c r="F21" s="222"/>
      <c r="G21" s="222"/>
      <c r="H21" s="222"/>
      <c r="I21" s="222"/>
      <c r="J21" s="223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">
      <c r="A22" s="167" t="s">
        <v>139</v>
      </c>
      <c r="B22" s="167" t="s">
        <v>140</v>
      </c>
      <c r="C22" s="167" t="s">
        <v>5</v>
      </c>
      <c r="D22" s="168" t="s">
        <v>141</v>
      </c>
      <c r="E22" s="167" t="s">
        <v>142</v>
      </c>
      <c r="F22" s="168" t="s">
        <v>141</v>
      </c>
      <c r="G22" s="167" t="s">
        <v>143</v>
      </c>
      <c r="H22" s="167" t="s">
        <v>144</v>
      </c>
      <c r="I22" s="167" t="s">
        <v>145</v>
      </c>
      <c r="J22" s="167" t="s">
        <v>146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2">
      <c r="A23" s="169"/>
      <c r="B23" s="169" t="s">
        <v>35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">
      <c r="A24" s="169"/>
      <c r="B24" s="169" t="s">
        <v>57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2">
      <c r="A25" s="169"/>
      <c r="B25" s="169" t="s">
        <v>59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2">
      <c r="A26" s="169"/>
      <c r="B26" s="169" t="s">
        <v>63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">
      <c r="A27" s="169"/>
      <c r="B27" s="169" t="s">
        <v>70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2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25">
      <c r="A29" s="172"/>
      <c r="B29" s="227" t="s">
        <v>147</v>
      </c>
      <c r="C29" s="222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2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2">
      <c r="A31" s="176"/>
      <c r="B31" s="176" t="s">
        <v>149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2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H2:J2"/>
    <mergeCell ref="H3:J3"/>
    <mergeCell ref="B5:J5"/>
    <mergeCell ref="B6:J6"/>
    <mergeCell ref="B7:J7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GolBuh</cp:lastModifiedBy>
  <cp:lastPrinted>2021-01-05T14:06:16Z</cp:lastPrinted>
  <dcterms:modified xsi:type="dcterms:W3CDTF">2021-01-05T14:09:29Z</dcterms:modified>
</cp:coreProperties>
</file>