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\SKIE Advisers\Громадська організація\Grants\UCF-2\Zvit\"/>
    </mc:Choice>
  </mc:AlternateContent>
  <bookViews>
    <workbookView xWindow="810" yWindow="-120" windowWidth="19800" windowHeight="1176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M21" i="1" l="1"/>
  <c r="P68" i="1" l="1"/>
  <c r="P41" i="1"/>
  <c r="P39" i="1"/>
  <c r="P40" i="1"/>
  <c r="P37" i="1"/>
  <c r="P38" i="1"/>
  <c r="P35" i="1"/>
  <c r="R35" i="1" s="1"/>
  <c r="P36" i="1"/>
  <c r="P34" i="1"/>
  <c r="R34" i="1" s="1"/>
  <c r="R36" i="1"/>
  <c r="R37" i="1"/>
  <c r="R38" i="1"/>
  <c r="R39" i="1"/>
  <c r="R40" i="1"/>
  <c r="R41" i="1"/>
  <c r="P33" i="1"/>
  <c r="R33" i="1" s="1"/>
  <c r="P32" i="1"/>
  <c r="R32" i="1" s="1"/>
  <c r="M31" i="1" l="1"/>
  <c r="Q31" i="1" s="1"/>
  <c r="M32" i="1"/>
  <c r="Q32" i="1" s="1"/>
  <c r="S32" i="1" s="1"/>
  <c r="M33" i="1"/>
  <c r="Q33" i="1" s="1"/>
  <c r="S33" i="1" s="1"/>
  <c r="M34" i="1"/>
  <c r="Q34" i="1" s="1"/>
  <c r="S34" i="1" s="1"/>
  <c r="M35" i="1"/>
  <c r="Q35" i="1" s="1"/>
  <c r="S35" i="1" s="1"/>
  <c r="M36" i="1"/>
  <c r="Q36" i="1" s="1"/>
  <c r="S36" i="1" s="1"/>
  <c r="M37" i="1"/>
  <c r="Q37" i="1" s="1"/>
  <c r="S37" i="1" s="1"/>
  <c r="M38" i="1"/>
  <c r="Q38" i="1" s="1"/>
  <c r="S38" i="1" s="1"/>
  <c r="M39" i="1"/>
  <c r="Q39" i="1" s="1"/>
  <c r="S39" i="1" s="1"/>
  <c r="M40" i="1"/>
  <c r="Q40" i="1" s="1"/>
  <c r="S40" i="1" s="1"/>
  <c r="M41" i="1"/>
  <c r="Q41" i="1" s="1"/>
  <c r="S41" i="1" s="1"/>
  <c r="I63" i="2" l="1"/>
  <c r="F63" i="2"/>
  <c r="D63" i="2"/>
  <c r="I18" i="2"/>
  <c r="F18" i="2"/>
  <c r="D18" i="2"/>
  <c r="J88" i="1"/>
  <c r="G88" i="1"/>
  <c r="P87" i="1"/>
  <c r="P88" i="1" s="1"/>
  <c r="M87" i="1"/>
  <c r="Q87" i="1" s="1"/>
  <c r="J85" i="1"/>
  <c r="G85" i="1"/>
  <c r="P84" i="1"/>
  <c r="R84" i="1" s="1"/>
  <c r="M84" i="1"/>
  <c r="Q84" i="1" s="1"/>
  <c r="P83" i="1"/>
  <c r="P85" i="1" s="1"/>
  <c r="M83" i="1"/>
  <c r="Q83" i="1" s="1"/>
  <c r="P80" i="1"/>
  <c r="M80" i="1"/>
  <c r="J80" i="1"/>
  <c r="R80" i="1" s="1"/>
  <c r="G80" i="1"/>
  <c r="Q80" i="1" s="1"/>
  <c r="P79" i="1"/>
  <c r="M79" i="1"/>
  <c r="J79" i="1"/>
  <c r="R79" i="1" s="1"/>
  <c r="G79" i="1"/>
  <c r="Q79" i="1" s="1"/>
  <c r="P78" i="1"/>
  <c r="M78" i="1"/>
  <c r="M81" i="1" s="1"/>
  <c r="J78" i="1"/>
  <c r="R78" i="1" s="1"/>
  <c r="R81" i="1" s="1"/>
  <c r="G78" i="1"/>
  <c r="G81" i="1" s="1"/>
  <c r="P75" i="1"/>
  <c r="M75" i="1"/>
  <c r="J75" i="1"/>
  <c r="G75" i="1"/>
  <c r="Q75" i="1" s="1"/>
  <c r="P74" i="1"/>
  <c r="M74" i="1"/>
  <c r="J74" i="1"/>
  <c r="R74" i="1" s="1"/>
  <c r="G74" i="1"/>
  <c r="Q74" i="1" s="1"/>
  <c r="P73" i="1"/>
  <c r="M73" i="1"/>
  <c r="M76" i="1" s="1"/>
  <c r="J73" i="1"/>
  <c r="R73" i="1" s="1"/>
  <c r="G73" i="1"/>
  <c r="G76" i="1" s="1"/>
  <c r="P70" i="1"/>
  <c r="M70" i="1"/>
  <c r="R70" i="1"/>
  <c r="Q70" i="1"/>
  <c r="P69" i="1"/>
  <c r="M69" i="1"/>
  <c r="R69" i="1"/>
  <c r="Q69" i="1"/>
  <c r="M68" i="1"/>
  <c r="M71" i="1" s="1"/>
  <c r="J68" i="1"/>
  <c r="G68" i="1"/>
  <c r="P65" i="1"/>
  <c r="M65" i="1"/>
  <c r="J65" i="1"/>
  <c r="R65" i="1" s="1"/>
  <c r="G65" i="1"/>
  <c r="Q65" i="1" s="1"/>
  <c r="P64" i="1"/>
  <c r="M64" i="1"/>
  <c r="J64" i="1"/>
  <c r="R64" i="1" s="1"/>
  <c r="G64" i="1"/>
  <c r="Q64" i="1" s="1"/>
  <c r="P63" i="1"/>
  <c r="M63" i="1"/>
  <c r="M66" i="1" s="1"/>
  <c r="J63" i="1"/>
  <c r="G63" i="1"/>
  <c r="G66" i="1" s="1"/>
  <c r="P60" i="1"/>
  <c r="M60" i="1"/>
  <c r="J60" i="1"/>
  <c r="R60" i="1" s="1"/>
  <c r="G60" i="1"/>
  <c r="Q60" i="1" s="1"/>
  <c r="P59" i="1"/>
  <c r="M59" i="1"/>
  <c r="J59" i="1"/>
  <c r="R59" i="1" s="1"/>
  <c r="G59" i="1"/>
  <c r="Q59" i="1" s="1"/>
  <c r="P58" i="1"/>
  <c r="M58" i="1"/>
  <c r="J58" i="1"/>
  <c r="R58" i="1" s="1"/>
  <c r="G58" i="1"/>
  <c r="Q58" i="1" s="1"/>
  <c r="P57" i="1"/>
  <c r="P61" i="1" s="1"/>
  <c r="M57" i="1"/>
  <c r="M61" i="1" s="1"/>
  <c r="J57" i="1"/>
  <c r="J61" i="1" s="1"/>
  <c r="G57" i="1"/>
  <c r="G61" i="1" s="1"/>
  <c r="P54" i="1"/>
  <c r="M54" i="1"/>
  <c r="J54" i="1"/>
  <c r="R54" i="1" s="1"/>
  <c r="G54" i="1"/>
  <c r="Q54" i="1" s="1"/>
  <c r="P53" i="1"/>
  <c r="M53" i="1"/>
  <c r="J53" i="1"/>
  <c r="R53" i="1" s="1"/>
  <c r="G53" i="1"/>
  <c r="Q53" i="1" s="1"/>
  <c r="P52" i="1"/>
  <c r="P55" i="1" s="1"/>
  <c r="M52" i="1"/>
  <c r="J52" i="1"/>
  <c r="J55" i="1" s="1"/>
  <c r="G52" i="1"/>
  <c r="Q52" i="1" s="1"/>
  <c r="J49" i="1"/>
  <c r="G49" i="1"/>
  <c r="P48" i="1"/>
  <c r="J48" i="1"/>
  <c r="J50" i="1" s="1"/>
  <c r="G48" i="1"/>
  <c r="P45" i="1"/>
  <c r="R45" i="1" s="1"/>
  <c r="M45" i="1"/>
  <c r="Q45" i="1" s="1"/>
  <c r="P44" i="1"/>
  <c r="R44" i="1" s="1"/>
  <c r="M44" i="1"/>
  <c r="Q44" i="1" s="1"/>
  <c r="P43" i="1"/>
  <c r="R43" i="1" s="1"/>
  <c r="M43" i="1"/>
  <c r="P31" i="1"/>
  <c r="P30" i="1" s="1"/>
  <c r="N49" i="1" s="1"/>
  <c r="P49" i="1" s="1"/>
  <c r="M30" i="1"/>
  <c r="K49" i="1" s="1"/>
  <c r="M49" i="1" s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M27" i="1"/>
  <c r="J27" i="1"/>
  <c r="R27" i="1" s="1"/>
  <c r="R26" i="1" s="1"/>
  <c r="G27" i="1"/>
  <c r="Q27" i="1" s="1"/>
  <c r="P26" i="1"/>
  <c r="M26" i="1"/>
  <c r="K48" i="1" s="1"/>
  <c r="M48" i="1" s="1"/>
  <c r="M50" i="1" s="1"/>
  <c r="J26" i="1"/>
  <c r="J46" i="1" s="1"/>
  <c r="G26" i="1"/>
  <c r="G46" i="1" s="1"/>
  <c r="P22" i="1"/>
  <c r="M22" i="1"/>
  <c r="J22" i="1"/>
  <c r="G22" i="1"/>
  <c r="R21" i="1"/>
  <c r="R22" i="1" s="1"/>
  <c r="Q21" i="1"/>
  <c r="Q48" i="1" l="1"/>
  <c r="Q49" i="1"/>
  <c r="G71" i="1"/>
  <c r="Q68" i="1"/>
  <c r="R31" i="1"/>
  <c r="S31" i="1" s="1"/>
  <c r="P50" i="1"/>
  <c r="R49" i="1"/>
  <c r="S21" i="1"/>
  <c r="S22" i="1" s="1"/>
  <c r="R63" i="1"/>
  <c r="R66" i="1" s="1"/>
  <c r="R75" i="1"/>
  <c r="R76" i="1"/>
  <c r="R68" i="1"/>
  <c r="R71" i="1" s="1"/>
  <c r="S45" i="1"/>
  <c r="S49" i="1"/>
  <c r="R42" i="1"/>
  <c r="P66" i="1"/>
  <c r="P71" i="1"/>
  <c r="P76" i="1"/>
  <c r="P81" i="1"/>
  <c r="P42" i="1"/>
  <c r="P46" i="1" s="1"/>
  <c r="M42" i="1"/>
  <c r="M46" i="1" s="1"/>
  <c r="S44" i="1"/>
  <c r="S53" i="1"/>
  <c r="M55" i="1"/>
  <c r="S58" i="1"/>
  <c r="S60" i="1"/>
  <c r="S65" i="1"/>
  <c r="S70" i="1"/>
  <c r="S75" i="1"/>
  <c r="S80" i="1"/>
  <c r="M88" i="1"/>
  <c r="Q50" i="1"/>
  <c r="Q26" i="1"/>
  <c r="S27" i="1"/>
  <c r="S28" i="1"/>
  <c r="S29" i="1"/>
  <c r="Q30" i="1"/>
  <c r="Q85" i="1"/>
  <c r="Q22" i="1"/>
  <c r="G50" i="1"/>
  <c r="R52" i="1"/>
  <c r="R55" i="1" s="1"/>
  <c r="G55" i="1"/>
  <c r="Q55" i="1"/>
  <c r="R57" i="1"/>
  <c r="R61" i="1" s="1"/>
  <c r="J66" i="1"/>
  <c r="J71" i="1"/>
  <c r="J76" i="1"/>
  <c r="J81" i="1"/>
  <c r="M85" i="1"/>
  <c r="Q43" i="1"/>
  <c r="S54" i="1"/>
  <c r="S59" i="1"/>
  <c r="Q63" i="1"/>
  <c r="S64" i="1"/>
  <c r="S69" i="1"/>
  <c r="Q73" i="1"/>
  <c r="S74" i="1"/>
  <c r="Q78" i="1"/>
  <c r="S79" i="1"/>
  <c r="S84" i="1"/>
  <c r="R87" i="1"/>
  <c r="R88" i="1" s="1"/>
  <c r="Q88" i="1"/>
  <c r="R48" i="1"/>
  <c r="R50" i="1" s="1"/>
  <c r="Q57" i="1"/>
  <c r="R83" i="1"/>
  <c r="R85" i="1" s="1"/>
  <c r="R30" i="1" l="1"/>
  <c r="R46" i="1" s="1"/>
  <c r="R89" i="1" s="1"/>
  <c r="R91" i="1" s="1"/>
  <c r="G89" i="1"/>
  <c r="G91" i="1" s="1"/>
  <c r="M89" i="1"/>
  <c r="M91" i="1" s="1"/>
  <c r="P89" i="1"/>
  <c r="P91" i="1" s="1"/>
  <c r="S87" i="1"/>
  <c r="S88" i="1" s="1"/>
  <c r="J89" i="1"/>
  <c r="J91" i="1" s="1"/>
  <c r="Q61" i="1"/>
  <c r="S57" i="1"/>
  <c r="S61" i="1" s="1"/>
  <c r="Q42" i="1"/>
  <c r="Q46" i="1" s="1"/>
  <c r="S43" i="1"/>
  <c r="S42" i="1" s="1"/>
  <c r="S83" i="1"/>
  <c r="S85" i="1" s="1"/>
  <c r="S48" i="1"/>
  <c r="S50" i="1" s="1"/>
  <c r="Q81" i="1"/>
  <c r="S78" i="1"/>
  <c r="S81" i="1" s="1"/>
  <c r="Q76" i="1"/>
  <c r="S73" i="1"/>
  <c r="S76" i="1" s="1"/>
  <c r="Q71" i="1"/>
  <c r="S68" i="1"/>
  <c r="S71" i="1" s="1"/>
  <c r="Q66" i="1"/>
  <c r="S63" i="1"/>
  <c r="S66" i="1" s="1"/>
  <c r="S52" i="1"/>
  <c r="S55" i="1" s="1"/>
  <c r="S30" i="1"/>
  <c r="S26" i="1"/>
  <c r="Q89" i="1" l="1"/>
  <c r="Q91" i="1" s="1"/>
  <c r="S46" i="1"/>
  <c r="S89" i="1" s="1"/>
  <c r="S91" i="1" s="1"/>
</calcChain>
</file>

<file path=xl/sharedStrings.xml><?xml version="1.0" encoding="utf-8"?>
<sst xmlns="http://schemas.openxmlformats.org/spreadsheetml/2006/main" count="601" uniqueCount="311">
  <si>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</si>
  <si>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</si>
  <si>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</si>
  <si>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</si>
  <si>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</si>
  <si>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</si>
  <si>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</si>
  <si>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</si>
  <si>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</si>
  <si>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</si>
  <si>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</si>
  <si>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</si>
  <si>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</si>
  <si>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</si>
  <si>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</si>
  <si>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</si>
  <si>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</si>
  <si>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</si>
  <si>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</si>
  <si>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</si>
  <si>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</si>
  <si>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</si>
  <si>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</si>
  <si>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</si>
  <si>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</si>
  <si>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</si>
  <si>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</si>
  <si>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</si>
  <si>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</si>
  <si>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</si>
  <si>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</si>
  <si>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</si>
  <si>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</si>
  <si>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</si>
  <si>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</si>
  <si>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</si>
  <si>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</si>
  <si>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</si>
  <si>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</si>
  <si>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</si>
  <si>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</si>
  <si>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</si>
  <si>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</si>
  <si>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</si>
  <si>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</si>
  <si>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</si>
  <si>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</si>
  <si>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</si>
  <si>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</si>
  <si>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</si>
  <si>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</si>
  <si>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</si>
  <si>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</si>
  <si>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</si>
  <si>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</si>
  <si>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</si>
  <si>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</si>
  <si>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</si>
  <si>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</si>
  <si>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</si>
  <si>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</si>
  <si>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</si>
  <si>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</si>
  <si>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</si>
  <si>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</si>
  <si>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</si>
  <si>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</si>
  <si>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</si>
  <si>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</si>
  <si>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</si>
  <si>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</si>
  <si>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</si>
  <si>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</si>
  <si>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</si>
  <si>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</si>
  <si>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</si>
  <si>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</si>
  <si>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</si>
  <si>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</si>
  <si>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</si>
  <si>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</si>
  <si>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</si>
  <si>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</si>
  <si>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</si>
  <si>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</si>
  <si>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</si>
  <si>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</si>
  <si>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</si>
  <si>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</si>
  <si>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</si>
  <si>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</si>
  <si>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</si>
  <si>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</si>
  <si>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</si>
  <si>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</si>
  <si>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</si>
  <si>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</si>
  <si>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</si>
  <si>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</si>
  <si>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</si>
  <si>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</si>
  <si>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</si>
  <si>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</si>
  <si>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</si>
  <si>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</si>
  <si>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</si>
  <si>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</si>
  <si>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</si>
  <si>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</si>
  <si>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</si>
  <si>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</si>
  <si>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</si>
  <si>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</si>
  <si>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</si>
  <si>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</si>
  <si>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</si>
  <si>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</si>
  <si>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</si>
  <si>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</si>
  <si>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</si>
  <si>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</si>
  <si>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</si>
  <si>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</si>
  <si>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</si>
  <si>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</si>
  <si>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</si>
  <si>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</si>
  <si>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</si>
  <si>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</si>
  <si>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</si>
  <si>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</si>
  <si>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</si>
  <si>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</si>
  <si>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</si>
  <si>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</si>
  <si>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</si>
  <si>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</si>
  <si>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</si>
  <si>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</si>
  <si>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</si>
  <si>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</si>
  <si>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</si>
  <si>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Заявника: ГРОМАДСЬКА ОРГАНІЗАЦІЯ "УКРАЇНСЬКО-ФІНСЬКЕ ТОВАРИСТВО РОЗВИТКУ ІНОВАЦІЙ ТА СОЦІАЛЬНИХ ІНІЦІАТИВ "КИЇВ-ТАМПЕРЕ"</t>
  </si>
  <si>
    <t>Науменко Андрій Ігорович, Керівник проекту</t>
  </si>
  <si>
    <t>Романченко Світлана Володимирівна, SMM</t>
  </si>
  <si>
    <t>Дубина Сергій Миколайович, Куратор</t>
  </si>
  <si>
    <t>1.2.4</t>
  </si>
  <si>
    <t>Шмиголь Ганна Сергіївна, бухгалтер</t>
  </si>
  <si>
    <t>1.2.5</t>
  </si>
  <si>
    <t>Творонович Ігор Олександрович, дизайнер</t>
  </si>
  <si>
    <t>робіт</t>
  </si>
  <si>
    <t>1.2.6</t>
  </si>
  <si>
    <t>Творонович Ігор Олександрович, верстка базису сайту</t>
  </si>
  <si>
    <t>1.2.7</t>
  </si>
  <si>
    <t>Бондаренко Юлія Павлівна, програмування (закладання анімацій та ефектів)</t>
  </si>
  <si>
    <t>1.2.8</t>
  </si>
  <si>
    <t>Пічугіна Олександра Андріївна, тестування сайту</t>
  </si>
  <si>
    <t>1.2.9</t>
  </si>
  <si>
    <t>Покотило Костянтин Михайлович, виготовлення відео та аудіофайлів для сайту.</t>
  </si>
  <si>
    <t>1.2.10</t>
  </si>
  <si>
    <t>Гузік Дмитро Олексійович, дизайнер</t>
  </si>
  <si>
    <t>1.2.11</t>
  </si>
  <si>
    <t>Івашко Юлія Вадимівна, складання туристичного маршруту</t>
  </si>
  <si>
    <t>Гузік Олексій Михайлович, графічний дизайн</t>
  </si>
  <si>
    <t>Сидорова Вікторія Володимирівна, медіа-підтримка презентації</t>
  </si>
  <si>
    <t>Шарапова Анджела В'ячеславівна, інформаційно-консультаційні послуги</t>
  </si>
  <si>
    <t>Конференц-зал на 50 місць, м. Чернігів, пр. Миру, 33, готель "Україна"</t>
  </si>
  <si>
    <t>годин</t>
  </si>
  <si>
    <t>3D принтер з можливістю наплавного та цифрового друку.</t>
  </si>
  <si>
    <t>Обладнання для звукозапису. (2х студійних конденсаторних мікрофони)</t>
  </si>
  <si>
    <t>Відеокамера (Full/Ultra HD або RAW 2.5K, SSD 256 Gb min)</t>
  </si>
  <si>
    <t>Виготовлення наклейок з QR кодами для туристичних маршрутів</t>
  </si>
  <si>
    <t>Обслуговування сайтів та програмного забезпечення (доменне ім'я, хостинг, підтримка)</t>
  </si>
  <si>
    <t>пакет</t>
  </si>
  <si>
    <t>місяць</t>
  </si>
  <si>
    <t>-</t>
  </si>
  <si>
    <t>x</t>
  </si>
  <si>
    <t>ПДФО з договорів ГПХ за грудень 2020 року</t>
  </si>
  <si>
    <t>Сплата ЕСВ 22% за грудень 2020 року</t>
  </si>
  <si>
    <t>Військовий збір з договорів ГПХ за грудень2020 року</t>
  </si>
  <si>
    <t>Послуги SMM</t>
  </si>
  <si>
    <t>Послуги куратора</t>
  </si>
  <si>
    <t>Послуги бухгалтера</t>
  </si>
  <si>
    <t>Послуги дизайнера</t>
  </si>
  <si>
    <t>Послуги з верстки базису сайту</t>
  </si>
  <si>
    <t>Послуги з програмування (закладання анімацій та ефектів)</t>
  </si>
  <si>
    <t>Послуги з тестування сайту</t>
  </si>
  <si>
    <t>Послуги з виготовлення відео та аудіофайлів для сайту</t>
  </si>
  <si>
    <t>Послуги з медіа-підтримки презентації</t>
  </si>
  <si>
    <t>Послуги з дизайну</t>
  </si>
  <si>
    <t>Послуги з графічного дизайну</t>
  </si>
  <si>
    <t>Інформаційно-консультаційні послуги</t>
  </si>
  <si>
    <t>Послуги керівника проекту</t>
  </si>
  <si>
    <t>За оренду обладнання для звукозапису</t>
  </si>
  <si>
    <t>За оренду відеотехніки</t>
  </si>
  <si>
    <t>За оренду 3D принтеру</t>
  </si>
  <si>
    <t>6,1</t>
  </si>
  <si>
    <t>5,1</t>
  </si>
  <si>
    <t>за проектом № 3INST61-00638 Конкурсної програми «Інституційна підтримка»</t>
  </si>
  <si>
    <t>у період з 1 жовтня 2020 року по 31 грудня 2020 року</t>
  </si>
  <si>
    <t>не застосовувалась</t>
  </si>
  <si>
    <t>сплачується виключно за період, в якому здійснювались трансакції, з 1 по 5 число місяця, наступного за розрахунковим. В період виконання проєкту не застосовувалось.</t>
  </si>
  <si>
    <t>було використано більш дешеві пакети</t>
  </si>
  <si>
    <t>після уточнення технічних вимог до табличок-наклейок ціна зросла, були використані зекономлені кошти</t>
  </si>
  <si>
    <t>через технічну складність 3Д моделей довелося збільшити строки оренди</t>
  </si>
  <si>
    <t>крім відеокамери також для зйомок було залучено дрон</t>
  </si>
  <si>
    <t>через карантинні обмеження було прийнято рішення про відмову від оренди залу, прес-конференція проведена у онлайн-форматі</t>
  </si>
  <si>
    <t>витрати зменшено через відмову від участі у проєкті одного з членів команди</t>
  </si>
  <si>
    <t>відмова від участі через завантаженість, роботи виконано волонтерами та іншими членами команди.</t>
  </si>
  <si>
    <t>в тому числі ПДФО та військовий збір</t>
  </si>
  <si>
    <t>УК у Поділ.р-ні / Подільс.р-н / 11010400 (37975298)</t>
  </si>
  <si>
    <t xml:space="preserve">, </t>
  </si>
  <si>
    <t>16, від 22.12.2020</t>
  </si>
  <si>
    <t>ГОЛОВНЕ УПРАВЛIННЯ ДПС У М.КИЄВІ (43141267)</t>
  </si>
  <si>
    <t>15, від 22.12.2020</t>
  </si>
  <si>
    <t>УК у Поділ.р-ні/Подільс.р-н/11011000 (37975298)</t>
  </si>
  <si>
    <t>17, від 22.12.2020</t>
  </si>
  <si>
    <t>28, від 28.12.2020</t>
  </si>
  <si>
    <t>27, від 28.12.2020</t>
  </si>
  <si>
    <t>26, від 28.12.2020</t>
  </si>
  <si>
    <t>Романченко Світлана Володимирівна (2697813025)</t>
  </si>
  <si>
    <t>No 04/10-20, 44119</t>
  </si>
  <si>
    <t>Акт №4, 44195</t>
  </si>
  <si>
    <t>6, від 22.12.2020</t>
  </si>
  <si>
    <t>30, від 28.12.2020</t>
  </si>
  <si>
    <t>Дубина Сергій Миколайович (2974309074)</t>
  </si>
  <si>
    <t>No 03/10-20, 44119</t>
  </si>
  <si>
    <t>Акт №3, 44195</t>
  </si>
  <si>
    <t>7, від 22.12.2020</t>
  </si>
  <si>
    <t>31, від 28.12.2020</t>
  </si>
  <si>
    <t>Шмиголь Ганна Сергіївна (2687212122)</t>
  </si>
  <si>
    <t>б/н, 44119</t>
  </si>
  <si>
    <t>Акт № SH-0000001, 44196</t>
  </si>
  <si>
    <t>8, від 22.12.2020</t>
  </si>
  <si>
    <t>32, від 28.12.2020</t>
  </si>
  <si>
    <t>Творонович Ігор Олександрович (3511312051)</t>
  </si>
  <si>
    <t>No 05/10-20, 44124</t>
  </si>
  <si>
    <t>Акт №5, 44189</t>
  </si>
  <si>
    <t>10, від 22.12.2020</t>
  </si>
  <si>
    <t>33, від 28.12.2020</t>
  </si>
  <si>
    <t>No 07/10-20, 44124</t>
  </si>
  <si>
    <t>Акт №6, 44195</t>
  </si>
  <si>
    <t>9, від 22.12.2020</t>
  </si>
  <si>
    <t>36, від 28.12.2020</t>
  </si>
  <si>
    <t>Бондаренко Юлія Павлівна (3629407466)</t>
  </si>
  <si>
    <t>No 08/10-20, 44124</t>
  </si>
  <si>
    <t>Акт №7, 44195</t>
  </si>
  <si>
    <t>11, від 22.12.2020</t>
  </si>
  <si>
    <t>34, від 28.12.2020</t>
  </si>
  <si>
    <t>Пічугіна Олександра Андріївна (3621911401)</t>
  </si>
  <si>
    <t>No 09/10-20, 44124</t>
  </si>
  <si>
    <t>Акт №8, 44195</t>
  </si>
  <si>
    <t>12, від 22.12.2020</t>
  </si>
  <si>
    <t>35, від 28.12.2020</t>
  </si>
  <si>
    <t>Покотило Костянтин Михайлович (2520341397)</t>
  </si>
  <si>
    <t>No 10/10-20, 44124</t>
  </si>
  <si>
    <t>Акт №9, 44195</t>
  </si>
  <si>
    <t>13, від 22.12.2020</t>
  </si>
  <si>
    <t>37, від 28.12.2020</t>
  </si>
  <si>
    <t>Гузік Дмитро Олексійович (3545112793)</t>
  </si>
  <si>
    <t>No 11/10-20, 44124</t>
  </si>
  <si>
    <t>Акт №10, 44195</t>
  </si>
  <si>
    <t>14, від 22.12.2020</t>
  </si>
  <si>
    <t>38, від 28.12.2020</t>
  </si>
  <si>
    <t>ФОП Гузік Олексій Михайлович (2705814113)</t>
  </si>
  <si>
    <t>No 12/10-20, 44124</t>
  </si>
  <si>
    <t>Акт №11, 44195</t>
  </si>
  <si>
    <t>18, від 22.12.2020</t>
  </si>
  <si>
    <t>24, від 28.12.2020</t>
  </si>
  <si>
    <t>ФОП Сидорова Вікторія Володимирівна (2768712248)</t>
  </si>
  <si>
    <t>No 6/14/12-20, 44186</t>
  </si>
  <si>
    <t>Акт №30, 44195</t>
  </si>
  <si>
    <t>25, від 28.12.2020</t>
  </si>
  <si>
    <t>ФОП Шарапова Анджела Вячеславівна (2591112647)</t>
  </si>
  <si>
    <t>No 13/10-20, 44124</t>
  </si>
  <si>
    <t>Акт №12, 44195</t>
  </si>
  <si>
    <t>19, від 22.12.2020</t>
  </si>
  <si>
    <t>23, від 28.12.2020</t>
  </si>
  <si>
    <t>Науменко Андрій Ігорович (3139219296)</t>
  </si>
  <si>
    <t>No 01/10-20, 44119</t>
  </si>
  <si>
    <t>Акт №1, 44195</t>
  </si>
  <si>
    <t>5, від 22.12.2020</t>
  </si>
  <si>
    <t>29, від 28.12.2020</t>
  </si>
  <si>
    <t>ФОП Іщенко Тетяна Володимирівна (3187715346)</t>
  </si>
  <si>
    <t>No 1/02/10-20, 44118</t>
  </si>
  <si>
    <t>б/н, 44561</t>
  </si>
  <si>
    <t>20, від 22.12.2020</t>
  </si>
  <si>
    <t>22, від 28.12.2020</t>
  </si>
  <si>
    <t>ФОП Карєв Єгор Васильович (2948007372)</t>
  </si>
  <si>
    <t>РФ № 51, 44189</t>
  </si>
  <si>
    <t>Акт № 241220/1, 44189</t>
  </si>
  <si>
    <t>40, від 29.12.2020</t>
  </si>
  <si>
    <t>РФ № 52, 44189</t>
  </si>
  <si>
    <t>Акт № 281220/1, 44193</t>
  </si>
  <si>
    <t>41, від 29.12.2020</t>
  </si>
  <si>
    <t>ФОП Оніщенко Андрій Володимирович (3163514794)</t>
  </si>
  <si>
    <t>РФ № 479, 44193</t>
  </si>
  <si>
    <t>ВН № 021, 44194</t>
  </si>
  <si>
    <t>42, від 29.12.2021</t>
  </si>
  <si>
    <t>ФОП Щербак А.В. (2682303392)</t>
  </si>
  <si>
    <t>РФ №1228, 44193</t>
  </si>
  <si>
    <t>Акт №14, 44195</t>
  </si>
  <si>
    <t>39, від 28.12.2020</t>
  </si>
  <si>
    <t>ТОВ "ІНТЕРНЕТ ІНВЕСТ" (32493292)</t>
  </si>
  <si>
    <t>РФ № СФ-00052450, 44188</t>
  </si>
  <si>
    <t>21, від 23.12.2020</t>
  </si>
  <si>
    <t>№ 3INST61-00638  від "27" жовтня 2020 року</t>
  </si>
  <si>
    <t>Додаток №4</t>
  </si>
  <si>
    <t>Президент</t>
  </si>
  <si>
    <t>Науменко А.І.</t>
  </si>
  <si>
    <t>"14"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</si>
</sst>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u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25" xfId="0" applyFont="1" applyBorder="1" applyAlignment="1">
      <alignment horizontal="right" wrapText="1"/>
    </xf>
    <xf numFmtId="4" fontId="0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62" xfId="0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right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4" fontId="2" fillId="0" borderId="87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right" wrapText="1"/>
    </xf>
    <xf numFmtId="0" fontId="0" fillId="0" borderId="87" xfId="0" applyFont="1" applyBorder="1" applyAlignment="1">
      <alignment wrapText="1"/>
    </xf>
    <xf numFmtId="4" fontId="0" fillId="0" borderId="87" xfId="0" applyNumberFormat="1" applyFont="1" applyBorder="1"/>
    <xf numFmtId="0" fontId="0" fillId="0" borderId="88" xfId="0" applyFont="1" applyBorder="1" applyAlignment="1">
      <alignment wrapText="1"/>
    </xf>
    <xf numFmtId="4" fontId="2" fillId="0" borderId="87" xfId="0" applyNumberFormat="1" applyFont="1" applyBorder="1" applyAlignment="1">
      <alignment wrapText="1"/>
    </xf>
    <xf numFmtId="0" fontId="2" fillId="0" borderId="87" xfId="0" applyFont="1" applyBorder="1" applyAlignment="1">
      <alignment wrapText="1"/>
    </xf>
    <xf numFmtId="0" fontId="2" fillId="0" borderId="88" xfId="0" applyFont="1" applyBorder="1" applyAlignment="1">
      <alignment wrapText="1"/>
    </xf>
    <xf numFmtId="49" fontId="0" fillId="0" borderId="86" xfId="0" applyNumberFormat="1" applyFont="1" applyBorder="1" applyAlignment="1">
      <alignment horizontal="center" vertical="top" wrapText="1"/>
    </xf>
    <xf numFmtId="0" fontId="0" fillId="0" borderId="87" xfId="0" applyFont="1" applyBorder="1" applyAlignment="1">
      <alignment horizontal="left" vertical="top" wrapText="1" indent="1"/>
    </xf>
    <xf numFmtId="4" fontId="0" fillId="0" borderId="87" xfId="0" applyNumberFormat="1" applyFont="1" applyBorder="1" applyAlignment="1">
      <alignment horizontal="right" vertical="top" wrapText="1" indent="1"/>
    </xf>
    <xf numFmtId="14" fontId="0" fillId="0" borderId="88" xfId="0" applyNumberFormat="1" applyFont="1" applyBorder="1" applyAlignment="1">
      <alignment horizontal="right"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3" fontId="25" fillId="0" borderId="0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81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7" fillId="0" borderId="83" xfId="0" applyFont="1" applyBorder="1"/>
    <xf numFmtId="4" fontId="2" fillId="5" borderId="84" xfId="0" applyNumberFormat="1" applyFont="1" applyFill="1" applyBorder="1" applyAlignment="1">
      <alignment horizontal="center" vertical="center" wrapText="1"/>
    </xf>
    <xf numFmtId="0" fontId="7" fillId="0" borderId="85" xfId="0" applyFont="1" applyBorder="1"/>
    <xf numFmtId="0" fontId="2" fillId="0" borderId="81" xfId="0" applyFont="1" applyBorder="1" applyAlignment="1">
      <alignment horizontal="right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80" xfId="0" applyFont="1" applyBorder="1"/>
    <xf numFmtId="0" fontId="2" fillId="5" borderId="6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8"/>
  <sheetViews>
    <sheetView tabSelected="1" topLeftCell="A7" zoomScale="55" zoomScaleNormal="55" workbookViewId="0">
      <selection activeCell="D96" sqref="D96"/>
    </sheetView>
  </sheetViews>
  <sheetFormatPr defaultColWidth="12.625" defaultRowHeight="15" customHeight="1" outlineLevelCol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 outlineLevel="1"/>
    <col min="6" max="6" width="14.25" customWidth="1" outlineLevel="1"/>
    <col min="7" max="7" width="13.5" customWidth="1" outlineLevel="1"/>
    <col min="8" max="8" width="10.625" customWidth="1" outlineLevel="1"/>
    <col min="9" max="9" width="14.25" customWidth="1" outlineLevel="1"/>
    <col min="10" max="10" width="13.5" customWidth="1" outlineLevel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307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306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9" t="s">
        <v>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9" t="s">
        <v>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0" t="s">
        <v>142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1" t="s">
        <v>3</v>
      </c>
      <c r="B17" s="223" t="s">
        <v>4</v>
      </c>
      <c r="C17" s="223" t="s">
        <v>5</v>
      </c>
      <c r="D17" s="225" t="s">
        <v>6</v>
      </c>
      <c r="E17" s="200" t="s">
        <v>7</v>
      </c>
      <c r="F17" s="201"/>
      <c r="G17" s="202"/>
      <c r="H17" s="200" t="s">
        <v>8</v>
      </c>
      <c r="I17" s="201"/>
      <c r="J17" s="202"/>
      <c r="K17" s="200" t="s">
        <v>9</v>
      </c>
      <c r="L17" s="201"/>
      <c r="M17" s="202"/>
      <c r="N17" s="200" t="s">
        <v>10</v>
      </c>
      <c r="O17" s="201"/>
      <c r="P17" s="202"/>
      <c r="Q17" s="228" t="s">
        <v>11</v>
      </c>
      <c r="R17" s="201"/>
      <c r="S17" s="202"/>
      <c r="T17" s="229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2"/>
      <c r="B18" s="224"/>
      <c r="C18" s="224"/>
      <c r="D18" s="22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3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456055</v>
      </c>
      <c r="M21" s="40">
        <f>L21</f>
        <v>456055</v>
      </c>
      <c r="N21" s="38">
        <v>1</v>
      </c>
      <c r="O21" s="39"/>
      <c r="P21" s="40">
        <v>456055</v>
      </c>
      <c r="Q21" s="40">
        <f>G21+M21</f>
        <v>456055</v>
      </c>
      <c r="R21" s="40">
        <f>J21+P21</f>
        <v>456055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456055</v>
      </c>
      <c r="N22" s="46"/>
      <c r="O22" s="47"/>
      <c r="P22" s="48">
        <f t="shared" ref="P22:S22" si="0">SUM(P21)</f>
        <v>456055</v>
      </c>
      <c r="Q22" s="48">
        <f t="shared" si="0"/>
        <v>456055</v>
      </c>
      <c r="R22" s="48">
        <f t="shared" si="0"/>
        <v>456055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03"/>
      <c r="B23" s="204"/>
      <c r="C23" s="204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0.95" customHeight="1" x14ac:dyDescent="0.2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0.95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0.95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SUM(M31:M41)</f>
        <v>265250</v>
      </c>
      <c r="N30" s="74"/>
      <c r="O30" s="75"/>
      <c r="P30" s="76">
        <f>SUM(P31:P41)</f>
        <v>261500</v>
      </c>
      <c r="Q30" s="76">
        <f>SUM(Q31:Q41)</f>
        <v>265250</v>
      </c>
      <c r="R30" s="76">
        <f>SUM(R31:R41)</f>
        <v>261500</v>
      </c>
      <c r="S30" s="76">
        <f>SUM(S31:S41)</f>
        <v>3750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79" t="s">
        <v>45</v>
      </c>
      <c r="C31" s="80" t="s">
        <v>143</v>
      </c>
      <c r="D31" s="81" t="s">
        <v>40</v>
      </c>
      <c r="E31" s="205" t="s">
        <v>46</v>
      </c>
      <c r="F31" s="204"/>
      <c r="G31" s="206"/>
      <c r="H31" s="205" t="s">
        <v>46</v>
      </c>
      <c r="I31" s="204"/>
      <c r="J31" s="206"/>
      <c r="K31" s="82">
        <v>3</v>
      </c>
      <c r="L31" s="83">
        <v>13500</v>
      </c>
      <c r="M31" s="84">
        <f t="shared" ref="M31:M41" si="9">K31*L31</f>
        <v>40500</v>
      </c>
      <c r="N31" s="82">
        <v>3</v>
      </c>
      <c r="O31" s="83">
        <v>13500</v>
      </c>
      <c r="P31" s="84">
        <f t="shared" ref="P31" si="10">N31*O31</f>
        <v>40500</v>
      </c>
      <c r="Q31" s="84">
        <f t="shared" ref="Q31:Q41" si="11">G31+M31</f>
        <v>40500</v>
      </c>
      <c r="R31" s="84">
        <f t="shared" ref="R31:R41" si="12">J31+P31</f>
        <v>40500</v>
      </c>
      <c r="S31" s="84">
        <f t="shared" ref="S31:S41" si="13">Q31-R31</f>
        <v>0</v>
      </c>
      <c r="T31" s="85" t="s">
        <v>209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78" t="s">
        <v>37</v>
      </c>
      <c r="B32" s="79" t="s">
        <v>47</v>
      </c>
      <c r="C32" s="80" t="s">
        <v>144</v>
      </c>
      <c r="D32" s="81" t="s">
        <v>40</v>
      </c>
      <c r="E32" s="205"/>
      <c r="F32" s="204"/>
      <c r="G32" s="206"/>
      <c r="H32" s="205"/>
      <c r="I32" s="204"/>
      <c r="J32" s="206"/>
      <c r="K32" s="82">
        <v>3</v>
      </c>
      <c r="L32" s="83">
        <v>12000</v>
      </c>
      <c r="M32" s="84">
        <f t="shared" si="9"/>
        <v>36000</v>
      </c>
      <c r="N32" s="82">
        <v>3</v>
      </c>
      <c r="O32" s="83">
        <v>12000</v>
      </c>
      <c r="P32" s="84">
        <f t="shared" ref="P32" si="14">N32*O32</f>
        <v>36000</v>
      </c>
      <c r="Q32" s="84">
        <f t="shared" si="11"/>
        <v>36000</v>
      </c>
      <c r="R32" s="84">
        <f t="shared" si="12"/>
        <v>36000</v>
      </c>
      <c r="S32" s="84">
        <f t="shared" si="13"/>
        <v>0</v>
      </c>
      <c r="T32" s="85" t="s">
        <v>209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78" t="s">
        <v>37</v>
      </c>
      <c r="B33" s="79" t="s">
        <v>48</v>
      </c>
      <c r="C33" s="80" t="s">
        <v>145</v>
      </c>
      <c r="D33" s="81" t="s">
        <v>40</v>
      </c>
      <c r="E33" s="205"/>
      <c r="F33" s="204"/>
      <c r="G33" s="206"/>
      <c r="H33" s="205"/>
      <c r="I33" s="204"/>
      <c r="J33" s="206"/>
      <c r="K33" s="82">
        <v>3</v>
      </c>
      <c r="L33" s="83">
        <v>12000</v>
      </c>
      <c r="M33" s="84">
        <f t="shared" si="9"/>
        <v>36000</v>
      </c>
      <c r="N33" s="82">
        <v>3</v>
      </c>
      <c r="O33" s="83">
        <v>12000</v>
      </c>
      <c r="P33" s="84">
        <f t="shared" ref="P33:P41" si="15">N33*O33</f>
        <v>36000</v>
      </c>
      <c r="Q33" s="84">
        <f t="shared" si="11"/>
        <v>36000</v>
      </c>
      <c r="R33" s="84">
        <f t="shared" si="12"/>
        <v>36000</v>
      </c>
      <c r="S33" s="84">
        <f t="shared" si="13"/>
        <v>0</v>
      </c>
      <c r="T33" s="85" t="s">
        <v>209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8" t="s">
        <v>37</v>
      </c>
      <c r="B34" s="79" t="s">
        <v>146</v>
      </c>
      <c r="C34" s="80" t="s">
        <v>147</v>
      </c>
      <c r="D34" s="81" t="s">
        <v>40</v>
      </c>
      <c r="E34" s="205"/>
      <c r="F34" s="204"/>
      <c r="G34" s="206"/>
      <c r="H34" s="205"/>
      <c r="I34" s="204"/>
      <c r="J34" s="206"/>
      <c r="K34" s="82">
        <v>3</v>
      </c>
      <c r="L34" s="83">
        <v>9000</v>
      </c>
      <c r="M34" s="84">
        <f t="shared" si="9"/>
        <v>27000</v>
      </c>
      <c r="N34" s="82">
        <v>3</v>
      </c>
      <c r="O34" s="83">
        <v>9000</v>
      </c>
      <c r="P34" s="84">
        <f t="shared" si="15"/>
        <v>27000</v>
      </c>
      <c r="Q34" s="84">
        <f t="shared" si="11"/>
        <v>27000</v>
      </c>
      <c r="R34" s="84">
        <f t="shared" si="12"/>
        <v>27000</v>
      </c>
      <c r="S34" s="84">
        <f t="shared" si="13"/>
        <v>0</v>
      </c>
      <c r="T34" s="85" t="s">
        <v>209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37</v>
      </c>
      <c r="B35" s="79" t="s">
        <v>148</v>
      </c>
      <c r="C35" s="80" t="s">
        <v>149</v>
      </c>
      <c r="D35" s="81" t="s">
        <v>150</v>
      </c>
      <c r="E35" s="205"/>
      <c r="F35" s="204"/>
      <c r="G35" s="206"/>
      <c r="H35" s="205"/>
      <c r="I35" s="204"/>
      <c r="J35" s="206"/>
      <c r="K35" s="82">
        <v>1</v>
      </c>
      <c r="L35" s="83">
        <v>12000</v>
      </c>
      <c r="M35" s="84">
        <f t="shared" si="9"/>
        <v>12000</v>
      </c>
      <c r="N35" s="82">
        <v>1</v>
      </c>
      <c r="O35" s="83">
        <v>12000</v>
      </c>
      <c r="P35" s="84">
        <f t="shared" si="15"/>
        <v>12000</v>
      </c>
      <c r="Q35" s="84">
        <f t="shared" si="11"/>
        <v>12000</v>
      </c>
      <c r="R35" s="84">
        <f t="shared" si="12"/>
        <v>12000</v>
      </c>
      <c r="S35" s="84">
        <f t="shared" si="13"/>
        <v>0</v>
      </c>
      <c r="T35" s="85" t="s">
        <v>209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8" t="s">
        <v>37</v>
      </c>
      <c r="B36" s="79" t="s">
        <v>151</v>
      </c>
      <c r="C36" s="80" t="s">
        <v>152</v>
      </c>
      <c r="D36" s="81" t="s">
        <v>150</v>
      </c>
      <c r="E36" s="205"/>
      <c r="F36" s="204"/>
      <c r="G36" s="206"/>
      <c r="H36" s="205"/>
      <c r="I36" s="204"/>
      <c r="J36" s="206"/>
      <c r="K36" s="82">
        <v>1</v>
      </c>
      <c r="L36" s="83">
        <v>20000</v>
      </c>
      <c r="M36" s="84">
        <f t="shared" si="9"/>
        <v>20000</v>
      </c>
      <c r="N36" s="82">
        <v>1</v>
      </c>
      <c r="O36" s="83">
        <v>20000</v>
      </c>
      <c r="P36" s="84">
        <f t="shared" si="15"/>
        <v>20000</v>
      </c>
      <c r="Q36" s="84">
        <f t="shared" si="11"/>
        <v>20000</v>
      </c>
      <c r="R36" s="84">
        <f t="shared" si="12"/>
        <v>20000</v>
      </c>
      <c r="S36" s="84">
        <f t="shared" si="13"/>
        <v>0</v>
      </c>
      <c r="T36" s="85" t="s">
        <v>209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8.25" x14ac:dyDescent="0.2">
      <c r="A37" s="78" t="s">
        <v>37</v>
      </c>
      <c r="B37" s="79" t="s">
        <v>153</v>
      </c>
      <c r="C37" s="80" t="s">
        <v>154</v>
      </c>
      <c r="D37" s="81" t="s">
        <v>150</v>
      </c>
      <c r="E37" s="205"/>
      <c r="F37" s="204"/>
      <c r="G37" s="206"/>
      <c r="H37" s="205"/>
      <c r="I37" s="204"/>
      <c r="J37" s="206"/>
      <c r="K37" s="82">
        <v>1</v>
      </c>
      <c r="L37" s="83">
        <v>25000</v>
      </c>
      <c r="M37" s="84">
        <f t="shared" si="9"/>
        <v>25000</v>
      </c>
      <c r="N37" s="82">
        <v>1</v>
      </c>
      <c r="O37" s="83">
        <v>25000</v>
      </c>
      <c r="P37" s="84">
        <f t="shared" si="15"/>
        <v>25000</v>
      </c>
      <c r="Q37" s="84">
        <f t="shared" si="11"/>
        <v>25000</v>
      </c>
      <c r="R37" s="84">
        <f t="shared" si="12"/>
        <v>25000</v>
      </c>
      <c r="S37" s="84">
        <f t="shared" si="13"/>
        <v>0</v>
      </c>
      <c r="T37" s="85" t="s">
        <v>209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78" t="s">
        <v>37</v>
      </c>
      <c r="B38" s="79" t="s">
        <v>155</v>
      </c>
      <c r="C38" s="80" t="s">
        <v>156</v>
      </c>
      <c r="D38" s="81" t="s">
        <v>150</v>
      </c>
      <c r="E38" s="205"/>
      <c r="F38" s="204"/>
      <c r="G38" s="206"/>
      <c r="H38" s="205"/>
      <c r="I38" s="204"/>
      <c r="J38" s="206"/>
      <c r="K38" s="82">
        <v>1</v>
      </c>
      <c r="L38" s="83">
        <v>10000</v>
      </c>
      <c r="M38" s="84">
        <f t="shared" si="9"/>
        <v>10000</v>
      </c>
      <c r="N38" s="82">
        <v>1</v>
      </c>
      <c r="O38" s="83">
        <v>10000</v>
      </c>
      <c r="P38" s="84">
        <f t="shared" si="15"/>
        <v>10000</v>
      </c>
      <c r="Q38" s="84">
        <f t="shared" si="11"/>
        <v>10000</v>
      </c>
      <c r="R38" s="84">
        <f t="shared" si="12"/>
        <v>10000</v>
      </c>
      <c r="S38" s="84">
        <f t="shared" si="13"/>
        <v>0</v>
      </c>
      <c r="T38" s="85" t="s">
        <v>209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8.25" x14ac:dyDescent="0.2">
      <c r="A39" s="78" t="s">
        <v>37</v>
      </c>
      <c r="B39" s="79" t="s">
        <v>157</v>
      </c>
      <c r="C39" s="80" t="s">
        <v>158</v>
      </c>
      <c r="D39" s="81" t="s">
        <v>150</v>
      </c>
      <c r="E39" s="205"/>
      <c r="F39" s="204"/>
      <c r="G39" s="206"/>
      <c r="H39" s="205"/>
      <c r="I39" s="204"/>
      <c r="J39" s="206"/>
      <c r="K39" s="82">
        <v>1</v>
      </c>
      <c r="L39" s="83">
        <v>28000</v>
      </c>
      <c r="M39" s="84">
        <f t="shared" si="9"/>
        <v>28000</v>
      </c>
      <c r="N39" s="82">
        <v>1</v>
      </c>
      <c r="O39" s="83">
        <v>28000</v>
      </c>
      <c r="P39" s="84">
        <f t="shared" si="15"/>
        <v>28000</v>
      </c>
      <c r="Q39" s="84">
        <f t="shared" si="11"/>
        <v>28000</v>
      </c>
      <c r="R39" s="84">
        <f t="shared" si="12"/>
        <v>28000</v>
      </c>
      <c r="S39" s="84">
        <f t="shared" si="13"/>
        <v>0</v>
      </c>
      <c r="T39" s="85" t="s">
        <v>209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5.5" x14ac:dyDescent="0.2">
      <c r="A40" s="78" t="s">
        <v>37</v>
      </c>
      <c r="B40" s="79" t="s">
        <v>159</v>
      </c>
      <c r="C40" s="80" t="s">
        <v>160</v>
      </c>
      <c r="D40" s="81" t="s">
        <v>150</v>
      </c>
      <c r="E40" s="205"/>
      <c r="F40" s="204"/>
      <c r="G40" s="206"/>
      <c r="H40" s="205"/>
      <c r="I40" s="204"/>
      <c r="J40" s="206"/>
      <c r="K40" s="82">
        <v>3</v>
      </c>
      <c r="L40" s="83">
        <v>9000</v>
      </c>
      <c r="M40" s="84">
        <f t="shared" si="9"/>
        <v>27000</v>
      </c>
      <c r="N40" s="82">
        <v>3</v>
      </c>
      <c r="O40" s="83">
        <v>9000</v>
      </c>
      <c r="P40" s="84">
        <f t="shared" si="15"/>
        <v>27000</v>
      </c>
      <c r="Q40" s="84">
        <f t="shared" si="11"/>
        <v>27000</v>
      </c>
      <c r="R40" s="84">
        <f t="shared" si="12"/>
        <v>27000</v>
      </c>
      <c r="S40" s="84">
        <f t="shared" si="13"/>
        <v>0</v>
      </c>
      <c r="T40" s="85" t="s">
        <v>209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51" x14ac:dyDescent="0.2">
      <c r="A41" s="78" t="s">
        <v>37</v>
      </c>
      <c r="B41" s="79" t="s">
        <v>161</v>
      </c>
      <c r="C41" s="80" t="s">
        <v>162</v>
      </c>
      <c r="D41" s="81" t="s">
        <v>150</v>
      </c>
      <c r="E41" s="205"/>
      <c r="F41" s="204"/>
      <c r="G41" s="206"/>
      <c r="H41" s="205"/>
      <c r="I41" s="204"/>
      <c r="J41" s="206"/>
      <c r="K41" s="82">
        <v>1</v>
      </c>
      <c r="L41" s="83">
        <v>3750</v>
      </c>
      <c r="M41" s="84">
        <f t="shared" si="9"/>
        <v>3750</v>
      </c>
      <c r="N41" s="82">
        <v>0</v>
      </c>
      <c r="O41" s="83">
        <v>0</v>
      </c>
      <c r="P41" s="84">
        <f t="shared" si="15"/>
        <v>0</v>
      </c>
      <c r="Q41" s="84">
        <f t="shared" si="11"/>
        <v>3750</v>
      </c>
      <c r="R41" s="84">
        <f t="shared" si="12"/>
        <v>0</v>
      </c>
      <c r="S41" s="84">
        <f t="shared" si="13"/>
        <v>3750</v>
      </c>
      <c r="T41" s="85" t="s">
        <v>208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">
      <c r="A42" s="71" t="s">
        <v>34</v>
      </c>
      <c r="B42" s="72" t="s">
        <v>49</v>
      </c>
      <c r="C42" s="71" t="s">
        <v>50</v>
      </c>
      <c r="D42" s="73"/>
      <c r="E42" s="74"/>
      <c r="F42" s="75"/>
      <c r="G42" s="76"/>
      <c r="H42" s="74"/>
      <c r="I42" s="75"/>
      <c r="J42" s="76"/>
      <c r="K42" s="74"/>
      <c r="L42" s="75"/>
      <c r="M42" s="76">
        <f>SUM(M43:M45)</f>
        <v>74200</v>
      </c>
      <c r="N42" s="74"/>
      <c r="O42" s="75"/>
      <c r="P42" s="76">
        <f t="shared" ref="P42:S42" si="16">SUM(P43:P45)</f>
        <v>74200</v>
      </c>
      <c r="Q42" s="76">
        <f t="shared" si="16"/>
        <v>74200</v>
      </c>
      <c r="R42" s="76">
        <f t="shared" si="16"/>
        <v>74200</v>
      </c>
      <c r="S42" s="76">
        <f t="shared" si="16"/>
        <v>0</v>
      </c>
      <c r="T42" s="7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8" t="s">
        <v>37</v>
      </c>
      <c r="B43" s="79" t="s">
        <v>51</v>
      </c>
      <c r="C43" s="80" t="s">
        <v>163</v>
      </c>
      <c r="D43" s="81" t="s">
        <v>150</v>
      </c>
      <c r="E43" s="205" t="s">
        <v>46</v>
      </c>
      <c r="F43" s="204"/>
      <c r="G43" s="206"/>
      <c r="H43" s="205" t="s">
        <v>46</v>
      </c>
      <c r="I43" s="204"/>
      <c r="J43" s="206"/>
      <c r="K43" s="82">
        <v>1</v>
      </c>
      <c r="L43" s="83">
        <v>35000</v>
      </c>
      <c r="M43" s="84">
        <f t="shared" ref="M43:M45" si="17">K43*L43</f>
        <v>35000</v>
      </c>
      <c r="N43" s="82">
        <v>1</v>
      </c>
      <c r="O43" s="83">
        <v>35000</v>
      </c>
      <c r="P43" s="84">
        <f t="shared" ref="P43:P45" si="18">N43*O43</f>
        <v>35000</v>
      </c>
      <c r="Q43" s="84">
        <f t="shared" ref="Q43:Q45" si="19">G43+M43</f>
        <v>35000</v>
      </c>
      <c r="R43" s="84">
        <f t="shared" ref="R43:R45" si="20">J43+P43</f>
        <v>35000</v>
      </c>
      <c r="S43" s="84">
        <f t="shared" ref="S43:S45" si="21">Q43-R43</f>
        <v>0</v>
      </c>
      <c r="T43" s="8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86" t="s">
        <v>37</v>
      </c>
      <c r="B44" s="87" t="s">
        <v>52</v>
      </c>
      <c r="C44" s="80" t="s">
        <v>164</v>
      </c>
      <c r="D44" s="81" t="s">
        <v>150</v>
      </c>
      <c r="E44" s="207"/>
      <c r="F44" s="204"/>
      <c r="G44" s="206"/>
      <c r="H44" s="207"/>
      <c r="I44" s="204"/>
      <c r="J44" s="206"/>
      <c r="K44" s="82">
        <v>1</v>
      </c>
      <c r="L44" s="83">
        <v>6100</v>
      </c>
      <c r="M44" s="84">
        <f t="shared" si="17"/>
        <v>6100</v>
      </c>
      <c r="N44" s="82">
        <v>1</v>
      </c>
      <c r="O44" s="83">
        <v>6100</v>
      </c>
      <c r="P44" s="84">
        <f t="shared" si="18"/>
        <v>6100</v>
      </c>
      <c r="Q44" s="84">
        <f t="shared" si="19"/>
        <v>6100</v>
      </c>
      <c r="R44" s="84">
        <f t="shared" si="20"/>
        <v>6100</v>
      </c>
      <c r="S44" s="84">
        <f t="shared" si="21"/>
        <v>0</v>
      </c>
      <c r="T44" s="8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88" t="s">
        <v>37</v>
      </c>
      <c r="B45" s="89" t="s">
        <v>53</v>
      </c>
      <c r="C45" s="90" t="s">
        <v>165</v>
      </c>
      <c r="D45" s="91" t="s">
        <v>150</v>
      </c>
      <c r="E45" s="208"/>
      <c r="F45" s="209"/>
      <c r="G45" s="210"/>
      <c r="H45" s="208"/>
      <c r="I45" s="209"/>
      <c r="J45" s="210"/>
      <c r="K45" s="92">
        <v>1</v>
      </c>
      <c r="L45" s="93">
        <v>33100</v>
      </c>
      <c r="M45" s="94">
        <f t="shared" si="17"/>
        <v>33100</v>
      </c>
      <c r="N45" s="92">
        <v>1</v>
      </c>
      <c r="O45" s="93">
        <v>33100</v>
      </c>
      <c r="P45" s="94">
        <f t="shared" si="18"/>
        <v>33100</v>
      </c>
      <c r="Q45" s="84">
        <f t="shared" si="19"/>
        <v>33100</v>
      </c>
      <c r="R45" s="84">
        <f t="shared" si="20"/>
        <v>33100</v>
      </c>
      <c r="S45" s="84">
        <f t="shared" si="21"/>
        <v>0</v>
      </c>
      <c r="T45" s="9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x14ac:dyDescent="0.2">
      <c r="A46" s="96" t="s">
        <v>54</v>
      </c>
      <c r="B46" s="97"/>
      <c r="C46" s="98"/>
      <c r="D46" s="99"/>
      <c r="E46" s="100"/>
      <c r="F46" s="101"/>
      <c r="G46" s="102">
        <f>G26+G30+G42</f>
        <v>0</v>
      </c>
      <c r="H46" s="100"/>
      <c r="I46" s="101"/>
      <c r="J46" s="102">
        <f>J26+J30+J42</f>
        <v>0</v>
      </c>
      <c r="K46" s="100"/>
      <c r="L46" s="101"/>
      <c r="M46" s="102">
        <f>M26+M30+M42</f>
        <v>339450</v>
      </c>
      <c r="N46" s="100"/>
      <c r="O46" s="101"/>
      <c r="P46" s="102">
        <f>P26+P30+P42</f>
        <v>335700</v>
      </c>
      <c r="Q46" s="102">
        <f>Q26+Q30+Q42</f>
        <v>339450</v>
      </c>
      <c r="R46" s="102">
        <f>R26+R30+R42</f>
        <v>335700</v>
      </c>
      <c r="S46" s="102">
        <f>S26+S30+S42</f>
        <v>3750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x14ac:dyDescent="0.2">
      <c r="A47" s="71" t="s">
        <v>26</v>
      </c>
      <c r="B47" s="72" t="s">
        <v>55</v>
      </c>
      <c r="C47" s="71" t="s">
        <v>56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74"/>
      <c r="O47" s="75"/>
      <c r="P47" s="104"/>
      <c r="Q47" s="104"/>
      <c r="R47" s="104"/>
      <c r="S47" s="104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30" customHeight="1" x14ac:dyDescent="0.2">
      <c r="A48" s="78" t="s">
        <v>37</v>
      </c>
      <c r="B48" s="105" t="s">
        <v>57</v>
      </c>
      <c r="C48" s="80" t="s">
        <v>58</v>
      </c>
      <c r="D48" s="81"/>
      <c r="E48" s="82"/>
      <c r="F48" s="106">
        <v>0.22</v>
      </c>
      <c r="G48" s="84">
        <f t="shared" ref="G48:G49" si="22">E48*F48</f>
        <v>0</v>
      </c>
      <c r="H48" s="82"/>
      <c r="I48" s="106">
        <v>0.22</v>
      </c>
      <c r="J48" s="84">
        <f t="shared" ref="J48:J49" si="23">H48*I48</f>
        <v>0</v>
      </c>
      <c r="K48" s="82">
        <f>$M$26</f>
        <v>0</v>
      </c>
      <c r="L48" s="106">
        <v>0.22</v>
      </c>
      <c r="M48" s="84">
        <f t="shared" ref="M48:M49" si="24">K48*L48</f>
        <v>0</v>
      </c>
      <c r="N48" s="82"/>
      <c r="O48" s="106">
        <v>0.22</v>
      </c>
      <c r="P48" s="84">
        <f t="shared" ref="P48:P49" si="25">N48*O48</f>
        <v>0</v>
      </c>
      <c r="Q48" s="84">
        <f t="shared" ref="Q48:Q49" si="26">G48+M48</f>
        <v>0</v>
      </c>
      <c r="R48" s="84">
        <f t="shared" ref="R48:R49" si="27">J48+P48</f>
        <v>0</v>
      </c>
      <c r="S48" s="84">
        <f t="shared" ref="S48:S49" si="28">Q48-R48</f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51" x14ac:dyDescent="0.2">
      <c r="A49" s="86" t="s">
        <v>37</v>
      </c>
      <c r="B49" s="87" t="s">
        <v>59</v>
      </c>
      <c r="C49" s="80" t="s">
        <v>44</v>
      </c>
      <c r="D49" s="81"/>
      <c r="E49" s="82"/>
      <c r="F49" s="106">
        <v>0.22</v>
      </c>
      <c r="G49" s="84">
        <f t="shared" si="22"/>
        <v>0</v>
      </c>
      <c r="H49" s="82"/>
      <c r="I49" s="106">
        <v>0.22</v>
      </c>
      <c r="J49" s="84">
        <f t="shared" si="23"/>
        <v>0</v>
      </c>
      <c r="K49" s="82">
        <f>M$30</f>
        <v>265250</v>
      </c>
      <c r="L49" s="106">
        <v>0.22</v>
      </c>
      <c r="M49" s="84">
        <f t="shared" si="24"/>
        <v>58355</v>
      </c>
      <c r="N49" s="82">
        <f>P$30</f>
        <v>261500</v>
      </c>
      <c r="O49" s="106">
        <v>0.22</v>
      </c>
      <c r="P49" s="84">
        <f t="shared" si="25"/>
        <v>57530</v>
      </c>
      <c r="Q49" s="84">
        <f t="shared" si="26"/>
        <v>58355</v>
      </c>
      <c r="R49" s="84">
        <f t="shared" si="27"/>
        <v>57530</v>
      </c>
      <c r="S49" s="84">
        <f t="shared" si="28"/>
        <v>825</v>
      </c>
      <c r="T49" s="85" t="s">
        <v>207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96" t="s">
        <v>60</v>
      </c>
      <c r="B50" s="97"/>
      <c r="C50" s="98"/>
      <c r="D50" s="99"/>
      <c r="E50" s="100"/>
      <c r="F50" s="101"/>
      <c r="G50" s="102">
        <f>SUM(G48:G49)</f>
        <v>0</v>
      </c>
      <c r="H50" s="100"/>
      <c r="I50" s="101"/>
      <c r="J50" s="102">
        <f>SUM(J48:J49)</f>
        <v>0</v>
      </c>
      <c r="K50" s="100"/>
      <c r="L50" s="101"/>
      <c r="M50" s="102">
        <f>SUM(M48:M49)</f>
        <v>58355</v>
      </c>
      <c r="N50" s="100"/>
      <c r="O50" s="101"/>
      <c r="P50" s="102">
        <f t="shared" ref="P50:S50" si="29">SUM(P48:P49)</f>
        <v>57530</v>
      </c>
      <c r="Q50" s="102">
        <f t="shared" si="29"/>
        <v>58355</v>
      </c>
      <c r="R50" s="102">
        <f t="shared" si="29"/>
        <v>57530</v>
      </c>
      <c r="S50" s="102">
        <f t="shared" si="29"/>
        <v>825</v>
      </c>
      <c r="T50" s="10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x14ac:dyDescent="0.2">
      <c r="A51" s="71" t="s">
        <v>26</v>
      </c>
      <c r="B51" s="72" t="s">
        <v>61</v>
      </c>
      <c r="C51" s="71" t="s">
        <v>62</v>
      </c>
      <c r="D51" s="73"/>
      <c r="E51" s="74"/>
      <c r="F51" s="75"/>
      <c r="G51" s="104"/>
      <c r="H51" s="74"/>
      <c r="I51" s="75"/>
      <c r="J51" s="104"/>
      <c r="K51" s="74"/>
      <c r="L51" s="75"/>
      <c r="M51" s="104"/>
      <c r="N51" s="74"/>
      <c r="O51" s="75"/>
      <c r="P51" s="104"/>
      <c r="Q51" s="104"/>
      <c r="R51" s="104"/>
      <c r="S51" s="104"/>
      <c r="T51" s="77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76.5" x14ac:dyDescent="0.2">
      <c r="A52" s="78" t="s">
        <v>37</v>
      </c>
      <c r="B52" s="105" t="s">
        <v>63</v>
      </c>
      <c r="C52" s="107" t="s">
        <v>166</v>
      </c>
      <c r="D52" s="81" t="s">
        <v>167</v>
      </c>
      <c r="E52" s="82"/>
      <c r="F52" s="83"/>
      <c r="G52" s="84">
        <f t="shared" ref="G52:G54" si="30">E52*F52</f>
        <v>0</v>
      </c>
      <c r="H52" s="82"/>
      <c r="I52" s="83"/>
      <c r="J52" s="84">
        <f t="shared" ref="J52:J54" si="31">H52*I52</f>
        <v>0</v>
      </c>
      <c r="K52" s="82">
        <v>4</v>
      </c>
      <c r="L52" s="83">
        <v>500</v>
      </c>
      <c r="M52" s="84">
        <f t="shared" ref="M52:M54" si="32">K52*L52</f>
        <v>2000</v>
      </c>
      <c r="N52" s="82">
        <v>0</v>
      </c>
      <c r="O52" s="83">
        <v>0</v>
      </c>
      <c r="P52" s="84">
        <f t="shared" ref="P52:P54" si="33">N52*O52</f>
        <v>0</v>
      </c>
      <c r="Q52" s="84">
        <f t="shared" ref="Q52:Q54" si="34">G52+M52</f>
        <v>2000</v>
      </c>
      <c r="R52" s="84">
        <f t="shared" ref="R52:R54" si="35">J52+P52</f>
        <v>0</v>
      </c>
      <c r="S52" s="84">
        <f t="shared" ref="S52:S54" si="36">Q52-R52</f>
        <v>2000</v>
      </c>
      <c r="T52" s="85" t="s">
        <v>206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37</v>
      </c>
      <c r="B53" s="87" t="s">
        <v>65</v>
      </c>
      <c r="C53" s="107" t="s">
        <v>64</v>
      </c>
      <c r="D53" s="81" t="s">
        <v>40</v>
      </c>
      <c r="E53" s="82"/>
      <c r="F53" s="83"/>
      <c r="G53" s="84">
        <f t="shared" si="30"/>
        <v>0</v>
      </c>
      <c r="H53" s="82"/>
      <c r="I53" s="83"/>
      <c r="J53" s="84">
        <f t="shared" si="31"/>
        <v>0</v>
      </c>
      <c r="K53" s="82"/>
      <c r="L53" s="83"/>
      <c r="M53" s="84">
        <f t="shared" si="32"/>
        <v>0</v>
      </c>
      <c r="N53" s="82"/>
      <c r="O53" s="83"/>
      <c r="P53" s="84">
        <f t="shared" si="33"/>
        <v>0</v>
      </c>
      <c r="Q53" s="84">
        <f t="shared" si="34"/>
        <v>0</v>
      </c>
      <c r="R53" s="84">
        <f t="shared" si="35"/>
        <v>0</v>
      </c>
      <c r="S53" s="84">
        <f t="shared" si="36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88" t="s">
        <v>37</v>
      </c>
      <c r="B54" s="89" t="s">
        <v>66</v>
      </c>
      <c r="C54" s="107" t="s">
        <v>64</v>
      </c>
      <c r="D54" s="91" t="s">
        <v>40</v>
      </c>
      <c r="E54" s="92"/>
      <c r="F54" s="93"/>
      <c r="G54" s="94">
        <f t="shared" si="30"/>
        <v>0</v>
      </c>
      <c r="H54" s="92"/>
      <c r="I54" s="93"/>
      <c r="J54" s="94">
        <f t="shared" si="31"/>
        <v>0</v>
      </c>
      <c r="K54" s="92"/>
      <c r="L54" s="93"/>
      <c r="M54" s="94">
        <f t="shared" si="32"/>
        <v>0</v>
      </c>
      <c r="N54" s="92"/>
      <c r="O54" s="93"/>
      <c r="P54" s="94">
        <f t="shared" si="33"/>
        <v>0</v>
      </c>
      <c r="Q54" s="84">
        <f t="shared" si="34"/>
        <v>0</v>
      </c>
      <c r="R54" s="84">
        <f t="shared" si="35"/>
        <v>0</v>
      </c>
      <c r="S54" s="84">
        <f t="shared" si="36"/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96" t="s">
        <v>67</v>
      </c>
      <c r="B55" s="97"/>
      <c r="C55" s="98"/>
      <c r="D55" s="99"/>
      <c r="E55" s="100"/>
      <c r="F55" s="101"/>
      <c r="G55" s="102">
        <f>SUM(G52:G54)</f>
        <v>0</v>
      </c>
      <c r="H55" s="100"/>
      <c r="I55" s="101"/>
      <c r="J55" s="102">
        <f>SUM(J52:J54)</f>
        <v>0</v>
      </c>
      <c r="K55" s="100"/>
      <c r="L55" s="101"/>
      <c r="M55" s="102">
        <f>SUM(M52:M54)</f>
        <v>2000</v>
      </c>
      <c r="N55" s="100"/>
      <c r="O55" s="101"/>
      <c r="P55" s="102">
        <f t="shared" ref="P55:S55" si="37">SUM(P52:P54)</f>
        <v>0</v>
      </c>
      <c r="Q55" s="102">
        <f t="shared" si="37"/>
        <v>2000</v>
      </c>
      <c r="R55" s="102">
        <f t="shared" si="37"/>
        <v>0</v>
      </c>
      <c r="S55" s="102">
        <f t="shared" si="37"/>
        <v>2000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71" t="s">
        <v>26</v>
      </c>
      <c r="B56" s="72" t="s">
        <v>68</v>
      </c>
      <c r="C56" s="108" t="s">
        <v>69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">
      <c r="A57" s="78" t="s">
        <v>37</v>
      </c>
      <c r="B57" s="105" t="s">
        <v>70</v>
      </c>
      <c r="C57" s="107" t="s">
        <v>71</v>
      </c>
      <c r="D57" s="81" t="s">
        <v>40</v>
      </c>
      <c r="E57" s="82"/>
      <c r="F57" s="83"/>
      <c r="G57" s="84">
        <f t="shared" ref="G57:G60" si="38">E57*F57</f>
        <v>0</v>
      </c>
      <c r="H57" s="82"/>
      <c r="I57" s="83"/>
      <c r="J57" s="84">
        <f t="shared" ref="J57:J60" si="39">H57*I57</f>
        <v>0</v>
      </c>
      <c r="K57" s="82"/>
      <c r="L57" s="83"/>
      <c r="M57" s="84">
        <f t="shared" ref="M57:M60" si="40">K57*L57</f>
        <v>0</v>
      </c>
      <c r="N57" s="82"/>
      <c r="O57" s="83"/>
      <c r="P57" s="84">
        <f t="shared" ref="P57:P60" si="41">N57*O57</f>
        <v>0</v>
      </c>
      <c r="Q57" s="84">
        <f t="shared" ref="Q57:Q60" si="42">G57+M57</f>
        <v>0</v>
      </c>
      <c r="R57" s="84">
        <f t="shared" ref="R57:R60" si="43">J57+P57</f>
        <v>0</v>
      </c>
      <c r="S57" s="84">
        <f t="shared" ref="S57:S60" si="44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37</v>
      </c>
      <c r="B58" s="89" t="s">
        <v>72</v>
      </c>
      <c r="C58" s="107" t="s">
        <v>73</v>
      </c>
      <c r="D58" s="81" t="s">
        <v>40</v>
      </c>
      <c r="E58" s="82"/>
      <c r="F58" s="83"/>
      <c r="G58" s="84">
        <f t="shared" si="38"/>
        <v>0</v>
      </c>
      <c r="H58" s="82"/>
      <c r="I58" s="83"/>
      <c r="J58" s="84">
        <f t="shared" si="39"/>
        <v>0</v>
      </c>
      <c r="K58" s="82"/>
      <c r="L58" s="83"/>
      <c r="M58" s="84">
        <f t="shared" si="40"/>
        <v>0</v>
      </c>
      <c r="N58" s="82"/>
      <c r="O58" s="83"/>
      <c r="P58" s="84">
        <f t="shared" si="41"/>
        <v>0</v>
      </c>
      <c r="Q58" s="84">
        <f t="shared" si="42"/>
        <v>0</v>
      </c>
      <c r="R58" s="84">
        <f t="shared" si="43"/>
        <v>0</v>
      </c>
      <c r="S58" s="84">
        <f t="shared" si="44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6" t="s">
        <v>37</v>
      </c>
      <c r="B59" s="87" t="s">
        <v>74</v>
      </c>
      <c r="C59" s="109" t="s">
        <v>75</v>
      </c>
      <c r="D59" s="81" t="s">
        <v>40</v>
      </c>
      <c r="E59" s="82"/>
      <c r="F59" s="83"/>
      <c r="G59" s="84">
        <f t="shared" si="38"/>
        <v>0</v>
      </c>
      <c r="H59" s="82"/>
      <c r="I59" s="83"/>
      <c r="J59" s="84">
        <f t="shared" si="39"/>
        <v>0</v>
      </c>
      <c r="K59" s="82"/>
      <c r="L59" s="83"/>
      <c r="M59" s="84">
        <f t="shared" si="40"/>
        <v>0</v>
      </c>
      <c r="N59" s="82"/>
      <c r="O59" s="83"/>
      <c r="P59" s="84">
        <f t="shared" si="41"/>
        <v>0</v>
      </c>
      <c r="Q59" s="84">
        <f t="shared" si="42"/>
        <v>0</v>
      </c>
      <c r="R59" s="84">
        <f t="shared" si="43"/>
        <v>0</v>
      </c>
      <c r="S59" s="84">
        <f t="shared" si="44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51" x14ac:dyDescent="0.2">
      <c r="A60" s="88" t="s">
        <v>37</v>
      </c>
      <c r="B60" s="87" t="s">
        <v>76</v>
      </c>
      <c r="C60" s="110" t="s">
        <v>77</v>
      </c>
      <c r="D60" s="91" t="s">
        <v>40</v>
      </c>
      <c r="E60" s="92"/>
      <c r="F60" s="93"/>
      <c r="G60" s="94">
        <f t="shared" si="38"/>
        <v>0</v>
      </c>
      <c r="H60" s="92"/>
      <c r="I60" s="93"/>
      <c r="J60" s="94">
        <f t="shared" si="39"/>
        <v>0</v>
      </c>
      <c r="K60" s="92"/>
      <c r="L60" s="93"/>
      <c r="M60" s="94">
        <f t="shared" si="40"/>
        <v>0</v>
      </c>
      <c r="N60" s="92"/>
      <c r="O60" s="93"/>
      <c r="P60" s="94">
        <f t="shared" si="41"/>
        <v>0</v>
      </c>
      <c r="Q60" s="84">
        <f t="shared" si="42"/>
        <v>0</v>
      </c>
      <c r="R60" s="84">
        <f t="shared" si="43"/>
        <v>0</v>
      </c>
      <c r="S60" s="84">
        <f t="shared" si="44"/>
        <v>0</v>
      </c>
      <c r="T60" s="9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111" t="s">
        <v>78</v>
      </c>
      <c r="B61" s="97"/>
      <c r="C61" s="98"/>
      <c r="D61" s="99"/>
      <c r="E61" s="100"/>
      <c r="F61" s="101"/>
      <c r="G61" s="102">
        <f>SUM(G57:G60)</f>
        <v>0</v>
      </c>
      <c r="H61" s="100"/>
      <c r="I61" s="101"/>
      <c r="J61" s="102">
        <f>SUM(J57:J60)</f>
        <v>0</v>
      </c>
      <c r="K61" s="100"/>
      <c r="L61" s="101"/>
      <c r="M61" s="102">
        <f>SUM(M57:M60)</f>
        <v>0</v>
      </c>
      <c r="N61" s="100"/>
      <c r="O61" s="101"/>
      <c r="P61" s="102">
        <f t="shared" ref="P61:S61" si="45">SUM(P57:P60)</f>
        <v>0</v>
      </c>
      <c r="Q61" s="102">
        <f t="shared" si="45"/>
        <v>0</v>
      </c>
      <c r="R61" s="102">
        <f t="shared" si="45"/>
        <v>0</v>
      </c>
      <c r="S61" s="102">
        <f t="shared" si="45"/>
        <v>0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x14ac:dyDescent="0.2">
      <c r="A62" s="71" t="s">
        <v>26</v>
      </c>
      <c r="B62" s="72" t="s">
        <v>79</v>
      </c>
      <c r="C62" s="71" t="s">
        <v>80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8.25" x14ac:dyDescent="0.2">
      <c r="A63" s="78" t="s">
        <v>37</v>
      </c>
      <c r="B63" s="105" t="s">
        <v>81</v>
      </c>
      <c r="C63" s="112" t="s">
        <v>168</v>
      </c>
      <c r="D63" s="81" t="s">
        <v>40</v>
      </c>
      <c r="E63" s="82"/>
      <c r="F63" s="83"/>
      <c r="G63" s="84">
        <f t="shared" ref="G63:G65" si="46">E63*F63</f>
        <v>0</v>
      </c>
      <c r="H63" s="82"/>
      <c r="I63" s="83"/>
      <c r="J63" s="84">
        <f t="shared" ref="J63:J65" si="47">H63*I63</f>
        <v>0</v>
      </c>
      <c r="K63" s="82">
        <v>2</v>
      </c>
      <c r="L63" s="83">
        <v>5200</v>
      </c>
      <c r="M63" s="84">
        <f t="shared" ref="M63:M65" si="48">K63*L63</f>
        <v>10400</v>
      </c>
      <c r="N63" s="82">
        <v>1</v>
      </c>
      <c r="O63" s="83">
        <v>14000</v>
      </c>
      <c r="P63" s="84">
        <f t="shared" ref="P63:P65" si="49">N63*O63</f>
        <v>14000</v>
      </c>
      <c r="Q63" s="84">
        <f t="shared" ref="Q63:Q65" si="50">G63+M63</f>
        <v>10400</v>
      </c>
      <c r="R63" s="84">
        <f t="shared" ref="R63:R65" si="51">J63+P63</f>
        <v>14000</v>
      </c>
      <c r="S63" s="84">
        <f t="shared" ref="S63:S65" si="52">Q63-R63</f>
        <v>-3600</v>
      </c>
      <c r="T63" s="85" t="s">
        <v>204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6" t="s">
        <v>37</v>
      </c>
      <c r="B64" s="87" t="s">
        <v>82</v>
      </c>
      <c r="C64" s="112" t="s">
        <v>169</v>
      </c>
      <c r="D64" s="81" t="s">
        <v>40</v>
      </c>
      <c r="E64" s="82"/>
      <c r="F64" s="83"/>
      <c r="G64" s="84">
        <f t="shared" si="46"/>
        <v>0</v>
      </c>
      <c r="H64" s="82"/>
      <c r="I64" s="83"/>
      <c r="J64" s="84">
        <f t="shared" si="47"/>
        <v>0</v>
      </c>
      <c r="K64" s="82">
        <v>2</v>
      </c>
      <c r="L64" s="83">
        <v>2500</v>
      </c>
      <c r="M64" s="84">
        <f t="shared" si="48"/>
        <v>5000</v>
      </c>
      <c r="N64" s="82">
        <v>1</v>
      </c>
      <c r="O64" s="83">
        <v>5000</v>
      </c>
      <c r="P64" s="84">
        <f t="shared" si="49"/>
        <v>5000</v>
      </c>
      <c r="Q64" s="84">
        <f t="shared" si="50"/>
        <v>5000</v>
      </c>
      <c r="R64" s="84">
        <f t="shared" si="51"/>
        <v>5000</v>
      </c>
      <c r="S64" s="84">
        <f t="shared" si="52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88" t="s">
        <v>37</v>
      </c>
      <c r="B65" s="89" t="s">
        <v>83</v>
      </c>
      <c r="C65" s="113" t="s">
        <v>170</v>
      </c>
      <c r="D65" s="91" t="s">
        <v>40</v>
      </c>
      <c r="E65" s="92"/>
      <c r="F65" s="93"/>
      <c r="G65" s="94">
        <f t="shared" si="46"/>
        <v>0</v>
      </c>
      <c r="H65" s="92"/>
      <c r="I65" s="93"/>
      <c r="J65" s="94">
        <f t="shared" si="47"/>
        <v>0</v>
      </c>
      <c r="K65" s="92">
        <v>2</v>
      </c>
      <c r="L65" s="93">
        <v>2500</v>
      </c>
      <c r="M65" s="94">
        <f t="shared" si="48"/>
        <v>5000</v>
      </c>
      <c r="N65" s="92">
        <v>1</v>
      </c>
      <c r="O65" s="93">
        <v>11335</v>
      </c>
      <c r="P65" s="94">
        <f t="shared" si="49"/>
        <v>11335</v>
      </c>
      <c r="Q65" s="84">
        <f t="shared" si="50"/>
        <v>5000</v>
      </c>
      <c r="R65" s="84">
        <f t="shared" si="51"/>
        <v>11335</v>
      </c>
      <c r="S65" s="84">
        <f t="shared" si="52"/>
        <v>-6335</v>
      </c>
      <c r="T65" s="95" t="s">
        <v>205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96" t="s">
        <v>84</v>
      </c>
      <c r="B66" s="97"/>
      <c r="C66" s="98"/>
      <c r="D66" s="99"/>
      <c r="E66" s="100"/>
      <c r="F66" s="101"/>
      <c r="G66" s="102">
        <f>SUM(G63:G65)</f>
        <v>0</v>
      </c>
      <c r="H66" s="100"/>
      <c r="I66" s="101"/>
      <c r="J66" s="102">
        <f>SUM(J63:J65)</f>
        <v>0</v>
      </c>
      <c r="K66" s="100"/>
      <c r="L66" s="101"/>
      <c r="M66" s="102">
        <f>SUM(M63:M65)</f>
        <v>20400</v>
      </c>
      <c r="N66" s="100"/>
      <c r="O66" s="101"/>
      <c r="P66" s="102">
        <f t="shared" ref="P66:S66" si="53">SUM(P63:P65)</f>
        <v>30335</v>
      </c>
      <c r="Q66" s="102">
        <f t="shared" si="53"/>
        <v>20400</v>
      </c>
      <c r="R66" s="102">
        <f t="shared" si="53"/>
        <v>30335</v>
      </c>
      <c r="S66" s="102">
        <f t="shared" si="53"/>
        <v>-9935</v>
      </c>
      <c r="T66" s="10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 x14ac:dyDescent="0.2">
      <c r="A67" s="71" t="s">
        <v>26</v>
      </c>
      <c r="B67" s="72" t="s">
        <v>85</v>
      </c>
      <c r="C67" s="71" t="s">
        <v>86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63.75" x14ac:dyDescent="0.2">
      <c r="A68" s="78" t="s">
        <v>37</v>
      </c>
      <c r="B68" s="105" t="s">
        <v>87</v>
      </c>
      <c r="C68" s="112" t="s">
        <v>171</v>
      </c>
      <c r="D68" s="81" t="s">
        <v>88</v>
      </c>
      <c r="E68" s="82"/>
      <c r="F68" s="83"/>
      <c r="G68" s="84">
        <f t="shared" ref="G68" si="54">E68*F68</f>
        <v>0</v>
      </c>
      <c r="H68" s="82"/>
      <c r="I68" s="83"/>
      <c r="J68" s="84">
        <f t="shared" ref="J68" si="55">H68*I68</f>
        <v>0</v>
      </c>
      <c r="K68" s="82">
        <v>6</v>
      </c>
      <c r="L68" s="83">
        <v>300</v>
      </c>
      <c r="M68" s="84">
        <f t="shared" ref="M68:M70" si="56">K68*L68</f>
        <v>1800</v>
      </c>
      <c r="N68" s="82">
        <v>7</v>
      </c>
      <c r="O68" s="83">
        <v>890</v>
      </c>
      <c r="P68" s="84">
        <f t="shared" ref="P68:P70" si="57">N68*O68</f>
        <v>6230</v>
      </c>
      <c r="Q68" s="84">
        <f t="shared" ref="Q68:Q70" si="58">G68+M68</f>
        <v>1800</v>
      </c>
      <c r="R68" s="84">
        <f t="shared" ref="R68:R70" si="59">J68+P68</f>
        <v>6230</v>
      </c>
      <c r="S68" s="84">
        <f t="shared" ref="S68:S70" si="60">Q68-R68</f>
        <v>-4430</v>
      </c>
      <c r="T68" s="85" t="s">
        <v>203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6" t="s">
        <v>37</v>
      </c>
      <c r="B69" s="87" t="s">
        <v>89</v>
      </c>
      <c r="C69" s="112"/>
      <c r="D69" s="81"/>
      <c r="E69" s="82"/>
      <c r="F69" s="83"/>
      <c r="G69" s="84"/>
      <c r="H69" s="82"/>
      <c r="I69" s="83"/>
      <c r="J69" s="84"/>
      <c r="K69" s="82"/>
      <c r="L69" s="83"/>
      <c r="M69" s="84">
        <f t="shared" si="56"/>
        <v>0</v>
      </c>
      <c r="N69" s="82"/>
      <c r="O69" s="83"/>
      <c r="P69" s="84">
        <f t="shared" si="57"/>
        <v>0</v>
      </c>
      <c r="Q69" s="84">
        <f t="shared" si="58"/>
        <v>0</v>
      </c>
      <c r="R69" s="84">
        <f t="shared" si="59"/>
        <v>0</v>
      </c>
      <c r="S69" s="84">
        <f t="shared" si="60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8" t="s">
        <v>37</v>
      </c>
      <c r="B70" s="89" t="s">
        <v>90</v>
      </c>
      <c r="C70" s="113"/>
      <c r="D70" s="91"/>
      <c r="E70" s="92"/>
      <c r="F70" s="93"/>
      <c r="G70" s="94"/>
      <c r="H70" s="92"/>
      <c r="I70" s="93"/>
      <c r="J70" s="94"/>
      <c r="K70" s="92"/>
      <c r="L70" s="93"/>
      <c r="M70" s="94">
        <f t="shared" si="56"/>
        <v>0</v>
      </c>
      <c r="N70" s="92"/>
      <c r="O70" s="93"/>
      <c r="P70" s="94">
        <f t="shared" si="57"/>
        <v>0</v>
      </c>
      <c r="Q70" s="84">
        <f t="shared" si="58"/>
        <v>0</v>
      </c>
      <c r="R70" s="84">
        <f t="shared" si="59"/>
        <v>0</v>
      </c>
      <c r="S70" s="84">
        <f t="shared" si="60"/>
        <v>0</v>
      </c>
      <c r="T70" s="9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96" t="s">
        <v>91</v>
      </c>
      <c r="B71" s="97"/>
      <c r="C71" s="98"/>
      <c r="D71" s="99"/>
      <c r="E71" s="100"/>
      <c r="F71" s="101"/>
      <c r="G71" s="102">
        <f>SUM(G68:G70)</f>
        <v>0</v>
      </c>
      <c r="H71" s="100"/>
      <c r="I71" s="101"/>
      <c r="J71" s="102">
        <f>SUM(J68:J70)</f>
        <v>0</v>
      </c>
      <c r="K71" s="100"/>
      <c r="L71" s="101"/>
      <c r="M71" s="102">
        <f>SUM(M68:M70)</f>
        <v>1800</v>
      </c>
      <c r="N71" s="100"/>
      <c r="O71" s="101"/>
      <c r="P71" s="102">
        <f t="shared" ref="P71:S71" si="61">SUM(P68:P70)</f>
        <v>6230</v>
      </c>
      <c r="Q71" s="102">
        <f t="shared" si="61"/>
        <v>1800</v>
      </c>
      <c r="R71" s="102">
        <f t="shared" si="61"/>
        <v>6230</v>
      </c>
      <c r="S71" s="102">
        <f t="shared" si="61"/>
        <v>-4430</v>
      </c>
      <c r="T71" s="10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42" customHeight="1" x14ac:dyDescent="0.2">
      <c r="A72" s="71" t="s">
        <v>26</v>
      </c>
      <c r="B72" s="72" t="s">
        <v>92</v>
      </c>
      <c r="C72" s="108" t="s">
        <v>93</v>
      </c>
      <c r="D72" s="73"/>
      <c r="E72" s="74"/>
      <c r="F72" s="75"/>
      <c r="G72" s="104"/>
      <c r="H72" s="74"/>
      <c r="I72" s="75"/>
      <c r="J72" s="104"/>
      <c r="K72" s="74"/>
      <c r="L72" s="75"/>
      <c r="M72" s="104"/>
      <c r="N72" s="74"/>
      <c r="O72" s="75"/>
      <c r="P72" s="104"/>
      <c r="Q72" s="104"/>
      <c r="R72" s="104"/>
      <c r="S72" s="104"/>
      <c r="T72" s="77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30" customHeight="1" x14ac:dyDescent="0.2">
      <c r="A73" s="78" t="s">
        <v>37</v>
      </c>
      <c r="B73" s="105" t="s">
        <v>94</v>
      </c>
      <c r="C73" s="112" t="s">
        <v>95</v>
      </c>
      <c r="D73" s="81" t="s">
        <v>40</v>
      </c>
      <c r="E73" s="82"/>
      <c r="F73" s="83"/>
      <c r="G73" s="84">
        <f t="shared" ref="G73:G75" si="62">E73*F73</f>
        <v>0</v>
      </c>
      <c r="H73" s="82"/>
      <c r="I73" s="83"/>
      <c r="J73" s="84">
        <f t="shared" ref="J73:J75" si="63">H73*I73</f>
        <v>0</v>
      </c>
      <c r="K73" s="82"/>
      <c r="L73" s="83"/>
      <c r="M73" s="84">
        <f t="shared" ref="M73:M75" si="64">K73*L73</f>
        <v>0</v>
      </c>
      <c r="N73" s="82"/>
      <c r="O73" s="83"/>
      <c r="P73" s="84">
        <f t="shared" ref="P73:P75" si="65">N73*O73</f>
        <v>0</v>
      </c>
      <c r="Q73" s="84">
        <f t="shared" ref="Q73:Q75" si="66">G73+M73</f>
        <v>0</v>
      </c>
      <c r="R73" s="84">
        <f t="shared" ref="R73:R75" si="67">J73+P73</f>
        <v>0</v>
      </c>
      <c r="S73" s="84">
        <f t="shared" ref="S73:S75" si="68">Q73-R73</f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37</v>
      </c>
      <c r="B74" s="87" t="s">
        <v>96</v>
      </c>
      <c r="C74" s="112" t="s">
        <v>97</v>
      </c>
      <c r="D74" s="81" t="s">
        <v>40</v>
      </c>
      <c r="E74" s="82"/>
      <c r="F74" s="83"/>
      <c r="G74" s="84">
        <f t="shared" si="62"/>
        <v>0</v>
      </c>
      <c r="H74" s="82"/>
      <c r="I74" s="83"/>
      <c r="J74" s="84">
        <f t="shared" si="63"/>
        <v>0</v>
      </c>
      <c r="K74" s="82"/>
      <c r="L74" s="83"/>
      <c r="M74" s="84">
        <f t="shared" si="64"/>
        <v>0</v>
      </c>
      <c r="N74" s="82"/>
      <c r="O74" s="83"/>
      <c r="P74" s="84">
        <f t="shared" si="65"/>
        <v>0</v>
      </c>
      <c r="Q74" s="84">
        <f t="shared" si="66"/>
        <v>0</v>
      </c>
      <c r="R74" s="84">
        <f t="shared" si="67"/>
        <v>0</v>
      </c>
      <c r="S74" s="84">
        <f t="shared" si="68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40.5" customHeight="1" x14ac:dyDescent="0.2">
      <c r="A75" s="88" t="s">
        <v>37</v>
      </c>
      <c r="B75" s="89" t="s">
        <v>98</v>
      </c>
      <c r="C75" s="113" t="s">
        <v>172</v>
      </c>
      <c r="D75" s="91" t="s">
        <v>173</v>
      </c>
      <c r="E75" s="92"/>
      <c r="F75" s="93"/>
      <c r="G75" s="94">
        <f t="shared" si="62"/>
        <v>0</v>
      </c>
      <c r="H75" s="92"/>
      <c r="I75" s="93"/>
      <c r="J75" s="94">
        <f t="shared" si="63"/>
        <v>0</v>
      </c>
      <c r="K75" s="92">
        <v>1</v>
      </c>
      <c r="L75" s="93">
        <v>2700</v>
      </c>
      <c r="M75" s="94">
        <f t="shared" si="64"/>
        <v>2700</v>
      </c>
      <c r="N75" s="92">
        <v>1</v>
      </c>
      <c r="O75" s="93">
        <v>1260</v>
      </c>
      <c r="P75" s="94">
        <f t="shared" si="65"/>
        <v>1260</v>
      </c>
      <c r="Q75" s="84">
        <f t="shared" si="66"/>
        <v>2700</v>
      </c>
      <c r="R75" s="84">
        <f t="shared" si="67"/>
        <v>1260</v>
      </c>
      <c r="S75" s="84">
        <f t="shared" si="68"/>
        <v>1440</v>
      </c>
      <c r="T75" s="95" t="s">
        <v>202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96" t="s">
        <v>99</v>
      </c>
      <c r="B76" s="97"/>
      <c r="C76" s="98"/>
      <c r="D76" s="99"/>
      <c r="E76" s="100"/>
      <c r="F76" s="101"/>
      <c r="G76" s="102">
        <f>SUM(G73:G75)</f>
        <v>0</v>
      </c>
      <c r="H76" s="100"/>
      <c r="I76" s="101"/>
      <c r="J76" s="102">
        <f>SUM(J73:J75)</f>
        <v>0</v>
      </c>
      <c r="K76" s="100"/>
      <c r="L76" s="101"/>
      <c r="M76" s="102">
        <f>SUM(M73:M75)</f>
        <v>2700</v>
      </c>
      <c r="N76" s="100"/>
      <c r="O76" s="101"/>
      <c r="P76" s="102">
        <f t="shared" ref="P76:S76" si="69">SUM(P73:P75)</f>
        <v>1260</v>
      </c>
      <c r="Q76" s="102">
        <f t="shared" si="69"/>
        <v>2700</v>
      </c>
      <c r="R76" s="102">
        <f t="shared" si="69"/>
        <v>1260</v>
      </c>
      <c r="S76" s="102">
        <f t="shared" si="69"/>
        <v>1440</v>
      </c>
      <c r="T76" s="10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x14ac:dyDescent="0.2">
      <c r="A77" s="71" t="s">
        <v>26</v>
      </c>
      <c r="B77" s="72" t="s">
        <v>100</v>
      </c>
      <c r="C77" s="108" t="s">
        <v>101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30" customHeight="1" x14ac:dyDescent="0.2">
      <c r="A78" s="78" t="s">
        <v>37</v>
      </c>
      <c r="B78" s="105" t="s">
        <v>102</v>
      </c>
      <c r="C78" s="107" t="s">
        <v>103</v>
      </c>
      <c r="D78" s="81" t="s">
        <v>117</v>
      </c>
      <c r="E78" s="82"/>
      <c r="F78" s="83"/>
      <c r="G78" s="84">
        <f t="shared" ref="G78:G80" si="70">E78*F78</f>
        <v>0</v>
      </c>
      <c r="H78" s="82"/>
      <c r="I78" s="83"/>
      <c r="J78" s="84">
        <f t="shared" ref="J78:J80" si="71">H78*I78</f>
        <v>0</v>
      </c>
      <c r="K78" s="82">
        <v>1</v>
      </c>
      <c r="L78" s="83">
        <v>5750</v>
      </c>
      <c r="M78" s="84">
        <f t="shared" ref="M78:M80" si="72">K78*L78</f>
        <v>5750</v>
      </c>
      <c r="N78" s="82"/>
      <c r="O78" s="83"/>
      <c r="P78" s="84">
        <f t="shared" ref="P78:P80" si="73">N78*O78</f>
        <v>0</v>
      </c>
      <c r="Q78" s="84">
        <f t="shared" ref="Q78:Q80" si="74">G78+M78</f>
        <v>5750</v>
      </c>
      <c r="R78" s="84">
        <f t="shared" ref="R78:R80" si="75">J78+P78</f>
        <v>0</v>
      </c>
      <c r="S78" s="84">
        <f t="shared" ref="S78:S80" si="76">Q78-R78</f>
        <v>5750</v>
      </c>
      <c r="T78" s="85" t="s">
        <v>200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02" x14ac:dyDescent="0.2">
      <c r="A79" s="78" t="s">
        <v>37</v>
      </c>
      <c r="B79" s="79" t="s">
        <v>104</v>
      </c>
      <c r="C79" s="107" t="s">
        <v>105</v>
      </c>
      <c r="D79" s="81" t="s">
        <v>174</v>
      </c>
      <c r="E79" s="82"/>
      <c r="F79" s="83"/>
      <c r="G79" s="84">
        <f t="shared" si="70"/>
        <v>0</v>
      </c>
      <c r="H79" s="82"/>
      <c r="I79" s="83"/>
      <c r="J79" s="84">
        <f t="shared" si="71"/>
        <v>0</v>
      </c>
      <c r="K79" s="82">
        <v>3</v>
      </c>
      <c r="L79" s="83">
        <v>200</v>
      </c>
      <c r="M79" s="84">
        <f t="shared" si="72"/>
        <v>600</v>
      </c>
      <c r="N79" s="82"/>
      <c r="O79" s="83"/>
      <c r="P79" s="84">
        <f t="shared" si="73"/>
        <v>0</v>
      </c>
      <c r="Q79" s="84">
        <f t="shared" si="74"/>
        <v>600</v>
      </c>
      <c r="R79" s="84">
        <f t="shared" si="75"/>
        <v>0</v>
      </c>
      <c r="S79" s="84">
        <f t="shared" si="76"/>
        <v>600</v>
      </c>
      <c r="T79" s="85" t="s">
        <v>201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6" t="s">
        <v>37</v>
      </c>
      <c r="B80" s="87" t="s">
        <v>106</v>
      </c>
      <c r="C80" s="107" t="s">
        <v>107</v>
      </c>
      <c r="D80" s="81"/>
      <c r="E80" s="82"/>
      <c r="F80" s="83"/>
      <c r="G80" s="84">
        <f t="shared" si="70"/>
        <v>0</v>
      </c>
      <c r="H80" s="82"/>
      <c r="I80" s="83"/>
      <c r="J80" s="84">
        <f t="shared" si="71"/>
        <v>0</v>
      </c>
      <c r="K80" s="82"/>
      <c r="L80" s="83"/>
      <c r="M80" s="84">
        <f t="shared" si="72"/>
        <v>0</v>
      </c>
      <c r="N80" s="82"/>
      <c r="O80" s="83"/>
      <c r="P80" s="84">
        <f t="shared" si="73"/>
        <v>0</v>
      </c>
      <c r="Q80" s="84">
        <f t="shared" si="74"/>
        <v>0</v>
      </c>
      <c r="R80" s="84">
        <f t="shared" si="75"/>
        <v>0</v>
      </c>
      <c r="S80" s="84">
        <f t="shared" si="76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111" t="s">
        <v>108</v>
      </c>
      <c r="B81" s="114"/>
      <c r="C81" s="98"/>
      <c r="D81" s="99"/>
      <c r="E81" s="100"/>
      <c r="F81" s="101"/>
      <c r="G81" s="102">
        <f>SUM(G78:G80)</f>
        <v>0</v>
      </c>
      <c r="H81" s="100"/>
      <c r="I81" s="101"/>
      <c r="J81" s="102">
        <f>SUM(J78:J80)</f>
        <v>0</v>
      </c>
      <c r="K81" s="100"/>
      <c r="L81" s="101"/>
      <c r="M81" s="102">
        <f>SUM(M78:M80)</f>
        <v>6350</v>
      </c>
      <c r="N81" s="100"/>
      <c r="O81" s="101"/>
      <c r="P81" s="102">
        <f t="shared" ref="P81:S81" si="77">SUM(P78:P80)</f>
        <v>0</v>
      </c>
      <c r="Q81" s="102">
        <f t="shared" si="77"/>
        <v>6350</v>
      </c>
      <c r="R81" s="102">
        <f t="shared" si="77"/>
        <v>0</v>
      </c>
      <c r="S81" s="102">
        <f t="shared" si="77"/>
        <v>6350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5">
      <c r="A82" s="71" t="s">
        <v>26</v>
      </c>
      <c r="B82" s="115" t="s">
        <v>109</v>
      </c>
      <c r="C82" s="116" t="s">
        <v>110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30" customHeight="1" x14ac:dyDescent="0.2">
      <c r="A83" s="78" t="s">
        <v>37</v>
      </c>
      <c r="B83" s="117" t="s">
        <v>111</v>
      </c>
      <c r="C83" s="118" t="s">
        <v>110</v>
      </c>
      <c r="D83" s="119"/>
      <c r="E83" s="211" t="s">
        <v>46</v>
      </c>
      <c r="F83" s="212"/>
      <c r="G83" s="213"/>
      <c r="H83" s="211" t="s">
        <v>46</v>
      </c>
      <c r="I83" s="212"/>
      <c r="J83" s="213"/>
      <c r="K83" s="82"/>
      <c r="L83" s="83"/>
      <c r="M83" s="84">
        <f t="shared" ref="M83:M84" si="78">K83*L83</f>
        <v>0</v>
      </c>
      <c r="N83" s="82"/>
      <c r="O83" s="83"/>
      <c r="P83" s="84">
        <f t="shared" ref="P83:P84" si="79">N83*O83</f>
        <v>0</v>
      </c>
      <c r="Q83" s="84">
        <f t="shared" ref="Q83:Q84" si="80">G83+M83</f>
        <v>0</v>
      </c>
      <c r="R83" s="84">
        <f t="shared" ref="R83:R84" si="81">J83+P83</f>
        <v>0</v>
      </c>
      <c r="S83" s="84">
        <f t="shared" ref="S83:S84" si="82">Q83-R83</f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86" t="s">
        <v>37</v>
      </c>
      <c r="B84" s="120" t="s">
        <v>112</v>
      </c>
      <c r="C84" s="121" t="s">
        <v>110</v>
      </c>
      <c r="D84" s="119"/>
      <c r="E84" s="214"/>
      <c r="F84" s="215"/>
      <c r="G84" s="216"/>
      <c r="H84" s="214"/>
      <c r="I84" s="215"/>
      <c r="J84" s="216"/>
      <c r="K84" s="82"/>
      <c r="L84" s="83"/>
      <c r="M84" s="84">
        <f t="shared" si="78"/>
        <v>0</v>
      </c>
      <c r="N84" s="82"/>
      <c r="O84" s="83"/>
      <c r="P84" s="84">
        <f t="shared" si="79"/>
        <v>0</v>
      </c>
      <c r="Q84" s="84">
        <f t="shared" si="80"/>
        <v>0</v>
      </c>
      <c r="R84" s="84">
        <f t="shared" si="81"/>
        <v>0</v>
      </c>
      <c r="S84" s="84">
        <f t="shared" si="82"/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111" t="s">
        <v>113</v>
      </c>
      <c r="B85" s="122"/>
      <c r="C85" s="123"/>
      <c r="D85" s="99"/>
      <c r="E85" s="100"/>
      <c r="F85" s="101"/>
      <c r="G85" s="102">
        <f>SUM(G83:G84)</f>
        <v>0</v>
      </c>
      <c r="H85" s="100"/>
      <c r="I85" s="101"/>
      <c r="J85" s="102">
        <f>SUM(J83:J84)</f>
        <v>0</v>
      </c>
      <c r="K85" s="100"/>
      <c r="L85" s="101"/>
      <c r="M85" s="102">
        <f>SUM(M83:M84)</f>
        <v>0</v>
      </c>
      <c r="N85" s="100"/>
      <c r="O85" s="101"/>
      <c r="P85" s="102">
        <f t="shared" ref="P85:S85" si="83">SUM(P83:P84)</f>
        <v>0</v>
      </c>
      <c r="Q85" s="102">
        <f t="shared" si="83"/>
        <v>0</v>
      </c>
      <c r="R85" s="102">
        <f t="shared" si="83"/>
        <v>0</v>
      </c>
      <c r="S85" s="102">
        <f t="shared" si="83"/>
        <v>0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5">
      <c r="A86" s="71" t="s">
        <v>26</v>
      </c>
      <c r="B86" s="124" t="s">
        <v>114</v>
      </c>
      <c r="C86" s="116" t="s">
        <v>115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41.25" customHeight="1" x14ac:dyDescent="0.2">
      <c r="A87" s="86" t="s">
        <v>37</v>
      </c>
      <c r="B87" s="125" t="s">
        <v>116</v>
      </c>
      <c r="C87" s="126" t="s">
        <v>115</v>
      </c>
      <c r="D87" s="119" t="s">
        <v>117</v>
      </c>
      <c r="E87" s="217" t="s">
        <v>46</v>
      </c>
      <c r="F87" s="215"/>
      <c r="G87" s="216"/>
      <c r="H87" s="217" t="s">
        <v>46</v>
      </c>
      <c r="I87" s="215"/>
      <c r="J87" s="216"/>
      <c r="K87" s="82">
        <v>1</v>
      </c>
      <c r="L87" s="83">
        <v>25000</v>
      </c>
      <c r="M87" s="84">
        <f>K87*L87</f>
        <v>25000</v>
      </c>
      <c r="N87" s="82">
        <v>1</v>
      </c>
      <c r="O87" s="83">
        <v>25000</v>
      </c>
      <c r="P87" s="84">
        <f>N87*O87</f>
        <v>25000</v>
      </c>
      <c r="Q87" s="84">
        <f>G87+M87</f>
        <v>25000</v>
      </c>
      <c r="R87" s="84">
        <f>J87+P87</f>
        <v>25000</v>
      </c>
      <c r="S87" s="84">
        <f>Q87-R87</f>
        <v>0</v>
      </c>
      <c r="T87" s="85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x14ac:dyDescent="0.2">
      <c r="A88" s="111" t="s">
        <v>118</v>
      </c>
      <c r="B88" s="127"/>
      <c r="C88" s="123"/>
      <c r="D88" s="99"/>
      <c r="E88" s="100"/>
      <c r="F88" s="101"/>
      <c r="G88" s="102">
        <f>SUM(G87)</f>
        <v>0</v>
      </c>
      <c r="H88" s="100"/>
      <c r="I88" s="101"/>
      <c r="J88" s="102">
        <f>SUM(J87)</f>
        <v>0</v>
      </c>
      <c r="K88" s="100"/>
      <c r="L88" s="101"/>
      <c r="M88" s="102">
        <f>SUM(M87)</f>
        <v>25000</v>
      </c>
      <c r="N88" s="100"/>
      <c r="O88" s="101"/>
      <c r="P88" s="102">
        <f t="shared" ref="P88:S88" si="84">SUM(P87)</f>
        <v>25000</v>
      </c>
      <c r="Q88" s="102">
        <f t="shared" si="84"/>
        <v>25000</v>
      </c>
      <c r="R88" s="102">
        <f t="shared" si="84"/>
        <v>25000</v>
      </c>
      <c r="S88" s="102">
        <f t="shared" si="84"/>
        <v>0</v>
      </c>
      <c r="T88" s="10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9.5" customHeight="1" x14ac:dyDescent="0.2">
      <c r="A89" s="128" t="s">
        <v>119</v>
      </c>
      <c r="B89" s="129"/>
      <c r="C89" s="130"/>
      <c r="D89" s="131"/>
      <c r="E89" s="132"/>
      <c r="F89" s="133"/>
      <c r="G89" s="134">
        <f>G46+G50+G55+G61+G66+G71+G76+G81+G85+G88</f>
        <v>0</v>
      </c>
      <c r="H89" s="132"/>
      <c r="I89" s="133"/>
      <c r="J89" s="134">
        <f>J46+J50+J55+J61+J66+J71+J76+J81+J85+J88</f>
        <v>0</v>
      </c>
      <c r="K89" s="132"/>
      <c r="L89" s="133"/>
      <c r="M89" s="134">
        <f>M46+M50+M55+M61+M66+M71+M76+M81+M85+M88</f>
        <v>456055</v>
      </c>
      <c r="N89" s="132"/>
      <c r="O89" s="133"/>
      <c r="P89" s="134">
        <f>P46+P50+P55+P61+P66+P71+P76+P81+P85+P88</f>
        <v>456055</v>
      </c>
      <c r="Q89" s="134">
        <f>Q46+Q50+Q55+Q61+Q66+Q71+Q76+Q81+Q85+Q88</f>
        <v>456055</v>
      </c>
      <c r="R89" s="134">
        <f>R46+R50+R55+R61+R66+R71+R76+R81+R85+R88</f>
        <v>456055</v>
      </c>
      <c r="S89" s="134">
        <f>S46+S50+S55+S61+S66+S71+S76+S81+S85+S88</f>
        <v>0</v>
      </c>
      <c r="T89" s="135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</row>
    <row r="90" spans="1:38" ht="15.75" customHeight="1" x14ac:dyDescent="0.25">
      <c r="A90" s="218"/>
      <c r="B90" s="196"/>
      <c r="C90" s="196"/>
      <c r="D90" s="137"/>
      <c r="E90" s="138"/>
      <c r="F90" s="139"/>
      <c r="G90" s="140"/>
      <c r="H90" s="138"/>
      <c r="I90" s="139"/>
      <c r="J90" s="140"/>
      <c r="K90" s="138"/>
      <c r="L90" s="139"/>
      <c r="M90" s="140"/>
      <c r="N90" s="138"/>
      <c r="O90" s="139"/>
      <c r="P90" s="140"/>
      <c r="Q90" s="140"/>
      <c r="R90" s="140"/>
      <c r="S90" s="140"/>
      <c r="T90" s="14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9.5" customHeight="1" x14ac:dyDescent="0.25">
      <c r="A91" s="195" t="s">
        <v>120</v>
      </c>
      <c r="B91" s="196"/>
      <c r="C91" s="197"/>
      <c r="D91" s="142"/>
      <c r="E91" s="143"/>
      <c r="F91" s="144"/>
      <c r="G91" s="145">
        <f>G22-G89</f>
        <v>0</v>
      </c>
      <c r="H91" s="143"/>
      <c r="I91" s="144"/>
      <c r="J91" s="145">
        <f>J22-J89</f>
        <v>0</v>
      </c>
      <c r="K91" s="146"/>
      <c r="L91" s="144"/>
      <c r="M91" s="147">
        <f>M22-M89</f>
        <v>0</v>
      </c>
      <c r="N91" s="146"/>
      <c r="O91" s="144"/>
      <c r="P91" s="147">
        <f>P22-P89</f>
        <v>0</v>
      </c>
      <c r="Q91" s="148">
        <f>Q22-Q89</f>
        <v>0</v>
      </c>
      <c r="R91" s="148">
        <f>R22-R89</f>
        <v>0</v>
      </c>
      <c r="S91" s="148">
        <f>S22-S89</f>
        <v>0</v>
      </c>
      <c r="T91" s="149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 t="s">
        <v>121</v>
      </c>
      <c r="B94" s="151"/>
      <c r="C94" s="152" t="s">
        <v>308</v>
      </c>
      <c r="D94" s="150"/>
      <c r="E94" s="153"/>
      <c r="F94" s="152"/>
      <c r="G94" s="150"/>
      <c r="H94" s="153"/>
      <c r="I94" s="152"/>
      <c r="J94" s="152"/>
      <c r="K94" s="227" t="s">
        <v>309</v>
      </c>
      <c r="L94" s="227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1"/>
      <c r="C95" s="154" t="s">
        <v>122</v>
      </c>
      <c r="D95" s="150"/>
      <c r="E95" s="198" t="s">
        <v>123</v>
      </c>
      <c r="F95" s="199"/>
      <c r="G95" s="150"/>
      <c r="H95" s="51"/>
      <c r="I95" s="155" t="s">
        <v>124</v>
      </c>
      <c r="J95" s="150"/>
      <c r="K95" s="51"/>
      <c r="L95" s="155"/>
      <c r="M95" s="150"/>
      <c r="N95" s="51"/>
      <c r="O95" s="155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5">
      <c r="A96" s="1"/>
      <c r="B96" s="1"/>
      <c r="C96" s="156"/>
      <c r="D96" s="157"/>
      <c r="E96" s="158"/>
      <c r="F96" s="159"/>
      <c r="G96" s="160"/>
      <c r="H96" s="158"/>
      <c r="I96" s="159"/>
      <c r="J96" s="160"/>
      <c r="K96" s="161"/>
      <c r="L96" s="159"/>
      <c r="M96" s="160"/>
      <c r="N96" s="161"/>
      <c r="O96" s="159"/>
      <c r="P96" s="160"/>
      <c r="Q96" s="160"/>
      <c r="R96" s="160"/>
      <c r="S96" s="16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50"/>
      <c r="B97" s="151"/>
      <c r="C97" s="150"/>
      <c r="D97" s="150"/>
      <c r="E97" s="51"/>
      <c r="F97" s="150"/>
      <c r="G97" s="150"/>
      <c r="H97" s="51"/>
      <c r="I97" s="150"/>
      <c r="J97" s="150"/>
      <c r="K97" s="51"/>
      <c r="L97" s="150"/>
      <c r="M97" s="150"/>
      <c r="N97" s="51"/>
      <c r="O97" s="150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50"/>
      <c r="B98" s="151"/>
      <c r="C98" s="150"/>
      <c r="D98" s="150"/>
      <c r="E98" s="51"/>
      <c r="F98" s="150"/>
      <c r="G98" s="150"/>
      <c r="H98" s="51"/>
      <c r="I98" s="150"/>
      <c r="J98" s="150"/>
      <c r="K98" s="51"/>
      <c r="L98" s="150"/>
      <c r="M98" s="150"/>
      <c r="N98" s="51"/>
      <c r="O98" s="150"/>
      <c r="P98" s="150"/>
      <c r="Q98" s="150"/>
      <c r="R98" s="150"/>
      <c r="S98" s="150"/>
      <c r="T98" s="1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50"/>
      <c r="B99" s="151"/>
      <c r="C99" s="150"/>
      <c r="D99" s="150"/>
      <c r="E99" s="51"/>
      <c r="F99" s="150"/>
      <c r="G99" s="150"/>
      <c r="H99" s="51"/>
      <c r="I99" s="150"/>
      <c r="J99" s="150"/>
      <c r="K99" s="51"/>
      <c r="L99" s="150"/>
      <c r="M99" s="150"/>
      <c r="N99" s="51"/>
      <c r="O99" s="150"/>
      <c r="P99" s="150"/>
      <c r="Q99" s="150"/>
      <c r="R99" s="150"/>
      <c r="S99" s="150"/>
      <c r="T99" s="15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50"/>
      <c r="B100" s="151"/>
      <c r="C100" s="150"/>
      <c r="D100" s="150"/>
      <c r="E100" s="51"/>
      <c r="F100" s="150"/>
      <c r="G100" s="150"/>
      <c r="H100" s="51"/>
      <c r="I100" s="150"/>
      <c r="J100" s="150"/>
      <c r="K100" s="51"/>
      <c r="L100" s="150"/>
      <c r="M100" s="150"/>
      <c r="N100" s="51"/>
      <c r="O100" s="150"/>
      <c r="P100" s="150"/>
      <c r="Q100" s="150"/>
      <c r="R100" s="150"/>
      <c r="S100" s="150"/>
      <c r="T100" s="1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autoFilter ref="A19:T19"/>
  <mergeCells count="26">
    <mergeCell ref="K94:L94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1:C91"/>
    <mergeCell ref="E95:F95"/>
    <mergeCell ref="E17:G17"/>
    <mergeCell ref="H17:J17"/>
    <mergeCell ref="A23:C23"/>
    <mergeCell ref="E31:G41"/>
    <mergeCell ref="H31:J41"/>
    <mergeCell ref="E43:G45"/>
    <mergeCell ref="H43:J45"/>
    <mergeCell ref="E83:G84"/>
    <mergeCell ref="H83:J84"/>
    <mergeCell ref="E87:G87"/>
    <mergeCell ref="H87:J87"/>
    <mergeCell ref="A90:C90"/>
  </mergeCells>
  <printOptions horizontalCentered="1"/>
  <pageMargins left="0" right="0" top="0.59055118110236227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65"/>
  <sheetViews>
    <sheetView showGridLines="0" view="pageBreakPreview" topLeftCell="B1" zoomScale="55" zoomScaleNormal="55" zoomScaleSheetLayoutView="55" workbookViewId="0">
      <selection activeCell="B21" sqref="B21:D21"/>
    </sheetView>
  </sheetViews>
  <sheetFormatPr defaultColWidth="12.625" defaultRowHeight="14.25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22.5" customWidth="1"/>
    <col min="6" max="6" width="15.625" customWidth="1"/>
    <col min="7" max="7" width="20.125" bestFit="1" customWidth="1"/>
    <col min="8" max="8" width="22.125" customWidth="1"/>
    <col min="9" max="9" width="13.75" customWidth="1"/>
    <col min="10" max="10" width="16.125" customWidth="1"/>
    <col min="11" max="13" width="6.75" customWidth="1"/>
    <col min="14" max="14" width="17.375" customWidth="1"/>
    <col min="15" max="15" width="31.75" customWidth="1"/>
    <col min="16" max="26" width="6.75" customWidth="1"/>
  </cols>
  <sheetData>
    <row r="1" spans="1:26" ht="15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125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x14ac:dyDescent="0.25">
      <c r="A2" s="162"/>
      <c r="B2" s="162"/>
      <c r="C2" s="162"/>
      <c r="D2" s="163"/>
      <c r="E2" s="162"/>
      <c r="F2" s="163"/>
      <c r="G2" s="162"/>
      <c r="H2" s="231" t="s">
        <v>126</v>
      </c>
      <c r="I2" s="204"/>
      <c r="J2" s="20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x14ac:dyDescent="0.25">
      <c r="A3" s="162"/>
      <c r="B3" s="162"/>
      <c r="C3" s="162"/>
      <c r="D3" s="163"/>
      <c r="E3" s="162"/>
      <c r="F3" s="163"/>
      <c r="G3" s="162"/>
      <c r="H3" s="231" t="s">
        <v>310</v>
      </c>
      <c r="I3" s="204"/>
      <c r="J3" s="20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5.75" x14ac:dyDescent="0.3">
      <c r="A5" s="162"/>
      <c r="B5" s="232" t="s">
        <v>127</v>
      </c>
      <c r="C5" s="204"/>
      <c r="D5" s="204"/>
      <c r="E5" s="204"/>
      <c r="F5" s="204"/>
      <c r="G5" s="204"/>
      <c r="H5" s="204"/>
      <c r="I5" s="204"/>
      <c r="J5" s="20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15.75" x14ac:dyDescent="0.3">
      <c r="A6" s="162"/>
      <c r="B6" s="232" t="s">
        <v>198</v>
      </c>
      <c r="C6" s="204"/>
      <c r="D6" s="204"/>
      <c r="E6" s="204"/>
      <c r="F6" s="204"/>
      <c r="G6" s="204"/>
      <c r="H6" s="204"/>
      <c r="I6" s="204"/>
      <c r="J6" s="20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15.75" x14ac:dyDescent="0.3">
      <c r="A7" s="162"/>
      <c r="B7" s="233" t="s">
        <v>128</v>
      </c>
      <c r="C7" s="204"/>
      <c r="D7" s="204"/>
      <c r="E7" s="204"/>
      <c r="F7" s="204"/>
      <c r="G7" s="204"/>
      <c r="H7" s="204"/>
      <c r="I7" s="204"/>
      <c r="J7" s="20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.75" x14ac:dyDescent="0.3">
      <c r="A8" s="162"/>
      <c r="B8" s="232" t="s">
        <v>199</v>
      </c>
      <c r="C8" s="204"/>
      <c r="D8" s="204"/>
      <c r="E8" s="204"/>
      <c r="F8" s="204"/>
      <c r="G8" s="204"/>
      <c r="H8" s="204"/>
      <c r="I8" s="204"/>
      <c r="J8" s="20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15" x14ac:dyDescent="0.2">
      <c r="A10" s="166"/>
      <c r="B10" s="244" t="s">
        <v>129</v>
      </c>
      <c r="C10" s="235"/>
      <c r="D10" s="243"/>
      <c r="E10" s="242" t="s">
        <v>130</v>
      </c>
      <c r="F10" s="235"/>
      <c r="G10" s="235"/>
      <c r="H10" s="235"/>
      <c r="I10" s="235"/>
      <c r="J10" s="243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57" customHeight="1" x14ac:dyDescent="0.2">
      <c r="A11" s="167" t="s">
        <v>131</v>
      </c>
      <c r="B11" s="167" t="s">
        <v>132</v>
      </c>
      <c r="C11" s="167" t="s">
        <v>5</v>
      </c>
      <c r="D11" s="168" t="s">
        <v>133</v>
      </c>
      <c r="E11" s="167" t="s">
        <v>134</v>
      </c>
      <c r="F11" s="168" t="s">
        <v>133</v>
      </c>
      <c r="G11" s="167" t="s">
        <v>135</v>
      </c>
      <c r="H11" s="167" t="s">
        <v>136</v>
      </c>
      <c r="I11" s="167" t="s">
        <v>137</v>
      </c>
      <c r="J11" s="167" t="s">
        <v>138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x14ac:dyDescent="0.2">
      <c r="A12" s="169"/>
      <c r="B12" s="169" t="s">
        <v>35</v>
      </c>
      <c r="C12" s="174" t="s">
        <v>175</v>
      </c>
      <c r="D12" s="175" t="s">
        <v>175</v>
      </c>
      <c r="E12" s="174" t="s">
        <v>175</v>
      </c>
      <c r="F12" s="175" t="s">
        <v>175</v>
      </c>
      <c r="G12" s="174" t="s">
        <v>175</v>
      </c>
      <c r="H12" s="174" t="s">
        <v>175</v>
      </c>
      <c r="I12" s="175" t="s">
        <v>175</v>
      </c>
      <c r="J12" s="174" t="s">
        <v>175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x14ac:dyDescent="0.2">
      <c r="A13" s="169"/>
      <c r="B13" s="169" t="s">
        <v>57</v>
      </c>
      <c r="C13" s="174" t="s">
        <v>175</v>
      </c>
      <c r="D13" s="175" t="s">
        <v>175</v>
      </c>
      <c r="E13" s="174" t="s">
        <v>175</v>
      </c>
      <c r="F13" s="175" t="s">
        <v>175</v>
      </c>
      <c r="G13" s="174" t="s">
        <v>175</v>
      </c>
      <c r="H13" s="174" t="s">
        <v>175</v>
      </c>
      <c r="I13" s="175" t="s">
        <v>175</v>
      </c>
      <c r="J13" s="174" t="s">
        <v>175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x14ac:dyDescent="0.2">
      <c r="A14" s="169"/>
      <c r="B14" s="169" t="s">
        <v>59</v>
      </c>
      <c r="C14" s="174" t="s">
        <v>175</v>
      </c>
      <c r="D14" s="175" t="s">
        <v>175</v>
      </c>
      <c r="E14" s="174" t="s">
        <v>175</v>
      </c>
      <c r="F14" s="175" t="s">
        <v>175</v>
      </c>
      <c r="G14" s="174" t="s">
        <v>175</v>
      </c>
      <c r="H14" s="174" t="s">
        <v>175</v>
      </c>
      <c r="I14" s="175" t="s">
        <v>175</v>
      </c>
      <c r="J14" s="174" t="s">
        <v>175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x14ac:dyDescent="0.2">
      <c r="A15" s="169"/>
      <c r="B15" s="169" t="s">
        <v>63</v>
      </c>
      <c r="C15" s="174" t="s">
        <v>175</v>
      </c>
      <c r="D15" s="175" t="s">
        <v>175</v>
      </c>
      <c r="E15" s="174" t="s">
        <v>175</v>
      </c>
      <c r="F15" s="175" t="s">
        <v>175</v>
      </c>
      <c r="G15" s="174" t="s">
        <v>175</v>
      </c>
      <c r="H15" s="174" t="s">
        <v>175</v>
      </c>
      <c r="I15" s="175" t="s">
        <v>175</v>
      </c>
      <c r="J15" s="174" t="s">
        <v>175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x14ac:dyDescent="0.2">
      <c r="A16" s="169"/>
      <c r="B16" s="169" t="s">
        <v>70</v>
      </c>
      <c r="C16" s="174" t="s">
        <v>175</v>
      </c>
      <c r="D16" s="175" t="s">
        <v>175</v>
      </c>
      <c r="E16" s="174" t="s">
        <v>175</v>
      </c>
      <c r="F16" s="175" t="s">
        <v>175</v>
      </c>
      <c r="G16" s="174" t="s">
        <v>175</v>
      </c>
      <c r="H16" s="174" t="s">
        <v>175</v>
      </c>
      <c r="I16" s="175" t="s">
        <v>175</v>
      </c>
      <c r="J16" s="174" t="s">
        <v>175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x14ac:dyDescent="0.2">
      <c r="A17" s="169"/>
      <c r="B17" s="169"/>
      <c r="C17" s="174" t="s">
        <v>175</v>
      </c>
      <c r="D17" s="175" t="s">
        <v>175</v>
      </c>
      <c r="E17" s="174" t="s">
        <v>175</v>
      </c>
      <c r="F17" s="175" t="s">
        <v>175</v>
      </c>
      <c r="G17" s="174" t="s">
        <v>175</v>
      </c>
      <c r="H17" s="174" t="s">
        <v>175</v>
      </c>
      <c r="I17" s="175" t="s">
        <v>175</v>
      </c>
      <c r="J17" s="174" t="s">
        <v>175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x14ac:dyDescent="0.25">
      <c r="A18" s="170"/>
      <c r="B18" s="234" t="s">
        <v>139</v>
      </c>
      <c r="C18" s="235"/>
      <c r="D18" s="176">
        <f>SUM(D12:D17)</f>
        <v>0</v>
      </c>
      <c r="E18" s="177" t="s">
        <v>176</v>
      </c>
      <c r="F18" s="176">
        <f>SUM(F12:F17)</f>
        <v>0</v>
      </c>
      <c r="G18" s="177" t="s">
        <v>176</v>
      </c>
      <c r="H18" s="177" t="s">
        <v>176</v>
      </c>
      <c r="I18" s="176">
        <f>SUM(I12:I17)</f>
        <v>0</v>
      </c>
      <c r="J18" s="177" t="s">
        <v>176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15" x14ac:dyDescent="0.2">
      <c r="A21" s="166"/>
      <c r="B21" s="236" t="s">
        <v>140</v>
      </c>
      <c r="C21" s="237"/>
      <c r="D21" s="238"/>
      <c r="E21" s="239" t="s">
        <v>130</v>
      </c>
      <c r="F21" s="237"/>
      <c r="G21" s="237"/>
      <c r="H21" s="237"/>
      <c r="I21" s="237"/>
      <c r="J21" s="240"/>
      <c r="K21" s="166"/>
      <c r="L21" s="166"/>
      <c r="M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0" x14ac:dyDescent="0.2">
      <c r="A22" s="178" t="s">
        <v>131</v>
      </c>
      <c r="B22" s="180" t="s">
        <v>132</v>
      </c>
      <c r="C22" s="181" t="s">
        <v>5</v>
      </c>
      <c r="D22" s="182" t="s">
        <v>133</v>
      </c>
      <c r="E22" s="181" t="s">
        <v>134</v>
      </c>
      <c r="F22" s="182" t="s">
        <v>133</v>
      </c>
      <c r="G22" s="181" t="s">
        <v>135</v>
      </c>
      <c r="H22" s="181" t="s">
        <v>136</v>
      </c>
      <c r="I22" s="181" t="s">
        <v>137</v>
      </c>
      <c r="J22" s="183" t="s">
        <v>138</v>
      </c>
      <c r="K22" s="166"/>
      <c r="L22" s="166"/>
      <c r="M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42.75" x14ac:dyDescent="0.2">
      <c r="A23" s="179"/>
      <c r="B23" s="191" t="s">
        <v>43</v>
      </c>
      <c r="C23" s="192" t="s">
        <v>177</v>
      </c>
      <c r="D23" s="193">
        <v>0</v>
      </c>
      <c r="E23" s="192" t="s">
        <v>210</v>
      </c>
      <c r="F23" s="193">
        <v>0</v>
      </c>
      <c r="G23" s="192" t="s">
        <v>211</v>
      </c>
      <c r="H23" s="192" t="s">
        <v>211</v>
      </c>
      <c r="I23" s="193">
        <v>29340</v>
      </c>
      <c r="J23" s="194" t="s">
        <v>212</v>
      </c>
      <c r="K23" s="164"/>
      <c r="L23" s="164"/>
      <c r="M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42.75" x14ac:dyDescent="0.2">
      <c r="A24" s="179"/>
      <c r="B24" s="191" t="s">
        <v>59</v>
      </c>
      <c r="C24" s="192" t="s">
        <v>178</v>
      </c>
      <c r="D24" s="193">
        <v>35860</v>
      </c>
      <c r="E24" s="192" t="s">
        <v>213</v>
      </c>
      <c r="F24" s="193">
        <v>35860</v>
      </c>
      <c r="G24" s="192" t="s">
        <v>211</v>
      </c>
      <c r="H24" s="192" t="s">
        <v>211</v>
      </c>
      <c r="I24" s="193">
        <v>35860</v>
      </c>
      <c r="J24" s="194" t="s">
        <v>214</v>
      </c>
      <c r="K24" s="164"/>
      <c r="L24" s="164"/>
      <c r="M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42.75" x14ac:dyDescent="0.2">
      <c r="A25" s="179"/>
      <c r="B25" s="191" t="s">
        <v>43</v>
      </c>
      <c r="C25" s="192" t="s">
        <v>179</v>
      </c>
      <c r="D25" s="193">
        <v>0</v>
      </c>
      <c r="E25" s="192" t="s">
        <v>215</v>
      </c>
      <c r="F25" s="193">
        <v>0</v>
      </c>
      <c r="G25" s="192" t="s">
        <v>211</v>
      </c>
      <c r="H25" s="192" t="s">
        <v>211</v>
      </c>
      <c r="I25" s="193">
        <v>2445</v>
      </c>
      <c r="J25" s="194" t="s">
        <v>216</v>
      </c>
      <c r="K25" s="164"/>
      <c r="L25" s="164"/>
      <c r="M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42.75" x14ac:dyDescent="0.2">
      <c r="A26" s="179"/>
      <c r="B26" s="191" t="s">
        <v>59</v>
      </c>
      <c r="C26" s="192" t="s">
        <v>178</v>
      </c>
      <c r="D26" s="193">
        <v>21670</v>
      </c>
      <c r="E26" s="192" t="s">
        <v>213</v>
      </c>
      <c r="F26" s="193">
        <v>21670</v>
      </c>
      <c r="G26" s="192" t="s">
        <v>211</v>
      </c>
      <c r="H26" s="192" t="s">
        <v>211</v>
      </c>
      <c r="I26" s="193">
        <v>21670</v>
      </c>
      <c r="J26" s="194" t="s">
        <v>217</v>
      </c>
      <c r="K26" s="164"/>
      <c r="L26" s="164"/>
      <c r="M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42.75" x14ac:dyDescent="0.2">
      <c r="A27" s="179"/>
      <c r="B27" s="191" t="s">
        <v>43</v>
      </c>
      <c r="C27" s="192" t="s">
        <v>177</v>
      </c>
      <c r="D27" s="193">
        <v>0</v>
      </c>
      <c r="E27" s="192" t="s">
        <v>210</v>
      </c>
      <c r="F27" s="193">
        <v>0</v>
      </c>
      <c r="G27" s="192" t="s">
        <v>211</v>
      </c>
      <c r="H27" s="192" t="s">
        <v>211</v>
      </c>
      <c r="I27" s="193">
        <v>17730</v>
      </c>
      <c r="J27" s="194" t="s">
        <v>218</v>
      </c>
      <c r="K27" s="164"/>
      <c r="L27" s="164"/>
      <c r="M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42.75" x14ac:dyDescent="0.2">
      <c r="A28" s="179"/>
      <c r="B28" s="191" t="s">
        <v>43</v>
      </c>
      <c r="C28" s="192" t="s">
        <v>179</v>
      </c>
      <c r="D28" s="193">
        <v>0</v>
      </c>
      <c r="E28" s="192" t="s">
        <v>215</v>
      </c>
      <c r="F28" s="193">
        <v>0</v>
      </c>
      <c r="G28" s="192" t="s">
        <v>211</v>
      </c>
      <c r="H28" s="192" t="s">
        <v>211</v>
      </c>
      <c r="I28" s="193">
        <v>1477.5</v>
      </c>
      <c r="J28" s="194" t="s">
        <v>219</v>
      </c>
      <c r="K28" s="164"/>
      <c r="L28" s="164"/>
      <c r="M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42.75" x14ac:dyDescent="0.2">
      <c r="A29" s="179"/>
      <c r="B29" s="191" t="s">
        <v>47</v>
      </c>
      <c r="C29" s="192" t="s">
        <v>180</v>
      </c>
      <c r="D29" s="193">
        <v>24000</v>
      </c>
      <c r="E29" s="192" t="s">
        <v>220</v>
      </c>
      <c r="F29" s="193">
        <v>24000</v>
      </c>
      <c r="G29" s="192" t="s">
        <v>221</v>
      </c>
      <c r="H29" s="192" t="s">
        <v>222</v>
      </c>
      <c r="I29" s="193">
        <v>19320</v>
      </c>
      <c r="J29" s="194" t="s">
        <v>223</v>
      </c>
      <c r="K29" s="164"/>
      <c r="L29" s="164"/>
      <c r="M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42.75" x14ac:dyDescent="0.2">
      <c r="A30" s="179"/>
      <c r="B30" s="191" t="s">
        <v>47</v>
      </c>
      <c r="C30" s="192" t="s">
        <v>180</v>
      </c>
      <c r="D30" s="193">
        <v>12000</v>
      </c>
      <c r="E30" s="192" t="s">
        <v>220</v>
      </c>
      <c r="F30" s="193">
        <v>12000</v>
      </c>
      <c r="G30" s="192" t="s">
        <v>221</v>
      </c>
      <c r="H30" s="192" t="s">
        <v>222</v>
      </c>
      <c r="I30" s="193">
        <v>9660</v>
      </c>
      <c r="J30" s="194" t="s">
        <v>224</v>
      </c>
      <c r="K30" s="164"/>
      <c r="L30" s="164"/>
      <c r="M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42.75" x14ac:dyDescent="0.2">
      <c r="A31" s="179"/>
      <c r="B31" s="191" t="s">
        <v>48</v>
      </c>
      <c r="C31" s="192" t="s">
        <v>181</v>
      </c>
      <c r="D31" s="193">
        <v>24000</v>
      </c>
      <c r="E31" s="192" t="s">
        <v>225</v>
      </c>
      <c r="F31" s="193">
        <v>24000</v>
      </c>
      <c r="G31" s="192" t="s">
        <v>226</v>
      </c>
      <c r="H31" s="192" t="s">
        <v>227</v>
      </c>
      <c r="I31" s="193">
        <v>19320</v>
      </c>
      <c r="J31" s="194" t="s">
        <v>228</v>
      </c>
      <c r="K31" s="164"/>
      <c r="L31" s="164"/>
      <c r="M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42.75" x14ac:dyDescent="0.2">
      <c r="A32" s="179"/>
      <c r="B32" s="191" t="s">
        <v>48</v>
      </c>
      <c r="C32" s="192" t="s">
        <v>181</v>
      </c>
      <c r="D32" s="193">
        <v>12000</v>
      </c>
      <c r="E32" s="192" t="s">
        <v>225</v>
      </c>
      <c r="F32" s="193">
        <v>12000</v>
      </c>
      <c r="G32" s="192" t="s">
        <v>226</v>
      </c>
      <c r="H32" s="192" t="s">
        <v>227</v>
      </c>
      <c r="I32" s="193">
        <v>9660</v>
      </c>
      <c r="J32" s="194" t="s">
        <v>229</v>
      </c>
      <c r="K32" s="164"/>
      <c r="L32" s="164"/>
      <c r="M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28.5" x14ac:dyDescent="0.2">
      <c r="A33" s="179"/>
      <c r="B33" s="191" t="s">
        <v>146</v>
      </c>
      <c r="C33" s="192" t="s">
        <v>182</v>
      </c>
      <c r="D33" s="193">
        <v>18000</v>
      </c>
      <c r="E33" s="192" t="s">
        <v>230</v>
      </c>
      <c r="F33" s="193">
        <v>18000</v>
      </c>
      <c r="G33" s="192" t="s">
        <v>231</v>
      </c>
      <c r="H33" s="192" t="s">
        <v>232</v>
      </c>
      <c r="I33" s="193">
        <v>14490</v>
      </c>
      <c r="J33" s="194" t="s">
        <v>233</v>
      </c>
      <c r="K33" s="164"/>
      <c r="L33" s="164"/>
      <c r="M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28.5" x14ac:dyDescent="0.2">
      <c r="A34" s="179"/>
      <c r="B34" s="191" t="s">
        <v>146</v>
      </c>
      <c r="C34" s="192" t="s">
        <v>182</v>
      </c>
      <c r="D34" s="193">
        <v>9000</v>
      </c>
      <c r="E34" s="192" t="s">
        <v>230</v>
      </c>
      <c r="F34" s="193">
        <v>9000</v>
      </c>
      <c r="G34" s="192" t="s">
        <v>231</v>
      </c>
      <c r="H34" s="192" t="s">
        <v>232</v>
      </c>
      <c r="I34" s="193">
        <v>7245</v>
      </c>
      <c r="J34" s="194" t="s">
        <v>234</v>
      </c>
      <c r="K34" s="164"/>
      <c r="L34" s="164"/>
      <c r="M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42.75" x14ac:dyDescent="0.2">
      <c r="A35" s="179"/>
      <c r="B35" s="191" t="s">
        <v>148</v>
      </c>
      <c r="C35" s="192" t="s">
        <v>183</v>
      </c>
      <c r="D35" s="193">
        <v>6000</v>
      </c>
      <c r="E35" s="192" t="s">
        <v>235</v>
      </c>
      <c r="F35" s="193">
        <v>6000</v>
      </c>
      <c r="G35" s="192" t="s">
        <v>236</v>
      </c>
      <c r="H35" s="192" t="s">
        <v>237</v>
      </c>
      <c r="I35" s="193">
        <v>4830</v>
      </c>
      <c r="J35" s="194" t="s">
        <v>238</v>
      </c>
      <c r="K35" s="164"/>
      <c r="L35" s="164"/>
      <c r="M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42.75" x14ac:dyDescent="0.2">
      <c r="A36" s="179"/>
      <c r="B36" s="191" t="s">
        <v>148</v>
      </c>
      <c r="C36" s="192" t="s">
        <v>183</v>
      </c>
      <c r="D36" s="193">
        <v>6000</v>
      </c>
      <c r="E36" s="192" t="s">
        <v>235</v>
      </c>
      <c r="F36" s="193">
        <v>6000</v>
      </c>
      <c r="G36" s="192" t="s">
        <v>236</v>
      </c>
      <c r="H36" s="192" t="s">
        <v>237</v>
      </c>
      <c r="I36" s="193">
        <v>4830</v>
      </c>
      <c r="J36" s="194" t="s">
        <v>239</v>
      </c>
      <c r="K36" s="164"/>
      <c r="L36" s="164"/>
      <c r="M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42.75" x14ac:dyDescent="0.2">
      <c r="A37" s="179"/>
      <c r="B37" s="191" t="s">
        <v>151</v>
      </c>
      <c r="C37" s="192" t="s">
        <v>184</v>
      </c>
      <c r="D37" s="193">
        <v>12000</v>
      </c>
      <c r="E37" s="192" t="s">
        <v>235</v>
      </c>
      <c r="F37" s="193">
        <v>12000</v>
      </c>
      <c r="G37" s="192" t="s">
        <v>240</v>
      </c>
      <c r="H37" s="192" t="s">
        <v>241</v>
      </c>
      <c r="I37" s="193">
        <v>9660</v>
      </c>
      <c r="J37" s="194" t="s">
        <v>242</v>
      </c>
      <c r="K37" s="164"/>
      <c r="L37" s="164"/>
      <c r="M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42.75" x14ac:dyDescent="0.2">
      <c r="A38" s="179"/>
      <c r="B38" s="191" t="s">
        <v>151</v>
      </c>
      <c r="C38" s="192" t="s">
        <v>184</v>
      </c>
      <c r="D38" s="193">
        <v>8000</v>
      </c>
      <c r="E38" s="192" t="s">
        <v>235</v>
      </c>
      <c r="F38" s="193">
        <v>8000</v>
      </c>
      <c r="G38" s="192" t="s">
        <v>240</v>
      </c>
      <c r="H38" s="192" t="s">
        <v>241</v>
      </c>
      <c r="I38" s="193">
        <v>6440</v>
      </c>
      <c r="J38" s="194" t="s">
        <v>243</v>
      </c>
      <c r="K38" s="164"/>
      <c r="L38" s="164"/>
      <c r="M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28.5" x14ac:dyDescent="0.2">
      <c r="A39" s="179"/>
      <c r="B39" s="191" t="s">
        <v>153</v>
      </c>
      <c r="C39" s="192" t="s">
        <v>185</v>
      </c>
      <c r="D39" s="193">
        <v>15000</v>
      </c>
      <c r="E39" s="192" t="s">
        <v>244</v>
      </c>
      <c r="F39" s="193">
        <v>15000</v>
      </c>
      <c r="G39" s="192" t="s">
        <v>245</v>
      </c>
      <c r="H39" s="192" t="s">
        <v>246</v>
      </c>
      <c r="I39" s="193">
        <v>12075</v>
      </c>
      <c r="J39" s="194" t="s">
        <v>247</v>
      </c>
      <c r="K39" s="164"/>
      <c r="L39" s="164"/>
      <c r="M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28.5" x14ac:dyDescent="0.2">
      <c r="A40" s="179"/>
      <c r="B40" s="191" t="s">
        <v>153</v>
      </c>
      <c r="C40" s="192" t="s">
        <v>185</v>
      </c>
      <c r="D40" s="193">
        <v>10000</v>
      </c>
      <c r="E40" s="192" t="s">
        <v>244</v>
      </c>
      <c r="F40" s="193">
        <v>10000</v>
      </c>
      <c r="G40" s="192" t="s">
        <v>245</v>
      </c>
      <c r="H40" s="192" t="s">
        <v>246</v>
      </c>
      <c r="I40" s="193">
        <v>8050</v>
      </c>
      <c r="J40" s="194" t="s">
        <v>248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28.5" x14ac:dyDescent="0.2">
      <c r="A41" s="179"/>
      <c r="B41" s="191" t="s">
        <v>155</v>
      </c>
      <c r="C41" s="192" t="s">
        <v>186</v>
      </c>
      <c r="D41" s="193">
        <v>5000</v>
      </c>
      <c r="E41" s="192" t="s">
        <v>249</v>
      </c>
      <c r="F41" s="193">
        <v>5000</v>
      </c>
      <c r="G41" s="192" t="s">
        <v>250</v>
      </c>
      <c r="H41" s="192" t="s">
        <v>251</v>
      </c>
      <c r="I41" s="193">
        <v>4025</v>
      </c>
      <c r="J41" s="194" t="s">
        <v>252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28.5" x14ac:dyDescent="0.2">
      <c r="A42" s="179"/>
      <c r="B42" s="191" t="s">
        <v>155</v>
      </c>
      <c r="C42" s="192" t="s">
        <v>186</v>
      </c>
      <c r="D42" s="193">
        <v>5000</v>
      </c>
      <c r="E42" s="192" t="s">
        <v>249</v>
      </c>
      <c r="F42" s="193">
        <v>5000</v>
      </c>
      <c r="G42" s="192" t="s">
        <v>250</v>
      </c>
      <c r="H42" s="192" t="s">
        <v>251</v>
      </c>
      <c r="I42" s="193">
        <v>4025</v>
      </c>
      <c r="J42" s="194" t="s">
        <v>253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42.75" x14ac:dyDescent="0.2">
      <c r="A43" s="179"/>
      <c r="B43" s="191" t="s">
        <v>157</v>
      </c>
      <c r="C43" s="192" t="s">
        <v>187</v>
      </c>
      <c r="D43" s="193">
        <v>14000</v>
      </c>
      <c r="E43" s="192" t="s">
        <v>254</v>
      </c>
      <c r="F43" s="193">
        <v>14000</v>
      </c>
      <c r="G43" s="192" t="s">
        <v>255</v>
      </c>
      <c r="H43" s="192" t="s">
        <v>256</v>
      </c>
      <c r="I43" s="193">
        <v>11270</v>
      </c>
      <c r="J43" s="194" t="s">
        <v>257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42.75" x14ac:dyDescent="0.2">
      <c r="A44" s="179"/>
      <c r="B44" s="191" t="s">
        <v>157</v>
      </c>
      <c r="C44" s="192" t="s">
        <v>187</v>
      </c>
      <c r="D44" s="193">
        <v>14000</v>
      </c>
      <c r="E44" s="192" t="s">
        <v>254</v>
      </c>
      <c r="F44" s="193">
        <v>14000</v>
      </c>
      <c r="G44" s="192" t="s">
        <v>255</v>
      </c>
      <c r="H44" s="192" t="s">
        <v>256</v>
      </c>
      <c r="I44" s="193">
        <v>11270</v>
      </c>
      <c r="J44" s="194" t="s">
        <v>258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42.75" x14ac:dyDescent="0.2">
      <c r="A45" s="179"/>
      <c r="B45" s="191" t="s">
        <v>159</v>
      </c>
      <c r="C45" s="192" t="s">
        <v>189</v>
      </c>
      <c r="D45" s="193">
        <v>18000</v>
      </c>
      <c r="E45" s="192" t="s">
        <v>259</v>
      </c>
      <c r="F45" s="193">
        <v>18000</v>
      </c>
      <c r="G45" s="192" t="s">
        <v>260</v>
      </c>
      <c r="H45" s="192" t="s">
        <v>261</v>
      </c>
      <c r="I45" s="193">
        <v>14490</v>
      </c>
      <c r="J45" s="194" t="s">
        <v>262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42.75" x14ac:dyDescent="0.2">
      <c r="A46" s="179"/>
      <c r="B46" s="191" t="s">
        <v>159</v>
      </c>
      <c r="C46" s="192" t="s">
        <v>189</v>
      </c>
      <c r="D46" s="193">
        <v>9000</v>
      </c>
      <c r="E46" s="192" t="s">
        <v>259</v>
      </c>
      <c r="F46" s="193">
        <v>9000</v>
      </c>
      <c r="G46" s="192" t="s">
        <v>260</v>
      </c>
      <c r="H46" s="192" t="s">
        <v>261</v>
      </c>
      <c r="I46" s="193">
        <v>7245</v>
      </c>
      <c r="J46" s="194" t="s">
        <v>263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42.75" x14ac:dyDescent="0.2">
      <c r="A47" s="179"/>
      <c r="B47" s="191" t="s">
        <v>51</v>
      </c>
      <c r="C47" s="192" t="s">
        <v>190</v>
      </c>
      <c r="D47" s="193">
        <v>23000</v>
      </c>
      <c r="E47" s="192" t="s">
        <v>264</v>
      </c>
      <c r="F47" s="193">
        <v>23000</v>
      </c>
      <c r="G47" s="192" t="s">
        <v>265</v>
      </c>
      <c r="H47" s="192" t="s">
        <v>266</v>
      </c>
      <c r="I47" s="193">
        <v>23000</v>
      </c>
      <c r="J47" s="194" t="s">
        <v>267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42.75" x14ac:dyDescent="0.2">
      <c r="A48" s="179"/>
      <c r="B48" s="191" t="s">
        <v>51</v>
      </c>
      <c r="C48" s="192" t="s">
        <v>190</v>
      </c>
      <c r="D48" s="193">
        <v>12000</v>
      </c>
      <c r="E48" s="192" t="s">
        <v>264</v>
      </c>
      <c r="F48" s="193">
        <v>12000</v>
      </c>
      <c r="G48" s="192" t="s">
        <v>265</v>
      </c>
      <c r="H48" s="192" t="s">
        <v>266</v>
      </c>
      <c r="I48" s="193">
        <v>12000</v>
      </c>
      <c r="J48" s="194" t="s">
        <v>268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57" x14ac:dyDescent="0.2">
      <c r="A49" s="179"/>
      <c r="B49" s="191" t="s">
        <v>52</v>
      </c>
      <c r="C49" s="192" t="s">
        <v>188</v>
      </c>
      <c r="D49" s="193">
        <v>6100</v>
      </c>
      <c r="E49" s="192" t="s">
        <v>269</v>
      </c>
      <c r="F49" s="193">
        <v>6100</v>
      </c>
      <c r="G49" s="192" t="s">
        <v>270</v>
      </c>
      <c r="H49" s="192" t="s">
        <v>271</v>
      </c>
      <c r="I49" s="193">
        <v>6100</v>
      </c>
      <c r="J49" s="194" t="s">
        <v>272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42.75" x14ac:dyDescent="0.2">
      <c r="A50" s="179"/>
      <c r="B50" s="191" t="s">
        <v>53</v>
      </c>
      <c r="C50" s="192" t="s">
        <v>191</v>
      </c>
      <c r="D50" s="193">
        <v>22000</v>
      </c>
      <c r="E50" s="192" t="s">
        <v>273</v>
      </c>
      <c r="F50" s="193">
        <v>22000</v>
      </c>
      <c r="G50" s="192" t="s">
        <v>274</v>
      </c>
      <c r="H50" s="192" t="s">
        <v>275</v>
      </c>
      <c r="I50" s="193">
        <v>22000</v>
      </c>
      <c r="J50" s="194" t="s">
        <v>276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42.75" x14ac:dyDescent="0.2">
      <c r="A51" s="179"/>
      <c r="B51" s="191" t="s">
        <v>53</v>
      </c>
      <c r="C51" s="192" t="s">
        <v>191</v>
      </c>
      <c r="D51" s="193">
        <v>11100</v>
      </c>
      <c r="E51" s="192" t="s">
        <v>273</v>
      </c>
      <c r="F51" s="193">
        <v>11100</v>
      </c>
      <c r="G51" s="192" t="s">
        <v>274</v>
      </c>
      <c r="H51" s="192" t="s">
        <v>275</v>
      </c>
      <c r="I51" s="193">
        <v>11100</v>
      </c>
      <c r="J51" s="194" t="s">
        <v>277</v>
      </c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28.5" x14ac:dyDescent="0.2">
      <c r="A52" s="179"/>
      <c r="B52" s="191" t="s">
        <v>45</v>
      </c>
      <c r="C52" s="192" t="s">
        <v>192</v>
      </c>
      <c r="D52" s="193">
        <v>27000</v>
      </c>
      <c r="E52" s="192" t="s">
        <v>278</v>
      </c>
      <c r="F52" s="193">
        <v>27000</v>
      </c>
      <c r="G52" s="192" t="s">
        <v>279</v>
      </c>
      <c r="H52" s="192" t="s">
        <v>280</v>
      </c>
      <c r="I52" s="193">
        <v>21735</v>
      </c>
      <c r="J52" s="194" t="s">
        <v>281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28.5" x14ac:dyDescent="0.2">
      <c r="A53" s="179"/>
      <c r="B53" s="191" t="s">
        <v>45</v>
      </c>
      <c r="C53" s="192" t="s">
        <v>192</v>
      </c>
      <c r="D53" s="193">
        <v>13500</v>
      </c>
      <c r="E53" s="192" t="s">
        <v>278</v>
      </c>
      <c r="F53" s="193">
        <v>13500</v>
      </c>
      <c r="G53" s="192" t="s">
        <v>279</v>
      </c>
      <c r="H53" s="192" t="s">
        <v>280</v>
      </c>
      <c r="I53" s="193">
        <v>10867.5</v>
      </c>
      <c r="J53" s="194" t="s">
        <v>282</v>
      </c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42.75" x14ac:dyDescent="0.2">
      <c r="A54" s="179"/>
      <c r="B54" s="191" t="s">
        <v>116</v>
      </c>
      <c r="C54" s="192" t="s">
        <v>115</v>
      </c>
      <c r="D54" s="193">
        <v>12500</v>
      </c>
      <c r="E54" s="192" t="s">
        <v>283</v>
      </c>
      <c r="F54" s="193">
        <v>12500</v>
      </c>
      <c r="G54" s="192" t="s">
        <v>284</v>
      </c>
      <c r="H54" s="192" t="s">
        <v>285</v>
      </c>
      <c r="I54" s="193">
        <v>12500</v>
      </c>
      <c r="J54" s="194" t="s">
        <v>286</v>
      </c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42.75" x14ac:dyDescent="0.2">
      <c r="A55" s="179"/>
      <c r="B55" s="191" t="s">
        <v>116</v>
      </c>
      <c r="C55" s="192" t="s">
        <v>115</v>
      </c>
      <c r="D55" s="193">
        <v>12500</v>
      </c>
      <c r="E55" s="192" t="s">
        <v>283</v>
      </c>
      <c r="F55" s="193">
        <v>12500</v>
      </c>
      <c r="G55" s="192" t="s">
        <v>284</v>
      </c>
      <c r="H55" s="192" t="s">
        <v>285</v>
      </c>
      <c r="I55" s="193">
        <v>12500</v>
      </c>
      <c r="J55" s="194" t="s">
        <v>287</v>
      </c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42.75" x14ac:dyDescent="0.2">
      <c r="A56" s="179"/>
      <c r="B56" s="191" t="s">
        <v>82</v>
      </c>
      <c r="C56" s="192" t="s">
        <v>193</v>
      </c>
      <c r="D56" s="193">
        <v>5000</v>
      </c>
      <c r="E56" s="192" t="s">
        <v>288</v>
      </c>
      <c r="F56" s="193">
        <v>5000</v>
      </c>
      <c r="G56" s="192" t="s">
        <v>289</v>
      </c>
      <c r="H56" s="192" t="s">
        <v>290</v>
      </c>
      <c r="I56" s="193">
        <v>5000</v>
      </c>
      <c r="J56" s="194" t="s">
        <v>291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42.75" x14ac:dyDescent="0.2">
      <c r="A57" s="179"/>
      <c r="B57" s="191" t="s">
        <v>83</v>
      </c>
      <c r="C57" s="192" t="s">
        <v>194</v>
      </c>
      <c r="D57" s="193">
        <v>11335</v>
      </c>
      <c r="E57" s="192" t="s">
        <v>288</v>
      </c>
      <c r="F57" s="193">
        <v>11335</v>
      </c>
      <c r="G57" s="192" t="s">
        <v>292</v>
      </c>
      <c r="H57" s="192" t="s">
        <v>293</v>
      </c>
      <c r="I57" s="193">
        <v>11335</v>
      </c>
      <c r="J57" s="194" t="s">
        <v>294</v>
      </c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42.75" x14ac:dyDescent="0.2">
      <c r="A58" s="179"/>
      <c r="B58" s="191" t="s">
        <v>196</v>
      </c>
      <c r="C58" s="192" t="s">
        <v>171</v>
      </c>
      <c r="D58" s="193">
        <v>6230</v>
      </c>
      <c r="E58" s="192" t="s">
        <v>295</v>
      </c>
      <c r="F58" s="193">
        <v>6230</v>
      </c>
      <c r="G58" s="192" t="s">
        <v>296</v>
      </c>
      <c r="H58" s="192" t="s">
        <v>297</v>
      </c>
      <c r="I58" s="193">
        <v>6230</v>
      </c>
      <c r="J58" s="194" t="s">
        <v>298</v>
      </c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28.5" x14ac:dyDescent="0.2">
      <c r="A59" s="179"/>
      <c r="B59" s="191" t="s">
        <v>197</v>
      </c>
      <c r="C59" s="192" t="s">
        <v>195</v>
      </c>
      <c r="D59" s="193">
        <v>14000</v>
      </c>
      <c r="E59" s="192" t="s">
        <v>299</v>
      </c>
      <c r="F59" s="193">
        <v>14000</v>
      </c>
      <c r="G59" s="192" t="s">
        <v>300</v>
      </c>
      <c r="H59" s="192" t="s">
        <v>301</v>
      </c>
      <c r="I59" s="193">
        <v>14000</v>
      </c>
      <c r="J59" s="194" t="s">
        <v>302</v>
      </c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42.75" x14ac:dyDescent="0.2">
      <c r="A60" s="179"/>
      <c r="B60" s="191" t="s">
        <v>98</v>
      </c>
      <c r="C60" s="192" t="s">
        <v>172</v>
      </c>
      <c r="D60" s="193">
        <v>1260</v>
      </c>
      <c r="E60" s="192" t="s">
        <v>303</v>
      </c>
      <c r="F60" s="193">
        <v>1260</v>
      </c>
      <c r="G60" s="192" t="s">
        <v>304</v>
      </c>
      <c r="H60" s="192" t="s">
        <v>211</v>
      </c>
      <c r="I60" s="193">
        <v>1260</v>
      </c>
      <c r="J60" s="194" t="s">
        <v>305</v>
      </c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x14ac:dyDescent="0.2">
      <c r="A61" s="179"/>
      <c r="B61" s="191"/>
      <c r="C61" s="192"/>
      <c r="D61" s="193"/>
      <c r="E61" s="192"/>
      <c r="F61" s="193"/>
      <c r="G61" s="192"/>
      <c r="H61" s="192"/>
      <c r="I61" s="193"/>
      <c r="J61" s="19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x14ac:dyDescent="0.2">
      <c r="A62" s="179"/>
      <c r="B62" s="184"/>
      <c r="C62" s="185"/>
      <c r="D62" s="186"/>
      <c r="E62" s="185"/>
      <c r="F62" s="186"/>
      <c r="G62" s="185"/>
      <c r="H62" s="185"/>
      <c r="I62" s="186"/>
      <c r="J62" s="187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5" x14ac:dyDescent="0.25">
      <c r="A63" s="170"/>
      <c r="B63" s="241" t="s">
        <v>139</v>
      </c>
      <c r="C63" s="237"/>
      <c r="D63" s="188">
        <f>SUM(D23:D62)</f>
        <v>456055</v>
      </c>
      <c r="E63" s="189"/>
      <c r="F63" s="188">
        <f>SUM(F23:F62)</f>
        <v>456055</v>
      </c>
      <c r="G63" s="189"/>
      <c r="H63" s="189"/>
      <c r="I63" s="188">
        <f>SUM(I23:I62)</f>
        <v>456055</v>
      </c>
      <c r="J63" s="190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</row>
    <row r="64" spans="1:26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x14ac:dyDescent="0.2">
      <c r="A65" s="172"/>
      <c r="B65" s="172" t="s">
        <v>141</v>
      </c>
      <c r="C65" s="172"/>
      <c r="D65" s="173"/>
      <c r="E65" s="172"/>
      <c r="F65" s="173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x14ac:dyDescent="0.2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x14ac:dyDescent="0.2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x14ac:dyDescent="0.2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x14ac:dyDescent="0.2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x14ac:dyDescent="0.2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x14ac:dyDescent="0.2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x14ac:dyDescent="0.2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x14ac:dyDescent="0.2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x14ac:dyDescent="0.2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x14ac:dyDescent="0.2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x14ac:dyDescent="0.2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x14ac:dyDescent="0.2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x14ac:dyDescent="0.2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x14ac:dyDescent="0.2">
      <c r="A246" s="162"/>
      <c r="B246" s="162"/>
      <c r="C246" s="162"/>
      <c r="D246" s="163"/>
      <c r="E246" s="162"/>
      <c r="F246" s="163"/>
      <c r="G246" s="162"/>
      <c r="H246" s="162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x14ac:dyDescent="0.2">
      <c r="A247" s="162"/>
      <c r="B247" s="162"/>
      <c r="C247" s="162"/>
      <c r="D247" s="163"/>
      <c r="E247" s="162"/>
      <c r="F247" s="163"/>
      <c r="G247" s="162"/>
      <c r="H247" s="162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x14ac:dyDescent="0.2">
      <c r="A248" s="162"/>
      <c r="B248" s="162"/>
      <c r="C248" s="162"/>
      <c r="D248" s="163"/>
      <c r="E248" s="162"/>
      <c r="F248" s="163"/>
      <c r="G248" s="162"/>
      <c r="H248" s="162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x14ac:dyDescent="0.2">
      <c r="A249" s="162"/>
      <c r="B249" s="162"/>
      <c r="C249" s="162"/>
      <c r="D249" s="163"/>
      <c r="E249" s="162"/>
      <c r="F249" s="163"/>
      <c r="G249" s="162"/>
      <c r="H249" s="162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x14ac:dyDescent="0.2">
      <c r="A250" s="162"/>
      <c r="B250" s="162"/>
      <c r="C250" s="162"/>
      <c r="D250" s="163"/>
      <c r="E250" s="162"/>
      <c r="F250" s="163"/>
      <c r="G250" s="162"/>
      <c r="H250" s="162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x14ac:dyDescent="0.2">
      <c r="A251" s="162"/>
      <c r="B251" s="162"/>
      <c r="C251" s="162"/>
      <c r="D251" s="163"/>
      <c r="E251" s="162"/>
      <c r="F251" s="163"/>
      <c r="G251" s="162"/>
      <c r="H251" s="162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x14ac:dyDescent="0.2">
      <c r="A252" s="162"/>
      <c r="B252" s="162"/>
      <c r="C252" s="162"/>
      <c r="D252" s="163"/>
      <c r="E252" s="162"/>
      <c r="F252" s="163"/>
      <c r="G252" s="162"/>
      <c r="H252" s="162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x14ac:dyDescent="0.2">
      <c r="A253" s="162"/>
      <c r="B253" s="162"/>
      <c r="C253" s="162"/>
      <c r="D253" s="163"/>
      <c r="E253" s="162"/>
      <c r="F253" s="163"/>
      <c r="G253" s="162"/>
      <c r="H253" s="162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x14ac:dyDescent="0.2">
      <c r="A254" s="162"/>
      <c r="B254" s="162"/>
      <c r="C254" s="162"/>
      <c r="D254" s="163"/>
      <c r="E254" s="162"/>
      <c r="F254" s="163"/>
      <c r="G254" s="162"/>
      <c r="H254" s="162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x14ac:dyDescent="0.2">
      <c r="A255" s="162"/>
      <c r="B255" s="162"/>
      <c r="C255" s="162"/>
      <c r="D255" s="163"/>
      <c r="E255" s="162"/>
      <c r="F255" s="163"/>
      <c r="G255" s="162"/>
      <c r="H255" s="162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x14ac:dyDescent="0.2">
      <c r="A256" s="162"/>
      <c r="B256" s="162"/>
      <c r="C256" s="162"/>
      <c r="D256" s="163"/>
      <c r="E256" s="162"/>
      <c r="F256" s="163"/>
      <c r="G256" s="162"/>
      <c r="H256" s="162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</row>
    <row r="257" spans="1:26" x14ac:dyDescent="0.2">
      <c r="A257" s="162"/>
      <c r="B257" s="162"/>
      <c r="C257" s="162"/>
      <c r="D257" s="163"/>
      <c r="E257" s="162"/>
      <c r="F257" s="163"/>
      <c r="G257" s="162"/>
      <c r="H257" s="162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</row>
    <row r="258" spans="1:26" x14ac:dyDescent="0.2">
      <c r="A258" s="162"/>
      <c r="B258" s="162"/>
      <c r="C258" s="162"/>
      <c r="D258" s="163"/>
      <c r="E258" s="162"/>
      <c r="F258" s="163"/>
      <c r="G258" s="162"/>
      <c r="H258" s="162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</row>
    <row r="259" spans="1:26" x14ac:dyDescent="0.2">
      <c r="A259" s="162"/>
      <c r="B259" s="162"/>
      <c r="C259" s="162"/>
      <c r="D259" s="163"/>
      <c r="E259" s="162"/>
      <c r="F259" s="163"/>
      <c r="G259" s="162"/>
      <c r="H259" s="162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 x14ac:dyDescent="0.2">
      <c r="A260" s="162"/>
      <c r="B260" s="162"/>
      <c r="C260" s="162"/>
      <c r="D260" s="163"/>
      <c r="E260" s="162"/>
      <c r="F260" s="163"/>
      <c r="G260" s="162"/>
      <c r="H260" s="162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 x14ac:dyDescent="0.2">
      <c r="A261" s="162"/>
      <c r="B261" s="162"/>
      <c r="C261" s="162"/>
      <c r="D261" s="163"/>
      <c r="E261" s="162"/>
      <c r="F261" s="163"/>
      <c r="G261" s="162"/>
      <c r="H261" s="162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 x14ac:dyDescent="0.2">
      <c r="A262" s="162"/>
      <c r="B262" s="162"/>
      <c r="C262" s="162"/>
      <c r="D262" s="163"/>
      <c r="E262" s="162"/>
      <c r="F262" s="163"/>
      <c r="G262" s="162"/>
      <c r="H262" s="162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 x14ac:dyDescent="0.2">
      <c r="A263" s="162"/>
      <c r="B263" s="162"/>
      <c r="C263" s="162"/>
      <c r="D263" s="163"/>
      <c r="E263" s="162"/>
      <c r="F263" s="163"/>
      <c r="G263" s="162"/>
      <c r="H263" s="162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</row>
    <row r="264" spans="1:26" x14ac:dyDescent="0.2">
      <c r="A264" s="162"/>
      <c r="B264" s="162"/>
      <c r="C264" s="162"/>
      <c r="D264" s="163"/>
      <c r="E264" s="162"/>
      <c r="F264" s="163"/>
      <c r="G264" s="162"/>
      <c r="H264" s="162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</row>
    <row r="265" spans="1:26" x14ac:dyDescent="0.2">
      <c r="A265" s="162"/>
      <c r="B265" s="162"/>
      <c r="C265" s="162"/>
      <c r="D265" s="163"/>
      <c r="E265" s="162"/>
      <c r="F265" s="163"/>
      <c r="G265" s="162"/>
      <c r="H265" s="162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</row>
  </sheetData>
  <mergeCells count="12">
    <mergeCell ref="B18:C18"/>
    <mergeCell ref="B21:D21"/>
    <mergeCell ref="E21:J21"/>
    <mergeCell ref="B63:C63"/>
    <mergeCell ref="B8:J8"/>
    <mergeCell ref="E10:J10"/>
    <mergeCell ref="B10:D10"/>
    <mergeCell ref="H2:J2"/>
    <mergeCell ref="H3:J3"/>
    <mergeCell ref="B5:J5"/>
    <mergeCell ref="B6:J6"/>
    <mergeCell ref="B7:J7"/>
  </mergeCells>
  <printOptions horizontalCentered="1" verticalCentered="1"/>
  <pageMargins left="0" right="0" top="0.59055118110236227" bottom="0" header="0" footer="0"/>
  <pageSetup paperSize="9" scale="75" orientation="landscape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Lana</cp:lastModifiedBy>
  <cp:lastPrinted>2021-01-15T13:03:56Z</cp:lastPrinted>
  <dcterms:created xsi:type="dcterms:W3CDTF">2021-01-11T11:01:48Z</dcterms:created>
  <dcterms:modified xsi:type="dcterms:W3CDTF">2021-02-10T10:47:52Z</dcterms:modified>
</cp:coreProperties>
</file>