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0610" windowHeight="1164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39" i="2" l="1"/>
  <c r="F39" i="2"/>
  <c r="D39" i="2"/>
  <c r="R79" i="1"/>
  <c r="O79" i="1"/>
  <c r="O78" i="1"/>
  <c r="M79" i="1"/>
  <c r="Q79" i="1" s="1"/>
  <c r="S79" i="1" s="1"/>
  <c r="S33" i="1" l="1"/>
  <c r="S34" i="1"/>
  <c r="S35" i="1"/>
  <c r="I18" i="2"/>
  <c r="F18" i="2"/>
  <c r="D18" i="2"/>
  <c r="J84" i="1"/>
  <c r="G84" i="1"/>
  <c r="P83" i="1"/>
  <c r="P84" i="1" s="1"/>
  <c r="M83" i="1"/>
  <c r="Q83" i="1" s="1"/>
  <c r="J81" i="1"/>
  <c r="G81" i="1"/>
  <c r="P80" i="1"/>
  <c r="R80" i="1" s="1"/>
  <c r="M80" i="1"/>
  <c r="Q80" i="1" s="1"/>
  <c r="R78" i="1"/>
  <c r="M78" i="1"/>
  <c r="Q78" i="1" s="1"/>
  <c r="P75" i="1"/>
  <c r="M75" i="1"/>
  <c r="J75" i="1"/>
  <c r="G75" i="1"/>
  <c r="P74" i="1"/>
  <c r="M74" i="1"/>
  <c r="J74" i="1"/>
  <c r="G74" i="1"/>
  <c r="P73" i="1"/>
  <c r="M73" i="1"/>
  <c r="J73" i="1"/>
  <c r="G73" i="1"/>
  <c r="P70" i="1"/>
  <c r="M70" i="1"/>
  <c r="J70" i="1"/>
  <c r="G70" i="1"/>
  <c r="P69" i="1"/>
  <c r="M69" i="1"/>
  <c r="J69" i="1"/>
  <c r="G69" i="1"/>
  <c r="P68" i="1"/>
  <c r="M68" i="1"/>
  <c r="M71" i="1" s="1"/>
  <c r="J68" i="1"/>
  <c r="G68" i="1"/>
  <c r="G71" i="1" s="1"/>
  <c r="P65" i="1"/>
  <c r="M65" i="1"/>
  <c r="J65" i="1"/>
  <c r="G65" i="1"/>
  <c r="P64" i="1"/>
  <c r="M64" i="1"/>
  <c r="J64" i="1"/>
  <c r="G64" i="1"/>
  <c r="P63" i="1"/>
  <c r="M63" i="1"/>
  <c r="M66" i="1" s="1"/>
  <c r="J63" i="1"/>
  <c r="G63" i="1"/>
  <c r="P60" i="1"/>
  <c r="M60" i="1"/>
  <c r="J60" i="1"/>
  <c r="G60" i="1"/>
  <c r="P59" i="1"/>
  <c r="M59" i="1"/>
  <c r="J59" i="1"/>
  <c r="G59" i="1"/>
  <c r="P58" i="1"/>
  <c r="M58" i="1"/>
  <c r="M61" i="1" s="1"/>
  <c r="J58" i="1"/>
  <c r="G58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P56" i="1" s="1"/>
  <c r="M52" i="1"/>
  <c r="M56" i="1" s="1"/>
  <c r="J52" i="1"/>
  <c r="G52" i="1"/>
  <c r="G56" i="1" s="1"/>
  <c r="P49" i="1"/>
  <c r="M49" i="1"/>
  <c r="J49" i="1"/>
  <c r="G49" i="1"/>
  <c r="P48" i="1"/>
  <c r="M48" i="1"/>
  <c r="J48" i="1"/>
  <c r="G48" i="1"/>
  <c r="P47" i="1"/>
  <c r="P50" i="1" s="1"/>
  <c r="M47" i="1"/>
  <c r="J47" i="1"/>
  <c r="J50" i="1" s="1"/>
  <c r="G47" i="1"/>
  <c r="P44" i="1"/>
  <c r="M44" i="1"/>
  <c r="J44" i="1"/>
  <c r="G44" i="1"/>
  <c r="P43" i="1"/>
  <c r="P45" i="1" s="1"/>
  <c r="M43" i="1"/>
  <c r="M45" i="1" s="1"/>
  <c r="J43" i="1"/>
  <c r="J45" i="1" s="1"/>
  <c r="G43" i="1"/>
  <c r="G45" i="1" s="1"/>
  <c r="P40" i="1"/>
  <c r="R40" i="1" s="1"/>
  <c r="M40" i="1"/>
  <c r="Q40" i="1" s="1"/>
  <c r="P39" i="1"/>
  <c r="R39" i="1" s="1"/>
  <c r="M39" i="1"/>
  <c r="Q39" i="1" s="1"/>
  <c r="P38" i="1"/>
  <c r="R38" i="1" s="1"/>
  <c r="M38" i="1"/>
  <c r="M37" i="1" s="1"/>
  <c r="P36" i="1"/>
  <c r="R36" i="1" s="1"/>
  <c r="M36" i="1"/>
  <c r="Q36" i="1" s="1"/>
  <c r="P32" i="1"/>
  <c r="R32" i="1" s="1"/>
  <c r="M32" i="1"/>
  <c r="Q32" i="1" s="1"/>
  <c r="P31" i="1"/>
  <c r="R31" i="1" s="1"/>
  <c r="M31" i="1"/>
  <c r="P29" i="1"/>
  <c r="M29" i="1"/>
  <c r="J29" i="1"/>
  <c r="G29" i="1"/>
  <c r="P28" i="1"/>
  <c r="M28" i="1"/>
  <c r="J28" i="1"/>
  <c r="G28" i="1"/>
  <c r="P27" i="1"/>
  <c r="M27" i="1"/>
  <c r="M26" i="1" s="1"/>
  <c r="J27" i="1"/>
  <c r="G27" i="1"/>
  <c r="P26" i="1"/>
  <c r="P22" i="1"/>
  <c r="M22" i="1"/>
  <c r="J22" i="1"/>
  <c r="G22" i="1"/>
  <c r="R21" i="1"/>
  <c r="R22" i="1" s="1"/>
  <c r="Q21" i="1"/>
  <c r="M50" i="1" l="1"/>
  <c r="P37" i="1"/>
  <c r="R44" i="1"/>
  <c r="R48" i="1"/>
  <c r="R49" i="1"/>
  <c r="R52" i="1"/>
  <c r="R53" i="1"/>
  <c r="R54" i="1"/>
  <c r="R55" i="1"/>
  <c r="R58" i="1"/>
  <c r="R60" i="1"/>
  <c r="R63" i="1"/>
  <c r="R64" i="1"/>
  <c r="R65" i="1"/>
  <c r="R68" i="1"/>
  <c r="R73" i="1"/>
  <c r="R75" i="1"/>
  <c r="R81" i="1"/>
  <c r="Q47" i="1"/>
  <c r="Q48" i="1"/>
  <c r="Q49" i="1"/>
  <c r="S49" i="1" s="1"/>
  <c r="Q53" i="1"/>
  <c r="Q54" i="1"/>
  <c r="S54" i="1" s="1"/>
  <c r="Q55" i="1"/>
  <c r="Q58" i="1"/>
  <c r="Q59" i="1"/>
  <c r="Q60" i="1"/>
  <c r="S60" i="1" s="1"/>
  <c r="Q63" i="1"/>
  <c r="Q64" i="1"/>
  <c r="S64" i="1" s="1"/>
  <c r="Q69" i="1"/>
  <c r="M84" i="1"/>
  <c r="S80" i="1"/>
  <c r="Q65" i="1"/>
  <c r="G76" i="1"/>
  <c r="Q75" i="1"/>
  <c r="J61" i="1"/>
  <c r="J71" i="1"/>
  <c r="J76" i="1"/>
  <c r="M76" i="1"/>
  <c r="P61" i="1"/>
  <c r="P66" i="1"/>
  <c r="P71" i="1"/>
  <c r="P76" i="1"/>
  <c r="Q74" i="1"/>
  <c r="S21" i="1"/>
  <c r="S22" i="1" s="1"/>
  <c r="Q22" i="1"/>
  <c r="R70" i="1"/>
  <c r="Q70" i="1"/>
  <c r="Q44" i="1"/>
  <c r="Q27" i="1"/>
  <c r="Q28" i="1"/>
  <c r="Q29" i="1"/>
  <c r="P30" i="1"/>
  <c r="R27" i="1"/>
  <c r="R28" i="1"/>
  <c r="S28" i="1" s="1"/>
  <c r="R29" i="1"/>
  <c r="M30" i="1"/>
  <c r="M41" i="1" s="1"/>
  <c r="S36" i="1"/>
  <c r="J26" i="1"/>
  <c r="J41" i="1" s="1"/>
  <c r="R37" i="1"/>
  <c r="Q84" i="1"/>
  <c r="R30" i="1"/>
  <c r="S39" i="1"/>
  <c r="S40" i="1"/>
  <c r="S32" i="1"/>
  <c r="Q50" i="1"/>
  <c r="S48" i="1"/>
  <c r="S55" i="1"/>
  <c r="S63" i="1"/>
  <c r="Q81" i="1"/>
  <c r="S78" i="1"/>
  <c r="S81" i="1" s="1"/>
  <c r="Q31" i="1"/>
  <c r="Q38" i="1"/>
  <c r="Q43" i="1"/>
  <c r="R59" i="1"/>
  <c r="Q68" i="1"/>
  <c r="R69" i="1"/>
  <c r="Q73" i="1"/>
  <c r="R74" i="1"/>
  <c r="R76" i="1" s="1"/>
  <c r="M81" i="1"/>
  <c r="R83" i="1"/>
  <c r="R84" i="1" s="1"/>
  <c r="G26" i="1"/>
  <c r="G41" i="1" s="1"/>
  <c r="R43" i="1"/>
  <c r="R45" i="1" s="1"/>
  <c r="Q52" i="1"/>
  <c r="G61" i="1"/>
  <c r="G66" i="1"/>
  <c r="P81" i="1"/>
  <c r="R47" i="1"/>
  <c r="R50" i="1" s="1"/>
  <c r="G50" i="1"/>
  <c r="J56" i="1"/>
  <c r="J66" i="1"/>
  <c r="Q66" i="1" l="1"/>
  <c r="S53" i="1"/>
  <c r="S65" i="1"/>
  <c r="S66" i="1" s="1"/>
  <c r="S59" i="1"/>
  <c r="S70" i="1"/>
  <c r="R66" i="1"/>
  <c r="R71" i="1"/>
  <c r="P41" i="1"/>
  <c r="P85" i="1" s="1"/>
  <c r="P87" i="1" s="1"/>
  <c r="S44" i="1"/>
  <c r="Q61" i="1"/>
  <c r="S75" i="1"/>
  <c r="S58" i="1"/>
  <c r="S61" i="1" s="1"/>
  <c r="R56" i="1"/>
  <c r="S74" i="1"/>
  <c r="S29" i="1"/>
  <c r="G85" i="1"/>
  <c r="G87" i="1" s="1"/>
  <c r="S69" i="1"/>
  <c r="R61" i="1"/>
  <c r="S27" i="1"/>
  <c r="Q26" i="1"/>
  <c r="M85" i="1"/>
  <c r="M87" i="1" s="1"/>
  <c r="R26" i="1"/>
  <c r="R41" i="1" s="1"/>
  <c r="J85" i="1"/>
  <c r="J87" i="1" s="1"/>
  <c r="Q37" i="1"/>
  <c r="S38" i="1"/>
  <c r="S37" i="1" s="1"/>
  <c r="S83" i="1"/>
  <c r="S84" i="1" s="1"/>
  <c r="S73" i="1"/>
  <c r="Q76" i="1"/>
  <c r="S52" i="1"/>
  <c r="S56" i="1" s="1"/>
  <c r="Q56" i="1"/>
  <c r="S68" i="1"/>
  <c r="Q71" i="1"/>
  <c r="Q30" i="1"/>
  <c r="S31" i="1"/>
  <c r="S30" i="1" s="1"/>
  <c r="S43" i="1"/>
  <c r="S45" i="1" s="1"/>
  <c r="Q45" i="1"/>
  <c r="S47" i="1"/>
  <c r="S50" i="1" s="1"/>
  <c r="S76" i="1" l="1"/>
  <c r="S71" i="1"/>
  <c r="R85" i="1"/>
  <c r="R87" i="1" s="1"/>
  <c r="S26" i="1"/>
  <c r="S41" i="1" s="1"/>
  <c r="S85" i="1" s="1"/>
  <c r="S87" i="1" s="1"/>
  <c r="Q41" i="1"/>
  <c r="Q85" i="1" s="1"/>
  <c r="Q87" i="1" s="1"/>
</calcChain>
</file>

<file path=xl/sharedStrings.xml><?xml version="1.0" encoding="utf-8"?>
<sst xmlns="http://schemas.openxmlformats.org/spreadsheetml/2006/main" count="366" uniqueCount="236">
  <si>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</si>
  <si>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</si>
  <si>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</si>
  <si>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</si>
  <si>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</si>
  <si>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</si>
  <si>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</si>
  <si>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</si>
  <si>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</si>
  <si>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</si>
  <si>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</si>
  <si>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</si>
  <si>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</si>
  <si>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</si>
  <si>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</si>
  <si>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</si>
  <si>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</si>
  <si>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</si>
  <si>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</si>
  <si>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</si>
  <si>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</si>
  <si>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</si>
  <si>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</si>
  <si>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</si>
  <si>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</si>
  <si>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</si>
  <si>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</si>
  <si>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</si>
  <si>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</si>
  <si>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</si>
  <si>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</si>
  <si>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</si>
  <si>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</si>
  <si>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</si>
  <si>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</si>
  <si>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</si>
  <si>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</si>
  <si>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</si>
  <si>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</si>
  <si>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</si>
  <si>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</si>
  <si>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</si>
  <si>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</si>
  <si>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</si>
  <si>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</si>
  <si>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</si>
  <si>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</si>
  <si>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</si>
  <si>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</si>
  <si>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</si>
  <si>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</si>
  <si>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</si>
  <si>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</si>
  <si>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</si>
  <si>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</si>
  <si>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</si>
  <si>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</si>
  <si>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</si>
  <si>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</si>
  <si>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</si>
  <si>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</si>
  <si>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</si>
  <si>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</si>
  <si>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</si>
  <si>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</si>
  <si>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</si>
  <si>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</si>
  <si>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</si>
  <si>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</si>
  <si>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</si>
  <si>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</si>
  <si>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</si>
  <si>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</si>
  <si>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</si>
  <si>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</si>
  <si>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</si>
  <si>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</si>
  <si>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</si>
  <si>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</si>
  <si>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</si>
  <si>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</si>
  <si>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</si>
  <si>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</si>
  <si>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</si>
  <si>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</si>
  <si>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</si>
  <si>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</si>
  <si>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</si>
  <si>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</si>
  <si>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</si>
  <si>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</si>
  <si>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</si>
  <si>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</si>
  <si>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</si>
  <si>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</si>
  <si>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</si>
  <si>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</si>
  <si>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</si>
  <si>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</si>
  <si>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</si>
  <si>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</si>
  <si>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</si>
  <si>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</si>
  <si>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</si>
  <si>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</si>
  <si>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</si>
  <si>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</si>
  <si>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</si>
  <si>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</si>
  <si>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</si>
  <si>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</si>
  <si>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</si>
  <si>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</si>
  <si>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</si>
  <si>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</si>
  <si>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</si>
  <si>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</si>
  <si>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</si>
  <si>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</si>
  <si>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</si>
  <si>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</si>
  <si>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</si>
  <si>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</si>
  <si>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</si>
  <si>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</si>
  <si>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</si>
  <si>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</si>
  <si>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</si>
  <si>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</si>
  <si>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</si>
  <si>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</si>
  <si>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</si>
  <si>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</si>
  <si>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</si>
  <si>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</si>
  <si>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</si>
  <si>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</si>
  <si>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</si>
  <si>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</si>
  <si>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</si>
  <si>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</si>
  <si>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</si>
  <si>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</si>
  <si>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</si>
  <si>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</si>
  <si>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</si>
  <si>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</si>
  <si>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</si>
  <si>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</si>
  <si>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Фізична особа підприємець Моляр Євгенія Олександрівна</t>
  </si>
  <si>
    <t>1.2.4</t>
  </si>
  <si>
    <t>1.2.5</t>
  </si>
  <si>
    <t>1.2.6</t>
  </si>
  <si>
    <t>Марущак Леонід Михайлович - експерт (історик)</t>
  </si>
  <si>
    <t>Білас Марта Всеволодівна - PR- керівниця проекту</t>
  </si>
  <si>
    <t>Брєжнєва Богдаа Ігорівна - комунікаційна координаторка</t>
  </si>
  <si>
    <t>Дяченко Наталя Анатоліївна - креативна керівния проеєкту</t>
  </si>
  <si>
    <t>Биков Олексій Володимирович (архітектор)</t>
  </si>
  <si>
    <t>Савчинська Анна Миколаївна - проєктний менеджер проєкту</t>
  </si>
  <si>
    <t>Обслуговування сайтів та програмного забезпечення (деталізувати назву послуги) Обслуговування та підтримка в мережі Інтернет веб-сайту  http://denede.org</t>
  </si>
  <si>
    <t>9.3</t>
  </si>
  <si>
    <t>Юридичні послуги</t>
  </si>
  <si>
    <t>Бухгалтерські послуги</t>
  </si>
  <si>
    <t>Послуги фоторгафа</t>
  </si>
  <si>
    <t>години</t>
  </si>
  <si>
    <t>Фізична особа підприємець</t>
  </si>
  <si>
    <t xml:space="preserve">Моляр </t>
  </si>
  <si>
    <t>Євгенія</t>
  </si>
  <si>
    <t>Олександрівна</t>
  </si>
  <si>
    <r>
      <t xml:space="preserve">за проектом" </t>
    </r>
    <r>
      <rPr>
        <b/>
        <u/>
        <sz val="14"/>
        <color theme="1"/>
        <rFont val="Calibri"/>
        <family val="2"/>
        <charset val="204"/>
      </rPr>
      <t>Культура в часи кризи: інституційна підтримка.”  №3INST61-00343</t>
    </r>
  </si>
  <si>
    <t>Цивільно-правова Угода про надання послуг №1</t>
  </si>
  <si>
    <t xml:space="preserve">Цивільно-правова Угода про надання послуг №1 від 06.11.2020р.,
</t>
  </si>
  <si>
    <t>Марущак Леонід Михайлович 3157419816</t>
  </si>
  <si>
    <t>1.1.2.</t>
  </si>
  <si>
    <t>1.1.4.</t>
  </si>
  <si>
    <t>1.1.3.</t>
  </si>
  <si>
    <t>1.1.1.</t>
  </si>
  <si>
    <t>1.1.5.</t>
  </si>
  <si>
    <t>1.1.6.</t>
  </si>
  <si>
    <t>Цивільно-правова Угода про надання послуг №2</t>
  </si>
  <si>
    <t>Білас Марта Всеволодівна 3293603885</t>
  </si>
  <si>
    <t xml:space="preserve">Цивільно-правова Угода про надання послуг №2 від 06.11.2020р.,
</t>
  </si>
  <si>
    <t>Цивільно-правова Угода про надання послуг №3</t>
  </si>
  <si>
    <t>Брєжнєва Богдана Ігорівна 3162622745</t>
  </si>
  <si>
    <t xml:space="preserve">Цивільно-правова Угода про надання послуг №3 від 06.11.2020р.,
</t>
  </si>
  <si>
    <t>Цивільно-правова Угода про надання послуг №4</t>
  </si>
  <si>
    <t>Цивільно-правова Угода про надання послуг №5</t>
  </si>
  <si>
    <t>Цивільно-правова Угода про надання послуг №6</t>
  </si>
  <si>
    <t>Дяченко Наталя Анатоліївна  3250108720</t>
  </si>
  <si>
    <t xml:space="preserve">Цивільно-правова Угода про надання послуг №4 від 06.11.2020р.,
</t>
  </si>
  <si>
    <t>Биков Олексій Володимирович 3126418492</t>
  </si>
  <si>
    <t xml:space="preserve">Цивільно-правова Угода про надання послуг №5 від 06.11.2020р.,
</t>
  </si>
  <si>
    <t>Савчинська Анна Миколаївна  3393208681</t>
  </si>
  <si>
    <t xml:space="preserve">Цивільно-правова Угода про надання послуг №6 від 06.11.2020р.,
</t>
  </si>
  <si>
    <t>Соціальні внески з оплати праці</t>
  </si>
  <si>
    <t>№26 від 29.12.2020р.,№17 від 29.12.2020р., №12 від 29.12.2020р.</t>
  </si>
  <si>
    <t>№28 від 29.12.2020р., №21 від 29.12.2020р.№13 від 29.12.2020р.</t>
  </si>
  <si>
    <t>№27 від 29.12.2020р.,№22 від 29.12.2020р., № 14 від 29.12.2020р.</t>
  </si>
  <si>
    <t xml:space="preserve"> №29 від 29.12.2020р.,№23 від 29.12.2020р.,№15 від 29.12.2020р.</t>
  </si>
  <si>
    <t>№30 від 29.12.2020р.,№24 від 29.12.2020р., №16 від 29.12.2020р.</t>
  </si>
  <si>
    <t>№31 від 29.12.2020р., № 25 від 29.12.2020р.,№19 від 29.12.2020р.</t>
  </si>
  <si>
    <t>№11 від 29.12.2020р., №10 від 29.12.2020р., №9 від 29.12.2020р., №8 від 29.12.2020р., №7 від 29.12.2020р.</t>
  </si>
  <si>
    <t>7.1.</t>
  </si>
  <si>
    <t>Інші витрати пов҆язані з основною діяльністю організації</t>
  </si>
  <si>
    <t xml:space="preserve">Послуги з обслуговування та підтримки в мережі інтернет web-сайту  Проекту, що розміщений за адресою: http://denede.org, </t>
  </si>
  <si>
    <t>ФОП Корнеєв Андрій Анатолійович  3391908600</t>
  </si>
  <si>
    <t xml:space="preserve">Договір № 8
 про надання послуг з обслуговування веб-сайту від 06.11.2020р., Додаток №1 від 06.11.2020р.
</t>
  </si>
  <si>
    <t xml:space="preserve">АКТ надання послуг 
№ 8   від 29.12.2020р.
</t>
  </si>
  <si>
    <t>№33 від 29.12.2020р</t>
  </si>
  <si>
    <t>Договір про надання юридичних послуг</t>
  </si>
  <si>
    <t>ФОП Заварзін Євген Володимирович 3203910613</t>
  </si>
  <si>
    <t>Договір №9 від 06.11.2020р.,Додаток№ 1 від06.11.2020р.</t>
  </si>
  <si>
    <t>№32 від 29.12.2020р., № 36 від 06.01.2021р.</t>
  </si>
  <si>
    <t>Договір про надання бухгалтерських послуг</t>
  </si>
  <si>
    <t>ФОП Забаштанська Марина Михайлівна 3406507780</t>
  </si>
  <si>
    <t xml:space="preserve">Договір № 10
 про надання бухгалтерських послуг  від 06.11.2020р., Додаток №1 від 06.11.2020р, Додаток №2 від 06.11.2020р.
</t>
  </si>
  <si>
    <t xml:space="preserve">Акт надання послуг 
№ 10   від 29.12.2020р.
</t>
  </si>
  <si>
    <t>№35 від 29.12.2020р.</t>
  </si>
  <si>
    <t>Договір про проведення аудиту фінансової звітності спеціального призначення</t>
  </si>
  <si>
    <t>Товариство з обмеженою відповідальністю
“Аудиторська компанія “Універсальний консалтинг”
33667178</t>
  </si>
  <si>
    <t>№4 від 28.12.2020р.</t>
  </si>
  <si>
    <t>Договір про надання послуг</t>
  </si>
  <si>
    <t>ФОП Богатирьов Констянтин Миколайович 3115807498</t>
  </si>
  <si>
    <t xml:space="preserve">АКТ надання послуг
№ 11 від 15 грудня 2020р 
</t>
  </si>
  <si>
    <t>№34 від 29.12.2020р.</t>
  </si>
  <si>
    <t>у період з 05.11.2020 року по 06.01.2021 року</t>
  </si>
  <si>
    <t xml:space="preserve">АКТ №1
прийому- передачі наданих послуг від 29.12.2020р.
до цивільно-правової угоди №1 </t>
  </si>
  <si>
    <t xml:space="preserve">АКТ №2
прийому- передачі наданих послуг від 29.12.2020р.
до цивільно-правової угоди №2 </t>
  </si>
  <si>
    <t xml:space="preserve">АКТ №3
прийому- передачі наданих послуг від 29.12.2020р.
до цивільно-правової угоди №3 </t>
  </si>
  <si>
    <t>АКТ №4
прийому- передачі наданих послуг 4 від 29.12.2020р.
до цивільно-правової угоди №4</t>
  </si>
  <si>
    <t>АКТ №5
прийому- передачі наданих послуг від 29.12.2020р.
до цивільно-правової угоди №5</t>
  </si>
  <si>
    <t xml:space="preserve">АКТ №6
прийому- передачі наданих послуг  від 29.12.2020р.
до цивільно-правової угоди №6 </t>
  </si>
  <si>
    <t xml:space="preserve">АКТ
Прийому-передачі наданих послуг від 29.12.2020р.
</t>
  </si>
  <si>
    <t>Договір про надання послуг №7 від 06.11.2020р.,Додаток №1 від 06.11.2020р, Додаток №2 від 06.11.2020р.</t>
  </si>
  <si>
    <t>Договір № 10/20-УКФ про проведення аудиту фінансової звітності спеціального призначення від 01.12.2020,Додаток №1 від 31.12.2020р.</t>
  </si>
  <si>
    <t>АКТ приймання передачі наданих послуг від 06.01.2021р. до Договору № 10/20-УКФ від 01.12.2020р.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</si>
</sst>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49" fontId="4" fillId="0" borderId="48" xfId="0" applyNumberFormat="1" applyFont="1" applyBorder="1" applyAlignment="1">
      <alignment horizontal="center" vertical="top" wrapText="1"/>
    </xf>
    <xf numFmtId="166" fontId="4" fillId="5" borderId="56" xfId="0" applyNumberFormat="1" applyFont="1" applyFill="1" applyBorder="1" applyAlignment="1">
      <alignment vertical="center" wrapText="1"/>
    </xf>
    <xf numFmtId="166" fontId="4" fillId="5" borderId="57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5" fillId="0" borderId="83" xfId="0" applyNumberFormat="1" applyFont="1" applyBorder="1" applyAlignment="1">
      <alignment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5" fillId="0" borderId="85" xfId="0" applyNumberFormat="1" applyFont="1" applyBorder="1" applyAlignment="1">
      <alignment horizontal="center" vertical="top" wrapText="1"/>
    </xf>
    <xf numFmtId="166" fontId="5" fillId="0" borderId="89" xfId="0" applyNumberFormat="1" applyFont="1" applyBorder="1" applyAlignment="1">
      <alignment vertical="top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4" fontId="5" fillId="0" borderId="81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center" vertical="top" wrapText="1"/>
    </xf>
    <xf numFmtId="4" fontId="5" fillId="0" borderId="92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right" vertical="top" wrapText="1"/>
    </xf>
    <xf numFmtId="3" fontId="5" fillId="0" borderId="94" xfId="0" applyNumberFormat="1" applyFont="1" applyBorder="1" applyAlignment="1">
      <alignment horizontal="center" vertical="top" wrapText="1"/>
    </xf>
    <xf numFmtId="4" fontId="5" fillId="0" borderId="95" xfId="0" applyNumberFormat="1" applyFont="1" applyBorder="1" applyAlignment="1">
      <alignment horizontal="right" vertical="top" wrapText="1"/>
    </xf>
    <xf numFmtId="3" fontId="5" fillId="0" borderId="96" xfId="0" applyNumberFormat="1" applyFont="1" applyBorder="1" applyAlignment="1">
      <alignment horizontal="center" vertical="top" wrapText="1"/>
    </xf>
    <xf numFmtId="4" fontId="5" fillId="0" borderId="97" xfId="0" applyNumberFormat="1" applyFont="1" applyBorder="1" applyAlignment="1">
      <alignment horizontal="right" vertical="top" wrapText="1"/>
    </xf>
    <xf numFmtId="3" fontId="5" fillId="0" borderId="98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center" vertical="top" wrapText="1"/>
    </xf>
    <xf numFmtId="4" fontId="5" fillId="0" borderId="100" xfId="0" applyNumberFormat="1" applyFont="1" applyBorder="1" applyAlignment="1">
      <alignment horizontal="right" vertical="top" wrapText="1"/>
    </xf>
    <xf numFmtId="4" fontId="5" fillId="0" borderId="101" xfId="0" applyNumberFormat="1" applyFont="1" applyBorder="1" applyAlignment="1">
      <alignment horizontal="right" vertical="top" wrapText="1"/>
    </xf>
    <xf numFmtId="4" fontId="5" fillId="0" borderId="102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right" vertical="top" wrapText="1"/>
    </xf>
    <xf numFmtId="0" fontId="4" fillId="5" borderId="58" xfId="0" applyFont="1" applyFill="1" applyBorder="1" applyAlignment="1">
      <alignment vertical="center" wrapText="1"/>
    </xf>
    <xf numFmtId="4" fontId="5" fillId="0" borderId="83" xfId="0" applyNumberFormat="1" applyFont="1" applyBorder="1" applyAlignment="1">
      <alignment horizontal="right" vertical="top" wrapText="1"/>
    </xf>
    <xf numFmtId="4" fontId="5" fillId="0" borderId="84" xfId="0" applyNumberFormat="1" applyFont="1" applyBorder="1" applyAlignment="1">
      <alignment horizontal="right" vertical="top" wrapText="1"/>
    </xf>
    <xf numFmtId="0" fontId="4" fillId="5" borderId="68" xfId="0" applyFont="1" applyFill="1" applyBorder="1" applyAlignment="1">
      <alignment vertical="center" wrapText="1"/>
    </xf>
    <xf numFmtId="4" fontId="5" fillId="0" borderId="87" xfId="0" applyNumberFormat="1" applyFont="1" applyBorder="1" applyAlignment="1">
      <alignment horizontal="right" vertical="top" wrapText="1"/>
    </xf>
    <xf numFmtId="4" fontId="5" fillId="0" borderId="88" xfId="0" applyNumberFormat="1" applyFont="1" applyBorder="1" applyAlignment="1">
      <alignment horizontal="right" vertical="top" wrapText="1"/>
    </xf>
    <xf numFmtId="4" fontId="5" fillId="0" borderId="85" xfId="0" applyNumberFormat="1" applyFont="1" applyBorder="1" applyAlignment="1">
      <alignment horizontal="right" vertical="top" wrapText="1"/>
    </xf>
    <xf numFmtId="4" fontId="5" fillId="0" borderId="86" xfId="0" applyNumberFormat="1" applyFont="1" applyBorder="1" applyAlignment="1">
      <alignment horizontal="right" vertical="top" wrapText="1"/>
    </xf>
    <xf numFmtId="4" fontId="5" fillId="0" borderId="105" xfId="0" applyNumberFormat="1" applyFont="1" applyBorder="1" applyAlignment="1">
      <alignment horizontal="right" vertical="top" wrapText="1"/>
    </xf>
    <xf numFmtId="4" fontId="5" fillId="0" borderId="106" xfId="0" applyNumberFormat="1" applyFont="1" applyBorder="1" applyAlignment="1">
      <alignment horizontal="right" vertical="top" wrapText="1"/>
    </xf>
    <xf numFmtId="4" fontId="5" fillId="0" borderId="107" xfId="0" applyNumberFormat="1" applyFont="1" applyBorder="1" applyAlignment="1">
      <alignment horizontal="right" vertical="top" wrapText="1"/>
    </xf>
    <xf numFmtId="4" fontId="5" fillId="0" borderId="108" xfId="0" applyNumberFormat="1" applyFont="1" applyBorder="1" applyAlignment="1">
      <alignment horizontal="right" vertical="top" wrapText="1"/>
    </xf>
    <xf numFmtId="0" fontId="5" fillId="0" borderId="85" xfId="0" applyFont="1" applyBorder="1" applyAlignment="1">
      <alignment vertical="top" wrapText="1"/>
    </xf>
    <xf numFmtId="0" fontId="5" fillId="0" borderId="86" xfId="0" applyFont="1" applyBorder="1" applyAlignment="1">
      <alignment vertical="top" wrapText="1"/>
    </xf>
    <xf numFmtId="0" fontId="5" fillId="0" borderId="87" xfId="0" applyFont="1" applyBorder="1" applyAlignment="1">
      <alignment vertical="top" wrapText="1"/>
    </xf>
    <xf numFmtId="0" fontId="5" fillId="0" borderId="88" xfId="0" applyFont="1" applyBorder="1" applyAlignment="1">
      <alignment vertical="top" wrapText="1"/>
    </xf>
    <xf numFmtId="4" fontId="5" fillId="0" borderId="89" xfId="0" applyNumberFormat="1" applyFont="1" applyBorder="1" applyAlignment="1">
      <alignment horizontal="right" vertical="top" wrapText="1"/>
    </xf>
    <xf numFmtId="4" fontId="5" fillId="6" borderId="77" xfId="0" applyNumberFormat="1" applyFont="1" applyFill="1" applyBorder="1" applyAlignment="1">
      <alignment horizontal="center" vertical="center" wrapText="1"/>
    </xf>
    <xf numFmtId="3" fontId="5" fillId="6" borderId="76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right" vertical="center" wrapText="1"/>
    </xf>
    <xf numFmtId="4" fontId="5" fillId="6" borderId="82" xfId="0" applyNumberFormat="1" applyFont="1" applyFill="1" applyBorder="1" applyAlignment="1">
      <alignment horizontal="right" vertical="center" wrapText="1"/>
    </xf>
    <xf numFmtId="167" fontId="0" fillId="0" borderId="50" xfId="0" applyNumberFormat="1" applyFont="1" applyBorder="1" applyAlignment="1">
      <alignment vertical="top" wrapText="1"/>
    </xf>
    <xf numFmtId="4" fontId="0" fillId="0" borderId="25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top" wrapText="1"/>
    </xf>
    <xf numFmtId="49" fontId="0" fillId="0" borderId="62" xfId="0" applyNumberFormat="1" applyFont="1" applyBorder="1" applyAlignment="1">
      <alignment horizontal="right" wrapText="1"/>
    </xf>
    <xf numFmtId="0" fontId="2" fillId="0" borderId="111" xfId="0" applyFont="1" applyBorder="1" applyAlignment="1">
      <alignment horizontal="center" vertical="center" wrapText="1"/>
    </xf>
    <xf numFmtId="4" fontId="2" fillId="0" borderId="111" xfId="0" applyNumberFormat="1" applyFont="1" applyBorder="1" applyAlignment="1">
      <alignment horizontal="center" vertical="center" wrapText="1"/>
    </xf>
    <xf numFmtId="4" fontId="30" fillId="0" borderId="45" xfId="0" applyNumberFormat="1" applyFont="1" applyBorder="1" applyAlignment="1">
      <alignment horizontal="center" vertical="center"/>
    </xf>
    <xf numFmtId="0" fontId="30" fillId="0" borderId="45" xfId="0" applyFont="1" applyBorder="1" applyAlignment="1">
      <alignment vertical="center" wrapText="1"/>
    </xf>
    <xf numFmtId="4" fontId="30" fillId="0" borderId="113" xfId="0" applyNumberFormat="1" applyFont="1" applyBorder="1" applyAlignment="1">
      <alignment horizontal="center" vertical="center"/>
    </xf>
    <xf numFmtId="0" fontId="30" fillId="0" borderId="113" xfId="0" applyFont="1" applyBorder="1" applyAlignment="1">
      <alignment horizontal="center" vertical="center" wrapText="1"/>
    </xf>
    <xf numFmtId="166" fontId="27" fillId="0" borderId="110" xfId="0" applyNumberFormat="1" applyFont="1" applyBorder="1" applyAlignment="1">
      <alignment horizontal="center" vertical="center" wrapText="1"/>
    </xf>
    <xf numFmtId="0" fontId="31" fillId="0" borderId="113" xfId="0" applyFont="1" applyBorder="1" applyAlignment="1">
      <alignment horizontal="center" vertical="center" wrapText="1"/>
    </xf>
    <xf numFmtId="0" fontId="30" fillId="0" borderId="114" xfId="0" applyFont="1" applyBorder="1" applyAlignment="1">
      <alignment horizontal="center" vertical="center" wrapText="1"/>
    </xf>
    <xf numFmtId="166" fontId="32" fillId="0" borderId="110" xfId="0" applyNumberFormat="1" applyFont="1" applyFill="1" applyBorder="1" applyAlignment="1">
      <alignment horizontal="left" vertical="center" wrapText="1"/>
    </xf>
    <xf numFmtId="4" fontId="30" fillId="0" borderId="90" xfId="0" applyNumberFormat="1" applyFont="1" applyBorder="1" applyAlignment="1">
      <alignment horizontal="center" vertical="center"/>
    </xf>
    <xf numFmtId="4" fontId="30" fillId="0" borderId="63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 wrapText="1"/>
    </xf>
    <xf numFmtId="4" fontId="30" fillId="0" borderId="7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0" fillId="0" borderId="113" xfId="0" applyFont="1" applyBorder="1" applyAlignment="1">
      <alignment wrapText="1"/>
    </xf>
    <xf numFmtId="4" fontId="0" fillId="0" borderId="113" xfId="0" applyNumberFormat="1" applyFont="1" applyBorder="1"/>
    <xf numFmtId="0" fontId="0" fillId="0" borderId="114" xfId="0" applyFont="1" applyBorder="1" applyAlignment="1">
      <alignment wrapText="1"/>
    </xf>
    <xf numFmtId="49" fontId="34" fillId="0" borderId="112" xfId="0" applyNumberFormat="1" applyFont="1" applyBorder="1" applyAlignment="1">
      <alignment horizontal="right" wrapText="1"/>
    </xf>
    <xf numFmtId="0" fontId="34" fillId="0" borderId="114" xfId="0" applyFont="1" applyBorder="1" applyAlignment="1">
      <alignment wrapText="1"/>
    </xf>
    <xf numFmtId="166" fontId="32" fillId="0" borderId="115" xfId="0" applyNumberFormat="1" applyFont="1" applyFill="1" applyBorder="1" applyAlignment="1">
      <alignment horizontal="center" vertical="center" wrapText="1"/>
    </xf>
    <xf numFmtId="166" fontId="32" fillId="0" borderId="110" xfId="0" applyNumberFormat="1" applyFont="1" applyFill="1" applyBorder="1" applyAlignment="1">
      <alignment horizontal="center" vertical="center" wrapText="1"/>
    </xf>
    <xf numFmtId="4" fontId="0" fillId="0" borderId="111" xfId="0" applyNumberFormat="1" applyFont="1" applyBorder="1" applyAlignment="1">
      <alignment horizontal="center" vertical="center"/>
    </xf>
    <xf numFmtId="4" fontId="28" fillId="0" borderId="116" xfId="0" applyNumberFormat="1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0" borderId="116" xfId="0" applyFont="1" applyBorder="1" applyAlignment="1">
      <alignment horizontal="center" vertical="center" wrapText="1"/>
    </xf>
    <xf numFmtId="0" fontId="28" fillId="0" borderId="116" xfId="0" applyFont="1" applyBorder="1" applyAlignment="1">
      <alignment horizontal="center" vertical="center" wrapText="1"/>
    </xf>
    <xf numFmtId="166" fontId="35" fillId="0" borderId="109" xfId="0" applyNumberFormat="1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4" fontId="0" fillId="0" borderId="45" xfId="0" applyNumberFormat="1" applyFont="1" applyBorder="1" applyAlignment="1">
      <alignment horizontal="center" vertical="center"/>
    </xf>
    <xf numFmtId="49" fontId="28" fillId="0" borderId="111" xfId="0" applyNumberFormat="1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49" fontId="28" fillId="0" borderId="45" xfId="0" applyNumberFormat="1" applyFont="1" applyBorder="1" applyAlignment="1">
      <alignment horizontal="center" vertical="center" wrapText="1"/>
    </xf>
    <xf numFmtId="166" fontId="35" fillId="0" borderId="116" xfId="0" applyNumberFormat="1" applyFont="1" applyFill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49" fontId="28" fillId="0" borderId="25" xfId="0" applyNumberFormat="1" applyFont="1" applyBorder="1" applyAlignment="1">
      <alignment horizontal="center" vertical="center" wrapText="1"/>
    </xf>
    <xf numFmtId="166" fontId="32" fillId="0" borderId="117" xfId="0" applyNumberFormat="1" applyFont="1" applyFill="1" applyBorder="1" applyAlignment="1">
      <alignment horizontal="center" vertical="center" wrapText="1"/>
    </xf>
    <xf numFmtId="49" fontId="34" fillId="0" borderId="112" xfId="0" applyNumberFormat="1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34" fillId="0" borderId="118" xfId="0" applyFont="1" applyBorder="1" applyAlignment="1">
      <alignment horizontal="center" vertical="center" wrapText="1"/>
    </xf>
    <xf numFmtId="4" fontId="34" fillId="0" borderId="113" xfId="0" applyNumberFormat="1" applyFont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 wrapText="1"/>
    </xf>
    <xf numFmtId="49" fontId="34" fillId="0" borderId="116" xfId="0" applyNumberFormat="1" applyFont="1" applyBorder="1" applyAlignment="1">
      <alignment horizontal="center" vertical="center" wrapText="1"/>
    </xf>
    <xf numFmtId="166" fontId="33" fillId="0" borderId="109" xfId="0" applyNumberFormat="1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wrapText="1"/>
    </xf>
    <xf numFmtId="49" fontId="28" fillId="0" borderId="63" xfId="0" applyNumberFormat="1" applyFont="1" applyBorder="1" applyAlignment="1">
      <alignment horizontal="center" vertical="center" wrapText="1"/>
    </xf>
    <xf numFmtId="49" fontId="0" fillId="0" borderId="111" xfId="0" applyNumberFormat="1" applyFont="1" applyBorder="1" applyAlignment="1">
      <alignment horizontal="center" vertical="center" wrapText="1"/>
    </xf>
    <xf numFmtId="49" fontId="28" fillId="0" borderId="112" xfId="0" applyNumberFormat="1" applyFont="1" applyBorder="1" applyAlignment="1">
      <alignment horizontal="center" vertical="center" wrapText="1"/>
    </xf>
    <xf numFmtId="0" fontId="30" fillId="0" borderId="109" xfId="0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right" vertical="top" wrapText="1"/>
    </xf>
    <xf numFmtId="166" fontId="32" fillId="0" borderId="0" xfId="0" applyNumberFormat="1" applyFont="1" applyFill="1" applyBorder="1" applyAlignment="1">
      <alignment vertical="top" wrapText="1"/>
    </xf>
    <xf numFmtId="4" fontId="2" fillId="0" borderId="25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6" fillId="0" borderId="45" xfId="0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0" xfId="0" applyFont="1" applyBorder="1"/>
    <xf numFmtId="3" fontId="5" fillId="0" borderId="55" xfId="0" applyNumberFormat="1" applyFont="1" applyBorder="1" applyAlignment="1">
      <alignment horizontal="center" vertical="center" wrapText="1"/>
    </xf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4"/>
  <sheetViews>
    <sheetView tabSelected="1" view="pageBreakPreview" topLeftCell="G73" zoomScale="85" zoomScaleNormal="100" zoomScaleSheetLayoutView="85" workbookViewId="0">
      <selection activeCell="O37" sqref="O37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97" t="s">
        <v>3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97" t="s">
        <v>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305" t="s">
        <v>149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306" t="s">
        <v>5</v>
      </c>
      <c r="B17" s="308" t="s">
        <v>6</v>
      </c>
      <c r="C17" s="308" t="s">
        <v>7</v>
      </c>
      <c r="D17" s="310" t="s">
        <v>8</v>
      </c>
      <c r="E17" s="298" t="s">
        <v>9</v>
      </c>
      <c r="F17" s="299"/>
      <c r="G17" s="300"/>
      <c r="H17" s="298" t="s">
        <v>10</v>
      </c>
      <c r="I17" s="299"/>
      <c r="J17" s="300"/>
      <c r="K17" s="298" t="s">
        <v>11</v>
      </c>
      <c r="L17" s="299"/>
      <c r="M17" s="300"/>
      <c r="N17" s="298" t="s">
        <v>12</v>
      </c>
      <c r="O17" s="299"/>
      <c r="P17" s="300"/>
      <c r="Q17" s="301" t="s">
        <v>13</v>
      </c>
      <c r="R17" s="299"/>
      <c r="S17" s="300"/>
      <c r="T17" s="302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307"/>
      <c r="B18" s="309"/>
      <c r="C18" s="309"/>
      <c r="D18" s="311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30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402500</v>
      </c>
      <c r="M21" s="40">
        <v>402500</v>
      </c>
      <c r="N21" s="38">
        <v>2</v>
      </c>
      <c r="O21" s="39">
        <v>201250</v>
      </c>
      <c r="P21" s="40">
        <v>402500</v>
      </c>
      <c r="Q21" s="40">
        <f>G21+M21</f>
        <v>402500</v>
      </c>
      <c r="R21" s="40">
        <f>J21+P21</f>
        <v>402500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402500</v>
      </c>
      <c r="N22" s="46"/>
      <c r="O22" s="47"/>
      <c r="P22" s="48">
        <f t="shared" ref="P22:S22" si="0">SUM(P21)</f>
        <v>402500</v>
      </c>
      <c r="Q22" s="48">
        <f t="shared" si="0"/>
        <v>402500</v>
      </c>
      <c r="R22" s="48">
        <f t="shared" si="0"/>
        <v>402500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317"/>
      <c r="B23" s="304"/>
      <c r="C23" s="304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39</v>
      </c>
      <c r="B27" s="79" t="s">
        <v>40</v>
      </c>
      <c r="C27" s="80" t="s">
        <v>41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71" t="s">
        <v>36</v>
      </c>
      <c r="B30" s="72" t="s">
        <v>45</v>
      </c>
      <c r="C30" s="184" t="s">
        <v>46</v>
      </c>
      <c r="D30" s="186"/>
      <c r="E30" s="74"/>
      <c r="F30" s="75"/>
      <c r="G30" s="76"/>
      <c r="H30" s="74"/>
      <c r="I30" s="75"/>
      <c r="J30" s="76"/>
      <c r="K30" s="193"/>
      <c r="L30" s="194"/>
      <c r="M30" s="195">
        <f>SUM(M31:M36)</f>
        <v>252000</v>
      </c>
      <c r="N30" s="193"/>
      <c r="O30" s="194"/>
      <c r="P30" s="195">
        <f t="shared" ref="P30:S30" si="9">SUM(P31:P36)</f>
        <v>252000</v>
      </c>
      <c r="Q30" s="195">
        <f t="shared" si="9"/>
        <v>252000</v>
      </c>
      <c r="R30" s="195">
        <f t="shared" si="9"/>
        <v>252000</v>
      </c>
      <c r="S30" s="195">
        <f t="shared" si="9"/>
        <v>0</v>
      </c>
      <c r="T30" s="213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thickBot="1" x14ac:dyDescent="0.25">
      <c r="A31" s="78" t="s">
        <v>39</v>
      </c>
      <c r="B31" s="182" t="s">
        <v>47</v>
      </c>
      <c r="C31" s="188" t="s">
        <v>153</v>
      </c>
      <c r="D31" s="187" t="s">
        <v>42</v>
      </c>
      <c r="E31" s="318" t="s">
        <v>48</v>
      </c>
      <c r="F31" s="304"/>
      <c r="G31" s="319"/>
      <c r="H31" s="321" t="s">
        <v>48</v>
      </c>
      <c r="I31" s="304"/>
      <c r="J31" s="320"/>
      <c r="K31" s="196">
        <v>3</v>
      </c>
      <c r="L31" s="197">
        <v>14000</v>
      </c>
      <c r="M31" s="208">
        <f t="shared" ref="M31:M36" si="10">K31*L31</f>
        <v>42000</v>
      </c>
      <c r="N31" s="196">
        <v>3</v>
      </c>
      <c r="O31" s="197">
        <v>14000</v>
      </c>
      <c r="P31" s="198">
        <f t="shared" ref="P31:P36" si="11">N31*O31</f>
        <v>42000</v>
      </c>
      <c r="Q31" s="216">
        <f t="shared" ref="Q31:Q36" si="12">G31+M31</f>
        <v>42000</v>
      </c>
      <c r="R31" s="218">
        <f t="shared" ref="R31:R36" si="13">J31+P31</f>
        <v>42000</v>
      </c>
      <c r="S31" s="226">
        <f t="shared" ref="S31:S36" si="14">Q31-R31</f>
        <v>0</v>
      </c>
      <c r="T31" s="22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 x14ac:dyDescent="0.25">
      <c r="A32" s="86" t="s">
        <v>39</v>
      </c>
      <c r="B32" s="183" t="s">
        <v>49</v>
      </c>
      <c r="C32" s="185" t="s">
        <v>154</v>
      </c>
      <c r="D32" s="187" t="s">
        <v>42</v>
      </c>
      <c r="E32" s="320"/>
      <c r="F32" s="304"/>
      <c r="G32" s="319"/>
      <c r="H32" s="322"/>
      <c r="I32" s="304"/>
      <c r="J32" s="320"/>
      <c r="K32" s="199">
        <v>3</v>
      </c>
      <c r="L32" s="178">
        <v>14000</v>
      </c>
      <c r="M32" s="209">
        <f t="shared" si="10"/>
        <v>42000</v>
      </c>
      <c r="N32" s="199">
        <v>3</v>
      </c>
      <c r="O32" s="178">
        <v>14000</v>
      </c>
      <c r="P32" s="200">
        <f t="shared" si="11"/>
        <v>42000</v>
      </c>
      <c r="Q32" s="217">
        <f t="shared" si="12"/>
        <v>42000</v>
      </c>
      <c r="R32" s="219">
        <f t="shared" si="13"/>
        <v>42000</v>
      </c>
      <c r="S32" s="211">
        <f t="shared" si="14"/>
        <v>0</v>
      </c>
      <c r="T32" s="22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88" t="s">
        <v>39</v>
      </c>
      <c r="B33" s="179" t="s">
        <v>50</v>
      </c>
      <c r="C33" s="185" t="s">
        <v>155</v>
      </c>
      <c r="D33" s="187" t="s">
        <v>42</v>
      </c>
      <c r="E33" s="320"/>
      <c r="F33" s="304"/>
      <c r="G33" s="319"/>
      <c r="H33" s="322"/>
      <c r="I33" s="304"/>
      <c r="J33" s="320"/>
      <c r="K33" s="201">
        <v>3</v>
      </c>
      <c r="L33" s="192">
        <v>14000</v>
      </c>
      <c r="M33" s="206">
        <v>42000</v>
      </c>
      <c r="N33" s="201">
        <v>3</v>
      </c>
      <c r="O33" s="192">
        <v>14000</v>
      </c>
      <c r="P33" s="202">
        <v>42000</v>
      </c>
      <c r="Q33" s="214">
        <v>42000</v>
      </c>
      <c r="R33" s="220">
        <v>42000</v>
      </c>
      <c r="S33" s="211">
        <f t="shared" si="14"/>
        <v>0</v>
      </c>
      <c r="T33" s="224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88" t="s">
        <v>39</v>
      </c>
      <c r="B34" s="179" t="s">
        <v>150</v>
      </c>
      <c r="C34" s="185" t="s">
        <v>156</v>
      </c>
      <c r="D34" s="187" t="s">
        <v>42</v>
      </c>
      <c r="E34" s="320"/>
      <c r="F34" s="304"/>
      <c r="G34" s="319"/>
      <c r="H34" s="322"/>
      <c r="I34" s="304"/>
      <c r="J34" s="320"/>
      <c r="K34" s="201">
        <v>3</v>
      </c>
      <c r="L34" s="192">
        <v>14000</v>
      </c>
      <c r="M34" s="206">
        <v>42000</v>
      </c>
      <c r="N34" s="201">
        <v>3</v>
      </c>
      <c r="O34" s="192">
        <v>14000</v>
      </c>
      <c r="P34" s="202">
        <v>42000</v>
      </c>
      <c r="Q34" s="214">
        <v>42000</v>
      </c>
      <c r="R34" s="220">
        <v>42000</v>
      </c>
      <c r="S34" s="211">
        <f t="shared" si="14"/>
        <v>0</v>
      </c>
      <c r="T34" s="22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88" t="s">
        <v>39</v>
      </c>
      <c r="B35" s="179" t="s">
        <v>151</v>
      </c>
      <c r="C35" s="185" t="s">
        <v>157</v>
      </c>
      <c r="D35" s="187" t="s">
        <v>42</v>
      </c>
      <c r="E35" s="320"/>
      <c r="F35" s="304"/>
      <c r="G35" s="319"/>
      <c r="H35" s="322"/>
      <c r="I35" s="304"/>
      <c r="J35" s="320"/>
      <c r="K35" s="201">
        <v>3</v>
      </c>
      <c r="L35" s="192">
        <v>14000</v>
      </c>
      <c r="M35" s="206">
        <v>42000</v>
      </c>
      <c r="N35" s="201">
        <v>3</v>
      </c>
      <c r="O35" s="192">
        <v>14000</v>
      </c>
      <c r="P35" s="202">
        <v>42000</v>
      </c>
      <c r="Q35" s="214">
        <v>42000</v>
      </c>
      <c r="R35" s="220">
        <v>42000</v>
      </c>
      <c r="S35" s="211">
        <f t="shared" si="14"/>
        <v>0</v>
      </c>
      <c r="T35" s="22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25">
      <c r="A36" s="88" t="s">
        <v>39</v>
      </c>
      <c r="B36" s="179" t="s">
        <v>152</v>
      </c>
      <c r="C36" s="185" t="s">
        <v>158</v>
      </c>
      <c r="D36" s="187" t="s">
        <v>42</v>
      </c>
      <c r="E36" s="320"/>
      <c r="F36" s="304"/>
      <c r="G36" s="319"/>
      <c r="H36" s="322"/>
      <c r="I36" s="304"/>
      <c r="J36" s="320"/>
      <c r="K36" s="203">
        <v>3</v>
      </c>
      <c r="L36" s="204">
        <v>14000</v>
      </c>
      <c r="M36" s="207">
        <f t="shared" si="10"/>
        <v>42000</v>
      </c>
      <c r="N36" s="203">
        <v>3</v>
      </c>
      <c r="O36" s="204">
        <v>14000</v>
      </c>
      <c r="P36" s="205">
        <f t="shared" si="11"/>
        <v>42000</v>
      </c>
      <c r="Q36" s="215">
        <f t="shared" si="12"/>
        <v>42000</v>
      </c>
      <c r="R36" s="221">
        <f t="shared" si="13"/>
        <v>42000</v>
      </c>
      <c r="S36" s="212">
        <f t="shared" si="14"/>
        <v>0</v>
      </c>
      <c r="T36" s="22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25">
      <c r="A37" s="71" t="s">
        <v>36</v>
      </c>
      <c r="B37" s="72" t="s">
        <v>51</v>
      </c>
      <c r="C37" s="180" t="s">
        <v>52</v>
      </c>
      <c r="D37" s="181"/>
      <c r="E37" s="74"/>
      <c r="F37" s="75"/>
      <c r="G37" s="76"/>
      <c r="H37" s="74"/>
      <c r="I37" s="75"/>
      <c r="J37" s="76"/>
      <c r="K37" s="189"/>
      <c r="L37" s="190"/>
      <c r="M37" s="191">
        <f>SUM(M38:M40)</f>
        <v>0</v>
      </c>
      <c r="N37" s="189"/>
      <c r="O37" s="190"/>
      <c r="P37" s="191">
        <f t="shared" ref="P37:S37" si="15">SUM(P38:P40)</f>
        <v>0</v>
      </c>
      <c r="Q37" s="191">
        <f t="shared" si="15"/>
        <v>0</v>
      </c>
      <c r="R37" s="191">
        <f t="shared" si="15"/>
        <v>0</v>
      </c>
      <c r="S37" s="191">
        <f t="shared" si="15"/>
        <v>0</v>
      </c>
      <c r="T37" s="210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78" t="s">
        <v>39</v>
      </c>
      <c r="B38" s="79" t="s">
        <v>53</v>
      </c>
      <c r="C38" s="80" t="s">
        <v>41</v>
      </c>
      <c r="D38" s="81"/>
      <c r="E38" s="321" t="s">
        <v>48</v>
      </c>
      <c r="F38" s="304"/>
      <c r="G38" s="319"/>
      <c r="H38" s="321" t="s">
        <v>48</v>
      </c>
      <c r="I38" s="304"/>
      <c r="J38" s="319"/>
      <c r="K38" s="82"/>
      <c r="L38" s="83"/>
      <c r="M38" s="84">
        <f t="shared" ref="M38:M40" si="16">K38*L38</f>
        <v>0</v>
      </c>
      <c r="N38" s="82"/>
      <c r="O38" s="83"/>
      <c r="P38" s="84">
        <f t="shared" ref="P38:P40" si="17">N38*O38</f>
        <v>0</v>
      </c>
      <c r="Q38" s="84">
        <f t="shared" ref="Q38:Q40" si="18">G38+M38</f>
        <v>0</v>
      </c>
      <c r="R38" s="84">
        <f t="shared" ref="R38:R40" si="19">J38+P38</f>
        <v>0</v>
      </c>
      <c r="S38" s="84">
        <f t="shared" ref="S38:S40" si="20">Q38-R38</f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86" t="s">
        <v>39</v>
      </c>
      <c r="B39" s="87" t="s">
        <v>54</v>
      </c>
      <c r="C39" s="80" t="s">
        <v>41</v>
      </c>
      <c r="D39" s="81"/>
      <c r="E39" s="322"/>
      <c r="F39" s="304"/>
      <c r="G39" s="319"/>
      <c r="H39" s="322"/>
      <c r="I39" s="304"/>
      <c r="J39" s="319"/>
      <c r="K39" s="82"/>
      <c r="L39" s="83"/>
      <c r="M39" s="84">
        <f t="shared" si="16"/>
        <v>0</v>
      </c>
      <c r="N39" s="82"/>
      <c r="O39" s="83"/>
      <c r="P39" s="84">
        <f t="shared" si="17"/>
        <v>0</v>
      </c>
      <c r="Q39" s="84">
        <f t="shared" si="18"/>
        <v>0</v>
      </c>
      <c r="R39" s="84">
        <f t="shared" si="19"/>
        <v>0</v>
      </c>
      <c r="S39" s="84">
        <f t="shared" si="20"/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88" t="s">
        <v>39</v>
      </c>
      <c r="B40" s="89" t="s">
        <v>55</v>
      </c>
      <c r="C40" s="90" t="s">
        <v>41</v>
      </c>
      <c r="D40" s="91"/>
      <c r="E40" s="323"/>
      <c r="F40" s="324"/>
      <c r="G40" s="325"/>
      <c r="H40" s="323"/>
      <c r="I40" s="324"/>
      <c r="J40" s="325"/>
      <c r="K40" s="92"/>
      <c r="L40" s="93"/>
      <c r="M40" s="94">
        <f t="shared" si="16"/>
        <v>0</v>
      </c>
      <c r="N40" s="92"/>
      <c r="O40" s="93"/>
      <c r="P40" s="94">
        <f t="shared" si="17"/>
        <v>0</v>
      </c>
      <c r="Q40" s="84">
        <f t="shared" si="18"/>
        <v>0</v>
      </c>
      <c r="R40" s="84">
        <f t="shared" si="19"/>
        <v>0</v>
      </c>
      <c r="S40" s="84">
        <f t="shared" si="20"/>
        <v>0</v>
      </c>
      <c r="T40" s="9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96" t="s">
        <v>56</v>
      </c>
      <c r="B41" s="97"/>
      <c r="C41" s="98"/>
      <c r="D41" s="99"/>
      <c r="E41" s="100"/>
      <c r="F41" s="101"/>
      <c r="G41" s="102">
        <f>G26+G30+G37</f>
        <v>0</v>
      </c>
      <c r="H41" s="100"/>
      <c r="I41" s="101"/>
      <c r="J41" s="102">
        <f>J26+J30+J37</f>
        <v>0</v>
      </c>
      <c r="K41" s="100"/>
      <c r="L41" s="101"/>
      <c r="M41" s="102">
        <f>M26+M30+M37</f>
        <v>252000</v>
      </c>
      <c r="N41" s="100"/>
      <c r="O41" s="101"/>
      <c r="P41" s="102">
        <f t="shared" ref="P41:S41" si="21">P26+P30+P37</f>
        <v>252000</v>
      </c>
      <c r="Q41" s="102">
        <f t="shared" si="21"/>
        <v>252000</v>
      </c>
      <c r="R41" s="102">
        <f t="shared" si="21"/>
        <v>252000</v>
      </c>
      <c r="S41" s="102">
        <f t="shared" si="21"/>
        <v>0</v>
      </c>
      <c r="T41" s="10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71" t="s">
        <v>28</v>
      </c>
      <c r="B42" s="72" t="s">
        <v>57</v>
      </c>
      <c r="C42" s="71" t="s">
        <v>58</v>
      </c>
      <c r="D42" s="73"/>
      <c r="E42" s="74"/>
      <c r="F42" s="75"/>
      <c r="G42" s="104"/>
      <c r="H42" s="74"/>
      <c r="I42" s="75"/>
      <c r="J42" s="104"/>
      <c r="K42" s="74"/>
      <c r="L42" s="75"/>
      <c r="M42" s="104"/>
      <c r="N42" s="74"/>
      <c r="O42" s="75"/>
      <c r="P42" s="104"/>
      <c r="Q42" s="104"/>
      <c r="R42" s="104"/>
      <c r="S42" s="104"/>
      <c r="T42" s="77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</row>
    <row r="43" spans="1:38" ht="30" customHeight="1" x14ac:dyDescent="0.2">
      <c r="A43" s="78" t="s">
        <v>39</v>
      </c>
      <c r="B43" s="105" t="s">
        <v>59</v>
      </c>
      <c r="C43" s="80" t="s">
        <v>60</v>
      </c>
      <c r="D43" s="81"/>
      <c r="E43" s="82"/>
      <c r="F43" s="106">
        <v>0.22</v>
      </c>
      <c r="G43" s="84">
        <f t="shared" ref="G43:G44" si="22">E43*F43</f>
        <v>0</v>
      </c>
      <c r="H43" s="82"/>
      <c r="I43" s="106">
        <v>0.22</v>
      </c>
      <c r="J43" s="84">
        <f t="shared" ref="J43:J44" si="23">H43*I43</f>
        <v>0</v>
      </c>
      <c r="K43" s="82"/>
      <c r="L43" s="106">
        <v>0.22</v>
      </c>
      <c r="M43" s="84">
        <f t="shared" ref="M43:M44" si="24">K43*L43</f>
        <v>0</v>
      </c>
      <c r="N43" s="82"/>
      <c r="O43" s="106">
        <v>0.22</v>
      </c>
      <c r="P43" s="84">
        <f t="shared" ref="P43:P44" si="25">N43*O43</f>
        <v>0</v>
      </c>
      <c r="Q43" s="84">
        <f t="shared" ref="Q43:Q44" si="26">G43+M43</f>
        <v>0</v>
      </c>
      <c r="R43" s="84">
        <f t="shared" ref="R43:R44" si="27">J43+P43</f>
        <v>0</v>
      </c>
      <c r="S43" s="84">
        <f t="shared" ref="S43:S44" si="28">Q43-R43</f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86" t="s">
        <v>39</v>
      </c>
      <c r="B44" s="87" t="s">
        <v>61</v>
      </c>
      <c r="C44" s="80" t="s">
        <v>46</v>
      </c>
      <c r="D44" s="81"/>
      <c r="E44" s="82"/>
      <c r="F44" s="106">
        <v>0.22</v>
      </c>
      <c r="G44" s="84">
        <f t="shared" si="22"/>
        <v>0</v>
      </c>
      <c r="H44" s="82"/>
      <c r="I44" s="106">
        <v>0.22</v>
      </c>
      <c r="J44" s="84">
        <f t="shared" si="23"/>
        <v>0</v>
      </c>
      <c r="K44" s="82">
        <v>252000</v>
      </c>
      <c r="L44" s="106">
        <v>0.22</v>
      </c>
      <c r="M44" s="94">
        <f t="shared" si="24"/>
        <v>55440</v>
      </c>
      <c r="N44" s="82">
        <v>252000</v>
      </c>
      <c r="O44" s="106">
        <v>0.22</v>
      </c>
      <c r="P44" s="84">
        <f t="shared" si="25"/>
        <v>55440</v>
      </c>
      <c r="Q44" s="84">
        <f t="shared" si="26"/>
        <v>55440</v>
      </c>
      <c r="R44" s="84">
        <f t="shared" si="27"/>
        <v>55440</v>
      </c>
      <c r="S44" s="84">
        <f t="shared" si="28"/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thickBot="1" x14ac:dyDescent="0.25">
      <c r="A45" s="96" t="s">
        <v>62</v>
      </c>
      <c r="B45" s="97"/>
      <c r="C45" s="98"/>
      <c r="D45" s="99"/>
      <c r="E45" s="100"/>
      <c r="F45" s="101"/>
      <c r="G45" s="102">
        <f>SUM(G43:G44)</f>
        <v>0</v>
      </c>
      <c r="H45" s="100"/>
      <c r="I45" s="101"/>
      <c r="J45" s="102">
        <f>SUM(J43:J44)</f>
        <v>0</v>
      </c>
      <c r="K45" s="100"/>
      <c r="L45" s="227"/>
      <c r="M45" s="230">
        <f>SUM(M43:M44)</f>
        <v>55440</v>
      </c>
      <c r="N45" s="228"/>
      <c r="O45" s="101"/>
      <c r="P45" s="102">
        <f t="shared" ref="P45:S45" si="29">SUM(P43:P44)</f>
        <v>55440</v>
      </c>
      <c r="Q45" s="102">
        <f t="shared" si="29"/>
        <v>55440</v>
      </c>
      <c r="R45" s="102">
        <f t="shared" si="29"/>
        <v>55440</v>
      </c>
      <c r="S45" s="102">
        <f t="shared" si="29"/>
        <v>0</v>
      </c>
      <c r="T45" s="10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thickBot="1" x14ac:dyDescent="0.25">
      <c r="A46" s="71" t="s">
        <v>28</v>
      </c>
      <c r="B46" s="72" t="s">
        <v>63</v>
      </c>
      <c r="C46" s="71" t="s">
        <v>64</v>
      </c>
      <c r="D46" s="73"/>
      <c r="E46" s="74"/>
      <c r="F46" s="75"/>
      <c r="G46" s="104"/>
      <c r="H46" s="74"/>
      <c r="I46" s="75"/>
      <c r="J46" s="104"/>
      <c r="K46" s="74"/>
      <c r="L46" s="75"/>
      <c r="M46" s="229"/>
      <c r="N46" s="74"/>
      <c r="O46" s="75"/>
      <c r="P46" s="104"/>
      <c r="Q46" s="104"/>
      <c r="R46" s="104"/>
      <c r="S46" s="104"/>
      <c r="T46" s="77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30" customHeight="1" x14ac:dyDescent="0.2">
      <c r="A47" s="78" t="s">
        <v>39</v>
      </c>
      <c r="B47" s="105" t="s">
        <v>65</v>
      </c>
      <c r="C47" s="107" t="s">
        <v>66</v>
      </c>
      <c r="D47" s="81" t="s">
        <v>42</v>
      </c>
      <c r="E47" s="82"/>
      <c r="F47" s="83"/>
      <c r="G47" s="84">
        <f t="shared" ref="G47:G49" si="30">E47*F47</f>
        <v>0</v>
      </c>
      <c r="H47" s="82"/>
      <c r="I47" s="83"/>
      <c r="J47" s="84">
        <f t="shared" ref="J47:J49" si="31">H47*I47</f>
        <v>0</v>
      </c>
      <c r="K47" s="82"/>
      <c r="L47" s="83"/>
      <c r="M47" s="84">
        <f t="shared" ref="M47:M49" si="32">K47*L47</f>
        <v>0</v>
      </c>
      <c r="N47" s="82"/>
      <c r="O47" s="83"/>
      <c r="P47" s="84">
        <f t="shared" ref="P47:P49" si="33">N47*O47</f>
        <v>0</v>
      </c>
      <c r="Q47" s="84">
        <f t="shared" ref="Q47:Q49" si="34">G47+M47</f>
        <v>0</v>
      </c>
      <c r="R47" s="84">
        <f t="shared" ref="R47:R49" si="35">J47+P47</f>
        <v>0</v>
      </c>
      <c r="S47" s="84">
        <f t="shared" ref="S47:S49" si="36"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6" t="s">
        <v>39</v>
      </c>
      <c r="B48" s="87" t="s">
        <v>67</v>
      </c>
      <c r="C48" s="107" t="s">
        <v>66</v>
      </c>
      <c r="D48" s="81" t="s">
        <v>42</v>
      </c>
      <c r="E48" s="82"/>
      <c r="F48" s="83"/>
      <c r="G48" s="84">
        <f t="shared" si="30"/>
        <v>0</v>
      </c>
      <c r="H48" s="82"/>
      <c r="I48" s="83"/>
      <c r="J48" s="84">
        <f t="shared" si="31"/>
        <v>0</v>
      </c>
      <c r="K48" s="82"/>
      <c r="L48" s="83"/>
      <c r="M48" s="84">
        <f t="shared" si="32"/>
        <v>0</v>
      </c>
      <c r="N48" s="82"/>
      <c r="O48" s="83"/>
      <c r="P48" s="84">
        <f t="shared" si="33"/>
        <v>0</v>
      </c>
      <c r="Q48" s="84">
        <f t="shared" si="34"/>
        <v>0</v>
      </c>
      <c r="R48" s="84">
        <f t="shared" si="35"/>
        <v>0</v>
      </c>
      <c r="S48" s="84">
        <f t="shared" si="36"/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88" t="s">
        <v>39</v>
      </c>
      <c r="B49" s="89" t="s">
        <v>68</v>
      </c>
      <c r="C49" s="107" t="s">
        <v>66</v>
      </c>
      <c r="D49" s="91" t="s">
        <v>42</v>
      </c>
      <c r="E49" s="92"/>
      <c r="F49" s="93"/>
      <c r="G49" s="94">
        <f t="shared" si="30"/>
        <v>0</v>
      </c>
      <c r="H49" s="92"/>
      <c r="I49" s="93"/>
      <c r="J49" s="94">
        <f t="shared" si="31"/>
        <v>0</v>
      </c>
      <c r="K49" s="92"/>
      <c r="L49" s="93"/>
      <c r="M49" s="94">
        <f t="shared" si="32"/>
        <v>0</v>
      </c>
      <c r="N49" s="92"/>
      <c r="O49" s="93"/>
      <c r="P49" s="94">
        <f t="shared" si="33"/>
        <v>0</v>
      </c>
      <c r="Q49" s="84">
        <f t="shared" si="34"/>
        <v>0</v>
      </c>
      <c r="R49" s="84">
        <f t="shared" si="35"/>
        <v>0</v>
      </c>
      <c r="S49" s="84">
        <f t="shared" si="36"/>
        <v>0</v>
      </c>
      <c r="T49" s="9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96" t="s">
        <v>69</v>
      </c>
      <c r="B50" s="97"/>
      <c r="C50" s="98"/>
      <c r="D50" s="99"/>
      <c r="E50" s="100"/>
      <c r="F50" s="101"/>
      <c r="G50" s="102">
        <f>SUM(G47:G49)</f>
        <v>0</v>
      </c>
      <c r="H50" s="100"/>
      <c r="I50" s="101"/>
      <c r="J50" s="102">
        <f>SUM(J47:J49)</f>
        <v>0</v>
      </c>
      <c r="K50" s="100"/>
      <c r="L50" s="101"/>
      <c r="M50" s="102">
        <f>SUM(M47:M49)</f>
        <v>0</v>
      </c>
      <c r="N50" s="100"/>
      <c r="O50" s="101"/>
      <c r="P50" s="102">
        <f t="shared" ref="P50:S50" si="37">SUM(P47:P49)</f>
        <v>0</v>
      </c>
      <c r="Q50" s="102">
        <f t="shared" si="37"/>
        <v>0</v>
      </c>
      <c r="R50" s="102">
        <f t="shared" si="37"/>
        <v>0</v>
      </c>
      <c r="S50" s="102">
        <f t="shared" si="37"/>
        <v>0</v>
      </c>
      <c r="T50" s="103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x14ac:dyDescent="0.2">
      <c r="A51" s="71" t="s">
        <v>28</v>
      </c>
      <c r="B51" s="72" t="s">
        <v>70</v>
      </c>
      <c r="C51" s="108" t="s">
        <v>71</v>
      </c>
      <c r="D51" s="73"/>
      <c r="E51" s="74"/>
      <c r="F51" s="75"/>
      <c r="G51" s="104"/>
      <c r="H51" s="74"/>
      <c r="I51" s="75"/>
      <c r="J51" s="104"/>
      <c r="K51" s="74"/>
      <c r="L51" s="75"/>
      <c r="M51" s="104"/>
      <c r="N51" s="74"/>
      <c r="O51" s="75"/>
      <c r="P51" s="104"/>
      <c r="Q51" s="104"/>
      <c r="R51" s="104"/>
      <c r="S51" s="104"/>
      <c r="T51" s="77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30" customHeight="1" x14ac:dyDescent="0.2">
      <c r="A52" s="78" t="s">
        <v>39</v>
      </c>
      <c r="B52" s="105" t="s">
        <v>72</v>
      </c>
      <c r="C52" s="107" t="s">
        <v>73</v>
      </c>
      <c r="D52" s="81" t="s">
        <v>42</v>
      </c>
      <c r="E52" s="82"/>
      <c r="F52" s="83"/>
      <c r="G52" s="84">
        <f t="shared" ref="G52:G55" si="38">E52*F52</f>
        <v>0</v>
      </c>
      <c r="H52" s="82"/>
      <c r="I52" s="83"/>
      <c r="J52" s="84">
        <f t="shared" ref="J52:J55" si="39">H52*I52</f>
        <v>0</v>
      </c>
      <c r="K52" s="82"/>
      <c r="L52" s="83"/>
      <c r="M52" s="84">
        <f t="shared" ref="M52:M55" si="40">K52*L52</f>
        <v>0</v>
      </c>
      <c r="N52" s="82"/>
      <c r="O52" s="83"/>
      <c r="P52" s="84">
        <f t="shared" ref="P52:P55" si="41">N52*O52</f>
        <v>0</v>
      </c>
      <c r="Q52" s="84">
        <f t="shared" ref="Q52:Q55" si="42">G52+M52</f>
        <v>0</v>
      </c>
      <c r="R52" s="84">
        <f t="shared" ref="R52:R55" si="43">J52+P52</f>
        <v>0</v>
      </c>
      <c r="S52" s="84">
        <f t="shared" ref="S52:S55" si="44">Q52-R52</f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39</v>
      </c>
      <c r="B53" s="89" t="s">
        <v>74</v>
      </c>
      <c r="C53" s="107" t="s">
        <v>75</v>
      </c>
      <c r="D53" s="81" t="s">
        <v>42</v>
      </c>
      <c r="E53" s="82"/>
      <c r="F53" s="83"/>
      <c r="G53" s="84">
        <f t="shared" si="38"/>
        <v>0</v>
      </c>
      <c r="H53" s="82"/>
      <c r="I53" s="83"/>
      <c r="J53" s="84">
        <f t="shared" si="39"/>
        <v>0</v>
      </c>
      <c r="K53" s="82"/>
      <c r="L53" s="83"/>
      <c r="M53" s="84">
        <f t="shared" si="40"/>
        <v>0</v>
      </c>
      <c r="N53" s="82"/>
      <c r="O53" s="83"/>
      <c r="P53" s="84">
        <f t="shared" si="41"/>
        <v>0</v>
      </c>
      <c r="Q53" s="84">
        <f t="shared" si="42"/>
        <v>0</v>
      </c>
      <c r="R53" s="84">
        <f t="shared" si="43"/>
        <v>0</v>
      </c>
      <c r="S53" s="84">
        <f t="shared" si="44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86" t="s">
        <v>39</v>
      </c>
      <c r="B54" s="87" t="s">
        <v>76</v>
      </c>
      <c r="C54" s="109" t="s">
        <v>77</v>
      </c>
      <c r="D54" s="81" t="s">
        <v>42</v>
      </c>
      <c r="E54" s="82"/>
      <c r="F54" s="83"/>
      <c r="G54" s="84">
        <f t="shared" si="38"/>
        <v>0</v>
      </c>
      <c r="H54" s="82"/>
      <c r="I54" s="83"/>
      <c r="J54" s="84">
        <f t="shared" si="39"/>
        <v>0</v>
      </c>
      <c r="K54" s="82"/>
      <c r="L54" s="83"/>
      <c r="M54" s="84">
        <f t="shared" si="40"/>
        <v>0</v>
      </c>
      <c r="N54" s="82"/>
      <c r="O54" s="83"/>
      <c r="P54" s="84">
        <f t="shared" si="41"/>
        <v>0</v>
      </c>
      <c r="Q54" s="84">
        <f t="shared" si="42"/>
        <v>0</v>
      </c>
      <c r="R54" s="84">
        <f t="shared" si="43"/>
        <v>0</v>
      </c>
      <c r="S54" s="84">
        <f t="shared" si="44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45.75" customHeight="1" x14ac:dyDescent="0.2">
      <c r="A55" s="88" t="s">
        <v>39</v>
      </c>
      <c r="B55" s="87" t="s">
        <v>78</v>
      </c>
      <c r="C55" s="110" t="s">
        <v>79</v>
      </c>
      <c r="D55" s="91" t="s">
        <v>42</v>
      </c>
      <c r="E55" s="92"/>
      <c r="F55" s="93"/>
      <c r="G55" s="94">
        <f t="shared" si="38"/>
        <v>0</v>
      </c>
      <c r="H55" s="92"/>
      <c r="I55" s="93"/>
      <c r="J55" s="94">
        <f t="shared" si="39"/>
        <v>0</v>
      </c>
      <c r="K55" s="92"/>
      <c r="L55" s="93"/>
      <c r="M55" s="94">
        <f t="shared" si="40"/>
        <v>0</v>
      </c>
      <c r="N55" s="92"/>
      <c r="O55" s="93"/>
      <c r="P55" s="94">
        <f t="shared" si="41"/>
        <v>0</v>
      </c>
      <c r="Q55" s="84">
        <f t="shared" si="42"/>
        <v>0</v>
      </c>
      <c r="R55" s="84">
        <f t="shared" si="43"/>
        <v>0</v>
      </c>
      <c r="S55" s="84">
        <f t="shared" si="44"/>
        <v>0</v>
      </c>
      <c r="T55" s="9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111" t="s">
        <v>80</v>
      </c>
      <c r="B56" s="97"/>
      <c r="C56" s="98"/>
      <c r="D56" s="99"/>
      <c r="E56" s="100"/>
      <c r="F56" s="101"/>
      <c r="G56" s="102">
        <f>SUM(G52:G55)</f>
        <v>0</v>
      </c>
      <c r="H56" s="100"/>
      <c r="I56" s="101"/>
      <c r="J56" s="102">
        <f>SUM(J52:J55)</f>
        <v>0</v>
      </c>
      <c r="K56" s="100"/>
      <c r="L56" s="101"/>
      <c r="M56" s="102">
        <f>SUM(M52:M55)</f>
        <v>0</v>
      </c>
      <c r="N56" s="100"/>
      <c r="O56" s="101"/>
      <c r="P56" s="102">
        <f t="shared" ref="P56:S56" si="45">SUM(P52:P55)</f>
        <v>0</v>
      </c>
      <c r="Q56" s="102">
        <f t="shared" si="45"/>
        <v>0</v>
      </c>
      <c r="R56" s="102">
        <f t="shared" si="45"/>
        <v>0</v>
      </c>
      <c r="S56" s="102">
        <f t="shared" si="45"/>
        <v>0</v>
      </c>
      <c r="T56" s="103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x14ac:dyDescent="0.2">
      <c r="A57" s="71" t="s">
        <v>28</v>
      </c>
      <c r="B57" s="72" t="s">
        <v>81</v>
      </c>
      <c r="C57" s="71" t="s">
        <v>82</v>
      </c>
      <c r="D57" s="73"/>
      <c r="E57" s="74"/>
      <c r="F57" s="75"/>
      <c r="G57" s="104"/>
      <c r="H57" s="74"/>
      <c r="I57" s="75"/>
      <c r="J57" s="104"/>
      <c r="K57" s="74"/>
      <c r="L57" s="75"/>
      <c r="M57" s="104"/>
      <c r="N57" s="74"/>
      <c r="O57" s="75"/>
      <c r="P57" s="104"/>
      <c r="Q57" s="104"/>
      <c r="R57" s="104"/>
      <c r="S57" s="104"/>
      <c r="T57" s="77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</row>
    <row r="58" spans="1:38" ht="30" customHeight="1" x14ac:dyDescent="0.2">
      <c r="A58" s="78" t="s">
        <v>39</v>
      </c>
      <c r="B58" s="105" t="s">
        <v>83</v>
      </c>
      <c r="C58" s="112" t="s">
        <v>84</v>
      </c>
      <c r="D58" s="81" t="s">
        <v>42</v>
      </c>
      <c r="E58" s="82"/>
      <c r="F58" s="83"/>
      <c r="G58" s="84">
        <f t="shared" ref="G58:G60" si="46">E58*F58</f>
        <v>0</v>
      </c>
      <c r="H58" s="82"/>
      <c r="I58" s="83"/>
      <c r="J58" s="84">
        <f t="shared" ref="J58:J60" si="47">H58*I58</f>
        <v>0</v>
      </c>
      <c r="K58" s="82"/>
      <c r="L58" s="83"/>
      <c r="M58" s="84">
        <f t="shared" ref="M58:M60" si="48">K58*L58</f>
        <v>0</v>
      </c>
      <c r="N58" s="82"/>
      <c r="O58" s="83"/>
      <c r="P58" s="84">
        <f t="shared" ref="P58:P60" si="49">N58*O58</f>
        <v>0</v>
      </c>
      <c r="Q58" s="84">
        <f t="shared" ref="Q58:Q60" si="50">G58+M58</f>
        <v>0</v>
      </c>
      <c r="R58" s="84">
        <f t="shared" ref="R58:R60" si="51">J58+P58</f>
        <v>0</v>
      </c>
      <c r="S58" s="84">
        <f t="shared" ref="S58:S60" si="52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6" t="s">
        <v>39</v>
      </c>
      <c r="B59" s="87" t="s">
        <v>85</v>
      </c>
      <c r="C59" s="112" t="s">
        <v>86</v>
      </c>
      <c r="D59" s="81" t="s">
        <v>42</v>
      </c>
      <c r="E59" s="82"/>
      <c r="F59" s="83"/>
      <c r="G59" s="84">
        <f t="shared" si="46"/>
        <v>0</v>
      </c>
      <c r="H59" s="82"/>
      <c r="I59" s="83"/>
      <c r="J59" s="84">
        <f t="shared" si="47"/>
        <v>0</v>
      </c>
      <c r="K59" s="82"/>
      <c r="L59" s="83"/>
      <c r="M59" s="84">
        <f t="shared" si="48"/>
        <v>0</v>
      </c>
      <c r="N59" s="82"/>
      <c r="O59" s="83"/>
      <c r="P59" s="84">
        <f t="shared" si="49"/>
        <v>0</v>
      </c>
      <c r="Q59" s="84">
        <f t="shared" si="50"/>
        <v>0</v>
      </c>
      <c r="R59" s="84">
        <f t="shared" si="51"/>
        <v>0</v>
      </c>
      <c r="S59" s="84">
        <f t="shared" si="52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88" t="s">
        <v>39</v>
      </c>
      <c r="B60" s="89" t="s">
        <v>87</v>
      </c>
      <c r="C60" s="113" t="s">
        <v>88</v>
      </c>
      <c r="D60" s="91" t="s">
        <v>42</v>
      </c>
      <c r="E60" s="92"/>
      <c r="F60" s="93"/>
      <c r="G60" s="94">
        <f t="shared" si="46"/>
        <v>0</v>
      </c>
      <c r="H60" s="92"/>
      <c r="I60" s="93"/>
      <c r="J60" s="94">
        <f t="shared" si="47"/>
        <v>0</v>
      </c>
      <c r="K60" s="92"/>
      <c r="L60" s="93"/>
      <c r="M60" s="94">
        <f t="shared" si="48"/>
        <v>0</v>
      </c>
      <c r="N60" s="92"/>
      <c r="O60" s="93"/>
      <c r="P60" s="94">
        <f t="shared" si="49"/>
        <v>0</v>
      </c>
      <c r="Q60" s="84">
        <f t="shared" si="50"/>
        <v>0</v>
      </c>
      <c r="R60" s="84">
        <f t="shared" si="51"/>
        <v>0</v>
      </c>
      <c r="S60" s="84">
        <f t="shared" si="52"/>
        <v>0</v>
      </c>
      <c r="T60" s="9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96" t="s">
        <v>89</v>
      </c>
      <c r="B61" s="97"/>
      <c r="C61" s="98"/>
      <c r="D61" s="99"/>
      <c r="E61" s="100"/>
      <c r="F61" s="101"/>
      <c r="G61" s="102">
        <f>SUM(G58:G60)</f>
        <v>0</v>
      </c>
      <c r="H61" s="100"/>
      <c r="I61" s="101"/>
      <c r="J61" s="102">
        <f>SUM(J58:J60)</f>
        <v>0</v>
      </c>
      <c r="K61" s="100"/>
      <c r="L61" s="101"/>
      <c r="M61" s="102">
        <f>SUM(M58:M60)</f>
        <v>0</v>
      </c>
      <c r="N61" s="100"/>
      <c r="O61" s="101"/>
      <c r="P61" s="102">
        <f t="shared" ref="P61:S61" si="53">SUM(P58:P60)</f>
        <v>0</v>
      </c>
      <c r="Q61" s="102">
        <f t="shared" si="53"/>
        <v>0</v>
      </c>
      <c r="R61" s="102">
        <f t="shared" si="53"/>
        <v>0</v>
      </c>
      <c r="S61" s="102">
        <f t="shared" si="53"/>
        <v>0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x14ac:dyDescent="0.2">
      <c r="A62" s="71" t="s">
        <v>28</v>
      </c>
      <c r="B62" s="72" t="s">
        <v>90</v>
      </c>
      <c r="C62" s="71" t="s">
        <v>91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 x14ac:dyDescent="0.2">
      <c r="A63" s="78" t="s">
        <v>39</v>
      </c>
      <c r="B63" s="105" t="s">
        <v>92</v>
      </c>
      <c r="C63" s="112" t="s">
        <v>93</v>
      </c>
      <c r="D63" s="81" t="s">
        <v>94</v>
      </c>
      <c r="E63" s="82"/>
      <c r="F63" s="83"/>
      <c r="G63" s="84">
        <f t="shared" ref="G63:G65" si="54">E63*F63</f>
        <v>0</v>
      </c>
      <c r="H63" s="82"/>
      <c r="I63" s="83"/>
      <c r="J63" s="84">
        <f t="shared" ref="J63:J65" si="55">H63*I63</f>
        <v>0</v>
      </c>
      <c r="K63" s="82"/>
      <c r="L63" s="83"/>
      <c r="M63" s="84">
        <f t="shared" ref="M63:M65" si="56">K63*L63</f>
        <v>0</v>
      </c>
      <c r="N63" s="82"/>
      <c r="O63" s="83"/>
      <c r="P63" s="84">
        <f t="shared" ref="P63:P65" si="57">N63*O63</f>
        <v>0</v>
      </c>
      <c r="Q63" s="84">
        <f t="shared" ref="Q63:Q65" si="58">G63+M63</f>
        <v>0</v>
      </c>
      <c r="R63" s="84">
        <f t="shared" ref="R63:R65" si="59">J63+P63</f>
        <v>0</v>
      </c>
      <c r="S63" s="84">
        <f t="shared" ref="S63:S65" si="60">Q63-R63</f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6" t="s">
        <v>39</v>
      </c>
      <c r="B64" s="87" t="s">
        <v>95</v>
      </c>
      <c r="C64" s="112" t="s">
        <v>93</v>
      </c>
      <c r="D64" s="81" t="s">
        <v>94</v>
      </c>
      <c r="E64" s="82"/>
      <c r="F64" s="83"/>
      <c r="G64" s="84">
        <f t="shared" si="54"/>
        <v>0</v>
      </c>
      <c r="H64" s="82"/>
      <c r="I64" s="83"/>
      <c r="J64" s="84">
        <f t="shared" si="55"/>
        <v>0</v>
      </c>
      <c r="K64" s="82"/>
      <c r="L64" s="83"/>
      <c r="M64" s="84">
        <f t="shared" si="56"/>
        <v>0</v>
      </c>
      <c r="N64" s="82"/>
      <c r="O64" s="83"/>
      <c r="P64" s="84">
        <f t="shared" si="57"/>
        <v>0</v>
      </c>
      <c r="Q64" s="84">
        <f t="shared" si="58"/>
        <v>0</v>
      </c>
      <c r="R64" s="84">
        <f t="shared" si="59"/>
        <v>0</v>
      </c>
      <c r="S64" s="84">
        <f t="shared" si="60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88" t="s">
        <v>39</v>
      </c>
      <c r="B65" s="89" t="s">
        <v>96</v>
      </c>
      <c r="C65" s="113" t="s">
        <v>93</v>
      </c>
      <c r="D65" s="91" t="s">
        <v>94</v>
      </c>
      <c r="E65" s="92"/>
      <c r="F65" s="93"/>
      <c r="G65" s="94">
        <f t="shared" si="54"/>
        <v>0</v>
      </c>
      <c r="H65" s="92"/>
      <c r="I65" s="93"/>
      <c r="J65" s="94">
        <f t="shared" si="55"/>
        <v>0</v>
      </c>
      <c r="K65" s="92"/>
      <c r="L65" s="93"/>
      <c r="M65" s="94">
        <f t="shared" si="56"/>
        <v>0</v>
      </c>
      <c r="N65" s="92"/>
      <c r="O65" s="93"/>
      <c r="P65" s="94">
        <f t="shared" si="57"/>
        <v>0</v>
      </c>
      <c r="Q65" s="84">
        <f t="shared" si="58"/>
        <v>0</v>
      </c>
      <c r="R65" s="84">
        <f t="shared" si="59"/>
        <v>0</v>
      </c>
      <c r="S65" s="84">
        <f t="shared" si="60"/>
        <v>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96" t="s">
        <v>97</v>
      </c>
      <c r="B66" s="97"/>
      <c r="C66" s="98"/>
      <c r="D66" s="99"/>
      <c r="E66" s="100"/>
      <c r="F66" s="101"/>
      <c r="G66" s="102">
        <f>SUM(G63:G65)</f>
        <v>0</v>
      </c>
      <c r="H66" s="100"/>
      <c r="I66" s="101"/>
      <c r="J66" s="102">
        <f>SUM(J63:J65)</f>
        <v>0</v>
      </c>
      <c r="K66" s="100"/>
      <c r="L66" s="101"/>
      <c r="M66" s="102">
        <f>SUM(M63:M65)</f>
        <v>0</v>
      </c>
      <c r="N66" s="100"/>
      <c r="O66" s="101"/>
      <c r="P66" s="102">
        <f t="shared" ref="P66:S66" si="61">SUM(P63:P65)</f>
        <v>0</v>
      </c>
      <c r="Q66" s="102">
        <f t="shared" si="61"/>
        <v>0</v>
      </c>
      <c r="R66" s="102">
        <f t="shared" si="61"/>
        <v>0</v>
      </c>
      <c r="S66" s="102">
        <f t="shared" si="61"/>
        <v>0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42" customHeight="1" x14ac:dyDescent="0.2">
      <c r="A67" s="71" t="s">
        <v>28</v>
      </c>
      <c r="B67" s="72" t="s">
        <v>98</v>
      </c>
      <c r="C67" s="108" t="s">
        <v>99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30" customHeight="1" x14ac:dyDescent="0.2">
      <c r="A68" s="78" t="s">
        <v>39</v>
      </c>
      <c r="B68" s="105" t="s">
        <v>100</v>
      </c>
      <c r="C68" s="112" t="s">
        <v>101</v>
      </c>
      <c r="D68" s="81" t="s">
        <v>42</v>
      </c>
      <c r="E68" s="82"/>
      <c r="F68" s="83"/>
      <c r="G68" s="84">
        <f t="shared" ref="G68:G70" si="62">E68*F68</f>
        <v>0</v>
      </c>
      <c r="H68" s="82"/>
      <c r="I68" s="83"/>
      <c r="J68" s="84">
        <f t="shared" ref="J68:J70" si="63">H68*I68</f>
        <v>0</v>
      </c>
      <c r="K68" s="82"/>
      <c r="L68" s="83"/>
      <c r="M68" s="84">
        <f t="shared" ref="M68:M70" si="64">K68*L68</f>
        <v>0</v>
      </c>
      <c r="N68" s="82"/>
      <c r="O68" s="83"/>
      <c r="P68" s="84">
        <f t="shared" ref="P68:P70" si="65">N68*O68</f>
        <v>0</v>
      </c>
      <c r="Q68" s="84">
        <f t="shared" ref="Q68:Q70" si="66">G68+M68</f>
        <v>0</v>
      </c>
      <c r="R68" s="84">
        <f t="shared" ref="R68:R70" si="67">J68+P68</f>
        <v>0</v>
      </c>
      <c r="S68" s="84">
        <f t="shared" ref="S68:S70" si="68">Q68-R68</f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6" t="s">
        <v>39</v>
      </c>
      <c r="B69" s="87" t="s">
        <v>102</v>
      </c>
      <c r="C69" s="112" t="s">
        <v>103</v>
      </c>
      <c r="D69" s="81" t="s">
        <v>42</v>
      </c>
      <c r="E69" s="82"/>
      <c r="F69" s="83"/>
      <c r="G69" s="84">
        <f t="shared" si="62"/>
        <v>0</v>
      </c>
      <c r="H69" s="82"/>
      <c r="I69" s="83"/>
      <c r="J69" s="84">
        <f t="shared" si="63"/>
        <v>0</v>
      </c>
      <c r="K69" s="82"/>
      <c r="L69" s="83"/>
      <c r="M69" s="84">
        <f t="shared" si="64"/>
        <v>0</v>
      </c>
      <c r="N69" s="82"/>
      <c r="O69" s="83"/>
      <c r="P69" s="84">
        <f t="shared" si="65"/>
        <v>0</v>
      </c>
      <c r="Q69" s="84">
        <f t="shared" si="66"/>
        <v>0</v>
      </c>
      <c r="R69" s="84">
        <f t="shared" si="67"/>
        <v>0</v>
      </c>
      <c r="S69" s="84">
        <f t="shared" si="68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80.25" customHeight="1" x14ac:dyDescent="0.2">
      <c r="A70" s="88" t="s">
        <v>39</v>
      </c>
      <c r="B70" s="89" t="s">
        <v>104</v>
      </c>
      <c r="C70" s="113" t="s">
        <v>159</v>
      </c>
      <c r="D70" s="91" t="s">
        <v>42</v>
      </c>
      <c r="E70" s="92"/>
      <c r="F70" s="93"/>
      <c r="G70" s="94">
        <f t="shared" si="62"/>
        <v>0</v>
      </c>
      <c r="H70" s="92"/>
      <c r="I70" s="93"/>
      <c r="J70" s="94">
        <f t="shared" si="63"/>
        <v>0</v>
      </c>
      <c r="K70" s="92">
        <v>1</v>
      </c>
      <c r="L70" s="93">
        <v>19850</v>
      </c>
      <c r="M70" s="94">
        <f t="shared" si="64"/>
        <v>19850</v>
      </c>
      <c r="N70" s="92">
        <v>1</v>
      </c>
      <c r="O70" s="93">
        <v>19850</v>
      </c>
      <c r="P70" s="94">
        <f t="shared" si="65"/>
        <v>19850</v>
      </c>
      <c r="Q70" s="84">
        <f t="shared" si="66"/>
        <v>19850</v>
      </c>
      <c r="R70" s="84">
        <f t="shared" si="67"/>
        <v>19850</v>
      </c>
      <c r="S70" s="84">
        <f t="shared" si="68"/>
        <v>0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96" t="s">
        <v>105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19850</v>
      </c>
      <c r="N71" s="100"/>
      <c r="O71" s="101"/>
      <c r="P71" s="102">
        <f t="shared" ref="P71:S71" si="69">SUM(P68:P70)</f>
        <v>19850</v>
      </c>
      <c r="Q71" s="102">
        <f t="shared" si="69"/>
        <v>19850</v>
      </c>
      <c r="R71" s="102">
        <f t="shared" si="69"/>
        <v>19850</v>
      </c>
      <c r="S71" s="102">
        <f t="shared" si="69"/>
        <v>0</v>
      </c>
      <c r="T71" s="103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 x14ac:dyDescent="0.2">
      <c r="A72" s="71" t="s">
        <v>28</v>
      </c>
      <c r="B72" s="72" t="s">
        <v>106</v>
      </c>
      <c r="C72" s="108" t="s">
        <v>107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x14ac:dyDescent="0.2">
      <c r="A73" s="78" t="s">
        <v>39</v>
      </c>
      <c r="B73" s="105" t="s">
        <v>108</v>
      </c>
      <c r="C73" s="107" t="s">
        <v>109</v>
      </c>
      <c r="D73" s="81"/>
      <c r="E73" s="82"/>
      <c r="F73" s="83"/>
      <c r="G73" s="84">
        <f t="shared" ref="G73:G75" si="70">E73*F73</f>
        <v>0</v>
      </c>
      <c r="H73" s="82"/>
      <c r="I73" s="83"/>
      <c r="J73" s="84">
        <f t="shared" ref="J73:J75" si="71">H73*I73</f>
        <v>0</v>
      </c>
      <c r="K73" s="82">
        <v>40</v>
      </c>
      <c r="L73" s="83">
        <v>3</v>
      </c>
      <c r="M73" s="84">
        <f t="shared" ref="M73:M75" si="72">K73*L73</f>
        <v>120</v>
      </c>
      <c r="N73" s="82"/>
      <c r="O73" s="83"/>
      <c r="P73" s="84">
        <f t="shared" ref="P73:P75" si="73">N73*O73</f>
        <v>0</v>
      </c>
      <c r="Q73" s="84">
        <f t="shared" ref="Q73:Q75" si="74">G73+M73</f>
        <v>120</v>
      </c>
      <c r="R73" s="84">
        <f t="shared" ref="R73:R75" si="75">J73+P73</f>
        <v>0</v>
      </c>
      <c r="S73" s="84">
        <f t="shared" ref="S73:S75" si="76">Q73-R73</f>
        <v>120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78" t="s">
        <v>39</v>
      </c>
      <c r="B74" s="79" t="s">
        <v>110</v>
      </c>
      <c r="C74" s="107" t="s">
        <v>111</v>
      </c>
      <c r="D74" s="81"/>
      <c r="E74" s="82"/>
      <c r="F74" s="83"/>
      <c r="G74" s="84">
        <f t="shared" si="70"/>
        <v>0</v>
      </c>
      <c r="H74" s="82"/>
      <c r="I74" s="83"/>
      <c r="J74" s="84">
        <f t="shared" si="71"/>
        <v>0</v>
      </c>
      <c r="K74" s="82">
        <v>3</v>
      </c>
      <c r="L74" s="83">
        <v>150</v>
      </c>
      <c r="M74" s="84">
        <f t="shared" si="72"/>
        <v>450</v>
      </c>
      <c r="N74" s="82"/>
      <c r="O74" s="83"/>
      <c r="P74" s="84">
        <f t="shared" si="73"/>
        <v>0</v>
      </c>
      <c r="Q74" s="84">
        <f t="shared" si="74"/>
        <v>450</v>
      </c>
      <c r="R74" s="84">
        <f t="shared" si="75"/>
        <v>0</v>
      </c>
      <c r="S74" s="84">
        <f t="shared" si="76"/>
        <v>450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86" t="s">
        <v>39</v>
      </c>
      <c r="B75" s="87" t="s">
        <v>112</v>
      </c>
      <c r="C75" s="107" t="s">
        <v>113</v>
      </c>
      <c r="D75" s="81"/>
      <c r="E75" s="82"/>
      <c r="F75" s="83"/>
      <c r="G75" s="84">
        <f t="shared" si="70"/>
        <v>0</v>
      </c>
      <c r="H75" s="82"/>
      <c r="I75" s="83"/>
      <c r="J75" s="84">
        <f t="shared" si="71"/>
        <v>0</v>
      </c>
      <c r="K75" s="82"/>
      <c r="L75" s="83"/>
      <c r="M75" s="84">
        <f t="shared" si="72"/>
        <v>0</v>
      </c>
      <c r="N75" s="82"/>
      <c r="O75" s="83"/>
      <c r="P75" s="84">
        <f t="shared" si="73"/>
        <v>0</v>
      </c>
      <c r="Q75" s="84">
        <f t="shared" si="74"/>
        <v>0</v>
      </c>
      <c r="R75" s="84">
        <f t="shared" si="75"/>
        <v>0</v>
      </c>
      <c r="S75" s="84">
        <f t="shared" si="76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111" t="s">
        <v>114</v>
      </c>
      <c r="B76" s="114"/>
      <c r="C76" s="98"/>
      <c r="D76" s="99"/>
      <c r="E76" s="100"/>
      <c r="F76" s="101"/>
      <c r="G76" s="102">
        <f>SUM(G73:G75)</f>
        <v>0</v>
      </c>
      <c r="H76" s="100"/>
      <c r="I76" s="101"/>
      <c r="J76" s="102">
        <f>SUM(J73:J75)</f>
        <v>0</v>
      </c>
      <c r="K76" s="100"/>
      <c r="L76" s="101"/>
      <c r="M76" s="102">
        <f>SUM(M73:M75)</f>
        <v>570</v>
      </c>
      <c r="N76" s="100"/>
      <c r="O76" s="101"/>
      <c r="P76" s="102">
        <f t="shared" ref="P76:S76" si="77">SUM(P73:P75)</f>
        <v>0</v>
      </c>
      <c r="Q76" s="102">
        <f t="shared" si="77"/>
        <v>570</v>
      </c>
      <c r="R76" s="102">
        <f t="shared" si="77"/>
        <v>0</v>
      </c>
      <c r="S76" s="102">
        <f t="shared" si="77"/>
        <v>570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5">
      <c r="A77" s="71" t="s">
        <v>28</v>
      </c>
      <c r="B77" s="115" t="s">
        <v>115</v>
      </c>
      <c r="C77" s="116" t="s">
        <v>116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0" customHeight="1" thickBot="1" x14ac:dyDescent="0.25">
      <c r="A78" s="78" t="s">
        <v>39</v>
      </c>
      <c r="B78" s="117" t="s">
        <v>117</v>
      </c>
      <c r="C78" s="118" t="s">
        <v>161</v>
      </c>
      <c r="D78" s="119" t="s">
        <v>42</v>
      </c>
      <c r="E78" s="326" t="s">
        <v>48</v>
      </c>
      <c r="F78" s="327"/>
      <c r="G78" s="328"/>
      <c r="H78" s="326" t="s">
        <v>48</v>
      </c>
      <c r="I78" s="327"/>
      <c r="J78" s="328"/>
      <c r="K78" s="82">
        <v>3</v>
      </c>
      <c r="L78" s="83">
        <v>5000</v>
      </c>
      <c r="M78" s="84">
        <f t="shared" ref="M78:M80" si="78">K78*L78</f>
        <v>15000</v>
      </c>
      <c r="N78" s="82">
        <v>3</v>
      </c>
      <c r="O78" s="83">
        <f>P78/N78</f>
        <v>5083.333333333333</v>
      </c>
      <c r="P78" s="84">
        <v>15250</v>
      </c>
      <c r="Q78" s="84">
        <f t="shared" ref="Q78:Q80" si="79">G78+M78</f>
        <v>15000</v>
      </c>
      <c r="R78" s="84">
        <f t="shared" ref="R78:R80" si="80">J78+P78</f>
        <v>15250</v>
      </c>
      <c r="S78" s="84">
        <f t="shared" ref="S78:S80" si="81">Q78-R78</f>
        <v>-250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78" t="s">
        <v>39</v>
      </c>
      <c r="B79" s="117" t="s">
        <v>118</v>
      </c>
      <c r="C79" s="231" t="s">
        <v>162</v>
      </c>
      <c r="D79" s="119" t="s">
        <v>42</v>
      </c>
      <c r="E79" s="321"/>
      <c r="F79" s="320"/>
      <c r="G79" s="319"/>
      <c r="H79" s="321"/>
      <c r="I79" s="320"/>
      <c r="J79" s="319"/>
      <c r="K79" s="82">
        <v>3</v>
      </c>
      <c r="L79" s="83">
        <v>5000</v>
      </c>
      <c r="M79" s="84">
        <f t="shared" si="78"/>
        <v>15000</v>
      </c>
      <c r="N79" s="82">
        <v>3</v>
      </c>
      <c r="O79" s="83">
        <f>P79/N79</f>
        <v>5106.666666666667</v>
      </c>
      <c r="P79" s="84">
        <v>15320</v>
      </c>
      <c r="Q79" s="84">
        <f t="shared" si="79"/>
        <v>15000</v>
      </c>
      <c r="R79" s="84">
        <f t="shared" si="80"/>
        <v>15320</v>
      </c>
      <c r="S79" s="84">
        <f t="shared" si="81"/>
        <v>-320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5">
      <c r="A80" s="86" t="s">
        <v>39</v>
      </c>
      <c r="B80" s="120" t="s">
        <v>160</v>
      </c>
      <c r="C80" s="121" t="s">
        <v>163</v>
      </c>
      <c r="D80" s="119" t="s">
        <v>164</v>
      </c>
      <c r="E80" s="329"/>
      <c r="F80" s="330"/>
      <c r="G80" s="331"/>
      <c r="H80" s="329"/>
      <c r="I80" s="330"/>
      <c r="J80" s="331"/>
      <c r="K80" s="82">
        <v>30</v>
      </c>
      <c r="L80" s="83">
        <v>988</v>
      </c>
      <c r="M80" s="84">
        <f t="shared" si="78"/>
        <v>29640</v>
      </c>
      <c r="N80" s="82">
        <v>30</v>
      </c>
      <c r="O80" s="83">
        <v>988</v>
      </c>
      <c r="P80" s="84">
        <f t="shared" ref="P80" si="82">N80*O80</f>
        <v>29640</v>
      </c>
      <c r="Q80" s="84">
        <f t="shared" si="79"/>
        <v>29640</v>
      </c>
      <c r="R80" s="84">
        <f t="shared" si="80"/>
        <v>29640</v>
      </c>
      <c r="S80" s="84">
        <f t="shared" si="81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111" t="s">
        <v>119</v>
      </c>
      <c r="B81" s="122"/>
      <c r="C81" s="123"/>
      <c r="D81" s="99"/>
      <c r="E81" s="100"/>
      <c r="F81" s="101"/>
      <c r="G81" s="102">
        <f>SUM(G78:G80)</f>
        <v>0</v>
      </c>
      <c r="H81" s="100"/>
      <c r="I81" s="101"/>
      <c r="J81" s="102">
        <f>SUM(J78:J80)</f>
        <v>0</v>
      </c>
      <c r="K81" s="100"/>
      <c r="L81" s="101"/>
      <c r="M81" s="102">
        <f>SUM(M78:M80)</f>
        <v>59640</v>
      </c>
      <c r="N81" s="100"/>
      <c r="O81" s="101"/>
      <c r="P81" s="102">
        <f t="shared" ref="P81:S81" si="83">SUM(P78:P80)</f>
        <v>60210</v>
      </c>
      <c r="Q81" s="102">
        <f t="shared" si="83"/>
        <v>59640</v>
      </c>
      <c r="R81" s="102">
        <f t="shared" si="83"/>
        <v>60210</v>
      </c>
      <c r="S81" s="102">
        <f t="shared" si="83"/>
        <v>-570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5">
      <c r="A82" s="71" t="s">
        <v>28</v>
      </c>
      <c r="B82" s="124" t="s">
        <v>120</v>
      </c>
      <c r="C82" s="116" t="s">
        <v>121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41.25" customHeight="1" x14ac:dyDescent="0.2">
      <c r="A83" s="86" t="s">
        <v>39</v>
      </c>
      <c r="B83" s="125" t="s">
        <v>122</v>
      </c>
      <c r="C83" s="126" t="s">
        <v>121</v>
      </c>
      <c r="D83" s="119" t="s">
        <v>123</v>
      </c>
      <c r="E83" s="332" t="s">
        <v>48</v>
      </c>
      <c r="F83" s="330"/>
      <c r="G83" s="331"/>
      <c r="H83" s="332" t="s">
        <v>48</v>
      </c>
      <c r="I83" s="330"/>
      <c r="J83" s="331"/>
      <c r="K83" s="82">
        <v>1</v>
      </c>
      <c r="L83" s="83">
        <v>15000</v>
      </c>
      <c r="M83" s="84">
        <f>K83*L83</f>
        <v>15000</v>
      </c>
      <c r="N83" s="82">
        <v>1</v>
      </c>
      <c r="O83" s="83">
        <v>15000</v>
      </c>
      <c r="P83" s="84">
        <f>N83*O83</f>
        <v>15000</v>
      </c>
      <c r="Q83" s="84">
        <f>G83+M83</f>
        <v>15000</v>
      </c>
      <c r="R83" s="84">
        <f>J83+P83</f>
        <v>15000</v>
      </c>
      <c r="S83" s="84">
        <f>Q83-R83</f>
        <v>0</v>
      </c>
      <c r="T83" s="85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">
      <c r="A84" s="111" t="s">
        <v>124</v>
      </c>
      <c r="B84" s="127"/>
      <c r="C84" s="123"/>
      <c r="D84" s="99"/>
      <c r="E84" s="100"/>
      <c r="F84" s="101"/>
      <c r="G84" s="102">
        <f>SUM(G83)</f>
        <v>0</v>
      </c>
      <c r="H84" s="100"/>
      <c r="I84" s="101"/>
      <c r="J84" s="102">
        <f>SUM(J83)</f>
        <v>0</v>
      </c>
      <c r="K84" s="100"/>
      <c r="L84" s="101"/>
      <c r="M84" s="102">
        <f>SUM(M83)</f>
        <v>15000</v>
      </c>
      <c r="N84" s="100"/>
      <c r="O84" s="101"/>
      <c r="P84" s="102">
        <f t="shared" ref="P84:S84" si="84">SUM(P83)</f>
        <v>15000</v>
      </c>
      <c r="Q84" s="102">
        <f t="shared" si="84"/>
        <v>15000</v>
      </c>
      <c r="R84" s="102">
        <f t="shared" si="84"/>
        <v>15000</v>
      </c>
      <c r="S84" s="102">
        <f t="shared" si="84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9.5" customHeight="1" x14ac:dyDescent="0.2">
      <c r="A85" s="128" t="s">
        <v>125</v>
      </c>
      <c r="B85" s="129"/>
      <c r="C85" s="130"/>
      <c r="D85" s="131"/>
      <c r="E85" s="132"/>
      <c r="F85" s="133"/>
      <c r="G85" s="134">
        <f>G41+G45+G50+G56+G61+G66+G71+G76+G81+G84</f>
        <v>0</v>
      </c>
      <c r="H85" s="132"/>
      <c r="I85" s="133"/>
      <c r="J85" s="134">
        <f>J41+J45+J50+J56+J61+J66+J71+J76+J81+J84</f>
        <v>0</v>
      </c>
      <c r="K85" s="132"/>
      <c r="L85" s="133"/>
      <c r="M85" s="134">
        <f>M41+M45+M50+M56+M61+M66+M71+M76+M81+M84</f>
        <v>402500</v>
      </c>
      <c r="N85" s="132"/>
      <c r="O85" s="133"/>
      <c r="P85" s="134">
        <f t="shared" ref="P85:S85" si="85">P41+P45+P50+P56+P61+P66+P71+P76+P81+P84</f>
        <v>402500</v>
      </c>
      <c r="Q85" s="134">
        <f t="shared" si="85"/>
        <v>402500</v>
      </c>
      <c r="R85" s="134">
        <f t="shared" si="85"/>
        <v>402500</v>
      </c>
      <c r="S85" s="134">
        <f t="shared" si="85"/>
        <v>0</v>
      </c>
      <c r="T85" s="135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</row>
    <row r="86" spans="1:38" ht="15.75" customHeight="1" x14ac:dyDescent="0.25">
      <c r="A86" s="333"/>
      <c r="B86" s="313"/>
      <c r="C86" s="313"/>
      <c r="D86" s="137"/>
      <c r="E86" s="138"/>
      <c r="F86" s="139"/>
      <c r="G86" s="140"/>
      <c r="H86" s="138"/>
      <c r="I86" s="139"/>
      <c r="J86" s="140"/>
      <c r="K86" s="138"/>
      <c r="L86" s="139"/>
      <c r="M86" s="140"/>
      <c r="N86" s="138"/>
      <c r="O86" s="139"/>
      <c r="P86" s="140"/>
      <c r="Q86" s="140"/>
      <c r="R86" s="140"/>
      <c r="S86" s="140"/>
      <c r="T86" s="14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9.5" customHeight="1" x14ac:dyDescent="0.25">
      <c r="A87" s="312" t="s">
        <v>126</v>
      </c>
      <c r="B87" s="313"/>
      <c r="C87" s="314"/>
      <c r="D87" s="142"/>
      <c r="E87" s="143"/>
      <c r="F87" s="144"/>
      <c r="G87" s="145">
        <f>G22-G85</f>
        <v>0</v>
      </c>
      <c r="H87" s="143"/>
      <c r="I87" s="144"/>
      <c r="J87" s="145">
        <f>J22-J85</f>
        <v>0</v>
      </c>
      <c r="K87" s="146"/>
      <c r="L87" s="144"/>
      <c r="M87" s="147">
        <f>M22-M85</f>
        <v>0</v>
      </c>
      <c r="N87" s="146"/>
      <c r="O87" s="144"/>
      <c r="P87" s="147">
        <f t="shared" ref="P87:S87" si="86">P22-P85</f>
        <v>0</v>
      </c>
      <c r="Q87" s="148">
        <f t="shared" si="86"/>
        <v>0</v>
      </c>
      <c r="R87" s="148">
        <f t="shared" si="86"/>
        <v>0</v>
      </c>
      <c r="S87" s="148">
        <f t="shared" si="86"/>
        <v>0</v>
      </c>
      <c r="T87" s="14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50"/>
      <c r="B88" s="151"/>
      <c r="C88" s="150"/>
      <c r="D88" s="150"/>
      <c r="E88" s="51"/>
      <c r="F88" s="150"/>
      <c r="G88" s="150"/>
      <c r="H88" s="51"/>
      <c r="I88" s="150"/>
      <c r="J88" s="150"/>
      <c r="K88" s="51"/>
      <c r="L88" s="150"/>
      <c r="M88" s="150"/>
      <c r="N88" s="51"/>
      <c r="O88" s="150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 t="s">
        <v>127</v>
      </c>
      <c r="B90" s="151"/>
      <c r="C90" s="152" t="s">
        <v>165</v>
      </c>
      <c r="D90" s="150"/>
      <c r="E90" s="153"/>
      <c r="F90" s="152"/>
      <c r="G90" s="150"/>
      <c r="H90" s="153" t="s">
        <v>166</v>
      </c>
      <c r="I90" s="152" t="s">
        <v>167</v>
      </c>
      <c r="J90" s="152" t="s">
        <v>168</v>
      </c>
      <c r="K90" s="153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1"/>
      <c r="C91" s="154" t="s">
        <v>128</v>
      </c>
      <c r="D91" s="150"/>
      <c r="E91" s="315" t="s">
        <v>129</v>
      </c>
      <c r="F91" s="316"/>
      <c r="G91" s="150"/>
      <c r="H91" s="51"/>
      <c r="I91" s="155" t="s">
        <v>130</v>
      </c>
      <c r="J91" s="150"/>
      <c r="K91" s="51"/>
      <c r="L91" s="155"/>
      <c r="M91" s="150"/>
      <c r="N91" s="51"/>
      <c r="O91" s="155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5">
      <c r="A92" s="1"/>
      <c r="B92" s="1"/>
      <c r="C92" s="156"/>
      <c r="D92" s="157"/>
      <c r="E92" s="158"/>
      <c r="F92" s="159"/>
      <c r="G92" s="160"/>
      <c r="H92" s="158"/>
      <c r="I92" s="159"/>
      <c r="J92" s="160"/>
      <c r="K92" s="161"/>
      <c r="L92" s="159"/>
      <c r="M92" s="160"/>
      <c r="N92" s="161"/>
      <c r="O92" s="159"/>
      <c r="P92" s="160"/>
      <c r="Q92" s="160"/>
      <c r="R92" s="160"/>
      <c r="S92" s="16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50"/>
      <c r="B96" s="151"/>
      <c r="C96" s="150"/>
      <c r="D96" s="150"/>
      <c r="E96" s="51"/>
      <c r="F96" s="150"/>
      <c r="G96" s="150"/>
      <c r="H96" s="51"/>
      <c r="I96" s="150"/>
      <c r="J96" s="150"/>
      <c r="K96" s="51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50"/>
      <c r="B97" s="151"/>
      <c r="C97" s="150"/>
      <c r="D97" s="150"/>
      <c r="E97" s="51"/>
      <c r="F97" s="150"/>
      <c r="G97" s="150"/>
      <c r="H97" s="51"/>
      <c r="I97" s="150"/>
      <c r="J97" s="150"/>
      <c r="K97" s="51"/>
      <c r="L97" s="150"/>
      <c r="M97" s="150"/>
      <c r="N97" s="51"/>
      <c r="O97" s="150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autoFilter ref="A19:T19"/>
  <mergeCells count="25">
    <mergeCell ref="A87:C87"/>
    <mergeCell ref="E91:F91"/>
    <mergeCell ref="E17:G17"/>
    <mergeCell ref="H17:J17"/>
    <mergeCell ref="A23:C23"/>
    <mergeCell ref="E31:G36"/>
    <mergeCell ref="H31:J36"/>
    <mergeCell ref="E38:G40"/>
    <mergeCell ref="H38:J40"/>
    <mergeCell ref="E78:G80"/>
    <mergeCell ref="H78:J80"/>
    <mergeCell ref="E83:G83"/>
    <mergeCell ref="H83:J83"/>
    <mergeCell ref="A86:C86"/>
    <mergeCell ref="A12:T12"/>
    <mergeCell ref="K17:M17"/>
    <mergeCell ref="N17:P17"/>
    <mergeCell ref="Q17:S17"/>
    <mergeCell ref="T17:T18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9" fitToHeight="0" orientation="landscape" r:id="rId1"/>
  <rowBreaks count="1" manualBreakCount="1">
    <brk id="4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10"/>
  <sheetViews>
    <sheetView view="pageBreakPreview" topLeftCell="B34" zoomScaleNormal="100" zoomScaleSheetLayoutView="100" workbookViewId="0">
      <selection activeCell="H38" sqref="H38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131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340" t="s">
        <v>132</v>
      </c>
      <c r="I2" s="304"/>
      <c r="J2" s="30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340" t="s">
        <v>133</v>
      </c>
      <c r="I3" s="304"/>
      <c r="J3" s="30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341" t="s">
        <v>134</v>
      </c>
      <c r="C5" s="304"/>
      <c r="D5" s="304"/>
      <c r="E5" s="304"/>
      <c r="F5" s="304"/>
      <c r="G5" s="304"/>
      <c r="H5" s="304"/>
      <c r="I5" s="304"/>
      <c r="J5" s="30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339" t="s">
        <v>169</v>
      </c>
      <c r="C6" s="304"/>
      <c r="D6" s="304"/>
      <c r="E6" s="304"/>
      <c r="F6" s="304"/>
      <c r="G6" s="304"/>
      <c r="H6" s="304"/>
      <c r="I6" s="304"/>
      <c r="J6" s="30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342" t="s">
        <v>135</v>
      </c>
      <c r="C7" s="304"/>
      <c r="D7" s="304"/>
      <c r="E7" s="304"/>
      <c r="F7" s="304"/>
      <c r="G7" s="304"/>
      <c r="H7" s="304"/>
      <c r="I7" s="304"/>
      <c r="J7" s="30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339" t="s">
        <v>225</v>
      </c>
      <c r="C8" s="304"/>
      <c r="D8" s="304"/>
      <c r="E8" s="304"/>
      <c r="F8" s="304"/>
      <c r="G8" s="304"/>
      <c r="H8" s="304"/>
      <c r="I8" s="304"/>
      <c r="J8" s="30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336" t="s">
        <v>136</v>
      </c>
      <c r="C10" s="335"/>
      <c r="D10" s="337"/>
      <c r="E10" s="338" t="s">
        <v>137</v>
      </c>
      <c r="F10" s="335"/>
      <c r="G10" s="335"/>
      <c r="H10" s="335"/>
      <c r="I10" s="335"/>
      <c r="J10" s="33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138</v>
      </c>
      <c r="B11" s="167" t="s">
        <v>139</v>
      </c>
      <c r="C11" s="167" t="s">
        <v>7</v>
      </c>
      <c r="D11" s="168" t="s">
        <v>140</v>
      </c>
      <c r="E11" s="167" t="s">
        <v>141</v>
      </c>
      <c r="F11" s="168" t="s">
        <v>140</v>
      </c>
      <c r="G11" s="167" t="s">
        <v>142</v>
      </c>
      <c r="H11" s="167" t="s">
        <v>143</v>
      </c>
      <c r="I11" s="167" t="s">
        <v>144</v>
      </c>
      <c r="J11" s="167" t="s">
        <v>145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37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59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61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65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72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334" t="s">
        <v>146</v>
      </c>
      <c r="C18" s="335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336" t="s">
        <v>147</v>
      </c>
      <c r="C21" s="335"/>
      <c r="D21" s="337"/>
      <c r="E21" s="338" t="s">
        <v>137</v>
      </c>
      <c r="F21" s="335"/>
      <c r="G21" s="335"/>
      <c r="H21" s="335"/>
      <c r="I21" s="335"/>
      <c r="J21" s="337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thickBot="1" x14ac:dyDescent="0.25">
      <c r="A22" s="167" t="s">
        <v>138</v>
      </c>
      <c r="B22" s="235" t="s">
        <v>139</v>
      </c>
      <c r="C22" s="235" t="s">
        <v>7</v>
      </c>
      <c r="D22" s="236" t="s">
        <v>140</v>
      </c>
      <c r="E22" s="235" t="s">
        <v>141</v>
      </c>
      <c r="F22" s="236" t="s">
        <v>140</v>
      </c>
      <c r="G22" s="235" t="s">
        <v>142</v>
      </c>
      <c r="H22" s="235" t="s">
        <v>143</v>
      </c>
      <c r="I22" s="235" t="s">
        <v>144</v>
      </c>
      <c r="J22" s="235" t="s">
        <v>145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28.5" customHeight="1" thickBot="1" x14ac:dyDescent="0.25">
      <c r="A23" s="234"/>
      <c r="B23" s="288" t="s">
        <v>37</v>
      </c>
      <c r="C23" s="256" t="s">
        <v>46</v>
      </c>
      <c r="D23" s="239"/>
      <c r="E23" s="240"/>
      <c r="F23" s="239"/>
      <c r="G23" s="241"/>
      <c r="H23" s="242"/>
      <c r="I23" s="239"/>
      <c r="J23" s="243"/>
      <c r="K23" s="164"/>
      <c r="L23" s="164"/>
      <c r="M23" s="233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03.5" customHeight="1" x14ac:dyDescent="0.2">
      <c r="A24" s="169"/>
      <c r="B24" s="271" t="s">
        <v>176</v>
      </c>
      <c r="C24" s="283" t="s">
        <v>170</v>
      </c>
      <c r="D24" s="237">
        <v>42000</v>
      </c>
      <c r="E24" s="270" t="s">
        <v>172</v>
      </c>
      <c r="F24" s="237">
        <v>42000</v>
      </c>
      <c r="G24" s="283" t="s">
        <v>171</v>
      </c>
      <c r="H24" s="270" t="s">
        <v>226</v>
      </c>
      <c r="I24" s="237">
        <v>42000</v>
      </c>
      <c r="J24" s="270" t="s">
        <v>195</v>
      </c>
      <c r="K24" s="164"/>
      <c r="L24" s="164"/>
      <c r="M24" s="233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03.5" customHeight="1" x14ac:dyDescent="0.2">
      <c r="A25" s="169"/>
      <c r="B25" s="286" t="s">
        <v>173</v>
      </c>
      <c r="C25" s="283" t="s">
        <v>179</v>
      </c>
      <c r="D25" s="245">
        <v>42000</v>
      </c>
      <c r="E25" s="289" t="s">
        <v>180</v>
      </c>
      <c r="F25" s="246">
        <v>42000</v>
      </c>
      <c r="G25" s="283" t="s">
        <v>181</v>
      </c>
      <c r="H25" s="270" t="s">
        <v>227</v>
      </c>
      <c r="I25" s="237">
        <v>42000</v>
      </c>
      <c r="J25" s="270" t="s">
        <v>196</v>
      </c>
      <c r="K25" s="164"/>
      <c r="L25" s="164"/>
      <c r="M25" s="233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03.5" customHeight="1" x14ac:dyDescent="0.2">
      <c r="A26" s="169"/>
      <c r="B26" s="286" t="s">
        <v>175</v>
      </c>
      <c r="C26" s="283" t="s">
        <v>182</v>
      </c>
      <c r="D26" s="245">
        <v>42000</v>
      </c>
      <c r="E26" s="247" t="s">
        <v>183</v>
      </c>
      <c r="F26" s="246">
        <v>42000</v>
      </c>
      <c r="G26" s="283" t="s">
        <v>184</v>
      </c>
      <c r="H26" s="270" t="s">
        <v>228</v>
      </c>
      <c r="I26" s="237">
        <v>42000</v>
      </c>
      <c r="J26" s="238" t="s">
        <v>197</v>
      </c>
      <c r="K26" s="164"/>
      <c r="L26" s="164"/>
      <c r="M26" s="233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03.5" customHeight="1" x14ac:dyDescent="0.2">
      <c r="A27" s="169"/>
      <c r="B27" s="286" t="s">
        <v>174</v>
      </c>
      <c r="C27" s="283" t="s">
        <v>185</v>
      </c>
      <c r="D27" s="248">
        <v>42000</v>
      </c>
      <c r="E27" s="247" t="s">
        <v>188</v>
      </c>
      <c r="F27" s="248">
        <v>42000</v>
      </c>
      <c r="G27" s="283" t="s">
        <v>189</v>
      </c>
      <c r="H27" s="270" t="s">
        <v>229</v>
      </c>
      <c r="I27" s="237">
        <v>42000</v>
      </c>
      <c r="J27" s="238" t="s">
        <v>198</v>
      </c>
      <c r="K27" s="164"/>
      <c r="L27" s="164"/>
      <c r="M27" s="233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03.5" customHeight="1" x14ac:dyDescent="0.2">
      <c r="A28" s="169"/>
      <c r="B28" s="286" t="s">
        <v>177</v>
      </c>
      <c r="C28" s="283" t="s">
        <v>186</v>
      </c>
      <c r="D28" s="245">
        <v>42000</v>
      </c>
      <c r="E28" s="249" t="s">
        <v>190</v>
      </c>
      <c r="F28" s="246">
        <v>42000</v>
      </c>
      <c r="G28" s="283" t="s">
        <v>191</v>
      </c>
      <c r="H28" s="270" t="s">
        <v>230</v>
      </c>
      <c r="I28" s="237">
        <v>42000</v>
      </c>
      <c r="J28" s="238" t="s">
        <v>199</v>
      </c>
      <c r="K28" s="164"/>
      <c r="L28" s="164"/>
      <c r="M28" s="233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03.5" customHeight="1" thickBot="1" x14ac:dyDescent="0.25">
      <c r="A29" s="169"/>
      <c r="B29" s="286" t="s">
        <v>178</v>
      </c>
      <c r="C29" s="283" t="s">
        <v>187</v>
      </c>
      <c r="D29" s="248">
        <v>42000</v>
      </c>
      <c r="E29" s="247" t="s">
        <v>192</v>
      </c>
      <c r="F29" s="248">
        <v>42000</v>
      </c>
      <c r="G29" s="283" t="s">
        <v>193</v>
      </c>
      <c r="H29" s="270" t="s">
        <v>231</v>
      </c>
      <c r="I29" s="237">
        <v>42000</v>
      </c>
      <c r="J29" s="238" t="s">
        <v>200</v>
      </c>
      <c r="K29" s="164"/>
      <c r="L29" s="164"/>
      <c r="M29" s="233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119.25" customHeight="1" thickBot="1" x14ac:dyDescent="0.25">
      <c r="A30" s="169"/>
      <c r="B30" s="287" t="s">
        <v>59</v>
      </c>
      <c r="C30" s="255" t="s">
        <v>194</v>
      </c>
      <c r="D30" s="257">
        <v>55440</v>
      </c>
      <c r="E30" s="284"/>
      <c r="F30" s="257">
        <v>55440</v>
      </c>
      <c r="G30" s="284"/>
      <c r="H30" s="285"/>
      <c r="I30" s="257">
        <v>55440</v>
      </c>
      <c r="J30" s="238" t="s">
        <v>201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46.5" customHeight="1" thickBot="1" x14ac:dyDescent="0.3">
      <c r="A31" s="234"/>
      <c r="B31" s="277" t="s">
        <v>98</v>
      </c>
      <c r="C31" s="256" t="s">
        <v>99</v>
      </c>
      <c r="D31" s="280"/>
      <c r="E31" s="259"/>
      <c r="F31" s="280"/>
      <c r="G31" s="259"/>
      <c r="H31" s="259"/>
      <c r="I31" s="280"/>
      <c r="J31" s="25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08.75" customHeight="1" thickBot="1" x14ac:dyDescent="0.25">
      <c r="A32" s="234"/>
      <c r="B32" s="282" t="s">
        <v>202</v>
      </c>
      <c r="C32" s="249" t="s">
        <v>204</v>
      </c>
      <c r="D32" s="258">
        <v>19850</v>
      </c>
      <c r="E32" s="260" t="s">
        <v>205</v>
      </c>
      <c r="F32" s="258">
        <v>19850</v>
      </c>
      <c r="G32" s="261" t="s">
        <v>206</v>
      </c>
      <c r="H32" s="261" t="s">
        <v>207</v>
      </c>
      <c r="I32" s="258">
        <v>19850</v>
      </c>
      <c r="J32" s="262" t="s">
        <v>208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49.5" customHeight="1" thickBot="1" x14ac:dyDescent="0.25">
      <c r="A33" s="234"/>
      <c r="B33" s="277" t="s">
        <v>115</v>
      </c>
      <c r="C33" s="276" t="s">
        <v>203</v>
      </c>
      <c r="D33" s="278"/>
      <c r="E33" s="279"/>
      <c r="F33" s="280"/>
      <c r="G33" s="259"/>
      <c r="H33" s="259"/>
      <c r="I33" s="280"/>
      <c r="J33" s="281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66.75" customHeight="1" x14ac:dyDescent="0.2">
      <c r="A34" s="169"/>
      <c r="B34" s="271" t="s">
        <v>117</v>
      </c>
      <c r="C34" s="263" t="s">
        <v>209</v>
      </c>
      <c r="D34" s="267">
        <v>15250</v>
      </c>
      <c r="E34" s="264" t="s">
        <v>210</v>
      </c>
      <c r="F34" s="267">
        <v>15250</v>
      </c>
      <c r="G34" s="264" t="s">
        <v>211</v>
      </c>
      <c r="H34" s="294" t="s">
        <v>232</v>
      </c>
      <c r="I34" s="267">
        <v>15250</v>
      </c>
      <c r="J34" s="274" t="s">
        <v>212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18.5" customHeight="1" x14ac:dyDescent="0.2">
      <c r="A35" s="169"/>
      <c r="B35" s="275" t="s">
        <v>118</v>
      </c>
      <c r="C35" s="263" t="s">
        <v>213</v>
      </c>
      <c r="D35" s="232">
        <v>15320</v>
      </c>
      <c r="E35" s="264" t="s">
        <v>214</v>
      </c>
      <c r="F35" s="232">
        <v>15320</v>
      </c>
      <c r="G35" s="265" t="s">
        <v>215</v>
      </c>
      <c r="H35" s="266" t="s">
        <v>216</v>
      </c>
      <c r="I35" s="232">
        <v>15320</v>
      </c>
      <c r="J35" s="266" t="s">
        <v>217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11" customHeight="1" thickBot="1" x14ac:dyDescent="0.25">
      <c r="A36" s="169"/>
      <c r="B36" s="268" t="s">
        <v>160</v>
      </c>
      <c r="C36" s="269" t="s">
        <v>221</v>
      </c>
      <c r="D36" s="257">
        <v>29640</v>
      </c>
      <c r="E36" s="270" t="s">
        <v>222</v>
      </c>
      <c r="F36" s="257">
        <v>29640</v>
      </c>
      <c r="G36" s="295" t="s">
        <v>233</v>
      </c>
      <c r="H36" s="269" t="s">
        <v>223</v>
      </c>
      <c r="I36" s="257">
        <v>29640</v>
      </c>
      <c r="J36" s="269" t="s">
        <v>224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5" customHeight="1" thickBot="1" x14ac:dyDescent="0.3">
      <c r="A37" s="234"/>
      <c r="B37" s="253" t="s">
        <v>120</v>
      </c>
      <c r="C37" s="244" t="s">
        <v>121</v>
      </c>
      <c r="D37" s="251"/>
      <c r="E37" s="250"/>
      <c r="F37" s="251"/>
      <c r="G37" s="250"/>
      <c r="H37" s="250"/>
      <c r="I37" s="251"/>
      <c r="J37" s="252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35" customHeight="1" x14ac:dyDescent="0.2">
      <c r="A38" s="169"/>
      <c r="B38" s="271" t="s">
        <v>122</v>
      </c>
      <c r="C38" s="272" t="s">
        <v>218</v>
      </c>
      <c r="D38" s="267">
        <v>15000</v>
      </c>
      <c r="E38" s="273" t="s">
        <v>219</v>
      </c>
      <c r="F38" s="267">
        <v>15000</v>
      </c>
      <c r="G38" s="296" t="s">
        <v>234</v>
      </c>
      <c r="H38" s="296" t="s">
        <v>235</v>
      </c>
      <c r="I38" s="267">
        <v>15000</v>
      </c>
      <c r="J38" s="274" t="s">
        <v>220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5" customHeight="1" x14ac:dyDescent="0.25">
      <c r="A39" s="172"/>
      <c r="B39" s="334" t="s">
        <v>146</v>
      </c>
      <c r="C39" s="335"/>
      <c r="D39" s="292">
        <f>SUM(D23:D38)</f>
        <v>402500</v>
      </c>
      <c r="E39" s="293"/>
      <c r="F39" s="292">
        <f>SUM(F23:F38)</f>
        <v>402500</v>
      </c>
      <c r="G39" s="293"/>
      <c r="H39" s="293"/>
      <c r="I39" s="292">
        <f>SUM(I23:I38)</f>
        <v>402500</v>
      </c>
      <c r="J39" s="293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76"/>
      <c r="B41" s="176" t="s">
        <v>148</v>
      </c>
      <c r="C41" s="176"/>
      <c r="D41" s="177"/>
      <c r="E41" s="176"/>
      <c r="F41" s="177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290"/>
      <c r="D44" s="291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 x14ac:dyDescent="0.2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 x14ac:dyDescent="0.2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 x14ac:dyDescent="0.2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 x14ac:dyDescent="0.2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 x14ac:dyDescent="0.2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 x14ac:dyDescent="0.2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 x14ac:dyDescent="0.2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5.75" customHeight="1" x14ac:dyDescent="0.2">
      <c r="C242" s="162"/>
      <c r="D242" s="163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39:C39"/>
    <mergeCell ref="B8:J8"/>
    <mergeCell ref="E10:J10"/>
    <mergeCell ref="B10:D10"/>
  </mergeCells>
  <pageMargins left="0.7" right="0.7" top="0.75" bottom="0.75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cp:lastPrinted>2021-01-11T18:09:55Z</cp:lastPrinted>
  <dcterms:modified xsi:type="dcterms:W3CDTF">2021-01-22T08:51:55Z</dcterms:modified>
</cp:coreProperties>
</file>