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8280" activeTab="0"/>
  </bookViews>
  <sheets>
    <sheet name="Звіт" sheetId="1" r:id="rId1"/>
    <sheet name="Реєстр " sheetId="2" r:id="rId2"/>
  </sheets>
  <definedNames>
    <definedName name="_xlnm._FilterDatabase" localSheetId="0" hidden="1">'Звіт'!$A$19:$T$19</definedName>
  </definedNames>
  <calcPr fullCalcOnLoad="1"/>
</workbook>
</file>

<file path=xl/sharedStrings.xml><?xml version="1.0" encoding="utf-8"?>
<sst xmlns="http://schemas.openxmlformats.org/spreadsheetml/2006/main" count="869" uniqueCount="424">
  <si>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</si>
  <si>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</si>
  <si>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</si>
  <si>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</si>
  <si>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</si>
  <si>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</si>
  <si>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</si>
  <si>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</si>
  <si>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</si>
  <si>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</si>
  <si>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</si>
  <si>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</si>
  <si>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</si>
  <si>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</si>
  <si>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</si>
  <si>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</si>
  <si>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</si>
  <si>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</si>
  <si>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</si>
  <si>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</si>
  <si>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</si>
  <si>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</si>
  <si>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</si>
  <si>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</si>
  <si>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</si>
  <si>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</si>
  <si>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</si>
  <si>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</si>
  <si>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</si>
  <si>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</si>
  <si>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</si>
  <si>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</si>
  <si>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</si>
  <si>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</si>
  <si>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</si>
  <si>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</si>
  <si>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</si>
  <si>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</si>
  <si>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Повне ПІБ, посада</t>
  </si>
  <si>
    <t>місяців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</si>
  <si>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</si>
  <si>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</si>
  <si>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</si>
  <si>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</si>
  <si>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</si>
  <si>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</si>
  <si>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</si>
  <si>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</si>
  <si>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</si>
  <si>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</si>
  <si>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</si>
  <si>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</si>
  <si>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</si>
  <si>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</si>
  <si>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</si>
  <si>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</si>
  <si>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</si>
  <si>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</si>
  <si>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</si>
  <si>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</si>
  <si>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</si>
  <si>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</si>
  <si>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</si>
  <si>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</si>
  <si>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</si>
  <si>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</si>
  <si>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</si>
  <si>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</si>
  <si>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4.2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</si>
  <si>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</si>
  <si>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</si>
  <si>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</si>
  <si>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</si>
  <si>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</si>
  <si>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</si>
  <si>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</si>
  <si>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</si>
  <si>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</si>
  <si>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</si>
  <si>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</si>
  <si>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</si>
  <si>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</si>
  <si>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</si>
  <si>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</si>
  <si>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</si>
  <si>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</si>
  <si>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</si>
  <si>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</si>
  <si>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</si>
  <si>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</si>
  <si>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</si>
  <si>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</si>
  <si>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</si>
  <si>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</si>
  <si>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</si>
  <si>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</si>
  <si>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</si>
  <si>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</si>
  <si>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</si>
  <si>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</si>
  <si>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</si>
  <si>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</si>
  <si>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</si>
  <si>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</si>
  <si>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</si>
  <si>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</si>
  <si>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</si>
  <si>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</si>
  <si>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</si>
  <si>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</si>
  <si>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</si>
  <si>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</si>
  <si>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</si>
  <si>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</si>
  <si>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</si>
  <si>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</si>
  <si>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</si>
  <si>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</si>
  <si>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</si>
  <si>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</si>
  <si>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</si>
  <si>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</si>
  <si>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</si>
  <si>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</si>
  <si>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</si>
  <si>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</si>
  <si>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</si>
  <si>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</si>
  <si>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</si>
  <si>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 xml:space="preserve">Павлик Олександра Іванівна, обслуговування театральних костюмів та декорацій </t>
  </si>
  <si>
    <t>місяць</t>
  </si>
  <si>
    <t>Воронов Андрій Олександрович, обслуговування театральних декорацій, реквізиту, монтування вистав</t>
  </si>
  <si>
    <t>Стефанов Олег Дмитрович, запрошений актор</t>
  </si>
  <si>
    <t>1.2.4</t>
  </si>
  <si>
    <t>Гандзюк Андрій Сергійович, обслуговування інсталяційного проектора під час репетицій, вистав</t>
  </si>
  <si>
    <t>Технічне обслуговування системи пожежної сигналізації</t>
  </si>
  <si>
    <t>Цілодобове спостереження за протипожежним станом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</si>
  <si>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</si>
  <si>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</si>
  <si>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</si>
  <si>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</si>
  <si>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</si>
  <si>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</si>
  <si>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</si>
  <si>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</si>
  <si>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</si>
  <si>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</si>
  <si>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</si>
  <si>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</si>
  <si>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</si>
  <si>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</si>
  <si>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</si>
  <si>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</si>
  <si>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</si>
  <si>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</si>
  <si>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</si>
  <si>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</si>
  <si>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</si>
  <si>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</si>
  <si>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</si>
  <si>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</si>
  <si>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</si>
  <si>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</si>
  <si>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</si>
  <si>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</si>
  <si>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</si>
  <si>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</si>
  <si>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</si>
  <si>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</si>
  <si>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</si>
  <si>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</si>
  <si>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</si>
  <si>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</si>
  <si>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</si>
  <si>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</si>
  <si>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</si>
  <si>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</si>
  <si>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</si>
  <si>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</si>
  <si>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</si>
  <si>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</si>
  <si>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</si>
  <si>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</si>
  <si>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</si>
  <si>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</si>
  <si>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</si>
  <si>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</si>
  <si>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</si>
  <si>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</si>
  <si>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</si>
  <si>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</si>
  <si>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</si>
  <si>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</si>
  <si>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</si>
  <si>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</si>
  <si>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</si>
  <si>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</si>
  <si>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</si>
  <si>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</si>
  <si>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Офісний папір А4 (500 арк. в уп.)</t>
  </si>
  <si>
    <t>шт.</t>
  </si>
  <si>
    <t>Кулькова ручка (синя)</t>
  </si>
  <si>
    <t>Кулькова ручка (чорна)</t>
  </si>
  <si>
    <t>Набір файлів А4 (100 шт. в уп.)</t>
  </si>
  <si>
    <t>Клей-олівець</t>
  </si>
  <si>
    <t>Флеш USB (32 GB) (для збереження та перенесення інформації)</t>
  </si>
  <si>
    <t>Жорсткий диск зовнішній (2 ТB) (для збереження інформації)</t>
  </si>
  <si>
    <t>Прожектор EUROLITE Pro-Flood асиметричний (несиметричний)  (для створення сценічного світла)</t>
  </si>
  <si>
    <t>Прожектор EUROLITE Pro-Flood симетричний (для створення сценічного світла)</t>
  </si>
  <si>
    <t>Подовжувачі Brennenstuhl 05RR: 5м (для прожекторів)</t>
  </si>
  <si>
    <t>Стійка для світлових приладів</t>
  </si>
  <si>
    <t>Автостайлер (для швидкого та безпечного створення локонів)</t>
  </si>
  <si>
    <t>Паперові рушники (45 відр.)</t>
  </si>
  <si>
    <t>Серветки паперові (100шт. в уп.)</t>
  </si>
  <si>
    <t>Ватні диски (150 шт. в уп.)</t>
  </si>
  <si>
    <t>Ватні палички (300 шт. в уп.)</t>
  </si>
  <si>
    <t>Серветки вологі (72 шт. в уп.)</t>
  </si>
  <si>
    <t>Пудра (два відтінка)</t>
  </si>
  <si>
    <t>Помада (3 відтінка)</t>
  </si>
  <si>
    <t>Тональний крем (3 відтінка)</t>
  </si>
  <si>
    <t>Рум'яна-палітра</t>
  </si>
  <si>
    <t>Бронзатор</t>
  </si>
  <si>
    <t>Тіні (палітра тепла і холодна)</t>
  </si>
  <si>
    <t>Аквагрим білий</t>
  </si>
  <si>
    <t>Аквагрим чорний</t>
  </si>
  <si>
    <t>Професійний набір пензликів для макіяжу (2 набори для можливості використання одразу кількох однакових пензликів для різних акторів, для дотриманням санітарних та гігієнічних норм)</t>
  </si>
  <si>
    <t>Олівець для очей чорний</t>
  </si>
  <si>
    <t>Підводка для очей чорна</t>
  </si>
  <si>
    <t>Лак для волосся</t>
  </si>
  <si>
    <t>Лосьйон для зняття макіяжу</t>
  </si>
  <si>
    <t>Тонік для обличчя</t>
  </si>
  <si>
    <t>Туш для вій</t>
  </si>
  <si>
    <t>Капронові колготки жіночі</t>
  </si>
  <si>
    <t>Панчохи жіночі</t>
  </si>
  <si>
    <t>Шкарпетки чоловічі</t>
  </si>
  <si>
    <t>Плечики для одягу</t>
  </si>
  <si>
    <t>Контейнер пластиковий для зберігання речей, техніки, інструментів (різних габаритів)</t>
  </si>
  <si>
    <t>Засіб для прання (5л.)</t>
  </si>
  <si>
    <t>Засіб для чищення унітазу (1 л.)</t>
  </si>
  <si>
    <t>Туалетний блок (3 шт. в уп.)</t>
  </si>
  <si>
    <t>Крем-мило (5 л.)</t>
  </si>
  <si>
    <t>Туалетний папір (24 шт. в уп.)</t>
  </si>
  <si>
    <t>Паперові рушники (160 л.)</t>
  </si>
  <si>
    <t>Засіб миючий для скла і дзеркал (500 мл.)</t>
  </si>
  <si>
    <t>Засіб для очищення та догляду за паркетом (1л.)</t>
  </si>
  <si>
    <t>Відбілювач Білизна</t>
  </si>
  <si>
    <t>Губки кухонні (5 шт. в уп.)</t>
  </si>
  <si>
    <t>Мішки для сміття (60 л, 40 шт. в уп.)</t>
  </si>
  <si>
    <t>Мило (4 шт. в уп.)</t>
  </si>
  <si>
    <t>Миючий засіб (1 л.)</t>
  </si>
  <si>
    <t>Шуруповерт акамуляторний (18В)</t>
  </si>
  <si>
    <t>Електролобзик</t>
  </si>
  <si>
    <t>Болгарка (кутова шліфмашина)</t>
  </si>
  <si>
    <t>Диск по металу для болгарки</t>
  </si>
  <si>
    <t>Диск по дереву для болгарки</t>
  </si>
  <si>
    <t xml:space="preserve">Перфоратор </t>
  </si>
  <si>
    <t>Степлер будівельний</t>
  </si>
  <si>
    <t>Набір головок торцевих з тріскачкою (20шт.)</t>
  </si>
  <si>
    <t>Ножиці</t>
  </si>
  <si>
    <t>Кусачки для зачистки електропроводу</t>
  </si>
  <si>
    <t>Канцелярський ніж</t>
  </si>
  <si>
    <t>Диктофон цифровой Zoom H1n (для якісного звукозапису)</t>
  </si>
  <si>
    <t>HUB USB 3.0, 4USB (перехідник для підключення додаткових девайсів)</t>
  </si>
  <si>
    <t>Кабель Dellta HDMI - HDMI 1080p (для проектора)</t>
  </si>
  <si>
    <t>USB 2.0 подовжувач, 20 м</t>
  </si>
  <si>
    <t>Послуги телефонного зв'язку</t>
  </si>
  <si>
    <t>Послуги з доступу до Інтернету</t>
  </si>
  <si>
    <t xml:space="preserve">Послуги супроводження та обслуговування програмного забезпечення "Тріола-Зарплата" </t>
  </si>
  <si>
    <t>квартал</t>
  </si>
  <si>
    <t>9.3</t>
  </si>
  <si>
    <t>9.4</t>
  </si>
  <si>
    <t>9.5</t>
  </si>
  <si>
    <t>9.6</t>
  </si>
  <si>
    <t>9.7</t>
  </si>
  <si>
    <t>9.8</t>
  </si>
  <si>
    <t>9.9</t>
  </si>
  <si>
    <t>9.10</t>
  </si>
  <si>
    <t>Поліграфічні послуги ( друк великоформатних афіш)</t>
  </si>
  <si>
    <t>Поліграфічні послуги ( друк флаєрів, афіш, програмок- малоформатний друк)</t>
  </si>
  <si>
    <t>Послуги з SMM-маркетингу (наповнення та ведення згідно комунікаційного плану каналів театру в соцмережах, а саме: офіційний веб-сайт Театру Курбаса, Fb-сторінка, Youtube-канал, Instagram-сторінка)</t>
  </si>
  <si>
    <t>Навчальний курс польської мови для головного адіміністратора (підвищення кваліфікації)</t>
  </si>
  <si>
    <t>Навчальний курс Music Production для звукорежисера (підвищення кваліфікації)</t>
  </si>
  <si>
    <t>ФОП "Гарбузюк Софія Володимирівна", послуги перекладу</t>
  </si>
  <si>
    <t>Технічне обслуговування і ремонт офісної техніки (заправка та заміна картріджа)</t>
  </si>
  <si>
    <t>Послуги створення промоційного відеоролика до прем'єри вистави "Небезпечні звязки"</t>
  </si>
  <si>
    <t>Послуги професійного фотографа (фотозйомка)</t>
  </si>
  <si>
    <t>Послуги професійного фотографа (фотозйомка вистав діючого репертуару)</t>
  </si>
  <si>
    <t>Повна назва організації Грантоотримувача: Львівський академічний молодіжний театр ім. Леся Курбаса</t>
  </si>
  <si>
    <t>Головний адміністратор</t>
  </si>
  <si>
    <t>Ольшанська Дарина Сергіївна</t>
  </si>
  <si>
    <t>Додаток № 4</t>
  </si>
  <si>
    <t>№ 3INST51-26244 від "29" жовтня  2020 року</t>
  </si>
  <si>
    <t>Оплата праці за договорами ЦПХ</t>
  </si>
  <si>
    <t>Соціальні внески з оплати праці за договорами ЦПХ (ЄСВ)</t>
  </si>
  <si>
    <t>ПП "Флоріан" /35263597</t>
  </si>
  <si>
    <t>ТО-132/18</t>
  </si>
  <si>
    <t>ПС-60/18</t>
  </si>
  <si>
    <t>№2016 від 31.12.2020р.</t>
  </si>
  <si>
    <t>№808 від 21.12.2020р.</t>
  </si>
  <si>
    <t>ТОВ "Епіцентр К" /32490244</t>
  </si>
  <si>
    <t>№2277080980118_14_01_52 від 30.12.2020р.</t>
  </si>
  <si>
    <t>№834 від 29.12.2020р.</t>
  </si>
  <si>
    <t>ТОВ "Розетка. УА" /37193071</t>
  </si>
  <si>
    <t>№2231887 від 24.12.2020р.</t>
  </si>
  <si>
    <t>№2231887 від 22.12.2020р.</t>
  </si>
  <si>
    <t>№820 від 23.12.2020р.</t>
  </si>
  <si>
    <t>№28/12/20 від 28.12.2020р.</t>
  </si>
  <si>
    <t>ФОП Мазурек /3066306748</t>
  </si>
  <si>
    <t>ФОП Верес /3158205616</t>
  </si>
  <si>
    <t>№107 від 30.12.2020р.</t>
  </si>
  <si>
    <t>№2912 від 29.12.2020р.</t>
  </si>
  <si>
    <t>№4600000000003473.11.2020 від 30.11.2020р.</t>
  </si>
  <si>
    <t>ПАТ "Укртелеком" /21560766</t>
  </si>
  <si>
    <t>№815 від 22.12.2020р.</t>
  </si>
  <si>
    <t>ТОВ "Плакард" /38911151</t>
  </si>
  <si>
    <t>№838 від 29.12.2020р.</t>
  </si>
  <si>
    <t>Поліграфічні послуги (малоформатний друк)</t>
  </si>
  <si>
    <t>ФОП Пилипович  /2574617718</t>
  </si>
  <si>
    <t>№101 від 23.12.2020р.</t>
  </si>
  <si>
    <t>№101 від 01.10.2020р.</t>
  </si>
  <si>
    <t>№839 від 29.12.2020р.</t>
  </si>
  <si>
    <t>Навчальний курс Music Production (підвищення кваліфікації)</t>
  </si>
  <si>
    <t>ФОП Балог /3136600417</t>
  </si>
  <si>
    <t>№827 від 28.12.2020р.</t>
  </si>
  <si>
    <t>Послуги з SMM-маркетингу</t>
  </si>
  <si>
    <t>№01-10 від 01.10.2020р.</t>
  </si>
  <si>
    <t>№30-12 від 30.12.2020р.</t>
  </si>
  <si>
    <t>ФОП Шумковська /3003007029</t>
  </si>
  <si>
    <t>№822 від 23.12.2020р.</t>
  </si>
  <si>
    <t>Послуги перекладу</t>
  </si>
  <si>
    <t>ФОП Гарбузюк /3376200622</t>
  </si>
  <si>
    <t>№17112020 від 17.11.2020р.</t>
  </si>
  <si>
    <t>№23102020 від 23.10.2020р.</t>
  </si>
  <si>
    <t>№821 від 23.12.2020р.</t>
  </si>
  <si>
    <t xml:space="preserve">Послуги створення промоційного відеоролика до прем'єри вистави </t>
  </si>
  <si>
    <t>Послуги професійного фотографа (фотозйомка прем'єри)</t>
  </si>
  <si>
    <t>Послуги професійного фотографа (фотозйомка вистав)</t>
  </si>
  <si>
    <t>№02-10 від 02.10.2020р.</t>
  </si>
  <si>
    <t xml:space="preserve">№30-12 від 30.12.2020р. </t>
  </si>
  <si>
    <t>№825 від 24.12.2020р.</t>
  </si>
  <si>
    <t>ФОП Епіфанцев /3203314255</t>
  </si>
  <si>
    <t>№25615 від 28.12.2020р.</t>
  </si>
  <si>
    <t>№ДВ-000025615 від 30.12.2020р.</t>
  </si>
  <si>
    <t>№829 від 28.12.2020р.</t>
  </si>
  <si>
    <t>ТОВ Аудиторська фірма  "Контракти-Аудит" /20845165</t>
  </si>
  <si>
    <t>№835 від 29.12.2020р.</t>
  </si>
  <si>
    <t>№342 від 28.12 2020р.</t>
  </si>
  <si>
    <t>№1633 від 29.12.2020р.</t>
  </si>
  <si>
    <t>Галицька ОДПІ ГУДФО у Львівській області /43143039</t>
  </si>
  <si>
    <t>№809 від 21.12.2020р.</t>
  </si>
  <si>
    <t>№4  від 02.01.2020р.</t>
  </si>
  <si>
    <t>№812 від 21.12.2020р.</t>
  </si>
  <si>
    <t>№3 від 02.01.2020р.</t>
  </si>
  <si>
    <t>№814 від 21.12.2020р.</t>
  </si>
  <si>
    <t>№813 від 21.12.2020р.</t>
  </si>
  <si>
    <t>№2015 від 31.12.2020р.</t>
  </si>
  <si>
    <t>Воронов Андрій Олександрович /3213207319</t>
  </si>
  <si>
    <t>Гандзюк Андрій Сергійович /3371711618</t>
  </si>
  <si>
    <t>Павлик Олександра Іванівна /1985611266</t>
  </si>
  <si>
    <t>№1 від 01.11.2020р.</t>
  </si>
  <si>
    <t>0.5</t>
  </si>
  <si>
    <t>за проектом  № 3INST51-26244 від "29" жовтня  2020 року</t>
  </si>
  <si>
    <t xml:space="preserve">ТОВ "ДЦ Україна"/ 32424255  </t>
  </si>
  <si>
    <t>№1 від 25.12.2020р.</t>
  </si>
  <si>
    <t>від 05.10.2020р.</t>
  </si>
  <si>
    <t>від 28.12.2020р.</t>
  </si>
  <si>
    <t>від 24.12.2020р.</t>
  </si>
  <si>
    <t>№3473 від 26.10.1998р.</t>
  </si>
  <si>
    <t>від 01.12.2020р.</t>
  </si>
  <si>
    <t>від 29.12.2020р.</t>
  </si>
  <si>
    <t>у період з  29 жовтня 2020 року по 31 грудня 2020 року</t>
  </si>
  <si>
    <t xml:space="preserve"> </t>
  </si>
  <si>
    <t>ПП "Флоріан" /35263598</t>
  </si>
  <si>
    <t>ТОВ "Епіцентр К" /32490245</t>
  </si>
  <si>
    <t>ТОВ "Епіцентр К" /32490246</t>
  </si>
  <si>
    <t>ТОВ "Епіцентр К" /32490247</t>
  </si>
  <si>
    <t>ТОВ "Епіцентр К" /32490248</t>
  </si>
  <si>
    <t>ТОВ "Епіцентр К" /32490256</t>
  </si>
  <si>
    <t>ТОВ "Епіцентр К" /32490257</t>
  </si>
  <si>
    <t>ТОВ "Епіцентр К" /32490258</t>
  </si>
  <si>
    <t>ТОВ "Епіцентр К" /32490259</t>
  </si>
  <si>
    <t>ТОВ "Епіцентр К" /32490260</t>
  </si>
  <si>
    <t>ТОВ "Епіцентр К" /32490279</t>
  </si>
  <si>
    <t>ТОВ "Епіцентр К" /32490280</t>
  </si>
  <si>
    <t>ТОВ "Епіцентр К" /32490281</t>
  </si>
  <si>
    <t>ТОВ "Епіцентр К" /32490282</t>
  </si>
  <si>
    <t>ТОВ "Епіцентр К" /32490283</t>
  </si>
  <si>
    <t>ТОВ "Епіцентр К" /32490284</t>
  </si>
  <si>
    <t>ТОВ "Епіцентр К" /32490285</t>
  </si>
  <si>
    <t>ТОВ "Епіцентр К" /32490286</t>
  </si>
  <si>
    <t>ТОВ "Епіцентр К" /32490287</t>
  </si>
  <si>
    <t>ТОВ "Епіцентр К" /32490288</t>
  </si>
  <si>
    <t>ТОВ "Епіцентр К" /32490289</t>
  </si>
  <si>
    <t>ТОВ "Епіцентр К" /32490290</t>
  </si>
  <si>
    <t>ТОВ "Епіцентр К" /32490291</t>
  </si>
  <si>
    <t>ТОВ "Епіцентр К" /32490292</t>
  </si>
  <si>
    <t>ТОВ "Епіцентр К" /32490293</t>
  </si>
  <si>
    <t>ТОВ "Епіцентр К" /32490294</t>
  </si>
  <si>
    <t>ТОВ "Епіцентр К" /32490295</t>
  </si>
  <si>
    <t>ТОВ "ДЦ Україна"/ 32424256</t>
  </si>
  <si>
    <t>ТОВ "ДЦ Україна"/ 32424257</t>
  </si>
  <si>
    <t>ТОВ "ДЦ Україна"/ 32424258</t>
  </si>
  <si>
    <t>ТОВ "ДЦ Україна"/ 32424260</t>
  </si>
  <si>
    <t>ТОВ "ДЦ Україна"/ 32424261</t>
  </si>
  <si>
    <t>ТОВ "ДЦ Україна"/ 32424262</t>
  </si>
  <si>
    <t>ТОВ "ДЦ Україна"/ 32424263</t>
  </si>
  <si>
    <t>ТОВ "ДЦ Україна"/ 32424264</t>
  </si>
  <si>
    <t>ТОВ "ДЦ Україна"/ 32424265</t>
  </si>
  <si>
    <t>ТОВ "ДЦ Україна"/ 32424266</t>
  </si>
  <si>
    <t>ТОВ "Епіцентр К" /32490296</t>
  </si>
  <si>
    <t>ТОВ "Епіцентр К" /32490297</t>
  </si>
  <si>
    <t>ТОВ "Епіцентр К" /32490298</t>
  </si>
  <si>
    <t>ТОВ "Епіцентр К" /32490299</t>
  </si>
  <si>
    <t>ТОВ "Епіцентр К" /32490300</t>
  </si>
  <si>
    <t>ТОВ "Епіцентр К" /32490301</t>
  </si>
  <si>
    <t>ТОВ "Епіцентр К" /32490302</t>
  </si>
  <si>
    <t>ТОВ "Епіцентр К" /32490303</t>
  </si>
  <si>
    <t>ТОВ "Розетка. УА" /37193072</t>
  </si>
  <si>
    <t>ФОП Верес /3158205617</t>
  </si>
  <si>
    <t>№21/12/20 №23/12/20  від 21.12.20р.;</t>
  </si>
  <si>
    <t>Рнк/LH-0081579 від 21.12.2020р.Рнк/LH-0081893 від 23.12.2020р.Рнк/LH-0082263 від 25.12.2020р.</t>
  </si>
  <si>
    <t>№805 від 21.12.2020р.№816 від 22.12.2020р.№826 від 24.12.2020р.</t>
  </si>
  <si>
    <t>РАЗОМ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</si>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</sst>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_-* #,##0.00_-;\-* #,##0.00_-;_-* &quot;-&quot;??_-;_-@"/>
  </numFmts>
  <fonts count="6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8D8D8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/>
      <right/>
      <top style="thin"/>
      <bottom/>
    </border>
    <border>
      <left/>
      <right style="medium"/>
      <top/>
      <bottom style="medium">
        <color rgb="FF000000"/>
      </bottom>
    </border>
    <border>
      <left style="thin">
        <color rgb="FF000000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0" fontId="35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3" fontId="35" fillId="0" borderId="0" xfId="0" applyNumberFormat="1" applyFont="1" applyAlignment="1">
      <alignment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52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3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3" fontId="54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35" fillId="0" borderId="0" xfId="0" applyFont="1" applyAlignment="1">
      <alignment horizont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horizontal="center" vertical="center" wrapText="1"/>
    </xf>
    <xf numFmtId="3" fontId="53" fillId="34" borderId="15" xfId="0" applyNumberFormat="1" applyFont="1" applyFill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 horizontal="center" vertical="center" wrapText="1"/>
    </xf>
    <xf numFmtId="3" fontId="53" fillId="34" borderId="14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vertical="top" wrapText="1"/>
    </xf>
    <xf numFmtId="0" fontId="55" fillId="35" borderId="18" xfId="0" applyFont="1" applyFill="1" applyBorder="1" applyAlignment="1">
      <alignment horizontal="center" vertical="top" wrapText="1"/>
    </xf>
    <xf numFmtId="0" fontId="55" fillId="35" borderId="19" xfId="0" applyFont="1" applyFill="1" applyBorder="1" applyAlignment="1">
      <alignment vertical="top" wrapText="1"/>
    </xf>
    <xf numFmtId="173" fontId="56" fillId="35" borderId="20" xfId="0" applyNumberFormat="1" applyFont="1" applyFill="1" applyBorder="1" applyAlignment="1">
      <alignment vertical="top" wrapText="1"/>
    </xf>
    <xf numFmtId="3" fontId="56" fillId="35" borderId="17" xfId="0" applyNumberFormat="1" applyFont="1" applyFill="1" applyBorder="1" applyAlignment="1">
      <alignment vertical="top" wrapText="1"/>
    </xf>
    <xf numFmtId="4" fontId="56" fillId="35" borderId="18" xfId="0" applyNumberFormat="1" applyFont="1" applyFill="1" applyBorder="1" applyAlignment="1">
      <alignment vertical="top" wrapText="1"/>
    </xf>
    <xf numFmtId="4" fontId="56" fillId="35" borderId="19" xfId="0" applyNumberFormat="1" applyFont="1" applyFill="1" applyBorder="1" applyAlignment="1">
      <alignment horizontal="right" vertical="top" wrapText="1"/>
    </xf>
    <xf numFmtId="0" fontId="56" fillId="35" borderId="21" xfId="0" applyFont="1" applyFill="1" applyBorder="1" applyAlignment="1">
      <alignment vertical="top" wrapText="1"/>
    </xf>
    <xf numFmtId="0" fontId="57" fillId="0" borderId="0" xfId="0" applyFont="1" applyAlignment="1">
      <alignment vertical="top" wrapText="1"/>
    </xf>
    <xf numFmtId="174" fontId="53" fillId="0" borderId="22" xfId="0" applyNumberFormat="1" applyFont="1" applyBorder="1" applyAlignment="1">
      <alignment vertical="center" wrapText="1"/>
    </xf>
    <xf numFmtId="49" fontId="53" fillId="0" borderId="23" xfId="0" applyNumberFormat="1" applyFont="1" applyBorder="1" applyAlignment="1">
      <alignment horizontal="center" vertical="center" wrapText="1"/>
    </xf>
    <xf numFmtId="174" fontId="54" fillId="0" borderId="24" xfId="0" applyNumberFormat="1" applyFont="1" applyBorder="1" applyAlignment="1">
      <alignment vertical="center" wrapText="1"/>
    </xf>
    <xf numFmtId="174" fontId="54" fillId="0" borderId="25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right" vertical="center" wrapText="1"/>
    </xf>
    <xf numFmtId="0" fontId="54" fillId="0" borderId="26" xfId="0" applyFont="1" applyBorder="1" applyAlignment="1">
      <alignment vertical="center" wrapText="1"/>
    </xf>
    <xf numFmtId="175" fontId="58" fillId="35" borderId="27" xfId="0" applyNumberFormat="1" applyFont="1" applyFill="1" applyBorder="1" applyAlignment="1">
      <alignment vertical="top"/>
    </xf>
    <xf numFmtId="175" fontId="55" fillId="35" borderId="28" xfId="0" applyNumberFormat="1" applyFont="1" applyFill="1" applyBorder="1" applyAlignment="1">
      <alignment horizontal="center" vertical="top"/>
    </xf>
    <xf numFmtId="175" fontId="55" fillId="35" borderId="28" xfId="0" applyNumberFormat="1" applyFont="1" applyFill="1" applyBorder="1" applyAlignment="1">
      <alignment vertical="top"/>
    </xf>
    <xf numFmtId="175" fontId="55" fillId="35" borderId="29" xfId="0" applyNumberFormat="1" applyFont="1" applyFill="1" applyBorder="1" applyAlignment="1">
      <alignment vertical="top"/>
    </xf>
    <xf numFmtId="3" fontId="55" fillId="35" borderId="30" xfId="0" applyNumberFormat="1" applyFont="1" applyFill="1" applyBorder="1" applyAlignment="1">
      <alignment vertical="top"/>
    </xf>
    <xf numFmtId="4" fontId="55" fillId="35" borderId="31" xfId="0" applyNumberFormat="1" applyFont="1" applyFill="1" applyBorder="1" applyAlignment="1">
      <alignment vertical="top"/>
    </xf>
    <xf numFmtId="4" fontId="55" fillId="35" borderId="32" xfId="0" applyNumberFormat="1" applyFont="1" applyFill="1" applyBorder="1" applyAlignment="1">
      <alignment horizontal="right" vertical="top"/>
    </xf>
    <xf numFmtId="0" fontId="54" fillId="35" borderId="33" xfId="0" applyFont="1" applyFill="1" applyBorder="1" applyAlignment="1">
      <alignment vertical="top" wrapText="1"/>
    </xf>
    <xf numFmtId="175" fontId="54" fillId="0" borderId="0" xfId="0" applyNumberFormat="1" applyFont="1" applyAlignment="1">
      <alignment wrapText="1"/>
    </xf>
    <xf numFmtId="3" fontId="54" fillId="0" borderId="0" xfId="0" applyNumberFormat="1" applyFont="1" applyAlignment="1">
      <alignment wrapText="1"/>
    </xf>
    <xf numFmtId="4" fontId="54" fillId="0" borderId="0" xfId="0" applyNumberFormat="1" applyFont="1" applyAlignment="1">
      <alignment wrapText="1"/>
    </xf>
    <xf numFmtId="4" fontId="54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55" fillId="35" borderId="13" xfId="0" applyFont="1" applyFill="1" applyBorder="1" applyAlignment="1">
      <alignment vertical="top" wrapText="1"/>
    </xf>
    <xf numFmtId="0" fontId="55" fillId="35" borderId="14" xfId="0" applyFont="1" applyFill="1" applyBorder="1" applyAlignment="1">
      <alignment horizontal="center" vertical="top" wrapText="1"/>
    </xf>
    <xf numFmtId="0" fontId="55" fillId="35" borderId="15" xfId="0" applyFont="1" applyFill="1" applyBorder="1" applyAlignment="1">
      <alignment vertical="top" wrapText="1"/>
    </xf>
    <xf numFmtId="173" fontId="56" fillId="35" borderId="34" xfId="0" applyNumberFormat="1" applyFont="1" applyFill="1" applyBorder="1" applyAlignment="1">
      <alignment vertical="top" wrapText="1"/>
    </xf>
    <xf numFmtId="3" fontId="56" fillId="35" borderId="13" xfId="0" applyNumberFormat="1" applyFont="1" applyFill="1" applyBorder="1" applyAlignment="1">
      <alignment vertical="top" wrapText="1"/>
    </xf>
    <xf numFmtId="4" fontId="56" fillId="35" borderId="14" xfId="0" applyNumberFormat="1" applyFont="1" applyFill="1" applyBorder="1" applyAlignment="1">
      <alignment vertical="top" wrapText="1"/>
    </xf>
    <xf numFmtId="4" fontId="56" fillId="35" borderId="15" xfId="0" applyNumberFormat="1" applyFont="1" applyFill="1" applyBorder="1" applyAlignment="1">
      <alignment horizontal="right" vertical="top" wrapText="1"/>
    </xf>
    <xf numFmtId="0" fontId="56" fillId="35" borderId="16" xfId="0" applyFont="1" applyFill="1" applyBorder="1" applyAlignment="1">
      <alignment vertical="top" wrapText="1"/>
    </xf>
    <xf numFmtId="174" fontId="53" fillId="36" borderId="35" xfId="0" applyNumberFormat="1" applyFont="1" applyFill="1" applyBorder="1" applyAlignment="1">
      <alignment vertical="center" wrapText="1"/>
    </xf>
    <xf numFmtId="49" fontId="53" fillId="36" borderId="34" xfId="0" applyNumberFormat="1" applyFont="1" applyFill="1" applyBorder="1" applyAlignment="1">
      <alignment horizontal="center" vertical="center" wrapText="1"/>
    </xf>
    <xf numFmtId="174" fontId="53" fillId="36" borderId="36" xfId="0" applyNumberFormat="1" applyFont="1" applyFill="1" applyBorder="1" applyAlignment="1">
      <alignment horizontal="center" vertical="center" wrapText="1"/>
    </xf>
    <xf numFmtId="3" fontId="53" fillId="36" borderId="36" xfId="0" applyNumberFormat="1" applyFont="1" applyFill="1" applyBorder="1" applyAlignment="1">
      <alignment horizontal="center" vertical="center" wrapText="1"/>
    </xf>
    <xf numFmtId="4" fontId="53" fillId="36" borderId="36" xfId="0" applyNumberFormat="1" applyFont="1" applyFill="1" applyBorder="1" applyAlignment="1">
      <alignment horizontal="center" vertical="center" wrapText="1"/>
    </xf>
    <xf numFmtId="4" fontId="53" fillId="36" borderId="36" xfId="0" applyNumberFormat="1" applyFont="1" applyFill="1" applyBorder="1" applyAlignment="1">
      <alignment horizontal="right" vertical="center" wrapText="1"/>
    </xf>
    <xf numFmtId="0" fontId="53" fillId="36" borderId="16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74" fontId="53" fillId="36" borderId="27" xfId="0" applyNumberFormat="1" applyFont="1" applyFill="1" applyBorder="1" applyAlignment="1">
      <alignment vertical="center" wrapText="1"/>
    </xf>
    <xf numFmtId="49" fontId="53" fillId="36" borderId="29" xfId="0" applyNumberFormat="1" applyFont="1" applyFill="1" applyBorder="1" applyAlignment="1">
      <alignment horizontal="center" vertical="center" wrapText="1"/>
    </xf>
    <xf numFmtId="174" fontId="53" fillId="36" borderId="28" xfId="0" applyNumberFormat="1" applyFont="1" applyFill="1" applyBorder="1" applyAlignment="1">
      <alignment horizontal="center" vertical="center" wrapText="1"/>
    </xf>
    <xf numFmtId="3" fontId="53" fillId="36" borderId="28" xfId="0" applyNumberFormat="1" applyFont="1" applyFill="1" applyBorder="1" applyAlignment="1">
      <alignment horizontal="center" vertical="center" wrapText="1"/>
    </xf>
    <xf numFmtId="4" fontId="53" fillId="36" borderId="28" xfId="0" applyNumberFormat="1" applyFont="1" applyFill="1" applyBorder="1" applyAlignment="1">
      <alignment horizontal="center" vertical="center" wrapText="1"/>
    </xf>
    <xf numFmtId="4" fontId="53" fillId="36" borderId="37" xfId="0" applyNumberFormat="1" applyFont="1" applyFill="1" applyBorder="1" applyAlignment="1">
      <alignment horizontal="right" vertical="center" wrapText="1"/>
    </xf>
    <xf numFmtId="0" fontId="53" fillId="36" borderId="38" xfId="0" applyFont="1" applyFill="1" applyBorder="1" applyAlignment="1">
      <alignment vertical="center" wrapText="1"/>
    </xf>
    <xf numFmtId="174" fontId="53" fillId="0" borderId="39" xfId="0" applyNumberFormat="1" applyFont="1" applyBorder="1" applyAlignment="1">
      <alignment vertical="top" wrapText="1"/>
    </xf>
    <xf numFmtId="49" fontId="53" fillId="0" borderId="40" xfId="0" applyNumberFormat="1" applyFont="1" applyBorder="1" applyAlignment="1">
      <alignment horizontal="center" vertical="top" wrapText="1"/>
    </xf>
    <xf numFmtId="174" fontId="54" fillId="0" borderId="41" xfId="0" applyNumberFormat="1" applyFont="1" applyBorder="1" applyAlignment="1">
      <alignment vertical="top" wrapText="1"/>
    </xf>
    <xf numFmtId="174" fontId="54" fillId="0" borderId="40" xfId="0" applyNumberFormat="1" applyFont="1" applyBorder="1" applyAlignment="1">
      <alignment horizontal="center" vertical="top" wrapText="1"/>
    </xf>
    <xf numFmtId="3" fontId="54" fillId="0" borderId="42" xfId="0" applyNumberFormat="1" applyFont="1" applyBorder="1" applyAlignment="1">
      <alignment horizontal="center" vertical="top" wrapText="1"/>
    </xf>
    <xf numFmtId="4" fontId="54" fillId="0" borderId="43" xfId="0" applyNumberFormat="1" applyFont="1" applyBorder="1" applyAlignment="1">
      <alignment horizontal="center" vertical="top" wrapText="1"/>
    </xf>
    <xf numFmtId="4" fontId="54" fillId="0" borderId="44" xfId="0" applyNumberFormat="1" applyFont="1" applyBorder="1" applyAlignment="1">
      <alignment horizontal="right" vertical="top" wrapText="1"/>
    </xf>
    <xf numFmtId="0" fontId="54" fillId="0" borderId="41" xfId="0" applyFont="1" applyBorder="1" applyAlignment="1">
      <alignment vertical="top" wrapText="1"/>
    </xf>
    <xf numFmtId="174" fontId="53" fillId="0" borderId="25" xfId="0" applyNumberFormat="1" applyFont="1" applyBorder="1" applyAlignment="1">
      <alignment vertical="top" wrapText="1"/>
    </xf>
    <xf numFmtId="49" fontId="53" fillId="0" borderId="45" xfId="0" applyNumberFormat="1" applyFont="1" applyBorder="1" applyAlignment="1">
      <alignment horizontal="center" vertical="top" wrapText="1"/>
    </xf>
    <xf numFmtId="174" fontId="53" fillId="0" borderId="46" xfId="0" applyNumberFormat="1" applyFont="1" applyBorder="1" applyAlignment="1">
      <alignment vertical="top" wrapText="1"/>
    </xf>
    <xf numFmtId="49" fontId="53" fillId="0" borderId="47" xfId="0" applyNumberFormat="1" applyFont="1" applyBorder="1" applyAlignment="1">
      <alignment horizontal="center" vertical="top" wrapText="1"/>
    </xf>
    <xf numFmtId="174" fontId="54" fillId="0" borderId="48" xfId="0" applyNumberFormat="1" applyFont="1" applyBorder="1" applyAlignment="1">
      <alignment vertical="top" wrapText="1"/>
    </xf>
    <xf numFmtId="174" fontId="54" fillId="0" borderId="49" xfId="0" applyNumberFormat="1" applyFont="1" applyBorder="1" applyAlignment="1">
      <alignment horizontal="center" vertical="top" wrapText="1"/>
    </xf>
    <xf numFmtId="3" fontId="54" fillId="0" borderId="50" xfId="0" applyNumberFormat="1" applyFont="1" applyBorder="1" applyAlignment="1">
      <alignment horizontal="center" vertical="top" wrapText="1"/>
    </xf>
    <xf numFmtId="4" fontId="54" fillId="0" borderId="51" xfId="0" applyNumberFormat="1" applyFont="1" applyBorder="1" applyAlignment="1">
      <alignment horizontal="center" vertical="top" wrapText="1"/>
    </xf>
    <xf numFmtId="4" fontId="54" fillId="0" borderId="52" xfId="0" applyNumberFormat="1" applyFont="1" applyBorder="1" applyAlignment="1">
      <alignment horizontal="right" vertical="top" wrapText="1"/>
    </xf>
    <xf numFmtId="0" fontId="54" fillId="0" borderId="48" xfId="0" applyFont="1" applyBorder="1" applyAlignment="1">
      <alignment vertical="top" wrapText="1"/>
    </xf>
    <xf numFmtId="174" fontId="53" fillId="37" borderId="53" xfId="0" applyNumberFormat="1" applyFont="1" applyFill="1" applyBorder="1" applyAlignment="1">
      <alignment vertical="center"/>
    </xf>
    <xf numFmtId="49" fontId="53" fillId="37" borderId="37" xfId="0" applyNumberFormat="1" applyFont="1" applyFill="1" applyBorder="1" applyAlignment="1">
      <alignment horizontal="center" vertical="center"/>
    </xf>
    <xf numFmtId="174" fontId="54" fillId="37" borderId="54" xfId="0" applyNumberFormat="1" applyFont="1" applyFill="1" applyBorder="1" applyAlignment="1">
      <alignment vertical="center"/>
    </xf>
    <xf numFmtId="174" fontId="54" fillId="37" borderId="29" xfId="0" applyNumberFormat="1" applyFont="1" applyFill="1" applyBorder="1" applyAlignment="1">
      <alignment horizontal="center" vertical="center" wrapText="1"/>
    </xf>
    <xf numFmtId="3" fontId="54" fillId="37" borderId="53" xfId="0" applyNumberFormat="1" applyFont="1" applyFill="1" applyBorder="1" applyAlignment="1">
      <alignment horizontal="center" vertical="center" wrapText="1"/>
    </xf>
    <xf numFmtId="4" fontId="54" fillId="37" borderId="37" xfId="0" applyNumberFormat="1" applyFont="1" applyFill="1" applyBorder="1" applyAlignment="1">
      <alignment horizontal="center" vertical="center" wrapText="1"/>
    </xf>
    <xf numFmtId="4" fontId="54" fillId="37" borderId="54" xfId="0" applyNumberFormat="1" applyFont="1" applyFill="1" applyBorder="1" applyAlignment="1">
      <alignment horizontal="right" vertical="center" wrapText="1"/>
    </xf>
    <xf numFmtId="0" fontId="54" fillId="37" borderId="38" xfId="0" applyFont="1" applyFill="1" applyBorder="1" applyAlignment="1">
      <alignment vertical="center" wrapText="1"/>
    </xf>
    <xf numFmtId="4" fontId="53" fillId="36" borderId="28" xfId="0" applyNumberFormat="1" applyFont="1" applyFill="1" applyBorder="1" applyAlignment="1">
      <alignment horizontal="right" vertical="center" wrapText="1"/>
    </xf>
    <xf numFmtId="49" fontId="53" fillId="0" borderId="55" xfId="0" applyNumberFormat="1" applyFont="1" applyBorder="1" applyAlignment="1">
      <alignment horizontal="center" vertical="top" wrapText="1"/>
    </xf>
    <xf numFmtId="4" fontId="59" fillId="0" borderId="43" xfId="0" applyNumberFormat="1" applyFont="1" applyBorder="1" applyAlignment="1">
      <alignment horizontal="center" vertical="top" wrapText="1"/>
    </xf>
    <xf numFmtId="175" fontId="54" fillId="0" borderId="56" xfId="0" applyNumberFormat="1" applyFont="1" applyBorder="1" applyAlignment="1">
      <alignment vertical="top" wrapText="1"/>
    </xf>
    <xf numFmtId="174" fontId="60" fillId="36" borderId="27" xfId="0" applyNumberFormat="1" applyFont="1" applyFill="1" applyBorder="1" applyAlignment="1">
      <alignment vertical="center" wrapText="1"/>
    </xf>
    <xf numFmtId="174" fontId="60" fillId="37" borderId="53" xfId="0" applyNumberFormat="1" applyFont="1" applyFill="1" applyBorder="1" applyAlignment="1">
      <alignment vertical="center"/>
    </xf>
    <xf numFmtId="175" fontId="54" fillId="0" borderId="56" xfId="0" applyNumberFormat="1" applyFont="1" applyBorder="1" applyAlignment="1">
      <alignment horizontal="left" vertical="top" wrapText="1"/>
    </xf>
    <xf numFmtId="175" fontId="54" fillId="0" borderId="57" xfId="0" applyNumberFormat="1" applyFont="1" applyBorder="1" applyAlignment="1">
      <alignment horizontal="left" vertical="top" wrapText="1"/>
    </xf>
    <xf numFmtId="49" fontId="53" fillId="37" borderId="14" xfId="0" applyNumberFormat="1" applyFont="1" applyFill="1" applyBorder="1" applyAlignment="1">
      <alignment horizontal="center" vertical="center"/>
    </xf>
    <xf numFmtId="49" fontId="61" fillId="36" borderId="29" xfId="0" applyNumberFormat="1" applyFont="1" applyFill="1" applyBorder="1" applyAlignment="1">
      <alignment horizontal="center" wrapText="1"/>
    </xf>
    <xf numFmtId="174" fontId="62" fillId="36" borderId="58" xfId="0" applyNumberFormat="1" applyFont="1" applyFill="1" applyBorder="1" applyAlignment="1">
      <alignment wrapText="1"/>
    </xf>
    <xf numFmtId="49" fontId="61" fillId="0" borderId="55" xfId="0" applyNumberFormat="1" applyFont="1" applyBorder="1" applyAlignment="1">
      <alignment horizontal="center" vertical="top" wrapText="1"/>
    </xf>
    <xf numFmtId="174" fontId="54" fillId="0" borderId="41" xfId="0" applyNumberFormat="1" applyFont="1" applyBorder="1" applyAlignment="1">
      <alignment horizontal="center" vertical="top" wrapText="1"/>
    </xf>
    <xf numFmtId="49" fontId="53" fillId="37" borderId="51" xfId="0" applyNumberFormat="1" applyFont="1" applyFill="1" applyBorder="1" applyAlignment="1">
      <alignment horizontal="center" vertical="center"/>
    </xf>
    <xf numFmtId="174" fontId="54" fillId="37" borderId="32" xfId="0" applyNumberFormat="1" applyFont="1" applyFill="1" applyBorder="1" applyAlignment="1">
      <alignment vertical="center"/>
    </xf>
    <xf numFmtId="49" fontId="62" fillId="36" borderId="34" xfId="0" applyNumberFormat="1" applyFont="1" applyFill="1" applyBorder="1" applyAlignment="1">
      <alignment horizontal="center" wrapText="1"/>
    </xf>
    <xf numFmtId="49" fontId="62" fillId="0" borderId="29" xfId="0" applyNumberFormat="1" applyFont="1" applyBorder="1" applyAlignment="1">
      <alignment horizontal="center" vertical="top" wrapText="1"/>
    </xf>
    <xf numFmtId="175" fontId="0" fillId="0" borderId="38" xfId="0" applyNumberFormat="1" applyFont="1" applyBorder="1" applyAlignment="1">
      <alignment vertical="top" wrapText="1"/>
    </xf>
    <xf numFmtId="49" fontId="53" fillId="37" borderId="31" xfId="0" applyNumberFormat="1" applyFont="1" applyFill="1" applyBorder="1" applyAlignment="1">
      <alignment horizontal="center" vertical="center"/>
    </xf>
    <xf numFmtId="174" fontId="58" fillId="35" borderId="53" xfId="0" applyNumberFormat="1" applyFont="1" applyFill="1" applyBorder="1" applyAlignment="1">
      <alignment vertical="top"/>
    </xf>
    <xf numFmtId="174" fontId="55" fillId="35" borderId="37" xfId="0" applyNumberFormat="1" applyFont="1" applyFill="1" applyBorder="1" applyAlignment="1">
      <alignment horizontal="center" vertical="top"/>
    </xf>
    <xf numFmtId="174" fontId="55" fillId="35" borderId="54" xfId="0" applyNumberFormat="1" applyFont="1" applyFill="1" applyBorder="1" applyAlignment="1">
      <alignment vertical="top"/>
    </xf>
    <xf numFmtId="174" fontId="55" fillId="35" borderId="29" xfId="0" applyNumberFormat="1" applyFont="1" applyFill="1" applyBorder="1" applyAlignment="1">
      <alignment vertical="top"/>
    </xf>
    <xf numFmtId="3" fontId="55" fillId="35" borderId="53" xfId="0" applyNumberFormat="1" applyFont="1" applyFill="1" applyBorder="1" applyAlignment="1">
      <alignment vertical="top"/>
    </xf>
    <xf numFmtId="4" fontId="55" fillId="35" borderId="37" xfId="0" applyNumberFormat="1" applyFont="1" applyFill="1" applyBorder="1" applyAlignment="1">
      <alignment vertical="top"/>
    </xf>
    <xf numFmtId="4" fontId="55" fillId="35" borderId="54" xfId="0" applyNumberFormat="1" applyFont="1" applyFill="1" applyBorder="1" applyAlignment="1">
      <alignment horizontal="right" vertical="top"/>
    </xf>
    <xf numFmtId="0" fontId="55" fillId="35" borderId="38" xfId="0" applyFont="1" applyFill="1" applyBorder="1" applyAlignment="1">
      <alignment vertical="top" wrapText="1"/>
    </xf>
    <xf numFmtId="0" fontId="57" fillId="0" borderId="0" xfId="0" applyFont="1" applyAlignment="1">
      <alignment vertical="top"/>
    </xf>
    <xf numFmtId="174" fontId="54" fillId="0" borderId="28" xfId="0" applyNumberFormat="1" applyFont="1" applyBorder="1" applyAlignment="1">
      <alignment wrapText="1"/>
    </xf>
    <xf numFmtId="3" fontId="54" fillId="0" borderId="28" xfId="0" applyNumberFormat="1" applyFont="1" applyBorder="1" applyAlignment="1">
      <alignment wrapText="1"/>
    </xf>
    <xf numFmtId="4" fontId="54" fillId="0" borderId="28" xfId="0" applyNumberFormat="1" applyFont="1" applyBorder="1" applyAlignment="1">
      <alignment wrapText="1"/>
    </xf>
    <xf numFmtId="4" fontId="54" fillId="0" borderId="28" xfId="0" applyNumberFormat="1" applyFont="1" applyBorder="1" applyAlignment="1">
      <alignment horizontal="right" vertical="top" wrapText="1"/>
    </xf>
    <xf numFmtId="0" fontId="54" fillId="0" borderId="38" xfId="0" applyFont="1" applyBorder="1" applyAlignment="1">
      <alignment wrapText="1"/>
    </xf>
    <xf numFmtId="174" fontId="53" fillId="35" borderId="29" xfId="0" applyNumberFormat="1" applyFont="1" applyFill="1" applyBorder="1" applyAlignment="1">
      <alignment wrapText="1"/>
    </xf>
    <xf numFmtId="3" fontId="53" fillId="35" borderId="59" xfId="0" applyNumberFormat="1" applyFont="1" applyFill="1" applyBorder="1" applyAlignment="1">
      <alignment wrapText="1"/>
    </xf>
    <xf numFmtId="4" fontId="53" fillId="35" borderId="37" xfId="0" applyNumberFormat="1" applyFont="1" applyFill="1" applyBorder="1" applyAlignment="1">
      <alignment wrapText="1"/>
    </xf>
    <xf numFmtId="4" fontId="53" fillId="35" borderId="37" xfId="0" applyNumberFormat="1" applyFont="1" applyFill="1" applyBorder="1" applyAlignment="1">
      <alignment horizontal="right" vertical="top" wrapText="1"/>
    </xf>
    <xf numFmtId="3" fontId="53" fillId="35" borderId="37" xfId="0" applyNumberFormat="1" applyFont="1" applyFill="1" applyBorder="1" applyAlignment="1">
      <alignment wrapText="1"/>
    </xf>
    <xf numFmtId="4" fontId="53" fillId="35" borderId="60" xfId="0" applyNumberFormat="1" applyFont="1" applyFill="1" applyBorder="1" applyAlignment="1">
      <alignment horizontal="right" vertical="top" wrapText="1"/>
    </xf>
    <xf numFmtId="4" fontId="53" fillId="35" borderId="29" xfId="0" applyNumberFormat="1" applyFont="1" applyFill="1" applyBorder="1" applyAlignment="1">
      <alignment horizontal="right" vertical="top" wrapText="1"/>
    </xf>
    <xf numFmtId="0" fontId="53" fillId="35" borderId="38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61" xfId="0" applyFont="1" applyBorder="1" applyAlignment="1">
      <alignment wrapText="1"/>
    </xf>
    <xf numFmtId="3" fontId="54" fillId="0" borderId="61" xfId="0" applyNumberFormat="1" applyFont="1" applyBorder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right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horizontal="center"/>
    </xf>
    <xf numFmtId="0" fontId="64" fillId="0" borderId="0" xfId="0" applyFont="1" applyAlignment="1">
      <alignment wrapText="1"/>
    </xf>
    <xf numFmtId="0" fontId="63" fillId="0" borderId="0" xfId="0" applyFont="1" applyAlignment="1">
      <alignment horizontal="right"/>
    </xf>
    <xf numFmtId="3" fontId="63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23" xfId="0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4" fontId="43" fillId="0" borderId="23" xfId="0" applyNumberFormat="1" applyFont="1" applyBorder="1" applyAlignment="1">
      <alignment wrapText="1"/>
    </xf>
    <xf numFmtId="0" fontId="43" fillId="0" borderId="23" xfId="0" applyFont="1" applyBorder="1" applyAlignment="1">
      <alignment wrapText="1"/>
    </xf>
    <xf numFmtId="4" fontId="54" fillId="0" borderId="51" xfId="0" applyNumberFormat="1" applyFont="1" applyBorder="1" applyAlignment="1">
      <alignment horizontal="center" vertical="top" wrapText="1"/>
    </xf>
    <xf numFmtId="174" fontId="53" fillId="0" borderId="62" xfId="0" applyNumberFormat="1" applyFont="1" applyBorder="1" applyAlignment="1">
      <alignment vertical="top" wrapText="1"/>
    </xf>
    <xf numFmtId="49" fontId="53" fillId="0" borderId="62" xfId="0" applyNumberFormat="1" applyFont="1" applyBorder="1" applyAlignment="1">
      <alignment horizontal="center" vertical="top" wrapText="1"/>
    </xf>
    <xf numFmtId="174" fontId="54" fillId="0" borderId="63" xfId="0" applyNumberFormat="1" applyFont="1" applyBorder="1" applyAlignment="1">
      <alignment vertical="top" wrapText="1"/>
    </xf>
    <xf numFmtId="174" fontId="54" fillId="0" borderId="63" xfId="0" applyNumberFormat="1" applyFont="1" applyBorder="1" applyAlignment="1">
      <alignment horizontal="center" vertical="top" wrapText="1"/>
    </xf>
    <xf numFmtId="174" fontId="53" fillId="0" borderId="64" xfId="0" applyNumberFormat="1" applyFont="1" applyBorder="1" applyAlignment="1">
      <alignment vertical="top" wrapText="1"/>
    </xf>
    <xf numFmtId="49" fontId="53" fillId="0" borderId="64" xfId="0" applyNumberFormat="1" applyFont="1" applyBorder="1" applyAlignment="1">
      <alignment horizontal="center" vertical="top" wrapText="1"/>
    </xf>
    <xf numFmtId="174" fontId="54" fillId="0" borderId="65" xfId="0" applyNumberFormat="1" applyFont="1" applyBorder="1" applyAlignment="1">
      <alignment vertical="top" wrapText="1"/>
    </xf>
    <xf numFmtId="174" fontId="54" fillId="0" borderId="65" xfId="0" applyNumberFormat="1" applyFont="1" applyBorder="1" applyAlignment="1">
      <alignment horizontal="center" vertical="top" wrapText="1"/>
    </xf>
    <xf numFmtId="174" fontId="54" fillId="0" borderId="66" xfId="0" applyNumberFormat="1" applyFont="1" applyBorder="1" applyAlignment="1">
      <alignment vertical="top" wrapText="1"/>
    </xf>
    <xf numFmtId="174" fontId="54" fillId="0" borderId="66" xfId="0" applyNumberFormat="1" applyFont="1" applyBorder="1" applyAlignment="1">
      <alignment horizontal="center" vertical="top" wrapText="1"/>
    </xf>
    <xf numFmtId="174" fontId="54" fillId="0" borderId="67" xfId="0" applyNumberFormat="1" applyFont="1" applyBorder="1" applyAlignment="1">
      <alignment vertical="top" wrapText="1"/>
    </xf>
    <xf numFmtId="174" fontId="54" fillId="0" borderId="67" xfId="0" applyNumberFormat="1" applyFont="1" applyBorder="1" applyAlignment="1">
      <alignment horizontal="center" vertical="top" wrapText="1"/>
    </xf>
    <xf numFmtId="3" fontId="54" fillId="0" borderId="68" xfId="0" applyNumberFormat="1" applyFont="1" applyBorder="1" applyAlignment="1">
      <alignment horizontal="center" vertical="top" wrapText="1"/>
    </xf>
    <xf numFmtId="4" fontId="54" fillId="0" borderId="69" xfId="0" applyNumberFormat="1" applyFont="1" applyBorder="1" applyAlignment="1">
      <alignment horizontal="center" vertical="top" wrapText="1"/>
    </xf>
    <xf numFmtId="4" fontId="54" fillId="0" borderId="70" xfId="0" applyNumberFormat="1" applyFont="1" applyBorder="1" applyAlignment="1">
      <alignment horizontal="right" vertical="top" wrapText="1"/>
    </xf>
    <xf numFmtId="3" fontId="54" fillId="0" borderId="71" xfId="0" applyNumberFormat="1" applyFont="1" applyBorder="1" applyAlignment="1">
      <alignment horizontal="center" vertical="top" wrapText="1"/>
    </xf>
    <xf numFmtId="4" fontId="54" fillId="0" borderId="72" xfId="0" applyNumberFormat="1" applyFont="1" applyBorder="1" applyAlignment="1">
      <alignment horizontal="center" vertical="top" wrapText="1"/>
    </xf>
    <xf numFmtId="4" fontId="54" fillId="0" borderId="73" xfId="0" applyNumberFormat="1" applyFont="1" applyBorder="1" applyAlignment="1">
      <alignment horizontal="right" vertical="top" wrapText="1"/>
    </xf>
    <xf numFmtId="3" fontId="54" fillId="0" borderId="74" xfId="0" applyNumberFormat="1" applyFont="1" applyBorder="1" applyAlignment="1">
      <alignment horizontal="center" vertical="top" wrapText="1"/>
    </xf>
    <xf numFmtId="4" fontId="54" fillId="0" borderId="75" xfId="0" applyNumberFormat="1" applyFont="1" applyBorder="1" applyAlignment="1">
      <alignment horizontal="center" vertical="top" wrapText="1"/>
    </xf>
    <xf numFmtId="4" fontId="54" fillId="0" borderId="76" xfId="0" applyNumberFormat="1" applyFont="1" applyBorder="1" applyAlignment="1">
      <alignment horizontal="right" vertical="top" wrapText="1"/>
    </xf>
    <xf numFmtId="3" fontId="54" fillId="0" borderId="77" xfId="0" applyNumberFormat="1" applyFont="1" applyBorder="1" applyAlignment="1">
      <alignment horizontal="center" vertical="top" wrapText="1"/>
    </xf>
    <xf numFmtId="4" fontId="54" fillId="0" borderId="78" xfId="0" applyNumberFormat="1" applyFont="1" applyBorder="1" applyAlignment="1">
      <alignment horizontal="center" vertical="top" wrapText="1"/>
    </xf>
    <xf numFmtId="4" fontId="54" fillId="0" borderId="79" xfId="0" applyNumberFormat="1" applyFont="1" applyBorder="1" applyAlignment="1">
      <alignment horizontal="right" vertical="top" wrapText="1"/>
    </xf>
    <xf numFmtId="174" fontId="53" fillId="0" borderId="46" xfId="0" applyNumberFormat="1" applyFont="1" applyBorder="1" applyAlignment="1">
      <alignment vertical="top" wrapText="1"/>
    </xf>
    <xf numFmtId="49" fontId="53" fillId="0" borderId="45" xfId="0" applyNumberFormat="1" applyFont="1" applyBorder="1" applyAlignment="1">
      <alignment horizontal="center" vertical="top" wrapText="1"/>
    </xf>
    <xf numFmtId="175" fontId="54" fillId="0" borderId="80" xfId="0" applyNumberFormat="1" applyFont="1" applyBorder="1" applyAlignment="1">
      <alignment vertical="top" wrapText="1"/>
    </xf>
    <xf numFmtId="175" fontId="4" fillId="0" borderId="80" xfId="0" applyNumberFormat="1" applyFont="1" applyBorder="1" applyAlignment="1">
      <alignment vertical="top" wrapText="1"/>
    </xf>
    <xf numFmtId="3" fontId="54" fillId="0" borderId="81" xfId="0" applyNumberFormat="1" applyFont="1" applyBorder="1" applyAlignment="1">
      <alignment horizontal="center" vertical="top" wrapText="1"/>
    </xf>
    <xf numFmtId="4" fontId="54" fillId="0" borderId="82" xfId="0" applyNumberFormat="1" applyFont="1" applyBorder="1" applyAlignment="1">
      <alignment horizontal="center" vertical="top" wrapText="1"/>
    </xf>
    <xf numFmtId="3" fontId="54" fillId="0" borderId="83" xfId="0" applyNumberFormat="1" applyFont="1" applyBorder="1" applyAlignment="1">
      <alignment horizontal="center" vertical="top" wrapText="1"/>
    </xf>
    <xf numFmtId="4" fontId="54" fillId="0" borderId="84" xfId="0" applyNumberFormat="1" applyFont="1" applyBorder="1" applyAlignment="1">
      <alignment horizontal="center" vertical="top" wrapText="1"/>
    </xf>
    <xf numFmtId="4" fontId="54" fillId="0" borderId="85" xfId="0" applyNumberFormat="1" applyFont="1" applyBorder="1" applyAlignment="1">
      <alignment horizontal="right" vertical="top" wrapText="1"/>
    </xf>
    <xf numFmtId="4" fontId="54" fillId="0" borderId="43" xfId="0" applyNumberFormat="1" applyFont="1" applyBorder="1" applyAlignment="1">
      <alignment horizontal="center" vertical="top" wrapText="1"/>
    </xf>
    <xf numFmtId="4" fontId="54" fillId="0" borderId="86" xfId="0" applyNumberFormat="1" applyFont="1" applyBorder="1" applyAlignment="1">
      <alignment horizontal="right" vertical="top" wrapText="1"/>
    </xf>
    <xf numFmtId="4" fontId="54" fillId="0" borderId="87" xfId="0" applyNumberFormat="1" applyFont="1" applyBorder="1" applyAlignment="1">
      <alignment horizontal="center" vertical="top" wrapText="1"/>
    </xf>
    <xf numFmtId="4" fontId="54" fillId="0" borderId="88" xfId="0" applyNumberFormat="1" applyFont="1" applyBorder="1" applyAlignment="1">
      <alignment horizontal="right" vertical="top" wrapText="1"/>
    </xf>
    <xf numFmtId="3" fontId="54" fillId="0" borderId="89" xfId="0" applyNumberFormat="1" applyFont="1" applyBorder="1" applyAlignment="1">
      <alignment horizontal="center" vertical="top" wrapText="1"/>
    </xf>
    <xf numFmtId="4" fontId="54" fillId="0" borderId="51" xfId="0" applyNumberFormat="1" applyFont="1" applyBorder="1" applyAlignment="1">
      <alignment horizontal="center" vertical="top" wrapText="1"/>
    </xf>
    <xf numFmtId="4" fontId="54" fillId="0" borderId="90" xfId="0" applyNumberFormat="1" applyFont="1" applyBorder="1" applyAlignment="1">
      <alignment horizontal="right" vertical="top" wrapText="1"/>
    </xf>
    <xf numFmtId="174" fontId="53" fillId="0" borderId="39" xfId="0" applyNumberFormat="1" applyFont="1" applyBorder="1" applyAlignment="1">
      <alignment vertical="top" wrapText="1"/>
    </xf>
    <xf numFmtId="49" fontId="53" fillId="0" borderId="55" xfId="0" applyNumberFormat="1" applyFont="1" applyBorder="1" applyAlignment="1">
      <alignment horizontal="center" vertical="top" wrapText="1"/>
    </xf>
    <xf numFmtId="175" fontId="54" fillId="0" borderId="56" xfId="0" applyNumberFormat="1" applyFont="1" applyBorder="1" applyAlignment="1">
      <alignment horizontal="left" vertical="top" wrapText="1"/>
    </xf>
    <xf numFmtId="174" fontId="53" fillId="0" borderId="25" xfId="0" applyNumberFormat="1" applyFont="1" applyBorder="1" applyAlignment="1">
      <alignment vertical="top" wrapText="1"/>
    </xf>
    <xf numFmtId="49" fontId="53" fillId="0" borderId="47" xfId="0" applyNumberFormat="1" applyFont="1" applyBorder="1" applyAlignment="1">
      <alignment horizontal="center" vertical="top" wrapText="1"/>
    </xf>
    <xf numFmtId="175" fontId="54" fillId="0" borderId="57" xfId="0" applyNumberFormat="1" applyFont="1" applyBorder="1" applyAlignment="1">
      <alignment horizontal="left" vertical="top" wrapText="1"/>
    </xf>
    <xf numFmtId="3" fontId="53" fillId="36" borderId="36" xfId="0" applyNumberFormat="1" applyFont="1" applyFill="1" applyBorder="1" applyAlignment="1">
      <alignment horizontal="center" vertical="center" wrapText="1"/>
    </xf>
    <xf numFmtId="4" fontId="53" fillId="36" borderId="36" xfId="0" applyNumberFormat="1" applyFont="1" applyFill="1" applyBorder="1" applyAlignment="1">
      <alignment horizontal="center" vertical="center" wrapText="1"/>
    </xf>
    <xf numFmtId="4" fontId="53" fillId="36" borderId="36" xfId="0" applyNumberFormat="1" applyFont="1" applyFill="1" applyBorder="1" applyAlignment="1">
      <alignment horizontal="right" vertical="center" wrapText="1"/>
    </xf>
    <xf numFmtId="175" fontId="54" fillId="0" borderId="56" xfId="0" applyNumberFormat="1" applyFont="1" applyBorder="1" applyAlignment="1">
      <alignment vertical="top" wrapText="1"/>
    </xf>
    <xf numFmtId="174" fontId="54" fillId="0" borderId="40" xfId="0" applyNumberFormat="1" applyFont="1" applyBorder="1" applyAlignment="1">
      <alignment horizontal="center" vertical="top" wrapText="1"/>
    </xf>
    <xf numFmtId="3" fontId="54" fillId="0" borderId="42" xfId="0" applyNumberFormat="1" applyFont="1" applyBorder="1" applyAlignment="1">
      <alignment horizontal="center" vertical="top" wrapText="1"/>
    </xf>
    <xf numFmtId="4" fontId="54" fillId="0" borderId="44" xfId="0" applyNumberFormat="1" applyFont="1" applyBorder="1" applyAlignment="1">
      <alignment horizontal="right" vertical="top" wrapText="1"/>
    </xf>
    <xf numFmtId="4" fontId="54" fillId="0" borderId="91" xfId="0" applyNumberFormat="1" applyFont="1" applyBorder="1" applyAlignment="1">
      <alignment horizontal="right" vertical="top" wrapText="1"/>
    </xf>
    <xf numFmtId="4" fontId="54" fillId="0" borderId="82" xfId="0" applyNumberFormat="1" applyFont="1" applyBorder="1" applyAlignment="1">
      <alignment horizontal="right" vertical="top" wrapText="1"/>
    </xf>
    <xf numFmtId="4" fontId="54" fillId="0" borderId="78" xfId="0" applyNumberFormat="1" applyFont="1" applyBorder="1" applyAlignment="1">
      <alignment horizontal="right" vertical="top" wrapText="1"/>
    </xf>
    <xf numFmtId="4" fontId="54" fillId="0" borderId="24" xfId="0" applyNumberFormat="1" applyFont="1" applyBorder="1" applyAlignment="1">
      <alignment horizontal="right" vertical="center" wrapText="1"/>
    </xf>
    <xf numFmtId="174" fontId="54" fillId="0" borderId="92" xfId="0" applyNumberFormat="1" applyFont="1" applyBorder="1" applyAlignment="1">
      <alignment horizontal="center" vertical="top" wrapText="1"/>
    </xf>
    <xf numFmtId="174" fontId="54" fillId="0" borderId="93" xfId="0" applyNumberFormat="1" applyFont="1" applyBorder="1" applyAlignment="1">
      <alignment horizontal="center" vertical="top" wrapText="1"/>
    </xf>
    <xf numFmtId="174" fontId="54" fillId="0" borderId="94" xfId="0" applyNumberFormat="1" applyFont="1" applyBorder="1" applyAlignment="1">
      <alignment horizontal="center" vertical="top" wrapText="1"/>
    </xf>
    <xf numFmtId="174" fontId="54" fillId="0" borderId="95" xfId="0" applyNumberFormat="1" applyFont="1" applyBorder="1" applyAlignment="1">
      <alignment horizontal="center" vertical="top" wrapText="1"/>
    </xf>
    <xf numFmtId="174" fontId="54" fillId="0" borderId="96" xfId="0" applyNumberFormat="1" applyFont="1" applyBorder="1" applyAlignment="1">
      <alignment horizontal="center" vertical="top" wrapText="1"/>
    </xf>
    <xf numFmtId="174" fontId="54" fillId="0" borderId="97" xfId="0" applyNumberFormat="1" applyFont="1" applyBorder="1" applyAlignment="1">
      <alignment horizontal="center" vertical="top" wrapText="1"/>
    </xf>
    <xf numFmtId="174" fontId="54" fillId="0" borderId="98" xfId="0" applyNumberFormat="1" applyFont="1" applyBorder="1" applyAlignment="1">
      <alignment horizontal="center" vertical="top" wrapText="1"/>
    </xf>
    <xf numFmtId="3" fontId="54" fillId="0" borderId="99" xfId="0" applyNumberFormat="1" applyFont="1" applyBorder="1" applyAlignment="1">
      <alignment horizontal="center" vertical="top" wrapText="1"/>
    </xf>
    <xf numFmtId="3" fontId="54" fillId="0" borderId="100" xfId="0" applyNumberFormat="1" applyFont="1" applyBorder="1" applyAlignment="1">
      <alignment horizontal="center" vertical="top" wrapText="1"/>
    </xf>
    <xf numFmtId="3" fontId="54" fillId="37" borderId="101" xfId="0" applyNumberFormat="1" applyFont="1" applyFill="1" applyBorder="1" applyAlignment="1">
      <alignment horizontal="center" vertical="center" wrapText="1"/>
    </xf>
    <xf numFmtId="4" fontId="54" fillId="37" borderId="31" xfId="0" applyNumberFormat="1" applyFont="1" applyFill="1" applyBorder="1" applyAlignment="1">
      <alignment horizontal="center" vertical="center" wrapText="1"/>
    </xf>
    <xf numFmtId="4" fontId="54" fillId="37" borderId="32" xfId="0" applyNumberFormat="1" applyFont="1" applyFill="1" applyBorder="1" applyAlignment="1">
      <alignment horizontal="right" vertical="center" wrapText="1"/>
    </xf>
    <xf numFmtId="3" fontId="54" fillId="0" borderId="102" xfId="0" applyNumberFormat="1" applyFont="1" applyBorder="1" applyAlignment="1">
      <alignment horizontal="center" vertical="top" wrapText="1"/>
    </xf>
    <xf numFmtId="3" fontId="54" fillId="0" borderId="100" xfId="0" applyNumberFormat="1" applyFont="1" applyBorder="1" applyAlignment="1">
      <alignment horizontal="center" vertical="top" wrapText="1"/>
    </xf>
    <xf numFmtId="3" fontId="54" fillId="0" borderId="103" xfId="0" applyNumberFormat="1" applyFont="1" applyBorder="1" applyAlignment="1">
      <alignment horizontal="center" vertical="top" wrapText="1"/>
    </xf>
    <xf numFmtId="4" fontId="54" fillId="0" borderId="104" xfId="0" applyNumberFormat="1" applyFont="1" applyBorder="1" applyAlignment="1">
      <alignment horizontal="right" vertical="top" wrapText="1"/>
    </xf>
    <xf numFmtId="4" fontId="54" fillId="0" borderId="105" xfId="0" applyNumberFormat="1" applyFont="1" applyBorder="1" applyAlignment="1">
      <alignment horizontal="right" vertical="top" wrapText="1"/>
    </xf>
    <xf numFmtId="3" fontId="54" fillId="0" borderId="99" xfId="0" applyNumberFormat="1" applyFont="1" applyBorder="1" applyAlignment="1">
      <alignment horizontal="center" vertical="top" wrapText="1"/>
    </xf>
    <xf numFmtId="3" fontId="54" fillId="0" borderId="106" xfId="0" applyNumberFormat="1" applyFont="1" applyBorder="1" applyAlignment="1">
      <alignment horizontal="center" vertical="top" wrapText="1"/>
    </xf>
    <xf numFmtId="3" fontId="54" fillId="0" borderId="107" xfId="0" applyNumberFormat="1" applyFont="1" applyBorder="1" applyAlignment="1">
      <alignment horizontal="center" vertical="top" wrapText="1"/>
    </xf>
    <xf numFmtId="3" fontId="54" fillId="0" borderId="108" xfId="0" applyNumberFormat="1" applyFont="1" applyBorder="1" applyAlignment="1">
      <alignment horizontal="center" vertical="top" wrapText="1"/>
    </xf>
    <xf numFmtId="3" fontId="54" fillId="37" borderId="30" xfId="0" applyNumberFormat="1" applyFont="1" applyFill="1" applyBorder="1" applyAlignment="1">
      <alignment horizontal="center" vertical="center" wrapText="1"/>
    </xf>
    <xf numFmtId="4" fontId="54" fillId="0" borderId="72" xfId="0" applyNumberFormat="1" applyFont="1" applyBorder="1" applyAlignment="1">
      <alignment horizontal="center" vertical="top" wrapText="1"/>
    </xf>
    <xf numFmtId="3" fontId="54" fillId="0" borderId="81" xfId="0" applyNumberFormat="1" applyFont="1" applyBorder="1" applyAlignment="1">
      <alignment horizontal="center" vertical="top" wrapText="1"/>
    </xf>
    <xf numFmtId="4" fontId="54" fillId="0" borderId="82" xfId="0" applyNumberFormat="1" applyFont="1" applyBorder="1" applyAlignment="1">
      <alignment horizontal="center" vertical="top" wrapText="1"/>
    </xf>
    <xf numFmtId="4" fontId="54" fillId="0" borderId="91" xfId="0" applyNumberFormat="1" applyFont="1" applyBorder="1" applyAlignment="1">
      <alignment horizontal="right" vertical="top" wrapText="1"/>
    </xf>
    <xf numFmtId="3" fontId="54" fillId="0" borderId="71" xfId="0" applyNumberFormat="1" applyFont="1" applyBorder="1" applyAlignment="1">
      <alignment horizontal="center" vertical="top" wrapText="1"/>
    </xf>
    <xf numFmtId="4" fontId="54" fillId="0" borderId="73" xfId="0" applyNumberFormat="1" applyFont="1" applyBorder="1" applyAlignment="1">
      <alignment horizontal="right" vertical="top" wrapText="1"/>
    </xf>
    <xf numFmtId="3" fontId="54" fillId="0" borderId="77" xfId="0" applyNumberFormat="1" applyFont="1" applyBorder="1" applyAlignment="1">
      <alignment horizontal="center" vertical="top" wrapText="1"/>
    </xf>
    <xf numFmtId="4" fontId="54" fillId="0" borderId="78" xfId="0" applyNumberFormat="1" applyFont="1" applyBorder="1" applyAlignment="1">
      <alignment horizontal="center" vertical="top" wrapText="1"/>
    </xf>
    <xf numFmtId="4" fontId="54" fillId="0" borderId="79" xfId="0" applyNumberFormat="1" applyFont="1" applyBorder="1" applyAlignment="1">
      <alignment horizontal="right" vertical="top" wrapText="1"/>
    </xf>
    <xf numFmtId="49" fontId="53" fillId="37" borderId="60" xfId="0" applyNumberFormat="1" applyFont="1" applyFill="1" applyBorder="1" applyAlignment="1">
      <alignment horizontal="center" vertical="center"/>
    </xf>
    <xf numFmtId="174" fontId="60" fillId="36" borderId="109" xfId="0" applyNumberFormat="1" applyFont="1" applyFill="1" applyBorder="1" applyAlignment="1">
      <alignment vertical="center" wrapText="1"/>
    </xf>
    <xf numFmtId="174" fontId="53" fillId="36" borderId="110" xfId="0" applyNumberFormat="1" applyFont="1" applyFill="1" applyBorder="1" applyAlignment="1">
      <alignment horizontal="center" vertical="center" wrapText="1"/>
    </xf>
    <xf numFmtId="3" fontId="53" fillId="36" borderId="111" xfId="0" applyNumberFormat="1" applyFont="1" applyFill="1" applyBorder="1" applyAlignment="1">
      <alignment horizontal="center" vertical="center" wrapText="1"/>
    </xf>
    <xf numFmtId="4" fontId="53" fillId="36" borderId="110" xfId="0" applyNumberFormat="1" applyFont="1" applyFill="1" applyBorder="1" applyAlignment="1">
      <alignment horizontal="center" vertical="center" wrapText="1"/>
    </xf>
    <xf numFmtId="174" fontId="54" fillId="37" borderId="112" xfId="0" applyNumberFormat="1" applyFont="1" applyFill="1" applyBorder="1" applyAlignment="1">
      <alignment vertical="center"/>
    </xf>
    <xf numFmtId="174" fontId="54" fillId="37" borderId="113" xfId="0" applyNumberFormat="1" applyFont="1" applyFill="1" applyBorder="1" applyAlignment="1">
      <alignment horizontal="center" vertical="center" wrapText="1"/>
    </xf>
    <xf numFmtId="3" fontId="54" fillId="37" borderId="114" xfId="0" applyNumberFormat="1" applyFont="1" applyFill="1" applyBorder="1" applyAlignment="1">
      <alignment horizontal="center" vertical="center" wrapText="1"/>
    </xf>
    <xf numFmtId="4" fontId="54" fillId="0" borderId="115" xfId="0" applyNumberFormat="1" applyFont="1" applyBorder="1" applyAlignment="1">
      <alignment horizontal="right" vertical="top" wrapText="1"/>
    </xf>
    <xf numFmtId="4" fontId="53" fillId="36" borderId="116" xfId="0" applyNumberFormat="1" applyFont="1" applyFill="1" applyBorder="1" applyAlignment="1">
      <alignment horizontal="right" vertical="center" wrapText="1"/>
    </xf>
    <xf numFmtId="4" fontId="54" fillId="37" borderId="117" xfId="0" applyNumberFormat="1" applyFont="1" applyFill="1" applyBorder="1" applyAlignment="1">
      <alignment horizontal="center" vertical="center" wrapText="1"/>
    </xf>
    <xf numFmtId="4" fontId="54" fillId="37" borderId="118" xfId="0" applyNumberFormat="1" applyFont="1" applyFill="1" applyBorder="1" applyAlignment="1">
      <alignment horizontal="right" vertical="center" wrapText="1"/>
    </xf>
    <xf numFmtId="4" fontId="53" fillId="36" borderId="14" xfId="0" applyNumberFormat="1" applyFont="1" applyFill="1" applyBorder="1" applyAlignment="1">
      <alignment horizontal="right" vertical="center" wrapText="1"/>
    </xf>
    <xf numFmtId="174" fontId="54" fillId="0" borderId="119" xfId="0" applyNumberFormat="1" applyFont="1" applyBorder="1" applyAlignment="1">
      <alignment horizontal="center" vertical="top" wrapText="1"/>
    </xf>
    <xf numFmtId="3" fontId="53" fillId="36" borderId="110" xfId="0" applyNumberFormat="1" applyFont="1" applyFill="1" applyBorder="1" applyAlignment="1">
      <alignment horizontal="center" vertical="center" wrapText="1"/>
    </xf>
    <xf numFmtId="4" fontId="53" fillId="36" borderId="31" xfId="0" applyNumberFormat="1" applyFont="1" applyFill="1" applyBorder="1" applyAlignment="1">
      <alignment horizontal="right" vertical="center" wrapText="1"/>
    </xf>
    <xf numFmtId="4" fontId="54" fillId="0" borderId="120" xfId="0" applyNumberFormat="1" applyFont="1" applyBorder="1" applyAlignment="1">
      <alignment horizontal="right" vertical="top" wrapText="1"/>
    </xf>
    <xf numFmtId="4" fontId="54" fillId="0" borderId="121" xfId="0" applyNumberFormat="1" applyFont="1" applyBorder="1" applyAlignment="1">
      <alignment horizontal="right" vertical="top" wrapText="1"/>
    </xf>
    <xf numFmtId="4" fontId="54" fillId="0" borderId="122" xfId="0" applyNumberFormat="1" applyFont="1" applyBorder="1" applyAlignment="1">
      <alignment horizontal="right" vertical="top" wrapText="1"/>
    </xf>
    <xf numFmtId="0" fontId="54" fillId="0" borderId="61" xfId="0" applyFont="1" applyBorder="1" applyAlignment="1">
      <alignment horizontal="center" wrapText="1"/>
    </xf>
    <xf numFmtId="0" fontId="0" fillId="0" borderId="23" xfId="0" applyFont="1" applyBorder="1" applyAlignment="1">
      <alignment horizontal="right" wrapText="1"/>
    </xf>
    <xf numFmtId="4" fontId="0" fillId="0" borderId="23" xfId="0" applyNumberFormat="1" applyFont="1" applyBorder="1" applyAlignment="1">
      <alignment horizontal="right"/>
    </xf>
    <xf numFmtId="4" fontId="0" fillId="0" borderId="56" xfId="0" applyNumberFormat="1" applyFont="1" applyBorder="1" applyAlignment="1">
      <alignment horizontal="right"/>
    </xf>
    <xf numFmtId="0" fontId="0" fillId="0" borderId="75" xfId="0" applyFont="1" applyBorder="1" applyAlignment="1">
      <alignment horizontal="right" wrapText="1"/>
    </xf>
    <xf numFmtId="175" fontId="54" fillId="0" borderId="123" xfId="0" applyNumberFormat="1" applyFont="1" applyFill="1" applyBorder="1" applyAlignment="1">
      <alignment horizontal="left" vertical="top" wrapText="1"/>
    </xf>
    <xf numFmtId="175" fontId="54" fillId="0" borderId="124" xfId="0" applyNumberFormat="1" applyFont="1" applyFill="1" applyBorder="1" applyAlignment="1">
      <alignment horizontal="left" vertical="top" wrapText="1"/>
    </xf>
    <xf numFmtId="175" fontId="54" fillId="0" borderId="125" xfId="0" applyNumberFormat="1" applyFont="1" applyFill="1" applyBorder="1" applyAlignment="1">
      <alignment horizontal="left" vertical="top" wrapText="1"/>
    </xf>
    <xf numFmtId="175" fontId="54" fillId="0" borderId="66" xfId="0" applyNumberFormat="1" applyFont="1" applyFill="1" applyBorder="1" applyAlignment="1">
      <alignment horizontal="left" vertical="top" wrapText="1"/>
    </xf>
    <xf numFmtId="175" fontId="54" fillId="0" borderId="64" xfId="0" applyNumberFormat="1" applyFont="1" applyFill="1" applyBorder="1" applyAlignment="1">
      <alignment horizontal="left" vertical="top" wrapText="1"/>
    </xf>
    <xf numFmtId="175" fontId="54" fillId="0" borderId="126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right" wrapText="1"/>
    </xf>
    <xf numFmtId="4" fontId="0" fillId="0" borderId="23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wrapText="1"/>
    </xf>
    <xf numFmtId="4" fontId="0" fillId="0" borderId="127" xfId="0" applyNumberFormat="1" applyFont="1" applyBorder="1" applyAlignment="1">
      <alignment horizontal="right"/>
    </xf>
    <xf numFmtId="0" fontId="0" fillId="0" borderId="127" xfId="0" applyFont="1" applyBorder="1" applyAlignment="1">
      <alignment horizontal="right" wrapText="1"/>
    </xf>
    <xf numFmtId="0" fontId="0" fillId="0" borderId="127" xfId="0" applyFont="1" applyFill="1" applyBorder="1" applyAlignment="1">
      <alignment horizontal="right" wrapText="1"/>
    </xf>
    <xf numFmtId="4" fontId="0" fillId="0" borderId="127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right" wrapText="1"/>
    </xf>
    <xf numFmtId="0" fontId="0" fillId="0" borderId="43" xfId="0" applyFont="1" applyFill="1" applyBorder="1" applyAlignment="1">
      <alignment horizontal="right" wrapText="1"/>
    </xf>
    <xf numFmtId="49" fontId="0" fillId="0" borderId="127" xfId="0" applyNumberFormat="1" applyFont="1" applyFill="1" applyBorder="1" applyAlignment="1">
      <alignment horizontal="right" wrapText="1"/>
    </xf>
    <xf numFmtId="0" fontId="0" fillId="0" borderId="127" xfId="0" applyFont="1" applyFill="1" applyBorder="1" applyAlignment="1">
      <alignment wrapText="1"/>
    </xf>
    <xf numFmtId="49" fontId="0" fillId="0" borderId="43" xfId="0" applyNumberFormat="1" applyFont="1" applyBorder="1" applyAlignment="1">
      <alignment horizontal="right" wrapText="1"/>
    </xf>
    <xf numFmtId="0" fontId="0" fillId="0" borderId="43" xfId="0" applyFont="1" applyBorder="1" applyAlignment="1">
      <alignment wrapText="1"/>
    </xf>
    <xf numFmtId="49" fontId="0" fillId="0" borderId="72" xfId="0" applyNumberFormat="1" applyFont="1" applyFill="1" applyBorder="1" applyAlignment="1">
      <alignment horizontal="right" wrapText="1"/>
    </xf>
    <xf numFmtId="0" fontId="0" fillId="0" borderId="72" xfId="0" applyFont="1" applyFill="1" applyBorder="1" applyAlignment="1">
      <alignment wrapText="1"/>
    </xf>
    <xf numFmtId="4" fontId="0" fillId="0" borderId="72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 horizontal="right"/>
    </xf>
    <xf numFmtId="0" fontId="0" fillId="0" borderId="72" xfId="0" applyFont="1" applyBorder="1" applyAlignment="1">
      <alignment wrapText="1"/>
    </xf>
    <xf numFmtId="4" fontId="0" fillId="0" borderId="72" xfId="0" applyNumberFormat="1" applyFont="1" applyBorder="1" applyAlignment="1">
      <alignment/>
    </xf>
    <xf numFmtId="0" fontId="0" fillId="0" borderId="72" xfId="0" applyFont="1" applyBorder="1" applyAlignment="1">
      <alignment wrapText="1"/>
    </xf>
    <xf numFmtId="4" fontId="0" fillId="0" borderId="43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 wrapText="1"/>
    </xf>
    <xf numFmtId="0" fontId="0" fillId="0" borderId="80" xfId="0" applyFont="1" applyBorder="1" applyAlignment="1">
      <alignment horizontal="right" wrapText="1"/>
    </xf>
    <xf numFmtId="4" fontId="0" fillId="0" borderId="61" xfId="0" applyNumberFormat="1" applyFont="1" applyBorder="1" applyAlignment="1">
      <alignment horizontal="right"/>
    </xf>
    <xf numFmtId="4" fontId="0" fillId="0" borderId="128" xfId="0" applyNumberFormat="1" applyFont="1" applyBorder="1" applyAlignment="1">
      <alignment horizontal="right"/>
    </xf>
    <xf numFmtId="4" fontId="0" fillId="0" borderId="128" xfId="0" applyNumberFormat="1" applyFont="1" applyFill="1" applyBorder="1" applyAlignment="1">
      <alignment horizontal="right"/>
    </xf>
    <xf numFmtId="0" fontId="0" fillId="0" borderId="75" xfId="0" applyFont="1" applyBorder="1" applyAlignment="1">
      <alignment wrapText="1"/>
    </xf>
    <xf numFmtId="4" fontId="0" fillId="0" borderId="106" xfId="0" applyNumberFormat="1" applyFont="1" applyBorder="1" applyAlignment="1">
      <alignment/>
    </xf>
    <xf numFmtId="0" fontId="0" fillId="0" borderId="129" xfId="0" applyFont="1" applyBorder="1" applyAlignment="1">
      <alignment wrapText="1"/>
    </xf>
    <xf numFmtId="0" fontId="0" fillId="0" borderId="100" xfId="0" applyFont="1" applyBorder="1" applyAlignment="1">
      <alignment wrapText="1"/>
    </xf>
    <xf numFmtId="0" fontId="0" fillId="0" borderId="100" xfId="0" applyFont="1" applyBorder="1" applyAlignment="1">
      <alignment wrapText="1"/>
    </xf>
    <xf numFmtId="4" fontId="0" fillId="0" borderId="10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127" xfId="0" applyNumberFormat="1" applyFont="1" applyBorder="1" applyAlignment="1">
      <alignment wrapText="1"/>
    </xf>
    <xf numFmtId="0" fontId="43" fillId="0" borderId="127" xfId="0" applyFont="1" applyBorder="1" applyAlignment="1">
      <alignment wrapText="1"/>
    </xf>
    <xf numFmtId="0" fontId="43" fillId="0" borderId="72" xfId="0" applyFont="1" applyFill="1" applyBorder="1" applyAlignment="1">
      <alignment horizontal="right" wrapText="1"/>
    </xf>
    <xf numFmtId="0" fontId="43" fillId="0" borderId="72" xfId="0" applyFont="1" applyBorder="1" applyAlignment="1">
      <alignment horizontal="right"/>
    </xf>
    <xf numFmtId="4" fontId="43" fillId="0" borderId="72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4" fontId="61" fillId="0" borderId="72" xfId="0" applyNumberFormat="1" applyFont="1" applyBorder="1" applyAlignment="1">
      <alignment/>
    </xf>
    <xf numFmtId="0" fontId="65" fillId="0" borderId="0" xfId="0" applyFont="1" applyAlignment="1">
      <alignment/>
    </xf>
    <xf numFmtId="3" fontId="53" fillId="33" borderId="15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3" fontId="54" fillId="0" borderId="1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48" xfId="0" applyFont="1" applyBorder="1" applyAlignment="1">
      <alignment/>
    </xf>
    <xf numFmtId="0" fontId="2" fillId="0" borderId="130" xfId="0" applyFont="1" applyBorder="1" applyAlignment="1">
      <alignment/>
    </xf>
    <xf numFmtId="0" fontId="2" fillId="0" borderId="109" xfId="0" applyFont="1" applyBorder="1" applyAlignment="1">
      <alignment/>
    </xf>
    <xf numFmtId="0" fontId="2" fillId="0" borderId="110" xfId="0" applyFont="1" applyBorder="1" applyAlignment="1">
      <alignment/>
    </xf>
    <xf numFmtId="0" fontId="2" fillId="0" borderId="33" xfId="0" applyFont="1" applyBorder="1" applyAlignment="1">
      <alignment/>
    </xf>
    <xf numFmtId="0" fontId="60" fillId="33" borderId="20" xfId="0" applyFont="1" applyFill="1" applyBorder="1" applyAlignment="1">
      <alignment horizontal="center" vertical="center" wrapText="1"/>
    </xf>
    <xf numFmtId="0" fontId="2" fillId="0" borderId="131" xfId="0" applyFont="1" applyBorder="1" applyAlignment="1">
      <alignment/>
    </xf>
    <xf numFmtId="0" fontId="2" fillId="0" borderId="21" xfId="0" applyFont="1" applyBorder="1" applyAlignment="1">
      <alignment/>
    </xf>
    <xf numFmtId="0" fontId="53" fillId="33" borderId="20" xfId="0" applyFont="1" applyFill="1" applyBorder="1" applyAlignment="1">
      <alignment horizontal="center" vertical="center" wrapText="1"/>
    </xf>
    <xf numFmtId="172" fontId="53" fillId="33" borderId="34" xfId="0" applyNumberFormat="1" applyFont="1" applyFill="1" applyBorder="1" applyAlignment="1">
      <alignment horizontal="center" vertical="center" wrapText="1"/>
    </xf>
    <xf numFmtId="0" fontId="2" fillId="0" borderId="132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33" borderId="13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/>
    </xf>
    <xf numFmtId="0" fontId="53" fillId="33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3" fontId="54" fillId="0" borderId="35" xfId="0" applyNumberFormat="1" applyFont="1" applyBorder="1" applyAlignment="1">
      <alignment horizontal="center" vertical="center" wrapText="1"/>
    </xf>
    <xf numFmtId="3" fontId="54" fillId="0" borderId="36" xfId="0" applyNumberFormat="1" applyFont="1" applyBorder="1" applyAlignment="1">
      <alignment horizontal="center" vertical="center" wrapText="1"/>
    </xf>
    <xf numFmtId="3" fontId="54" fillId="0" borderId="16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3" fontId="54" fillId="0" borderId="48" xfId="0" applyNumberFormat="1" applyFont="1" applyBorder="1" applyAlignment="1">
      <alignment horizontal="center" vertical="center" wrapText="1"/>
    </xf>
    <xf numFmtId="3" fontId="54" fillId="0" borderId="109" xfId="0" applyNumberFormat="1" applyFont="1" applyBorder="1" applyAlignment="1">
      <alignment horizontal="center" vertical="center" wrapText="1"/>
    </xf>
    <xf numFmtId="3" fontId="54" fillId="0" borderId="110" xfId="0" applyNumberFormat="1" applyFont="1" applyBorder="1" applyAlignment="1">
      <alignment horizontal="center" vertical="center" wrapText="1"/>
    </xf>
    <xf numFmtId="3" fontId="54" fillId="0" borderId="33" xfId="0" applyNumberFormat="1" applyFont="1" applyBorder="1" applyAlignment="1">
      <alignment horizontal="center" vertical="center" wrapText="1"/>
    </xf>
    <xf numFmtId="4" fontId="54" fillId="0" borderId="8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0" fontId="2" fillId="0" borderId="41" xfId="0" applyFont="1" applyBorder="1" applyAlignment="1">
      <alignment/>
    </xf>
    <xf numFmtId="174" fontId="54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/>
    </xf>
    <xf numFmtId="3" fontId="54" fillId="0" borderId="61" xfId="0" applyNumberFormat="1" applyFont="1" applyBorder="1" applyAlignment="1">
      <alignment horizontal="center" wrapText="1"/>
    </xf>
    <xf numFmtId="3" fontId="54" fillId="0" borderId="0" xfId="0" applyNumberFormat="1" applyFont="1" applyAlignment="1">
      <alignment horizontal="center" vertical="center" wrapText="1"/>
    </xf>
    <xf numFmtId="0" fontId="54" fillId="0" borderId="133" xfId="0" applyFont="1" applyBorder="1" applyAlignment="1">
      <alignment horizontal="center" wrapText="1"/>
    </xf>
    <xf numFmtId="174" fontId="55" fillId="35" borderId="27" xfId="0" applyNumberFormat="1" applyFont="1" applyFill="1" applyBorder="1" applyAlignment="1">
      <alignment horizontal="left" wrapText="1"/>
    </xf>
    <xf numFmtId="3" fontId="54" fillId="0" borderId="133" xfId="0" applyNumberFormat="1" applyFont="1" applyBorder="1" applyAlignment="1">
      <alignment horizontal="center" wrapText="1"/>
    </xf>
    <xf numFmtId="0" fontId="2" fillId="0" borderId="133" xfId="0" applyFont="1" applyBorder="1" applyAlignment="1">
      <alignment/>
    </xf>
    <xf numFmtId="175" fontId="54" fillId="0" borderId="0" xfId="0" applyNumberFormat="1" applyFont="1" applyAlignment="1">
      <alignment horizontal="center" wrapText="1"/>
    </xf>
    <xf numFmtId="3" fontId="54" fillId="0" borderId="134" xfId="0" applyNumberFormat="1" applyFont="1" applyBorder="1" applyAlignment="1">
      <alignment horizontal="center" vertical="center" wrapText="1"/>
    </xf>
    <xf numFmtId="3" fontId="54" fillId="0" borderId="135" xfId="0" applyNumberFormat="1" applyFont="1" applyBorder="1" applyAlignment="1">
      <alignment horizontal="center" vertical="center" wrapText="1"/>
    </xf>
    <xf numFmtId="3" fontId="54" fillId="0" borderId="136" xfId="0" applyNumberFormat="1" applyFont="1" applyBorder="1" applyAlignment="1">
      <alignment horizontal="center" vertical="center" wrapText="1"/>
    </xf>
    <xf numFmtId="3" fontId="54" fillId="0" borderId="96" xfId="0" applyNumberFormat="1" applyFont="1" applyBorder="1" applyAlignment="1">
      <alignment horizontal="center" vertical="center" wrapText="1"/>
    </xf>
    <xf numFmtId="3" fontId="54" fillId="0" borderId="137" xfId="0" applyNumberFormat="1" applyFont="1" applyBorder="1" applyAlignment="1">
      <alignment horizontal="center" vertical="center" wrapText="1"/>
    </xf>
    <xf numFmtId="3" fontId="54" fillId="0" borderId="138" xfId="0" applyNumberFormat="1" applyFont="1" applyBorder="1" applyAlignment="1">
      <alignment horizontal="center" vertical="center" wrapText="1"/>
    </xf>
    <xf numFmtId="3" fontId="54" fillId="0" borderId="139" xfId="0" applyNumberFormat="1" applyFont="1" applyBorder="1" applyAlignment="1">
      <alignment horizontal="center" vertical="center" wrapText="1"/>
    </xf>
    <xf numFmtId="3" fontId="54" fillId="0" borderId="140" xfId="0" applyNumberFormat="1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wrapText="1"/>
    </xf>
    <xf numFmtId="0" fontId="0" fillId="0" borderId="142" xfId="0" applyFont="1" applyBorder="1" applyAlignment="1">
      <alignment horizontal="center" wrapText="1"/>
    </xf>
    <xf numFmtId="4" fontId="0" fillId="0" borderId="127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0" fontId="0" fillId="0" borderId="51" xfId="0" applyFont="1" applyBorder="1" applyAlignment="1">
      <alignment horizontal="center" wrapText="1"/>
    </xf>
    <xf numFmtId="4" fontId="0" fillId="0" borderId="143" xfId="0" applyNumberFormat="1" applyFont="1" applyBorder="1" applyAlignment="1">
      <alignment horizontal="right"/>
    </xf>
    <xf numFmtId="0" fontId="0" fillId="0" borderId="75" xfId="0" applyFont="1" applyBorder="1" applyAlignment="1">
      <alignment horizontal="center" wrapText="1"/>
    </xf>
    <xf numFmtId="0" fontId="0" fillId="0" borderId="144" xfId="0" applyFont="1" applyBorder="1" applyAlignment="1">
      <alignment horizontal="center" wrapText="1"/>
    </xf>
    <xf numFmtId="0" fontId="0" fillId="0" borderId="87" xfId="0" applyFont="1" applyBorder="1" applyAlignment="1">
      <alignment horizontal="center" wrapText="1"/>
    </xf>
    <xf numFmtId="0" fontId="0" fillId="0" borderId="145" xfId="0" applyFont="1" applyBorder="1" applyAlignment="1">
      <alignment horizontal="right" wrapText="1"/>
    </xf>
    <xf numFmtId="0" fontId="0" fillId="0" borderId="43" xfId="0" applyFont="1" applyBorder="1" applyAlignment="1">
      <alignment horizontal="right" wrapText="1"/>
    </xf>
    <xf numFmtId="0" fontId="43" fillId="0" borderId="56" xfId="0" applyFont="1" applyBorder="1" applyAlignment="1">
      <alignment horizontal="right" wrapText="1"/>
    </xf>
    <xf numFmtId="0" fontId="0" fillId="0" borderId="127" xfId="0" applyFont="1" applyBorder="1" applyAlignment="1">
      <alignment horizontal="right" wrapText="1"/>
    </xf>
    <xf numFmtId="0" fontId="0" fillId="0" borderId="51" xfId="0" applyFont="1" applyBorder="1" applyAlignment="1">
      <alignment horizontal="right" wrapText="1"/>
    </xf>
    <xf numFmtId="0" fontId="43" fillId="36" borderId="56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/>
    </xf>
    <xf numFmtId="0" fontId="2" fillId="0" borderId="146" xfId="0" applyFont="1" applyBorder="1" applyAlignment="1">
      <alignment/>
    </xf>
    <xf numFmtId="4" fontId="43" fillId="36" borderId="56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right" wrapText="1"/>
    </xf>
    <xf numFmtId="0" fontId="0" fillId="0" borderId="129" xfId="0" applyFont="1" applyBorder="1" applyAlignment="1">
      <alignment horizontal="center" wrapText="1"/>
    </xf>
    <xf numFmtId="0" fontId="0" fillId="0" borderId="147" xfId="0" applyFont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152400</xdr:rowOff>
    </xdr:from>
    <xdr:to>
      <xdr:col>2</xdr:col>
      <xdr:colOff>2009775</xdr:colOff>
      <xdr:row>9</xdr:row>
      <xdr:rowOff>114300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52400"/>
          <a:ext cx="1990725" cy="1676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356"/>
  <sheetViews>
    <sheetView tabSelected="1" zoomScale="75" zoomScaleNormal="75" zoomScalePageLayoutView="0" workbookViewId="0" topLeftCell="E150">
      <selection activeCell="AF21" sqref="AF21"/>
    </sheetView>
  </sheetViews>
  <sheetFormatPr defaultColWidth="12.625" defaultRowHeight="15" customHeight="1"/>
  <cols>
    <col min="1" max="1" width="9.625" style="0" customWidth="1"/>
    <col min="2" max="2" width="6.50390625" style="0" customWidth="1"/>
    <col min="3" max="3" width="29.50390625" style="0" customWidth="1"/>
    <col min="4" max="4" width="9.375" style="0" customWidth="1"/>
    <col min="5" max="5" width="10.625" style="0" customWidth="1"/>
    <col min="6" max="6" width="14.125" style="0" customWidth="1"/>
    <col min="7" max="7" width="13.50390625" style="0" customWidth="1"/>
    <col min="8" max="8" width="10.625" style="0" customWidth="1"/>
    <col min="9" max="9" width="14.125" style="0" customWidth="1"/>
    <col min="10" max="10" width="13.50390625" style="0" customWidth="1"/>
    <col min="11" max="11" width="10.625" style="0" customWidth="1"/>
    <col min="12" max="12" width="14.125" style="0" customWidth="1"/>
    <col min="13" max="13" width="13.50390625" style="0" customWidth="1"/>
    <col min="14" max="14" width="10.625" style="0" customWidth="1"/>
    <col min="15" max="15" width="14.125" style="0" customWidth="1"/>
    <col min="16" max="19" width="13.50390625" style="0" customWidth="1"/>
    <col min="20" max="20" width="22.125" style="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290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291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47" t="s">
        <v>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47" t="s">
        <v>2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>
      <c r="A15" s="348" t="s">
        <v>287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49" t="s">
        <v>3</v>
      </c>
      <c r="B17" s="351" t="s">
        <v>4</v>
      </c>
      <c r="C17" s="351" t="s">
        <v>5</v>
      </c>
      <c r="D17" s="332" t="s">
        <v>6</v>
      </c>
      <c r="E17" s="341" t="s">
        <v>7</v>
      </c>
      <c r="F17" s="342"/>
      <c r="G17" s="343"/>
      <c r="H17" s="341" t="s">
        <v>8</v>
      </c>
      <c r="I17" s="342"/>
      <c r="J17" s="343"/>
      <c r="K17" s="341" t="s">
        <v>9</v>
      </c>
      <c r="L17" s="342"/>
      <c r="M17" s="343"/>
      <c r="N17" s="341" t="s">
        <v>10</v>
      </c>
      <c r="O17" s="342"/>
      <c r="P17" s="343"/>
      <c r="Q17" s="344" t="s">
        <v>11</v>
      </c>
      <c r="R17" s="342"/>
      <c r="S17" s="343"/>
      <c r="T17" s="345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350"/>
      <c r="B18" s="352"/>
      <c r="C18" s="352"/>
      <c r="D18" s="333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4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224">
        <v>5453.4</v>
      </c>
      <c r="H21" s="38"/>
      <c r="I21" s="39"/>
      <c r="J21" s="40">
        <v>0</v>
      </c>
      <c r="K21" s="38"/>
      <c r="L21" s="39"/>
      <c r="M21" s="40">
        <v>583478.04</v>
      </c>
      <c r="N21" s="38"/>
      <c r="O21" s="39"/>
      <c r="P21" s="40">
        <v>474621.94</v>
      </c>
      <c r="Q21" s="40">
        <f>G21+M21</f>
        <v>588931.4400000001</v>
      </c>
      <c r="R21" s="40">
        <f>J21+P21</f>
        <v>474621.94</v>
      </c>
      <c r="S21" s="40">
        <f>Q21-R21</f>
        <v>114309.50000000006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42" t="s">
        <v>30</v>
      </c>
      <c r="B22" s="43"/>
      <c r="C22" s="44"/>
      <c r="D22" s="45"/>
      <c r="E22" s="46"/>
      <c r="F22" s="47"/>
      <c r="G22" s="48">
        <f>SUM(G21)</f>
        <v>5453.4</v>
      </c>
      <c r="H22" s="46"/>
      <c r="I22" s="47"/>
      <c r="J22" s="48">
        <f>SUM(J21)</f>
        <v>0</v>
      </c>
      <c r="K22" s="46"/>
      <c r="L22" s="47"/>
      <c r="M22" s="48">
        <f>SUM(M21)</f>
        <v>583478.04</v>
      </c>
      <c r="N22" s="46"/>
      <c r="O22" s="47"/>
      <c r="P22" s="48">
        <f>SUM(P21)</f>
        <v>474621.94</v>
      </c>
      <c r="Q22" s="48">
        <f>SUM(Q21)</f>
        <v>588931.4400000001</v>
      </c>
      <c r="R22" s="48">
        <f>SUM(R21)</f>
        <v>474621.94</v>
      </c>
      <c r="S22" s="48">
        <f>SUM(S21)</f>
        <v>114309.50000000006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372"/>
      <c r="B23" s="335"/>
      <c r="C23" s="33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>
      <c r="A26" s="71" t="s">
        <v>34</v>
      </c>
      <c r="B26" s="72" t="s">
        <v>35</v>
      </c>
      <c r="C26" s="71" t="s">
        <v>36</v>
      </c>
      <c r="D26" s="73"/>
      <c r="E26" s="214"/>
      <c r="F26" s="215"/>
      <c r="G26" s="268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>SUM(P27:P29)</f>
        <v>0</v>
      </c>
      <c r="Q26" s="76">
        <f>SUM(Q27:Q29)</f>
        <v>0</v>
      </c>
      <c r="R26" s="76">
        <f>SUM(R27:R29)</f>
        <v>0</v>
      </c>
      <c r="S26" s="76">
        <f>SUM(S27:S29)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168" t="s">
        <v>37</v>
      </c>
      <c r="B27" s="169" t="s">
        <v>42</v>
      </c>
      <c r="C27" s="80" t="s">
        <v>38</v>
      </c>
      <c r="D27" s="269" t="s">
        <v>130</v>
      </c>
      <c r="E27" s="196"/>
      <c r="F27" s="197"/>
      <c r="G27" s="221">
        <f>E27*F27</f>
        <v>0</v>
      </c>
      <c r="H27" s="232"/>
      <c r="I27" s="83"/>
      <c r="J27" s="84">
        <f>H27*I27</f>
        <v>0</v>
      </c>
      <c r="K27" s="180"/>
      <c r="L27" s="181"/>
      <c r="M27" s="182">
        <f>K27*L27</f>
        <v>0</v>
      </c>
      <c r="N27" s="82"/>
      <c r="O27" s="83"/>
      <c r="P27" s="84">
        <f>N27*O27</f>
        <v>0</v>
      </c>
      <c r="Q27" s="84">
        <f>G27+M27</f>
        <v>0</v>
      </c>
      <c r="R27" s="84">
        <f>J27+P27</f>
        <v>0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172" t="s">
        <v>37</v>
      </c>
      <c r="B28" s="173" t="s">
        <v>44</v>
      </c>
      <c r="C28" s="80" t="s">
        <v>38</v>
      </c>
      <c r="D28" s="228" t="s">
        <v>130</v>
      </c>
      <c r="E28" s="183"/>
      <c r="F28" s="184"/>
      <c r="G28" s="185">
        <f>E28*F28</f>
        <v>0</v>
      </c>
      <c r="H28" s="232"/>
      <c r="I28" s="83"/>
      <c r="J28" s="84">
        <f>H28*I28</f>
        <v>0</v>
      </c>
      <c r="K28" s="183"/>
      <c r="L28" s="184"/>
      <c r="M28" s="185">
        <f>K28*L28</f>
        <v>0</v>
      </c>
      <c r="N28" s="82"/>
      <c r="O28" s="83"/>
      <c r="P28" s="84">
        <f>N28*O28</f>
        <v>0</v>
      </c>
      <c r="Q28" s="84">
        <f>G28+M28</f>
        <v>0</v>
      </c>
      <c r="R28" s="84">
        <f>J28+P28</f>
        <v>0</v>
      </c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172" t="s">
        <v>37</v>
      </c>
      <c r="B29" s="173" t="s">
        <v>45</v>
      </c>
      <c r="C29" s="80" t="s">
        <v>38</v>
      </c>
      <c r="D29" s="229" t="s">
        <v>130</v>
      </c>
      <c r="E29" s="189"/>
      <c r="F29" s="190"/>
      <c r="G29" s="191">
        <f>E29*F29</f>
        <v>0</v>
      </c>
      <c r="H29" s="233"/>
      <c r="I29" s="167"/>
      <c r="J29" s="84">
        <f>H29*I29</f>
        <v>0</v>
      </c>
      <c r="K29" s="186"/>
      <c r="L29" s="187"/>
      <c r="M29" s="188">
        <f>K29*L29</f>
        <v>0</v>
      </c>
      <c r="N29" s="92"/>
      <c r="O29" s="167"/>
      <c r="P29" s="84">
        <f>N29*O29</f>
        <v>0</v>
      </c>
      <c r="Q29" s="84">
        <f>G29+M29</f>
        <v>0</v>
      </c>
      <c r="R29" s="84">
        <f>J29+P29</f>
        <v>0</v>
      </c>
      <c r="S29" s="84">
        <f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71" t="s">
        <v>34</v>
      </c>
      <c r="B30" s="72" t="s">
        <v>40</v>
      </c>
      <c r="C30" s="71" t="s">
        <v>41</v>
      </c>
      <c r="D30" s="73"/>
      <c r="E30" s="270"/>
      <c r="F30" s="260"/>
      <c r="G30" s="271"/>
      <c r="H30" s="74"/>
      <c r="I30" s="75"/>
      <c r="J30" s="76"/>
      <c r="K30" s="74"/>
      <c r="L30" s="75"/>
      <c r="M30" s="76">
        <f>SUM(M31:M34)</f>
        <v>108000</v>
      </c>
      <c r="N30" s="74"/>
      <c r="O30" s="75"/>
      <c r="P30" s="76">
        <f>SUM(P31:P34)</f>
        <v>14000</v>
      </c>
      <c r="Q30" s="76">
        <f>SUM(Q31:Q34)</f>
        <v>108000</v>
      </c>
      <c r="R30" s="76">
        <f>SUM(R31:R34)</f>
        <v>14000</v>
      </c>
      <c r="S30" s="76">
        <f>SUM(S31:S34)</f>
        <v>94000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78" t="s">
        <v>37</v>
      </c>
      <c r="B31" s="79" t="s">
        <v>42</v>
      </c>
      <c r="C31" s="170" t="s">
        <v>129</v>
      </c>
      <c r="D31" s="171" t="s">
        <v>130</v>
      </c>
      <c r="E31" s="373" t="s">
        <v>43</v>
      </c>
      <c r="F31" s="374"/>
      <c r="G31" s="375"/>
      <c r="H31" s="334" t="s">
        <v>43</v>
      </c>
      <c r="I31" s="335"/>
      <c r="J31" s="336"/>
      <c r="K31" s="180">
        <v>3</v>
      </c>
      <c r="L31" s="181">
        <v>6000</v>
      </c>
      <c r="M31" s="182">
        <f>K31*L31</f>
        <v>18000</v>
      </c>
      <c r="N31" s="82" t="s">
        <v>360</v>
      </c>
      <c r="O31" s="83"/>
      <c r="P31" s="84">
        <v>3000</v>
      </c>
      <c r="Q31" s="84">
        <f>G31+M31</f>
        <v>18000</v>
      </c>
      <c r="R31" s="84">
        <f>J31+P31</f>
        <v>3000</v>
      </c>
      <c r="S31" s="84">
        <f>Q31-R31</f>
        <v>15000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78" t="s">
        <v>37</v>
      </c>
      <c r="B32" s="79" t="s">
        <v>44</v>
      </c>
      <c r="C32" s="174" t="s">
        <v>131</v>
      </c>
      <c r="D32" s="175" t="s">
        <v>130</v>
      </c>
      <c r="E32" s="376"/>
      <c r="F32" s="367"/>
      <c r="G32" s="377"/>
      <c r="H32" s="337"/>
      <c r="I32" s="335"/>
      <c r="J32" s="336"/>
      <c r="K32" s="183">
        <v>3</v>
      </c>
      <c r="L32" s="184">
        <v>10000</v>
      </c>
      <c r="M32" s="185">
        <f>K32*L32</f>
        <v>30000</v>
      </c>
      <c r="N32" s="82" t="s">
        <v>360</v>
      </c>
      <c r="O32" s="83"/>
      <c r="P32" s="84">
        <v>6500</v>
      </c>
      <c r="Q32" s="84">
        <f>G32+M32</f>
        <v>30000</v>
      </c>
      <c r="R32" s="84">
        <f>J32+P32</f>
        <v>6500</v>
      </c>
      <c r="S32" s="84">
        <f>Q32-R32</f>
        <v>23500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78" t="s">
        <v>37</v>
      </c>
      <c r="B33" s="79" t="s">
        <v>45</v>
      </c>
      <c r="C33" s="176" t="s">
        <v>132</v>
      </c>
      <c r="D33" s="177" t="s">
        <v>130</v>
      </c>
      <c r="E33" s="376"/>
      <c r="F33" s="367"/>
      <c r="G33" s="377"/>
      <c r="H33" s="337"/>
      <c r="I33" s="335"/>
      <c r="J33" s="336"/>
      <c r="K33" s="186">
        <v>3</v>
      </c>
      <c r="L33" s="187">
        <v>11000</v>
      </c>
      <c r="M33" s="188">
        <f>K33*L33</f>
        <v>33000</v>
      </c>
      <c r="N33" s="82">
        <v>0</v>
      </c>
      <c r="O33" s="83"/>
      <c r="P33" s="84">
        <f>N33*O33</f>
        <v>0</v>
      </c>
      <c r="Q33" s="84">
        <f>G33+M33</f>
        <v>33000</v>
      </c>
      <c r="R33" s="84">
        <f>J33+P33</f>
        <v>0</v>
      </c>
      <c r="S33" s="84">
        <f>Q33-R33</f>
        <v>33000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>
      <c r="A34" s="78" t="s">
        <v>37</v>
      </c>
      <c r="B34" s="79" t="s">
        <v>133</v>
      </c>
      <c r="C34" s="178" t="s">
        <v>134</v>
      </c>
      <c r="D34" s="179" t="s">
        <v>130</v>
      </c>
      <c r="E34" s="378"/>
      <c r="F34" s="379"/>
      <c r="G34" s="380"/>
      <c r="H34" s="337"/>
      <c r="I34" s="335"/>
      <c r="J34" s="336"/>
      <c r="K34" s="189">
        <v>3</v>
      </c>
      <c r="L34" s="190">
        <v>9000</v>
      </c>
      <c r="M34" s="191">
        <f>K34*L34</f>
        <v>27000</v>
      </c>
      <c r="N34" s="82" t="s">
        <v>360</v>
      </c>
      <c r="O34" s="83"/>
      <c r="P34" s="84">
        <v>4500</v>
      </c>
      <c r="Q34" s="84">
        <f>G34+M34</f>
        <v>27000</v>
      </c>
      <c r="R34" s="84">
        <f>J34+P34</f>
        <v>4500</v>
      </c>
      <c r="S34" s="84">
        <f>Q34-R34</f>
        <v>22500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>
      <c r="A35" s="71" t="s">
        <v>34</v>
      </c>
      <c r="B35" s="72" t="s">
        <v>46</v>
      </c>
      <c r="C35" s="71" t="s">
        <v>47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SUM(M36:M38)</f>
        <v>0</v>
      </c>
      <c r="N35" s="74"/>
      <c r="O35" s="75"/>
      <c r="P35" s="76">
        <f>SUM(P36:P38)</f>
        <v>0</v>
      </c>
      <c r="Q35" s="76">
        <f>SUM(Q36:Q38)</f>
        <v>0</v>
      </c>
      <c r="R35" s="76">
        <f>SUM(R36:R38)</f>
        <v>0</v>
      </c>
      <c r="S35" s="76">
        <f>SUM(S36:S38)</f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78" t="s">
        <v>37</v>
      </c>
      <c r="B36" s="79" t="s">
        <v>48</v>
      </c>
      <c r="C36" s="80" t="s">
        <v>38</v>
      </c>
      <c r="D36" s="81"/>
      <c r="E36" s="334" t="s">
        <v>43</v>
      </c>
      <c r="F36" s="335"/>
      <c r="G36" s="336"/>
      <c r="H36" s="334" t="s">
        <v>43</v>
      </c>
      <c r="I36" s="335"/>
      <c r="J36" s="336"/>
      <c r="K36" s="82"/>
      <c r="L36" s="83"/>
      <c r="M36" s="84">
        <f>K36*L36</f>
        <v>0</v>
      </c>
      <c r="N36" s="82"/>
      <c r="O36" s="83"/>
      <c r="P36" s="84">
        <f>N36*O36</f>
        <v>0</v>
      </c>
      <c r="Q36" s="84">
        <f>G36+M36</f>
        <v>0</v>
      </c>
      <c r="R36" s="84">
        <f>J36+P36</f>
        <v>0</v>
      </c>
      <c r="S36" s="84">
        <f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86" t="s">
        <v>37</v>
      </c>
      <c r="B37" s="87" t="s">
        <v>49</v>
      </c>
      <c r="C37" s="80" t="s">
        <v>38</v>
      </c>
      <c r="D37" s="81"/>
      <c r="E37" s="337"/>
      <c r="F37" s="335"/>
      <c r="G37" s="336"/>
      <c r="H37" s="337"/>
      <c r="I37" s="335"/>
      <c r="J37" s="336"/>
      <c r="K37" s="82"/>
      <c r="L37" s="83"/>
      <c r="M37" s="84">
        <f>K37*L37</f>
        <v>0</v>
      </c>
      <c r="N37" s="82"/>
      <c r="O37" s="83"/>
      <c r="P37" s="84">
        <f>N37*O37</f>
        <v>0</v>
      </c>
      <c r="Q37" s="84">
        <f>G37+M37</f>
        <v>0</v>
      </c>
      <c r="R37" s="84">
        <f>J37+P37</f>
        <v>0</v>
      </c>
      <c r="S37" s="84">
        <f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88" t="s">
        <v>37</v>
      </c>
      <c r="B38" s="89" t="s">
        <v>50</v>
      </c>
      <c r="C38" s="90" t="s">
        <v>38</v>
      </c>
      <c r="D38" s="91"/>
      <c r="E38" s="338"/>
      <c r="F38" s="339"/>
      <c r="G38" s="340"/>
      <c r="H38" s="338"/>
      <c r="I38" s="339"/>
      <c r="J38" s="340"/>
      <c r="K38" s="92"/>
      <c r="L38" s="93"/>
      <c r="M38" s="94">
        <f>K38*L38</f>
        <v>0</v>
      </c>
      <c r="N38" s="92"/>
      <c r="O38" s="93"/>
      <c r="P38" s="94">
        <f>N38*O38</f>
        <v>0</v>
      </c>
      <c r="Q38" s="84">
        <f>G38+M38</f>
        <v>0</v>
      </c>
      <c r="R38" s="84">
        <f>J38+P38</f>
        <v>0</v>
      </c>
      <c r="S38" s="84">
        <f>Q38-R38</f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96" t="s">
        <v>51</v>
      </c>
      <c r="B39" s="97"/>
      <c r="C39" s="98"/>
      <c r="D39" s="99"/>
      <c r="E39" s="100"/>
      <c r="F39" s="101"/>
      <c r="G39" s="102">
        <f>G26+G30+G35</f>
        <v>0</v>
      </c>
      <c r="H39" s="100"/>
      <c r="I39" s="101"/>
      <c r="J39" s="102">
        <f>J26+J30+J35</f>
        <v>0</v>
      </c>
      <c r="K39" s="100"/>
      <c r="L39" s="101"/>
      <c r="M39" s="102">
        <f>M26+M30+M35</f>
        <v>108000</v>
      </c>
      <c r="N39" s="100"/>
      <c r="O39" s="101"/>
      <c r="P39" s="102">
        <f>P26+P30+P35</f>
        <v>14000</v>
      </c>
      <c r="Q39" s="102">
        <f>Q26+Q30+Q35</f>
        <v>108000</v>
      </c>
      <c r="R39" s="102">
        <f>R26+R30+R35</f>
        <v>14000</v>
      </c>
      <c r="S39" s="102">
        <f>S26+S30+S35</f>
        <v>94000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71" t="s">
        <v>26</v>
      </c>
      <c r="B40" s="72" t="s">
        <v>52</v>
      </c>
      <c r="C40" s="71" t="s">
        <v>53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>
      <c r="A41" s="78" t="s">
        <v>37</v>
      </c>
      <c r="B41" s="105" t="s">
        <v>54</v>
      </c>
      <c r="C41" s="80" t="s">
        <v>55</v>
      </c>
      <c r="D41" s="81"/>
      <c r="E41" s="82"/>
      <c r="F41" s="106">
        <v>0.22</v>
      </c>
      <c r="G41" s="84">
        <f>E41*F41</f>
        <v>0</v>
      </c>
      <c r="H41" s="82"/>
      <c r="I41" s="106">
        <v>0.22</v>
      </c>
      <c r="J41" s="84">
        <f>H41*I41</f>
        <v>0</v>
      </c>
      <c r="K41" s="82"/>
      <c r="L41" s="106">
        <v>0.22</v>
      </c>
      <c r="M41" s="84">
        <f>K41*L41</f>
        <v>0</v>
      </c>
      <c r="N41" s="82"/>
      <c r="O41" s="106">
        <v>0.22</v>
      </c>
      <c r="P41" s="84">
        <f>N41*O41</f>
        <v>0</v>
      </c>
      <c r="Q41" s="84">
        <f>G41+M41</f>
        <v>0</v>
      </c>
      <c r="R41" s="84">
        <f>J41+P41</f>
        <v>0</v>
      </c>
      <c r="S41" s="84">
        <f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86" t="s">
        <v>37</v>
      </c>
      <c r="B42" s="87" t="s">
        <v>56</v>
      </c>
      <c r="C42" s="80" t="s">
        <v>41</v>
      </c>
      <c r="D42" s="81"/>
      <c r="E42" s="82"/>
      <c r="F42" s="106">
        <v>0.22</v>
      </c>
      <c r="G42" s="84">
        <f>E42*F42</f>
        <v>0</v>
      </c>
      <c r="H42" s="82"/>
      <c r="I42" s="106">
        <v>0.22</v>
      </c>
      <c r="J42" s="84">
        <f>H42*I42</f>
        <v>0</v>
      </c>
      <c r="K42" s="82">
        <v>108000</v>
      </c>
      <c r="L42" s="106">
        <v>0.22</v>
      </c>
      <c r="M42" s="84">
        <f>K42*L42</f>
        <v>23760</v>
      </c>
      <c r="N42" s="82">
        <v>14000</v>
      </c>
      <c r="O42" s="106">
        <v>0.22</v>
      </c>
      <c r="P42" s="84">
        <f>N42*O42</f>
        <v>3080</v>
      </c>
      <c r="Q42" s="84">
        <f>G42+M42</f>
        <v>23760</v>
      </c>
      <c r="R42" s="84">
        <f>J42+P42</f>
        <v>3080</v>
      </c>
      <c r="S42" s="84">
        <f>Q42-R42</f>
        <v>20680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96" t="s">
        <v>57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23760</v>
      </c>
      <c r="N43" s="100"/>
      <c r="O43" s="101"/>
      <c r="P43" s="102">
        <f>SUM(P41:P42)</f>
        <v>3080</v>
      </c>
      <c r="Q43" s="102">
        <f>SUM(Q41:Q42)</f>
        <v>23760</v>
      </c>
      <c r="R43" s="102">
        <f>SUM(R41:R42)</f>
        <v>3080</v>
      </c>
      <c r="S43" s="102">
        <f>SUM(S41:S42)</f>
        <v>20680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>
      <c r="A44" s="71" t="s">
        <v>26</v>
      </c>
      <c r="B44" s="72" t="s">
        <v>58</v>
      </c>
      <c r="C44" s="71" t="s">
        <v>59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>
      <c r="A45" s="78" t="s">
        <v>37</v>
      </c>
      <c r="B45" s="105" t="s">
        <v>60</v>
      </c>
      <c r="C45" s="107" t="s">
        <v>61</v>
      </c>
      <c r="D45" s="81" t="s">
        <v>39</v>
      </c>
      <c r="E45" s="82"/>
      <c r="F45" s="83"/>
      <c r="G45" s="84">
        <f>E45*F45</f>
        <v>0</v>
      </c>
      <c r="H45" s="82"/>
      <c r="I45" s="83"/>
      <c r="J45" s="84">
        <f>H45*I45</f>
        <v>0</v>
      </c>
      <c r="K45" s="82"/>
      <c r="L45" s="83"/>
      <c r="M45" s="84">
        <f>K45*L45</f>
        <v>0</v>
      </c>
      <c r="N45" s="82"/>
      <c r="O45" s="83"/>
      <c r="P45" s="84">
        <f>N45*O45</f>
        <v>0</v>
      </c>
      <c r="Q45" s="84">
        <f>G45+M45</f>
        <v>0</v>
      </c>
      <c r="R45" s="84">
        <f>J45+P45</f>
        <v>0</v>
      </c>
      <c r="S45" s="84">
        <f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86" t="s">
        <v>37</v>
      </c>
      <c r="B46" s="87" t="s">
        <v>62</v>
      </c>
      <c r="C46" s="107" t="s">
        <v>61</v>
      </c>
      <c r="D46" s="81" t="s">
        <v>39</v>
      </c>
      <c r="E46" s="82"/>
      <c r="F46" s="83"/>
      <c r="G46" s="84">
        <f>E46*F46</f>
        <v>0</v>
      </c>
      <c r="H46" s="82"/>
      <c r="I46" s="83"/>
      <c r="J46" s="84">
        <f>H46*I46</f>
        <v>0</v>
      </c>
      <c r="K46" s="82"/>
      <c r="L46" s="83"/>
      <c r="M46" s="84">
        <f>K46*L46</f>
        <v>0</v>
      </c>
      <c r="N46" s="82"/>
      <c r="O46" s="83"/>
      <c r="P46" s="84">
        <f>N46*O46</f>
        <v>0</v>
      </c>
      <c r="Q46" s="84">
        <f>G46+M46</f>
        <v>0</v>
      </c>
      <c r="R46" s="84">
        <f>J46+P46</f>
        <v>0</v>
      </c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8" t="s">
        <v>37</v>
      </c>
      <c r="B47" s="89" t="s">
        <v>63</v>
      </c>
      <c r="C47" s="107" t="s">
        <v>61</v>
      </c>
      <c r="D47" s="91" t="s">
        <v>39</v>
      </c>
      <c r="E47" s="92"/>
      <c r="F47" s="93"/>
      <c r="G47" s="94">
        <f>E47*F47</f>
        <v>0</v>
      </c>
      <c r="H47" s="92"/>
      <c r="I47" s="93"/>
      <c r="J47" s="94">
        <f>H47*I47</f>
        <v>0</v>
      </c>
      <c r="K47" s="92"/>
      <c r="L47" s="93"/>
      <c r="M47" s="94">
        <f>K47*L47</f>
        <v>0</v>
      </c>
      <c r="N47" s="92"/>
      <c r="O47" s="93"/>
      <c r="P47" s="94">
        <f>N47*O47</f>
        <v>0</v>
      </c>
      <c r="Q47" s="84">
        <f>G47+M47</f>
        <v>0</v>
      </c>
      <c r="R47" s="84">
        <f>J47+P47</f>
        <v>0</v>
      </c>
      <c r="S47" s="84">
        <f>Q47-R47</f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96" t="s">
        <v>64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0</v>
      </c>
      <c r="N48" s="100"/>
      <c r="O48" s="101"/>
      <c r="P48" s="102">
        <f>SUM(P45:P47)</f>
        <v>0</v>
      </c>
      <c r="Q48" s="102">
        <f>SUM(Q45:Q47)</f>
        <v>0</v>
      </c>
      <c r="R48" s="102">
        <f>SUM(R45:R47)</f>
        <v>0</v>
      </c>
      <c r="S48" s="102">
        <f>SUM(S45:S47)</f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44.25" customHeight="1" thickBot="1">
      <c r="A49" s="71" t="s">
        <v>26</v>
      </c>
      <c r="B49" s="72" t="s">
        <v>65</v>
      </c>
      <c r="C49" s="108" t="s">
        <v>66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>
      <c r="A50" s="192" t="s">
        <v>37</v>
      </c>
      <c r="B50" s="193" t="s">
        <v>67</v>
      </c>
      <c r="C50" s="194" t="s">
        <v>135</v>
      </c>
      <c r="D50" s="171" t="s">
        <v>130</v>
      </c>
      <c r="E50" s="196">
        <v>6</v>
      </c>
      <c r="F50" s="197">
        <v>550.68</v>
      </c>
      <c r="G50" s="221">
        <v>2753.4</v>
      </c>
      <c r="H50" s="82"/>
      <c r="I50" s="83"/>
      <c r="J50" s="84">
        <f>H50*I50</f>
        <v>0</v>
      </c>
      <c r="K50" s="196">
        <v>3</v>
      </c>
      <c r="L50" s="197">
        <v>550.68</v>
      </c>
      <c r="M50" s="222">
        <f>K50*L50</f>
        <v>1652.04</v>
      </c>
      <c r="N50" s="82">
        <v>1</v>
      </c>
      <c r="O50" s="83">
        <v>550.68</v>
      </c>
      <c r="P50" s="84">
        <f>N50*O50</f>
        <v>550.68</v>
      </c>
      <c r="Q50" s="84">
        <f>G50+M50</f>
        <v>4405.4400000000005</v>
      </c>
      <c r="R50" s="84">
        <f>J50+P50</f>
        <v>550.68</v>
      </c>
      <c r="S50" s="84">
        <f>Q50-R50</f>
        <v>3854.7600000000007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thickBot="1">
      <c r="A51" s="192" t="s">
        <v>37</v>
      </c>
      <c r="B51" s="193" t="s">
        <v>68</v>
      </c>
      <c r="C51" s="195" t="s">
        <v>136</v>
      </c>
      <c r="D51" s="179" t="s">
        <v>130</v>
      </c>
      <c r="E51" s="189">
        <v>6</v>
      </c>
      <c r="F51" s="190">
        <v>450</v>
      </c>
      <c r="G51" s="191">
        <f>E51*F51</f>
        <v>2700</v>
      </c>
      <c r="H51" s="82"/>
      <c r="I51" s="83"/>
      <c r="J51" s="84">
        <f>H51*I51</f>
        <v>0</v>
      </c>
      <c r="K51" s="189">
        <v>3</v>
      </c>
      <c r="L51" s="190">
        <v>450</v>
      </c>
      <c r="M51" s="223">
        <f>K51*L51</f>
        <v>1350</v>
      </c>
      <c r="N51" s="82">
        <v>1</v>
      </c>
      <c r="O51" s="83">
        <v>450</v>
      </c>
      <c r="P51" s="84">
        <f>N51*O51</f>
        <v>450</v>
      </c>
      <c r="Q51" s="84">
        <f>G51+M51</f>
        <v>4050</v>
      </c>
      <c r="R51" s="84">
        <f>J51+P51</f>
        <v>450</v>
      </c>
      <c r="S51" s="84">
        <f>Q51-R51</f>
        <v>3600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thickBot="1">
      <c r="A52" s="109" t="s">
        <v>69</v>
      </c>
      <c r="B52" s="97"/>
      <c r="C52" s="98"/>
      <c r="D52" s="99"/>
      <c r="E52" s="100"/>
      <c r="F52" s="101"/>
      <c r="G52" s="102">
        <f>SUM(G50:G51)</f>
        <v>5453.4</v>
      </c>
      <c r="H52" s="100"/>
      <c r="I52" s="101"/>
      <c r="J52" s="102">
        <f>SUM(J50:J51)</f>
        <v>0</v>
      </c>
      <c r="K52" s="100"/>
      <c r="L52" s="101"/>
      <c r="M52" s="102">
        <f>SUM(M50:M51)</f>
        <v>3002.04</v>
      </c>
      <c r="N52" s="100"/>
      <c r="O52" s="101"/>
      <c r="P52" s="102">
        <f>SUM(P50:P51)</f>
        <v>1000.68</v>
      </c>
      <c r="Q52" s="102">
        <f>SUM(Q50:Q51)</f>
        <v>8455.44</v>
      </c>
      <c r="R52" s="102">
        <f>SUM(R50:R51)</f>
        <v>1000.68</v>
      </c>
      <c r="S52" s="102">
        <f>SUM(S50:S51)</f>
        <v>7454.76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>
      <c r="A53" s="71" t="s">
        <v>26</v>
      </c>
      <c r="B53" s="72" t="s">
        <v>70</v>
      </c>
      <c r="C53" s="71" t="s">
        <v>71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>
      <c r="A54" s="78" t="s">
        <v>37</v>
      </c>
      <c r="B54" s="105" t="s">
        <v>72</v>
      </c>
      <c r="C54" s="110" t="s">
        <v>73</v>
      </c>
      <c r="D54" s="81" t="s">
        <v>39</v>
      </c>
      <c r="E54" s="82"/>
      <c r="F54" s="83"/>
      <c r="G54" s="84">
        <f>E54*F54</f>
        <v>0</v>
      </c>
      <c r="H54" s="82"/>
      <c r="I54" s="83"/>
      <c r="J54" s="84">
        <f>H54*I54</f>
        <v>0</v>
      </c>
      <c r="K54" s="82"/>
      <c r="L54" s="83"/>
      <c r="M54" s="84">
        <f>K54*L54</f>
        <v>0</v>
      </c>
      <c r="N54" s="82"/>
      <c r="O54" s="83"/>
      <c r="P54" s="84">
        <f>N54*O54</f>
        <v>0</v>
      </c>
      <c r="Q54" s="84">
        <f>G54+M54</f>
        <v>0</v>
      </c>
      <c r="R54" s="84">
        <f>J54+P54</f>
        <v>0</v>
      </c>
      <c r="S54" s="84">
        <f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6" t="s">
        <v>37</v>
      </c>
      <c r="B55" s="87" t="s">
        <v>74</v>
      </c>
      <c r="C55" s="110" t="s">
        <v>75</v>
      </c>
      <c r="D55" s="81" t="s">
        <v>39</v>
      </c>
      <c r="E55" s="82"/>
      <c r="F55" s="83"/>
      <c r="G55" s="84">
        <f>E55*F55</f>
        <v>0</v>
      </c>
      <c r="H55" s="82"/>
      <c r="I55" s="83"/>
      <c r="J55" s="84">
        <f>H55*I55</f>
        <v>0</v>
      </c>
      <c r="K55" s="82"/>
      <c r="L55" s="83"/>
      <c r="M55" s="84">
        <f>K55*L55</f>
        <v>0</v>
      </c>
      <c r="N55" s="82"/>
      <c r="O55" s="83"/>
      <c r="P55" s="84">
        <f>N55*O55</f>
        <v>0</v>
      </c>
      <c r="Q55" s="84">
        <f>G55+M55</f>
        <v>0</v>
      </c>
      <c r="R55" s="84">
        <f>J55+P55</f>
        <v>0</v>
      </c>
      <c r="S55" s="84">
        <f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8" t="s">
        <v>37</v>
      </c>
      <c r="B56" s="89" t="s">
        <v>76</v>
      </c>
      <c r="C56" s="111" t="s">
        <v>77</v>
      </c>
      <c r="D56" s="91" t="s">
        <v>39</v>
      </c>
      <c r="E56" s="92"/>
      <c r="F56" s="93"/>
      <c r="G56" s="94">
        <f>E56*F56</f>
        <v>0</v>
      </c>
      <c r="H56" s="92"/>
      <c r="I56" s="93"/>
      <c r="J56" s="94">
        <f>H56*I56</f>
        <v>0</v>
      </c>
      <c r="K56" s="92"/>
      <c r="L56" s="93"/>
      <c r="M56" s="94">
        <f>K56*L56</f>
        <v>0</v>
      </c>
      <c r="N56" s="92"/>
      <c r="O56" s="93"/>
      <c r="P56" s="94">
        <f>N56*O56</f>
        <v>0</v>
      </c>
      <c r="Q56" s="84">
        <f>G56+M56</f>
        <v>0</v>
      </c>
      <c r="R56" s="84">
        <f>J56+P56</f>
        <v>0</v>
      </c>
      <c r="S56" s="84">
        <f>Q56-R56</f>
        <v>0</v>
      </c>
      <c r="T56" s="9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>
      <c r="A57" s="96" t="s">
        <v>78</v>
      </c>
      <c r="B57" s="97"/>
      <c r="C57" s="98"/>
      <c r="D57" s="99"/>
      <c r="E57" s="100"/>
      <c r="F57" s="101"/>
      <c r="G57" s="102">
        <f>SUM(G54:G56)</f>
        <v>0</v>
      </c>
      <c r="H57" s="100"/>
      <c r="I57" s="101"/>
      <c r="J57" s="102">
        <f>SUM(J54:J56)</f>
        <v>0</v>
      </c>
      <c r="K57" s="100"/>
      <c r="L57" s="101"/>
      <c r="M57" s="102">
        <f>SUM(M54:M56)</f>
        <v>0</v>
      </c>
      <c r="N57" s="100"/>
      <c r="O57" s="101"/>
      <c r="P57" s="102">
        <f>SUM(P54:P56)</f>
        <v>0</v>
      </c>
      <c r="Q57" s="102">
        <f>SUM(Q54:Q56)</f>
        <v>0</v>
      </c>
      <c r="R57" s="102">
        <f>SUM(R54:R56)</f>
        <v>0</v>
      </c>
      <c r="S57" s="102">
        <f>SUM(S54:S56)</f>
        <v>0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thickBot="1">
      <c r="A58" s="71" t="s">
        <v>26</v>
      </c>
      <c r="B58" s="72" t="s">
        <v>79</v>
      </c>
      <c r="C58" s="71" t="s">
        <v>80</v>
      </c>
      <c r="D58" s="73"/>
      <c r="E58" s="214"/>
      <c r="F58" s="215"/>
      <c r="G58" s="216"/>
      <c r="H58" s="214"/>
      <c r="I58" s="215"/>
      <c r="J58" s="216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 thickBot="1">
      <c r="A59" s="78" t="s">
        <v>37</v>
      </c>
      <c r="B59" s="105" t="s">
        <v>81</v>
      </c>
      <c r="C59" s="280" t="s">
        <v>199</v>
      </c>
      <c r="D59" s="225" t="s">
        <v>200</v>
      </c>
      <c r="E59" s="196"/>
      <c r="F59" s="197"/>
      <c r="G59" s="240">
        <v>0</v>
      </c>
      <c r="H59" s="248"/>
      <c r="I59" s="249"/>
      <c r="J59" s="250">
        <f aca="true" t="shared" si="0" ref="J59:J123">H59*I59</f>
        <v>0</v>
      </c>
      <c r="K59" s="237">
        <v>60</v>
      </c>
      <c r="L59" s="199">
        <v>80</v>
      </c>
      <c r="M59" s="200">
        <f aca="true" t="shared" si="1" ref="M59:M122">K59*L59</f>
        <v>4800</v>
      </c>
      <c r="N59" s="82">
        <v>110</v>
      </c>
      <c r="O59" s="83"/>
      <c r="P59" s="84">
        <v>9594</v>
      </c>
      <c r="Q59" s="84">
        <f aca="true" t="shared" si="2" ref="Q59:Q123">G59+M59</f>
        <v>4800</v>
      </c>
      <c r="R59" s="84">
        <f aca="true" t="shared" si="3" ref="R59:R123">J59+P59</f>
        <v>9594</v>
      </c>
      <c r="S59" s="84">
        <f aca="true" t="shared" si="4" ref="S59:S123">Q59-R59</f>
        <v>-4794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>
      <c r="A60" s="78" t="s">
        <v>37</v>
      </c>
      <c r="B60" s="105" t="s">
        <v>82</v>
      </c>
      <c r="C60" s="281" t="s">
        <v>201</v>
      </c>
      <c r="D60" s="226" t="s">
        <v>200</v>
      </c>
      <c r="E60" s="183"/>
      <c r="F60" s="184"/>
      <c r="G60" s="241">
        <v>0</v>
      </c>
      <c r="H60" s="251"/>
      <c r="I60" s="247"/>
      <c r="J60" s="252">
        <f t="shared" si="0"/>
        <v>0</v>
      </c>
      <c r="K60" s="242">
        <v>60</v>
      </c>
      <c r="L60" s="201">
        <v>10</v>
      </c>
      <c r="M60" s="202">
        <f t="shared" si="1"/>
        <v>600</v>
      </c>
      <c r="N60" s="82">
        <v>30</v>
      </c>
      <c r="O60" s="83"/>
      <c r="P60" s="84">
        <v>378</v>
      </c>
      <c r="Q60" s="84">
        <f t="shared" si="2"/>
        <v>600</v>
      </c>
      <c r="R60" s="84">
        <f t="shared" si="3"/>
        <v>378</v>
      </c>
      <c r="S60" s="84">
        <f t="shared" si="4"/>
        <v>222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>
      <c r="A61" s="78" t="s">
        <v>37</v>
      </c>
      <c r="B61" s="105" t="s">
        <v>83</v>
      </c>
      <c r="C61" s="281" t="s">
        <v>202</v>
      </c>
      <c r="D61" s="226" t="s">
        <v>200</v>
      </c>
      <c r="E61" s="183"/>
      <c r="F61" s="184"/>
      <c r="G61" s="241">
        <v>0</v>
      </c>
      <c r="H61" s="251"/>
      <c r="I61" s="247"/>
      <c r="J61" s="252">
        <f t="shared" si="0"/>
        <v>0</v>
      </c>
      <c r="K61" s="242">
        <v>60</v>
      </c>
      <c r="L61" s="201">
        <v>10</v>
      </c>
      <c r="M61" s="202">
        <f t="shared" si="1"/>
        <v>600</v>
      </c>
      <c r="N61" s="82">
        <v>30</v>
      </c>
      <c r="O61" s="83"/>
      <c r="P61" s="84">
        <v>378</v>
      </c>
      <c r="Q61" s="84">
        <f t="shared" si="2"/>
        <v>600</v>
      </c>
      <c r="R61" s="84">
        <f t="shared" si="3"/>
        <v>378</v>
      </c>
      <c r="S61" s="84">
        <f t="shared" si="4"/>
        <v>222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>
      <c r="A62" s="78" t="s">
        <v>37</v>
      </c>
      <c r="B62" s="105" t="s">
        <v>137</v>
      </c>
      <c r="C62" s="281" t="s">
        <v>203</v>
      </c>
      <c r="D62" s="226" t="s">
        <v>200</v>
      </c>
      <c r="E62" s="183"/>
      <c r="F62" s="184"/>
      <c r="G62" s="241">
        <v>0</v>
      </c>
      <c r="H62" s="251"/>
      <c r="I62" s="247"/>
      <c r="J62" s="252">
        <f t="shared" si="0"/>
        <v>0</v>
      </c>
      <c r="K62" s="242">
        <v>6</v>
      </c>
      <c r="L62" s="201">
        <v>100</v>
      </c>
      <c r="M62" s="202">
        <f t="shared" si="1"/>
        <v>600</v>
      </c>
      <c r="N62" s="82">
        <v>26</v>
      </c>
      <c r="O62" s="83"/>
      <c r="P62" s="84">
        <v>1822.56</v>
      </c>
      <c r="Q62" s="84">
        <f t="shared" si="2"/>
        <v>600</v>
      </c>
      <c r="R62" s="84">
        <f t="shared" si="3"/>
        <v>1822.56</v>
      </c>
      <c r="S62" s="84">
        <f t="shared" si="4"/>
        <v>-1222.56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>
      <c r="A63" s="78" t="s">
        <v>37</v>
      </c>
      <c r="B63" s="105" t="s">
        <v>138</v>
      </c>
      <c r="C63" s="281" t="s">
        <v>204</v>
      </c>
      <c r="D63" s="226" t="s">
        <v>200</v>
      </c>
      <c r="E63" s="183"/>
      <c r="F63" s="184"/>
      <c r="G63" s="241">
        <v>0</v>
      </c>
      <c r="H63" s="251"/>
      <c r="I63" s="247"/>
      <c r="J63" s="252">
        <f t="shared" si="0"/>
        <v>0</v>
      </c>
      <c r="K63" s="242">
        <v>15</v>
      </c>
      <c r="L63" s="201">
        <v>15</v>
      </c>
      <c r="M63" s="202">
        <f t="shared" si="1"/>
        <v>225</v>
      </c>
      <c r="N63" s="82">
        <v>15</v>
      </c>
      <c r="O63" s="83"/>
      <c r="P63" s="84">
        <v>216</v>
      </c>
      <c r="Q63" s="84">
        <f t="shared" si="2"/>
        <v>225</v>
      </c>
      <c r="R63" s="84">
        <f t="shared" si="3"/>
        <v>216</v>
      </c>
      <c r="S63" s="84">
        <f t="shared" si="4"/>
        <v>9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>
      <c r="A64" s="78" t="s">
        <v>37</v>
      </c>
      <c r="B64" s="105" t="s">
        <v>139</v>
      </c>
      <c r="C64" s="282" t="s">
        <v>205</v>
      </c>
      <c r="D64" s="227" t="s">
        <v>200</v>
      </c>
      <c r="E64" s="183"/>
      <c r="F64" s="184"/>
      <c r="G64" s="241">
        <v>0</v>
      </c>
      <c r="H64" s="251"/>
      <c r="I64" s="247"/>
      <c r="J64" s="252">
        <f t="shared" si="0"/>
        <v>0</v>
      </c>
      <c r="K64" s="243">
        <v>12</v>
      </c>
      <c r="L64" s="184">
        <v>150</v>
      </c>
      <c r="M64" s="185">
        <f t="shared" si="1"/>
        <v>1800</v>
      </c>
      <c r="N64" s="82">
        <v>15</v>
      </c>
      <c r="O64" s="83">
        <v>138</v>
      </c>
      <c r="P64" s="84">
        <f>N64*O64</f>
        <v>2070</v>
      </c>
      <c r="Q64" s="84">
        <f t="shared" si="2"/>
        <v>1800</v>
      </c>
      <c r="R64" s="84">
        <f t="shared" si="3"/>
        <v>2070</v>
      </c>
      <c r="S64" s="84">
        <f t="shared" si="4"/>
        <v>-270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>
      <c r="A65" s="78" t="s">
        <v>37</v>
      </c>
      <c r="B65" s="105" t="s">
        <v>140</v>
      </c>
      <c r="C65" s="282" t="s">
        <v>206</v>
      </c>
      <c r="D65" s="227" t="s">
        <v>200</v>
      </c>
      <c r="E65" s="183"/>
      <c r="F65" s="184"/>
      <c r="G65" s="241">
        <v>0</v>
      </c>
      <c r="H65" s="251"/>
      <c r="I65" s="247"/>
      <c r="J65" s="252">
        <f t="shared" si="0"/>
        <v>0</v>
      </c>
      <c r="K65" s="243">
        <v>5</v>
      </c>
      <c r="L65" s="184">
        <v>2500</v>
      </c>
      <c r="M65" s="185">
        <f t="shared" si="1"/>
        <v>12500</v>
      </c>
      <c r="N65" s="82">
        <v>7</v>
      </c>
      <c r="O65" s="83">
        <v>2419</v>
      </c>
      <c r="P65" s="84">
        <f>N65*O65</f>
        <v>16933</v>
      </c>
      <c r="Q65" s="84">
        <f t="shared" si="2"/>
        <v>12500</v>
      </c>
      <c r="R65" s="84">
        <f t="shared" si="3"/>
        <v>16933</v>
      </c>
      <c r="S65" s="84">
        <f t="shared" si="4"/>
        <v>-4433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>
      <c r="A66" s="78" t="s">
        <v>37</v>
      </c>
      <c r="B66" s="105" t="s">
        <v>141</v>
      </c>
      <c r="C66" s="283" t="s">
        <v>207</v>
      </c>
      <c r="D66" s="228" t="s">
        <v>200</v>
      </c>
      <c r="E66" s="183"/>
      <c r="F66" s="184"/>
      <c r="G66" s="241">
        <v>0</v>
      </c>
      <c r="H66" s="251"/>
      <c r="I66" s="247"/>
      <c r="J66" s="252">
        <f t="shared" si="0"/>
        <v>0</v>
      </c>
      <c r="K66" s="244">
        <v>2</v>
      </c>
      <c r="L66" s="203">
        <v>5000</v>
      </c>
      <c r="M66" s="204">
        <f t="shared" si="1"/>
        <v>10000</v>
      </c>
      <c r="N66" s="82">
        <v>2</v>
      </c>
      <c r="O66" s="83"/>
      <c r="P66" s="84">
        <v>11940</v>
      </c>
      <c r="Q66" s="84">
        <f t="shared" si="2"/>
        <v>10000</v>
      </c>
      <c r="R66" s="84">
        <f t="shared" si="3"/>
        <v>11940</v>
      </c>
      <c r="S66" s="84">
        <f t="shared" si="4"/>
        <v>-1940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>
      <c r="A67" s="78" t="s">
        <v>37</v>
      </c>
      <c r="B67" s="105" t="s">
        <v>142</v>
      </c>
      <c r="C67" s="282" t="s">
        <v>208</v>
      </c>
      <c r="D67" s="227" t="s">
        <v>200</v>
      </c>
      <c r="E67" s="183"/>
      <c r="F67" s="184"/>
      <c r="G67" s="241">
        <v>0</v>
      </c>
      <c r="H67" s="251"/>
      <c r="I67" s="247"/>
      <c r="J67" s="252">
        <f t="shared" si="0"/>
        <v>0</v>
      </c>
      <c r="K67" s="243">
        <v>4</v>
      </c>
      <c r="L67" s="184">
        <v>5000</v>
      </c>
      <c r="M67" s="185">
        <f t="shared" si="1"/>
        <v>20000</v>
      </c>
      <c r="N67" s="82">
        <v>4</v>
      </c>
      <c r="O67" s="83"/>
      <c r="P67" s="84">
        <v>23880</v>
      </c>
      <c r="Q67" s="84">
        <f t="shared" si="2"/>
        <v>20000</v>
      </c>
      <c r="R67" s="84">
        <f t="shared" si="3"/>
        <v>23880</v>
      </c>
      <c r="S67" s="84">
        <f t="shared" si="4"/>
        <v>-3880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>
      <c r="A68" s="78" t="s">
        <v>37</v>
      </c>
      <c r="B68" s="105" t="s">
        <v>143</v>
      </c>
      <c r="C68" s="282" t="s">
        <v>209</v>
      </c>
      <c r="D68" s="227" t="s">
        <v>200</v>
      </c>
      <c r="E68" s="183"/>
      <c r="F68" s="184"/>
      <c r="G68" s="241">
        <v>0</v>
      </c>
      <c r="H68" s="251"/>
      <c r="I68" s="247"/>
      <c r="J68" s="252">
        <f t="shared" si="0"/>
        <v>0</v>
      </c>
      <c r="K68" s="243">
        <v>4</v>
      </c>
      <c r="L68" s="184">
        <v>700</v>
      </c>
      <c r="M68" s="185">
        <f t="shared" si="1"/>
        <v>2800</v>
      </c>
      <c r="N68" s="82">
        <v>8</v>
      </c>
      <c r="O68" s="83">
        <v>499</v>
      </c>
      <c r="P68" s="84">
        <f>N68*O68</f>
        <v>3992</v>
      </c>
      <c r="Q68" s="84">
        <f t="shared" si="2"/>
        <v>2800</v>
      </c>
      <c r="R68" s="84">
        <f t="shared" si="3"/>
        <v>3992</v>
      </c>
      <c r="S68" s="84">
        <f t="shared" si="4"/>
        <v>-1192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>
      <c r="A69" s="78" t="s">
        <v>37</v>
      </c>
      <c r="B69" s="105" t="s">
        <v>144</v>
      </c>
      <c r="C69" s="282" t="s">
        <v>210</v>
      </c>
      <c r="D69" s="227" t="s">
        <v>200</v>
      </c>
      <c r="E69" s="183"/>
      <c r="F69" s="184"/>
      <c r="G69" s="241">
        <v>0</v>
      </c>
      <c r="H69" s="251"/>
      <c r="I69" s="247"/>
      <c r="J69" s="252">
        <f t="shared" si="0"/>
        <v>0</v>
      </c>
      <c r="K69" s="243">
        <v>4</v>
      </c>
      <c r="L69" s="184">
        <v>5900</v>
      </c>
      <c r="M69" s="185">
        <f t="shared" si="1"/>
        <v>23600</v>
      </c>
      <c r="N69" s="82">
        <v>4</v>
      </c>
      <c r="O69" s="83"/>
      <c r="P69" s="84">
        <v>23920</v>
      </c>
      <c r="Q69" s="84">
        <f t="shared" si="2"/>
        <v>23600</v>
      </c>
      <c r="R69" s="84">
        <f t="shared" si="3"/>
        <v>23920</v>
      </c>
      <c r="S69" s="84">
        <f t="shared" si="4"/>
        <v>-320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>
      <c r="A70" s="78" t="s">
        <v>37</v>
      </c>
      <c r="B70" s="105" t="s">
        <v>145</v>
      </c>
      <c r="C70" s="282" t="s">
        <v>211</v>
      </c>
      <c r="D70" s="227" t="s">
        <v>200</v>
      </c>
      <c r="E70" s="183"/>
      <c r="F70" s="184"/>
      <c r="G70" s="241">
        <v>0</v>
      </c>
      <c r="H70" s="251"/>
      <c r="I70" s="247"/>
      <c r="J70" s="252">
        <f t="shared" si="0"/>
        <v>0</v>
      </c>
      <c r="K70" s="243">
        <v>2</v>
      </c>
      <c r="L70" s="184">
        <v>4500</v>
      </c>
      <c r="M70" s="185">
        <f t="shared" si="1"/>
        <v>9000</v>
      </c>
      <c r="N70" s="82">
        <v>2</v>
      </c>
      <c r="O70" s="83">
        <v>3799</v>
      </c>
      <c r="P70" s="84">
        <f>N70*O70</f>
        <v>7598</v>
      </c>
      <c r="Q70" s="84">
        <f t="shared" si="2"/>
        <v>9000</v>
      </c>
      <c r="R70" s="84">
        <f t="shared" si="3"/>
        <v>7598</v>
      </c>
      <c r="S70" s="84">
        <f t="shared" si="4"/>
        <v>1402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78" t="s">
        <v>37</v>
      </c>
      <c r="B71" s="105" t="s">
        <v>146</v>
      </c>
      <c r="C71" s="281" t="s">
        <v>212</v>
      </c>
      <c r="D71" s="226" t="s">
        <v>200</v>
      </c>
      <c r="E71" s="183"/>
      <c r="F71" s="184"/>
      <c r="G71" s="241">
        <v>0</v>
      </c>
      <c r="H71" s="251"/>
      <c r="I71" s="247"/>
      <c r="J71" s="252">
        <f t="shared" si="0"/>
        <v>0</v>
      </c>
      <c r="K71" s="242">
        <v>90</v>
      </c>
      <c r="L71" s="201">
        <v>22</v>
      </c>
      <c r="M71" s="202">
        <f t="shared" si="1"/>
        <v>1980</v>
      </c>
      <c r="N71" s="82">
        <v>108</v>
      </c>
      <c r="O71" s="83"/>
      <c r="P71" s="84">
        <v>1963.44</v>
      </c>
      <c r="Q71" s="84">
        <f t="shared" si="2"/>
        <v>1980</v>
      </c>
      <c r="R71" s="84">
        <f t="shared" si="3"/>
        <v>1963.44</v>
      </c>
      <c r="S71" s="84">
        <f t="shared" si="4"/>
        <v>16.559999999999945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78" t="s">
        <v>37</v>
      </c>
      <c r="B72" s="105" t="s">
        <v>147</v>
      </c>
      <c r="C72" s="281" t="s">
        <v>213</v>
      </c>
      <c r="D72" s="226" t="s">
        <v>200</v>
      </c>
      <c r="E72" s="183"/>
      <c r="F72" s="184"/>
      <c r="G72" s="241">
        <v>0</v>
      </c>
      <c r="H72" s="251"/>
      <c r="I72" s="247"/>
      <c r="J72" s="252">
        <f t="shared" si="0"/>
        <v>0</v>
      </c>
      <c r="K72" s="242">
        <v>60</v>
      </c>
      <c r="L72" s="201">
        <v>10</v>
      </c>
      <c r="M72" s="202">
        <f t="shared" si="1"/>
        <v>600</v>
      </c>
      <c r="N72" s="82">
        <v>60</v>
      </c>
      <c r="O72" s="83"/>
      <c r="P72" s="84">
        <v>579.6</v>
      </c>
      <c r="Q72" s="84">
        <f t="shared" si="2"/>
        <v>600</v>
      </c>
      <c r="R72" s="84">
        <f t="shared" si="3"/>
        <v>579.6</v>
      </c>
      <c r="S72" s="84">
        <f t="shared" si="4"/>
        <v>20.399999999999977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>
      <c r="A73" s="78" t="s">
        <v>37</v>
      </c>
      <c r="B73" s="105" t="s">
        <v>148</v>
      </c>
      <c r="C73" s="281" t="s">
        <v>214</v>
      </c>
      <c r="D73" s="226" t="s">
        <v>200</v>
      </c>
      <c r="E73" s="183"/>
      <c r="F73" s="184"/>
      <c r="G73" s="241">
        <v>0</v>
      </c>
      <c r="H73" s="251"/>
      <c r="I73" s="247"/>
      <c r="J73" s="252">
        <f t="shared" si="0"/>
        <v>0</v>
      </c>
      <c r="K73" s="242">
        <v>60</v>
      </c>
      <c r="L73" s="201">
        <v>50</v>
      </c>
      <c r="M73" s="202">
        <f t="shared" si="1"/>
        <v>3000</v>
      </c>
      <c r="N73" s="82">
        <v>75</v>
      </c>
      <c r="O73" s="83"/>
      <c r="P73" s="84">
        <v>3308.4</v>
      </c>
      <c r="Q73" s="84">
        <f t="shared" si="2"/>
        <v>3000</v>
      </c>
      <c r="R73" s="84">
        <f t="shared" si="3"/>
        <v>3308.4</v>
      </c>
      <c r="S73" s="84">
        <f t="shared" si="4"/>
        <v>-308.4000000000001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>
      <c r="A74" s="78" t="s">
        <v>37</v>
      </c>
      <c r="B74" s="105" t="s">
        <v>149</v>
      </c>
      <c r="C74" s="281" t="s">
        <v>215</v>
      </c>
      <c r="D74" s="226" t="s">
        <v>200</v>
      </c>
      <c r="E74" s="183"/>
      <c r="F74" s="184"/>
      <c r="G74" s="241">
        <v>0</v>
      </c>
      <c r="H74" s="251"/>
      <c r="I74" s="247"/>
      <c r="J74" s="252">
        <f t="shared" si="0"/>
        <v>0</v>
      </c>
      <c r="K74" s="242">
        <v>30</v>
      </c>
      <c r="L74" s="201">
        <v>40</v>
      </c>
      <c r="M74" s="202">
        <f t="shared" si="1"/>
        <v>1200</v>
      </c>
      <c r="N74" s="82">
        <v>27</v>
      </c>
      <c r="O74" s="83"/>
      <c r="P74" s="84">
        <v>1187.46</v>
      </c>
      <c r="Q74" s="84">
        <f t="shared" si="2"/>
        <v>1200</v>
      </c>
      <c r="R74" s="84">
        <f t="shared" si="3"/>
        <v>1187.46</v>
      </c>
      <c r="S74" s="84">
        <f t="shared" si="4"/>
        <v>12.539999999999964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>
      <c r="A75" s="78" t="s">
        <v>37</v>
      </c>
      <c r="B75" s="105" t="s">
        <v>150</v>
      </c>
      <c r="C75" s="281" t="s">
        <v>216</v>
      </c>
      <c r="D75" s="226" t="s">
        <v>200</v>
      </c>
      <c r="E75" s="183"/>
      <c r="F75" s="184"/>
      <c r="G75" s="241">
        <v>0</v>
      </c>
      <c r="H75" s="251"/>
      <c r="I75" s="247"/>
      <c r="J75" s="252">
        <f t="shared" si="0"/>
        <v>0</v>
      </c>
      <c r="K75" s="242">
        <v>60</v>
      </c>
      <c r="L75" s="201">
        <v>50</v>
      </c>
      <c r="M75" s="202">
        <f t="shared" si="1"/>
        <v>3000</v>
      </c>
      <c r="N75" s="82">
        <v>70</v>
      </c>
      <c r="O75" s="83"/>
      <c r="P75" s="84">
        <v>3154.8</v>
      </c>
      <c r="Q75" s="84">
        <f t="shared" si="2"/>
        <v>3000</v>
      </c>
      <c r="R75" s="84">
        <f t="shared" si="3"/>
        <v>3154.8</v>
      </c>
      <c r="S75" s="84">
        <f t="shared" si="4"/>
        <v>-154.80000000000018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78" t="s">
        <v>37</v>
      </c>
      <c r="B76" s="105" t="s">
        <v>151</v>
      </c>
      <c r="C76" s="281" t="s">
        <v>217</v>
      </c>
      <c r="D76" s="226" t="s">
        <v>200</v>
      </c>
      <c r="E76" s="183"/>
      <c r="F76" s="184"/>
      <c r="G76" s="241">
        <v>0</v>
      </c>
      <c r="H76" s="251"/>
      <c r="I76" s="247"/>
      <c r="J76" s="252">
        <f t="shared" si="0"/>
        <v>0</v>
      </c>
      <c r="K76" s="242">
        <v>10</v>
      </c>
      <c r="L76" s="201">
        <v>300</v>
      </c>
      <c r="M76" s="202">
        <f t="shared" si="1"/>
        <v>3000</v>
      </c>
      <c r="N76" s="82">
        <v>17</v>
      </c>
      <c r="O76" s="83"/>
      <c r="P76" s="84">
        <v>3439</v>
      </c>
      <c r="Q76" s="84">
        <f t="shared" si="2"/>
        <v>3000</v>
      </c>
      <c r="R76" s="84">
        <f t="shared" si="3"/>
        <v>3439</v>
      </c>
      <c r="S76" s="84">
        <f t="shared" si="4"/>
        <v>-439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78" t="s">
        <v>37</v>
      </c>
      <c r="B77" s="105" t="s">
        <v>152</v>
      </c>
      <c r="C77" s="281" t="s">
        <v>218</v>
      </c>
      <c r="D77" s="226" t="s">
        <v>200</v>
      </c>
      <c r="E77" s="183"/>
      <c r="F77" s="184"/>
      <c r="G77" s="241">
        <v>0</v>
      </c>
      <c r="H77" s="251"/>
      <c r="I77" s="247"/>
      <c r="J77" s="252">
        <f t="shared" si="0"/>
        <v>0</v>
      </c>
      <c r="K77" s="242">
        <v>6</v>
      </c>
      <c r="L77" s="201">
        <v>200</v>
      </c>
      <c r="M77" s="202">
        <f t="shared" si="1"/>
        <v>1200</v>
      </c>
      <c r="N77" s="82">
        <v>6</v>
      </c>
      <c r="O77" s="83"/>
      <c r="P77" s="84">
        <v>1976</v>
      </c>
      <c r="Q77" s="84">
        <f t="shared" si="2"/>
        <v>1200</v>
      </c>
      <c r="R77" s="84">
        <f t="shared" si="3"/>
        <v>1976</v>
      </c>
      <c r="S77" s="84">
        <f t="shared" si="4"/>
        <v>-776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>
      <c r="A78" s="78" t="s">
        <v>37</v>
      </c>
      <c r="B78" s="105" t="s">
        <v>153</v>
      </c>
      <c r="C78" s="281" t="s">
        <v>219</v>
      </c>
      <c r="D78" s="226" t="s">
        <v>200</v>
      </c>
      <c r="E78" s="183"/>
      <c r="F78" s="184"/>
      <c r="G78" s="241">
        <v>0</v>
      </c>
      <c r="H78" s="251"/>
      <c r="I78" s="247"/>
      <c r="J78" s="252">
        <f t="shared" si="0"/>
        <v>0</v>
      </c>
      <c r="K78" s="242">
        <v>8</v>
      </c>
      <c r="L78" s="201">
        <v>350</v>
      </c>
      <c r="M78" s="202">
        <f t="shared" si="1"/>
        <v>2800</v>
      </c>
      <c r="N78" s="82">
        <v>9</v>
      </c>
      <c r="O78" s="83"/>
      <c r="P78" s="84">
        <v>2789</v>
      </c>
      <c r="Q78" s="84">
        <f t="shared" si="2"/>
        <v>2800</v>
      </c>
      <c r="R78" s="84">
        <f t="shared" si="3"/>
        <v>2789</v>
      </c>
      <c r="S78" s="84">
        <f t="shared" si="4"/>
        <v>11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>
      <c r="A79" s="78" t="s">
        <v>37</v>
      </c>
      <c r="B79" s="105" t="s">
        <v>154</v>
      </c>
      <c r="C79" s="281" t="s">
        <v>220</v>
      </c>
      <c r="D79" s="226" t="s">
        <v>200</v>
      </c>
      <c r="E79" s="183"/>
      <c r="F79" s="184"/>
      <c r="G79" s="241">
        <v>0</v>
      </c>
      <c r="H79" s="251"/>
      <c r="I79" s="247"/>
      <c r="J79" s="252">
        <f t="shared" si="0"/>
        <v>0</v>
      </c>
      <c r="K79" s="242">
        <v>1</v>
      </c>
      <c r="L79" s="201">
        <v>500</v>
      </c>
      <c r="M79" s="202">
        <f t="shared" si="1"/>
        <v>500</v>
      </c>
      <c r="N79" s="82">
        <v>4</v>
      </c>
      <c r="O79" s="83"/>
      <c r="P79" s="84">
        <v>496</v>
      </c>
      <c r="Q79" s="84">
        <f t="shared" si="2"/>
        <v>500</v>
      </c>
      <c r="R79" s="84">
        <f t="shared" si="3"/>
        <v>496</v>
      </c>
      <c r="S79" s="84">
        <f t="shared" si="4"/>
        <v>4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>
      <c r="A80" s="78" t="s">
        <v>37</v>
      </c>
      <c r="B80" s="105" t="s">
        <v>155</v>
      </c>
      <c r="C80" s="281" t="s">
        <v>221</v>
      </c>
      <c r="D80" s="226" t="s">
        <v>200</v>
      </c>
      <c r="E80" s="183"/>
      <c r="F80" s="184"/>
      <c r="G80" s="241">
        <v>0</v>
      </c>
      <c r="H80" s="251"/>
      <c r="I80" s="247"/>
      <c r="J80" s="252">
        <f t="shared" si="0"/>
        <v>0</v>
      </c>
      <c r="K80" s="242">
        <v>1</v>
      </c>
      <c r="L80" s="201">
        <v>350</v>
      </c>
      <c r="M80" s="202">
        <f t="shared" si="1"/>
        <v>350</v>
      </c>
      <c r="N80" s="82">
        <v>0</v>
      </c>
      <c r="O80" s="83"/>
      <c r="P80" s="84">
        <f>N80*O80</f>
        <v>0</v>
      </c>
      <c r="Q80" s="84">
        <f t="shared" si="2"/>
        <v>350</v>
      </c>
      <c r="R80" s="84">
        <f t="shared" si="3"/>
        <v>0</v>
      </c>
      <c r="S80" s="84">
        <f t="shared" si="4"/>
        <v>350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>
      <c r="A81" s="78" t="s">
        <v>37</v>
      </c>
      <c r="B81" s="105" t="s">
        <v>156</v>
      </c>
      <c r="C81" s="281" t="s">
        <v>222</v>
      </c>
      <c r="D81" s="226" t="s">
        <v>200</v>
      </c>
      <c r="E81" s="183"/>
      <c r="F81" s="184"/>
      <c r="G81" s="241">
        <v>0</v>
      </c>
      <c r="H81" s="251"/>
      <c r="I81" s="247"/>
      <c r="J81" s="252">
        <f t="shared" si="0"/>
        <v>0</v>
      </c>
      <c r="K81" s="242">
        <v>2</v>
      </c>
      <c r="L81" s="201">
        <v>600</v>
      </c>
      <c r="M81" s="202">
        <f t="shared" si="1"/>
        <v>1200</v>
      </c>
      <c r="N81" s="82">
        <v>4</v>
      </c>
      <c r="O81" s="83"/>
      <c r="P81" s="84">
        <v>1180</v>
      </c>
      <c r="Q81" s="84">
        <f t="shared" si="2"/>
        <v>1200</v>
      </c>
      <c r="R81" s="84">
        <f t="shared" si="3"/>
        <v>1180</v>
      </c>
      <c r="S81" s="84">
        <f t="shared" si="4"/>
        <v>20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>
      <c r="A82" s="78" t="s">
        <v>37</v>
      </c>
      <c r="B82" s="105" t="s">
        <v>157</v>
      </c>
      <c r="C82" s="281" t="s">
        <v>223</v>
      </c>
      <c r="D82" s="226" t="s">
        <v>200</v>
      </c>
      <c r="E82" s="183"/>
      <c r="F82" s="184"/>
      <c r="G82" s="241">
        <v>0</v>
      </c>
      <c r="H82" s="251"/>
      <c r="I82" s="247"/>
      <c r="J82" s="252">
        <f t="shared" si="0"/>
        <v>0</v>
      </c>
      <c r="K82" s="242">
        <v>10</v>
      </c>
      <c r="L82" s="201">
        <v>400</v>
      </c>
      <c r="M82" s="202">
        <f t="shared" si="1"/>
        <v>4000</v>
      </c>
      <c r="N82" s="82">
        <v>26</v>
      </c>
      <c r="O82" s="83"/>
      <c r="P82" s="84">
        <v>4160</v>
      </c>
      <c r="Q82" s="84">
        <f t="shared" si="2"/>
        <v>4000</v>
      </c>
      <c r="R82" s="84">
        <f t="shared" si="3"/>
        <v>4160</v>
      </c>
      <c r="S82" s="84">
        <f t="shared" si="4"/>
        <v>-160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>
      <c r="A83" s="78" t="s">
        <v>37</v>
      </c>
      <c r="B83" s="105" t="s">
        <v>158</v>
      </c>
      <c r="C83" s="281" t="s">
        <v>224</v>
      </c>
      <c r="D83" s="226" t="s">
        <v>200</v>
      </c>
      <c r="E83" s="183"/>
      <c r="F83" s="184"/>
      <c r="G83" s="241">
        <v>0</v>
      </c>
      <c r="H83" s="251"/>
      <c r="I83" s="247"/>
      <c r="J83" s="252">
        <f t="shared" si="0"/>
        <v>0</v>
      </c>
      <c r="K83" s="242">
        <v>5</v>
      </c>
      <c r="L83" s="201">
        <v>300</v>
      </c>
      <c r="M83" s="202">
        <f t="shared" si="1"/>
        <v>1500</v>
      </c>
      <c r="N83" s="82">
        <v>11</v>
      </c>
      <c r="O83" s="83"/>
      <c r="P83" s="84">
        <v>1760</v>
      </c>
      <c r="Q83" s="84">
        <f t="shared" si="2"/>
        <v>1500</v>
      </c>
      <c r="R83" s="84">
        <f t="shared" si="3"/>
        <v>1760</v>
      </c>
      <c r="S83" s="84">
        <f t="shared" si="4"/>
        <v>-260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>
      <c r="A84" s="78" t="s">
        <v>37</v>
      </c>
      <c r="B84" s="105" t="s">
        <v>159</v>
      </c>
      <c r="C84" s="281" t="s">
        <v>225</v>
      </c>
      <c r="D84" s="226" t="s">
        <v>200</v>
      </c>
      <c r="E84" s="183"/>
      <c r="F84" s="184"/>
      <c r="G84" s="241">
        <v>0</v>
      </c>
      <c r="H84" s="251"/>
      <c r="I84" s="247"/>
      <c r="J84" s="252">
        <f t="shared" si="0"/>
        <v>0</v>
      </c>
      <c r="K84" s="242">
        <v>2</v>
      </c>
      <c r="L84" s="201">
        <v>2000</v>
      </c>
      <c r="M84" s="202">
        <f t="shared" si="1"/>
        <v>4000</v>
      </c>
      <c r="N84" s="82">
        <v>0</v>
      </c>
      <c r="O84" s="83"/>
      <c r="P84" s="84">
        <f>N84*O84</f>
        <v>0</v>
      </c>
      <c r="Q84" s="84">
        <f t="shared" si="2"/>
        <v>4000</v>
      </c>
      <c r="R84" s="84">
        <f t="shared" si="3"/>
        <v>0</v>
      </c>
      <c r="S84" s="84">
        <f t="shared" si="4"/>
        <v>4000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>
      <c r="A85" s="78" t="s">
        <v>37</v>
      </c>
      <c r="B85" s="105" t="s">
        <v>160</v>
      </c>
      <c r="C85" s="281" t="s">
        <v>226</v>
      </c>
      <c r="D85" s="226" t="s">
        <v>200</v>
      </c>
      <c r="E85" s="183"/>
      <c r="F85" s="184"/>
      <c r="G85" s="241">
        <v>0</v>
      </c>
      <c r="H85" s="251"/>
      <c r="I85" s="247"/>
      <c r="J85" s="252">
        <f t="shared" si="0"/>
        <v>0</v>
      </c>
      <c r="K85" s="242">
        <v>4</v>
      </c>
      <c r="L85" s="201">
        <v>200</v>
      </c>
      <c r="M85" s="202">
        <f t="shared" si="1"/>
        <v>800</v>
      </c>
      <c r="N85" s="82">
        <v>15</v>
      </c>
      <c r="O85" s="83"/>
      <c r="P85" s="84">
        <v>1952</v>
      </c>
      <c r="Q85" s="84">
        <f t="shared" si="2"/>
        <v>800</v>
      </c>
      <c r="R85" s="84">
        <f t="shared" si="3"/>
        <v>1952</v>
      </c>
      <c r="S85" s="84">
        <f t="shared" si="4"/>
        <v>-1152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>
      <c r="A86" s="78" t="s">
        <v>37</v>
      </c>
      <c r="B86" s="105" t="s">
        <v>161</v>
      </c>
      <c r="C86" s="281" t="s">
        <v>227</v>
      </c>
      <c r="D86" s="226" t="s">
        <v>200</v>
      </c>
      <c r="E86" s="183"/>
      <c r="F86" s="184"/>
      <c r="G86" s="241">
        <v>0</v>
      </c>
      <c r="H86" s="251"/>
      <c r="I86" s="247"/>
      <c r="J86" s="252">
        <f t="shared" si="0"/>
        <v>0</v>
      </c>
      <c r="K86" s="242">
        <v>4</v>
      </c>
      <c r="L86" s="201">
        <v>200</v>
      </c>
      <c r="M86" s="202">
        <f t="shared" si="1"/>
        <v>800</v>
      </c>
      <c r="N86" s="82">
        <v>12</v>
      </c>
      <c r="O86" s="83"/>
      <c r="P86" s="84">
        <v>1520</v>
      </c>
      <c r="Q86" s="84">
        <f t="shared" si="2"/>
        <v>800</v>
      </c>
      <c r="R86" s="84">
        <f t="shared" si="3"/>
        <v>1520</v>
      </c>
      <c r="S86" s="84">
        <f t="shared" si="4"/>
        <v>-720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>
      <c r="A87" s="78" t="s">
        <v>37</v>
      </c>
      <c r="B87" s="105" t="s">
        <v>162</v>
      </c>
      <c r="C87" s="281" t="s">
        <v>228</v>
      </c>
      <c r="D87" s="226" t="s">
        <v>200</v>
      </c>
      <c r="E87" s="183"/>
      <c r="F87" s="184"/>
      <c r="G87" s="241">
        <v>0</v>
      </c>
      <c r="H87" s="251"/>
      <c r="I87" s="247"/>
      <c r="J87" s="252">
        <f t="shared" si="0"/>
        <v>0</v>
      </c>
      <c r="K87" s="242">
        <v>9</v>
      </c>
      <c r="L87" s="201">
        <v>150</v>
      </c>
      <c r="M87" s="202">
        <f t="shared" si="1"/>
        <v>1350</v>
      </c>
      <c r="N87" s="82">
        <v>12</v>
      </c>
      <c r="O87" s="83"/>
      <c r="P87" s="84">
        <v>1202.4</v>
      </c>
      <c r="Q87" s="84">
        <f t="shared" si="2"/>
        <v>1350</v>
      </c>
      <c r="R87" s="84">
        <f t="shared" si="3"/>
        <v>1202.4</v>
      </c>
      <c r="S87" s="84">
        <f t="shared" si="4"/>
        <v>147.5999999999999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78" t="s">
        <v>37</v>
      </c>
      <c r="B88" s="105" t="s">
        <v>163</v>
      </c>
      <c r="C88" s="281" t="s">
        <v>229</v>
      </c>
      <c r="D88" s="226" t="s">
        <v>200</v>
      </c>
      <c r="E88" s="183"/>
      <c r="F88" s="184"/>
      <c r="G88" s="241">
        <v>0</v>
      </c>
      <c r="H88" s="251"/>
      <c r="I88" s="247"/>
      <c r="J88" s="252">
        <f t="shared" si="0"/>
        <v>0</v>
      </c>
      <c r="K88" s="242">
        <v>3</v>
      </c>
      <c r="L88" s="201">
        <v>100</v>
      </c>
      <c r="M88" s="202">
        <f t="shared" si="1"/>
        <v>300</v>
      </c>
      <c r="N88" s="82">
        <v>2</v>
      </c>
      <c r="O88" s="83"/>
      <c r="P88" s="84">
        <v>244.9</v>
      </c>
      <c r="Q88" s="84">
        <f t="shared" si="2"/>
        <v>300</v>
      </c>
      <c r="R88" s="84">
        <f t="shared" si="3"/>
        <v>244.9</v>
      </c>
      <c r="S88" s="84">
        <f t="shared" si="4"/>
        <v>55.099999999999994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>
      <c r="A89" s="78" t="s">
        <v>37</v>
      </c>
      <c r="B89" s="105" t="s">
        <v>164</v>
      </c>
      <c r="C89" s="281" t="s">
        <v>230</v>
      </c>
      <c r="D89" s="226" t="s">
        <v>200</v>
      </c>
      <c r="E89" s="183"/>
      <c r="F89" s="184"/>
      <c r="G89" s="241">
        <v>0</v>
      </c>
      <c r="H89" s="251"/>
      <c r="I89" s="247"/>
      <c r="J89" s="252">
        <f t="shared" si="0"/>
        <v>0</v>
      </c>
      <c r="K89" s="242">
        <v>3</v>
      </c>
      <c r="L89" s="201">
        <v>100</v>
      </c>
      <c r="M89" s="202">
        <f t="shared" si="1"/>
        <v>300</v>
      </c>
      <c r="N89" s="82">
        <v>1</v>
      </c>
      <c r="O89" s="83"/>
      <c r="P89" s="84">
        <v>69.9</v>
      </c>
      <c r="Q89" s="84">
        <f t="shared" si="2"/>
        <v>300</v>
      </c>
      <c r="R89" s="84">
        <f t="shared" si="3"/>
        <v>69.9</v>
      </c>
      <c r="S89" s="84">
        <f t="shared" si="4"/>
        <v>230.1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thickBot="1">
      <c r="A90" s="78" t="s">
        <v>37</v>
      </c>
      <c r="B90" s="105" t="s">
        <v>165</v>
      </c>
      <c r="C90" s="281" t="s">
        <v>231</v>
      </c>
      <c r="D90" s="226" t="s">
        <v>200</v>
      </c>
      <c r="E90" s="183"/>
      <c r="F90" s="184"/>
      <c r="G90" s="241">
        <v>0</v>
      </c>
      <c r="H90" s="251"/>
      <c r="I90" s="247"/>
      <c r="J90" s="252">
        <f t="shared" si="0"/>
        <v>0</v>
      </c>
      <c r="K90" s="242">
        <v>2</v>
      </c>
      <c r="L90" s="201">
        <v>350</v>
      </c>
      <c r="M90" s="202">
        <f t="shared" si="1"/>
        <v>700</v>
      </c>
      <c r="N90" s="82">
        <v>7</v>
      </c>
      <c r="O90" s="83"/>
      <c r="P90" s="84">
        <v>1645</v>
      </c>
      <c r="Q90" s="84">
        <f t="shared" si="2"/>
        <v>700</v>
      </c>
      <c r="R90" s="84">
        <f t="shared" si="3"/>
        <v>1645</v>
      </c>
      <c r="S90" s="84">
        <f t="shared" si="4"/>
        <v>-945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>
      <c r="A91" s="78" t="s">
        <v>37</v>
      </c>
      <c r="B91" s="105" t="s">
        <v>166</v>
      </c>
      <c r="C91" s="281" t="s">
        <v>232</v>
      </c>
      <c r="D91" s="226" t="s">
        <v>200</v>
      </c>
      <c r="E91" s="183"/>
      <c r="F91" s="184"/>
      <c r="G91" s="241">
        <v>0</v>
      </c>
      <c r="H91" s="251"/>
      <c r="I91" s="247"/>
      <c r="J91" s="252">
        <f t="shared" si="0"/>
        <v>0</v>
      </c>
      <c r="K91" s="242">
        <v>30</v>
      </c>
      <c r="L91" s="201">
        <v>150</v>
      </c>
      <c r="M91" s="202">
        <f t="shared" si="1"/>
        <v>4500</v>
      </c>
      <c r="N91" s="82">
        <v>54</v>
      </c>
      <c r="O91" s="83"/>
      <c r="P91" s="84">
        <v>5379.9</v>
      </c>
      <c r="Q91" s="84">
        <f t="shared" si="2"/>
        <v>4500</v>
      </c>
      <c r="R91" s="84">
        <f t="shared" si="3"/>
        <v>5379.9</v>
      </c>
      <c r="S91" s="84">
        <f t="shared" si="4"/>
        <v>-879.8999999999996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>
      <c r="A92" s="78" t="s">
        <v>37</v>
      </c>
      <c r="B92" s="105" t="s">
        <v>167</v>
      </c>
      <c r="C92" s="281" t="s">
        <v>233</v>
      </c>
      <c r="D92" s="226" t="s">
        <v>200</v>
      </c>
      <c r="E92" s="183"/>
      <c r="F92" s="184"/>
      <c r="G92" s="241">
        <v>0</v>
      </c>
      <c r="H92" s="251"/>
      <c r="I92" s="247"/>
      <c r="J92" s="252">
        <f t="shared" si="0"/>
        <v>0</v>
      </c>
      <c r="K92" s="242">
        <v>10</v>
      </c>
      <c r="L92" s="201">
        <v>150</v>
      </c>
      <c r="M92" s="202">
        <f t="shared" si="1"/>
        <v>1500</v>
      </c>
      <c r="N92" s="82">
        <v>0</v>
      </c>
      <c r="O92" s="83"/>
      <c r="P92" s="84">
        <f>N92*O92</f>
        <v>0</v>
      </c>
      <c r="Q92" s="84">
        <f t="shared" si="2"/>
        <v>1500</v>
      </c>
      <c r="R92" s="84">
        <f t="shared" si="3"/>
        <v>0</v>
      </c>
      <c r="S92" s="84">
        <f t="shared" si="4"/>
        <v>1500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78" t="s">
        <v>37</v>
      </c>
      <c r="B93" s="105" t="s">
        <v>168</v>
      </c>
      <c r="C93" s="281" t="s">
        <v>234</v>
      </c>
      <c r="D93" s="226" t="s">
        <v>200</v>
      </c>
      <c r="E93" s="183"/>
      <c r="F93" s="184"/>
      <c r="G93" s="241">
        <v>0</v>
      </c>
      <c r="H93" s="251"/>
      <c r="I93" s="247"/>
      <c r="J93" s="252">
        <f t="shared" si="0"/>
        <v>0</v>
      </c>
      <c r="K93" s="242">
        <v>90</v>
      </c>
      <c r="L93" s="201">
        <v>20</v>
      </c>
      <c r="M93" s="202">
        <f t="shared" si="1"/>
        <v>1800</v>
      </c>
      <c r="N93" s="82">
        <v>53</v>
      </c>
      <c r="O93" s="83"/>
      <c r="P93" s="84">
        <v>1517.9</v>
      </c>
      <c r="Q93" s="84">
        <f t="shared" si="2"/>
        <v>1800</v>
      </c>
      <c r="R93" s="84">
        <f t="shared" si="3"/>
        <v>1517.9</v>
      </c>
      <c r="S93" s="84">
        <f t="shared" si="4"/>
        <v>282.0999999999999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>
      <c r="A94" s="78" t="s">
        <v>37</v>
      </c>
      <c r="B94" s="105" t="s">
        <v>169</v>
      </c>
      <c r="C94" s="281" t="s">
        <v>235</v>
      </c>
      <c r="D94" s="226" t="s">
        <v>200</v>
      </c>
      <c r="E94" s="183"/>
      <c r="F94" s="184"/>
      <c r="G94" s="241">
        <v>0</v>
      </c>
      <c r="H94" s="251"/>
      <c r="I94" s="247"/>
      <c r="J94" s="252">
        <f t="shared" si="0"/>
        <v>0</v>
      </c>
      <c r="K94" s="242">
        <v>50</v>
      </c>
      <c r="L94" s="201">
        <v>20</v>
      </c>
      <c r="M94" s="202">
        <f t="shared" si="1"/>
        <v>1000</v>
      </c>
      <c r="N94" s="82">
        <v>30</v>
      </c>
      <c r="O94" s="83"/>
      <c r="P94" s="84">
        <v>1537.2</v>
      </c>
      <c r="Q94" s="84">
        <f t="shared" si="2"/>
        <v>1000</v>
      </c>
      <c r="R94" s="84">
        <f t="shared" si="3"/>
        <v>1537.2</v>
      </c>
      <c r="S94" s="84">
        <f t="shared" si="4"/>
        <v>-537.2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>
      <c r="A95" s="78" t="s">
        <v>37</v>
      </c>
      <c r="B95" s="105" t="s">
        <v>170</v>
      </c>
      <c r="C95" s="281" t="s">
        <v>236</v>
      </c>
      <c r="D95" s="226" t="s">
        <v>200</v>
      </c>
      <c r="E95" s="183"/>
      <c r="F95" s="184"/>
      <c r="G95" s="241">
        <v>0</v>
      </c>
      <c r="H95" s="251"/>
      <c r="I95" s="247"/>
      <c r="J95" s="252">
        <f t="shared" si="0"/>
        <v>0</v>
      </c>
      <c r="K95" s="242">
        <v>25</v>
      </c>
      <c r="L95" s="201">
        <v>250</v>
      </c>
      <c r="M95" s="202">
        <f t="shared" si="1"/>
        <v>6250</v>
      </c>
      <c r="N95" s="82">
        <v>52</v>
      </c>
      <c r="O95" s="83"/>
      <c r="P95" s="84">
        <v>8442.72</v>
      </c>
      <c r="Q95" s="84">
        <f t="shared" si="2"/>
        <v>6250</v>
      </c>
      <c r="R95" s="84">
        <f t="shared" si="3"/>
        <v>8442.72</v>
      </c>
      <c r="S95" s="84">
        <f t="shared" si="4"/>
        <v>-2192.7199999999993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>
      <c r="A96" s="78" t="s">
        <v>37</v>
      </c>
      <c r="B96" s="105" t="s">
        <v>171</v>
      </c>
      <c r="C96" s="281" t="s">
        <v>237</v>
      </c>
      <c r="D96" s="226" t="s">
        <v>200</v>
      </c>
      <c r="E96" s="183"/>
      <c r="F96" s="184"/>
      <c r="G96" s="241">
        <v>0</v>
      </c>
      <c r="H96" s="251"/>
      <c r="I96" s="247"/>
      <c r="J96" s="252">
        <f t="shared" si="0"/>
        <v>0</v>
      </c>
      <c r="K96" s="242">
        <v>9</v>
      </c>
      <c r="L96" s="201">
        <v>500</v>
      </c>
      <c r="M96" s="202">
        <f t="shared" si="1"/>
        <v>4500</v>
      </c>
      <c r="N96" s="82">
        <v>13</v>
      </c>
      <c r="O96" s="83"/>
      <c r="P96" s="84">
        <v>7396.74</v>
      </c>
      <c r="Q96" s="84">
        <f t="shared" si="2"/>
        <v>4500</v>
      </c>
      <c r="R96" s="84">
        <f t="shared" si="3"/>
        <v>7396.74</v>
      </c>
      <c r="S96" s="84">
        <f t="shared" si="4"/>
        <v>-2896.74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>
      <c r="A97" s="78" t="s">
        <v>37</v>
      </c>
      <c r="B97" s="105" t="s">
        <v>172</v>
      </c>
      <c r="C97" s="281" t="s">
        <v>238</v>
      </c>
      <c r="D97" s="226" t="s">
        <v>200</v>
      </c>
      <c r="E97" s="183"/>
      <c r="F97" s="184"/>
      <c r="G97" s="241">
        <v>0</v>
      </c>
      <c r="H97" s="251"/>
      <c r="I97" s="247"/>
      <c r="J97" s="252">
        <f t="shared" si="0"/>
        <v>0</v>
      </c>
      <c r="K97" s="242">
        <v>12</v>
      </c>
      <c r="L97" s="201">
        <v>80</v>
      </c>
      <c r="M97" s="202">
        <f t="shared" si="1"/>
        <v>960</v>
      </c>
      <c r="N97" s="82">
        <v>20</v>
      </c>
      <c r="O97" s="83"/>
      <c r="P97" s="84">
        <v>840.6</v>
      </c>
      <c r="Q97" s="84">
        <f t="shared" si="2"/>
        <v>960</v>
      </c>
      <c r="R97" s="84">
        <f t="shared" si="3"/>
        <v>840.6</v>
      </c>
      <c r="S97" s="84">
        <f t="shared" si="4"/>
        <v>119.39999999999998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>
      <c r="A98" s="78" t="s">
        <v>37</v>
      </c>
      <c r="B98" s="105" t="s">
        <v>173</v>
      </c>
      <c r="C98" s="281" t="s">
        <v>239</v>
      </c>
      <c r="D98" s="226" t="s">
        <v>200</v>
      </c>
      <c r="E98" s="183"/>
      <c r="F98" s="184"/>
      <c r="G98" s="241">
        <v>0</v>
      </c>
      <c r="H98" s="251"/>
      <c r="I98" s="247"/>
      <c r="J98" s="252">
        <f t="shared" si="0"/>
        <v>0</v>
      </c>
      <c r="K98" s="242">
        <v>90</v>
      </c>
      <c r="L98" s="201">
        <v>100</v>
      </c>
      <c r="M98" s="202">
        <f t="shared" si="1"/>
        <v>9000</v>
      </c>
      <c r="N98" s="82">
        <v>96</v>
      </c>
      <c r="O98" s="83"/>
      <c r="P98" s="84">
        <v>8309.41</v>
      </c>
      <c r="Q98" s="84">
        <f t="shared" si="2"/>
        <v>9000</v>
      </c>
      <c r="R98" s="84">
        <f t="shared" si="3"/>
        <v>8309.41</v>
      </c>
      <c r="S98" s="84">
        <f t="shared" si="4"/>
        <v>690.5900000000001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thickBot="1">
      <c r="A99" s="78" t="s">
        <v>37</v>
      </c>
      <c r="B99" s="105" t="s">
        <v>174</v>
      </c>
      <c r="C99" s="281" t="s">
        <v>240</v>
      </c>
      <c r="D99" s="226" t="s">
        <v>200</v>
      </c>
      <c r="E99" s="183"/>
      <c r="F99" s="184"/>
      <c r="G99" s="241">
        <v>0</v>
      </c>
      <c r="H99" s="251"/>
      <c r="I99" s="247"/>
      <c r="J99" s="252">
        <f t="shared" si="0"/>
        <v>0</v>
      </c>
      <c r="K99" s="242">
        <v>9</v>
      </c>
      <c r="L99" s="201">
        <v>80</v>
      </c>
      <c r="M99" s="202">
        <f t="shared" si="1"/>
        <v>720</v>
      </c>
      <c r="N99" s="82">
        <v>14</v>
      </c>
      <c r="O99" s="83"/>
      <c r="P99" s="84">
        <v>1720.26</v>
      </c>
      <c r="Q99" s="84">
        <f t="shared" si="2"/>
        <v>720</v>
      </c>
      <c r="R99" s="84">
        <f t="shared" si="3"/>
        <v>1720.26</v>
      </c>
      <c r="S99" s="84">
        <f t="shared" si="4"/>
        <v>-1000.26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thickBot="1">
      <c r="A100" s="78" t="s">
        <v>37</v>
      </c>
      <c r="B100" s="105" t="s">
        <v>175</v>
      </c>
      <c r="C100" s="281" t="s">
        <v>241</v>
      </c>
      <c r="D100" s="226" t="s">
        <v>200</v>
      </c>
      <c r="E100" s="183"/>
      <c r="F100" s="184"/>
      <c r="G100" s="241">
        <v>0</v>
      </c>
      <c r="H100" s="251"/>
      <c r="I100" s="247"/>
      <c r="J100" s="252">
        <f t="shared" si="0"/>
        <v>0</v>
      </c>
      <c r="K100" s="242">
        <v>24</v>
      </c>
      <c r="L100" s="201">
        <v>170</v>
      </c>
      <c r="M100" s="202">
        <f t="shared" si="1"/>
        <v>4080</v>
      </c>
      <c r="N100" s="82">
        <v>24</v>
      </c>
      <c r="O100" s="83"/>
      <c r="P100" s="84">
        <v>3458.88</v>
      </c>
      <c r="Q100" s="84">
        <f t="shared" si="2"/>
        <v>4080</v>
      </c>
      <c r="R100" s="84">
        <f t="shared" si="3"/>
        <v>3458.88</v>
      </c>
      <c r="S100" s="84">
        <f t="shared" si="4"/>
        <v>621.1199999999999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thickBot="1">
      <c r="A101" s="78" t="s">
        <v>37</v>
      </c>
      <c r="B101" s="105" t="s">
        <v>176</v>
      </c>
      <c r="C101" s="281" t="s">
        <v>242</v>
      </c>
      <c r="D101" s="226" t="s">
        <v>200</v>
      </c>
      <c r="E101" s="183"/>
      <c r="F101" s="184"/>
      <c r="G101" s="241">
        <v>0</v>
      </c>
      <c r="H101" s="251"/>
      <c r="I101" s="247"/>
      <c r="J101" s="252">
        <f t="shared" si="0"/>
        <v>0</v>
      </c>
      <c r="K101" s="242">
        <v>600</v>
      </c>
      <c r="L101" s="201">
        <v>35</v>
      </c>
      <c r="M101" s="202">
        <f t="shared" si="1"/>
        <v>21000</v>
      </c>
      <c r="N101" s="82">
        <v>200</v>
      </c>
      <c r="O101" s="83"/>
      <c r="P101" s="84">
        <v>6780</v>
      </c>
      <c r="Q101" s="84">
        <f t="shared" si="2"/>
        <v>21000</v>
      </c>
      <c r="R101" s="84">
        <f t="shared" si="3"/>
        <v>6780</v>
      </c>
      <c r="S101" s="84">
        <f t="shared" si="4"/>
        <v>14220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thickBot="1">
      <c r="A102" s="78" t="s">
        <v>37</v>
      </c>
      <c r="B102" s="105" t="s">
        <v>177</v>
      </c>
      <c r="C102" s="281" t="s">
        <v>243</v>
      </c>
      <c r="D102" s="226" t="s">
        <v>200</v>
      </c>
      <c r="E102" s="183"/>
      <c r="F102" s="184"/>
      <c r="G102" s="241">
        <v>0</v>
      </c>
      <c r="H102" s="251"/>
      <c r="I102" s="247"/>
      <c r="J102" s="252">
        <f t="shared" si="0"/>
        <v>0</v>
      </c>
      <c r="K102" s="242">
        <v>15</v>
      </c>
      <c r="L102" s="201">
        <v>50</v>
      </c>
      <c r="M102" s="202">
        <f t="shared" si="1"/>
        <v>750</v>
      </c>
      <c r="N102" s="82">
        <v>15</v>
      </c>
      <c r="O102" s="83"/>
      <c r="P102" s="84">
        <v>743.4</v>
      </c>
      <c r="Q102" s="84">
        <f t="shared" si="2"/>
        <v>750</v>
      </c>
      <c r="R102" s="84">
        <f t="shared" si="3"/>
        <v>743.4</v>
      </c>
      <c r="S102" s="84">
        <f t="shared" si="4"/>
        <v>6.600000000000023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thickBot="1">
      <c r="A103" s="78" t="s">
        <v>37</v>
      </c>
      <c r="B103" s="105" t="s">
        <v>178</v>
      </c>
      <c r="C103" s="281" t="s">
        <v>244</v>
      </c>
      <c r="D103" s="226" t="s">
        <v>200</v>
      </c>
      <c r="E103" s="183"/>
      <c r="F103" s="184"/>
      <c r="G103" s="241">
        <v>0</v>
      </c>
      <c r="H103" s="251"/>
      <c r="I103" s="247"/>
      <c r="J103" s="252">
        <f t="shared" si="0"/>
        <v>0</v>
      </c>
      <c r="K103" s="242">
        <v>15</v>
      </c>
      <c r="L103" s="201">
        <v>200</v>
      </c>
      <c r="M103" s="202">
        <f t="shared" si="1"/>
        <v>3000</v>
      </c>
      <c r="N103" s="82">
        <v>15</v>
      </c>
      <c r="O103" s="83"/>
      <c r="P103" s="84">
        <v>2868.3</v>
      </c>
      <c r="Q103" s="84">
        <f t="shared" si="2"/>
        <v>3000</v>
      </c>
      <c r="R103" s="84">
        <f t="shared" si="3"/>
        <v>2868.3</v>
      </c>
      <c r="S103" s="84">
        <f t="shared" si="4"/>
        <v>131.69999999999982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>
      <c r="A104" s="78" t="s">
        <v>37</v>
      </c>
      <c r="B104" s="105" t="s">
        <v>179</v>
      </c>
      <c r="C104" s="281" t="s">
        <v>245</v>
      </c>
      <c r="D104" s="226" t="s">
        <v>200</v>
      </c>
      <c r="E104" s="183"/>
      <c r="F104" s="184"/>
      <c r="G104" s="241">
        <v>0</v>
      </c>
      <c r="H104" s="251"/>
      <c r="I104" s="247"/>
      <c r="J104" s="252">
        <f t="shared" si="0"/>
        <v>0</v>
      </c>
      <c r="K104" s="242">
        <v>45</v>
      </c>
      <c r="L104" s="201">
        <v>25</v>
      </c>
      <c r="M104" s="202">
        <f t="shared" si="1"/>
        <v>1125</v>
      </c>
      <c r="N104" s="82">
        <v>80</v>
      </c>
      <c r="O104" s="83"/>
      <c r="P104" s="84">
        <v>936</v>
      </c>
      <c r="Q104" s="84">
        <f t="shared" si="2"/>
        <v>1125</v>
      </c>
      <c r="R104" s="84">
        <f t="shared" si="3"/>
        <v>936</v>
      </c>
      <c r="S104" s="84">
        <f t="shared" si="4"/>
        <v>189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>
      <c r="A105" s="78" t="s">
        <v>37</v>
      </c>
      <c r="B105" s="105" t="s">
        <v>180</v>
      </c>
      <c r="C105" s="281" t="s">
        <v>246</v>
      </c>
      <c r="D105" s="226" t="s">
        <v>200</v>
      </c>
      <c r="E105" s="183"/>
      <c r="F105" s="184"/>
      <c r="G105" s="241">
        <v>0</v>
      </c>
      <c r="H105" s="251"/>
      <c r="I105" s="247"/>
      <c r="J105" s="252">
        <f t="shared" si="0"/>
        <v>0</v>
      </c>
      <c r="K105" s="242">
        <v>15</v>
      </c>
      <c r="L105" s="201">
        <v>30</v>
      </c>
      <c r="M105" s="202">
        <f t="shared" si="1"/>
        <v>450</v>
      </c>
      <c r="N105" s="82">
        <v>30</v>
      </c>
      <c r="O105" s="83"/>
      <c r="P105" s="84">
        <v>1186.2</v>
      </c>
      <c r="Q105" s="84">
        <f t="shared" si="2"/>
        <v>450</v>
      </c>
      <c r="R105" s="84">
        <f t="shared" si="3"/>
        <v>1186.2</v>
      </c>
      <c r="S105" s="84">
        <f t="shared" si="4"/>
        <v>-736.2</v>
      </c>
      <c r="T105" s="8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30" customHeight="1" thickBot="1">
      <c r="A106" s="78" t="s">
        <v>37</v>
      </c>
      <c r="B106" s="105" t="s">
        <v>181</v>
      </c>
      <c r="C106" s="281" t="s">
        <v>247</v>
      </c>
      <c r="D106" s="226" t="s">
        <v>200</v>
      </c>
      <c r="E106" s="183"/>
      <c r="F106" s="184"/>
      <c r="G106" s="241">
        <v>0</v>
      </c>
      <c r="H106" s="251"/>
      <c r="I106" s="247"/>
      <c r="J106" s="252">
        <f t="shared" si="0"/>
        <v>0</v>
      </c>
      <c r="K106" s="242">
        <v>90</v>
      </c>
      <c r="L106" s="201">
        <v>40</v>
      </c>
      <c r="M106" s="202">
        <f t="shared" si="1"/>
        <v>3600</v>
      </c>
      <c r="N106" s="82">
        <v>90</v>
      </c>
      <c r="O106" s="83"/>
      <c r="P106" s="84">
        <v>3877.2</v>
      </c>
      <c r="Q106" s="84">
        <f t="shared" si="2"/>
        <v>3600</v>
      </c>
      <c r="R106" s="84">
        <f t="shared" si="3"/>
        <v>3877.2</v>
      </c>
      <c r="S106" s="84">
        <f t="shared" si="4"/>
        <v>-277.1999999999998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 thickBot="1">
      <c r="A107" s="78" t="s">
        <v>37</v>
      </c>
      <c r="B107" s="105" t="s">
        <v>182</v>
      </c>
      <c r="C107" s="281" t="s">
        <v>248</v>
      </c>
      <c r="D107" s="226" t="s">
        <v>200</v>
      </c>
      <c r="E107" s="183"/>
      <c r="F107" s="184"/>
      <c r="G107" s="241">
        <v>0</v>
      </c>
      <c r="H107" s="251"/>
      <c r="I107" s="247"/>
      <c r="J107" s="252">
        <f t="shared" si="0"/>
        <v>0</v>
      </c>
      <c r="K107" s="242">
        <v>30</v>
      </c>
      <c r="L107" s="201">
        <v>50</v>
      </c>
      <c r="M107" s="202">
        <f t="shared" si="1"/>
        <v>1500</v>
      </c>
      <c r="N107" s="82">
        <v>35</v>
      </c>
      <c r="O107" s="83"/>
      <c r="P107" s="84">
        <v>1356.6</v>
      </c>
      <c r="Q107" s="84">
        <f t="shared" si="2"/>
        <v>1500</v>
      </c>
      <c r="R107" s="84">
        <f t="shared" si="3"/>
        <v>1356.6</v>
      </c>
      <c r="S107" s="84">
        <f t="shared" si="4"/>
        <v>143.4000000000001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thickBot="1">
      <c r="A108" s="78" t="s">
        <v>37</v>
      </c>
      <c r="B108" s="105" t="s">
        <v>183</v>
      </c>
      <c r="C108" s="281" t="s">
        <v>249</v>
      </c>
      <c r="D108" s="226" t="s">
        <v>200</v>
      </c>
      <c r="E108" s="183"/>
      <c r="F108" s="184"/>
      <c r="G108" s="241">
        <v>0</v>
      </c>
      <c r="H108" s="251"/>
      <c r="I108" s="247"/>
      <c r="J108" s="252">
        <f t="shared" si="0"/>
        <v>0</v>
      </c>
      <c r="K108" s="242">
        <v>30</v>
      </c>
      <c r="L108" s="201">
        <v>30</v>
      </c>
      <c r="M108" s="202">
        <f t="shared" si="1"/>
        <v>900</v>
      </c>
      <c r="N108" s="82">
        <v>30</v>
      </c>
      <c r="O108" s="83"/>
      <c r="P108" s="84">
        <v>1009.8</v>
      </c>
      <c r="Q108" s="84">
        <f t="shared" si="2"/>
        <v>900</v>
      </c>
      <c r="R108" s="84">
        <f t="shared" si="3"/>
        <v>1009.8</v>
      </c>
      <c r="S108" s="84">
        <f t="shared" si="4"/>
        <v>-109.79999999999995</v>
      </c>
      <c r="T108" s="8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>
      <c r="A109" s="78" t="s">
        <v>37</v>
      </c>
      <c r="B109" s="105" t="s">
        <v>184</v>
      </c>
      <c r="C109" s="281" t="s">
        <v>250</v>
      </c>
      <c r="D109" s="226" t="s">
        <v>200</v>
      </c>
      <c r="E109" s="183"/>
      <c r="F109" s="184"/>
      <c r="G109" s="241">
        <v>0</v>
      </c>
      <c r="H109" s="251"/>
      <c r="I109" s="247"/>
      <c r="J109" s="252">
        <f t="shared" si="0"/>
        <v>0</v>
      </c>
      <c r="K109" s="242">
        <v>2</v>
      </c>
      <c r="L109" s="201">
        <v>5999</v>
      </c>
      <c r="M109" s="202">
        <f t="shared" si="1"/>
        <v>11998</v>
      </c>
      <c r="N109" s="82">
        <v>3</v>
      </c>
      <c r="O109" s="83"/>
      <c r="P109" s="84">
        <v>16385.28</v>
      </c>
      <c r="Q109" s="84">
        <f t="shared" si="2"/>
        <v>11998</v>
      </c>
      <c r="R109" s="84">
        <f t="shared" si="3"/>
        <v>16385.28</v>
      </c>
      <c r="S109" s="84">
        <f t="shared" si="4"/>
        <v>-4387.279999999999</v>
      </c>
      <c r="T109" s="8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thickBot="1">
      <c r="A110" s="78" t="s">
        <v>37</v>
      </c>
      <c r="B110" s="105" t="s">
        <v>185</v>
      </c>
      <c r="C110" s="281" t="s">
        <v>251</v>
      </c>
      <c r="D110" s="226" t="s">
        <v>200</v>
      </c>
      <c r="E110" s="183"/>
      <c r="F110" s="184"/>
      <c r="G110" s="241">
        <v>0</v>
      </c>
      <c r="H110" s="251"/>
      <c r="I110" s="247"/>
      <c r="J110" s="252">
        <f t="shared" si="0"/>
        <v>0</v>
      </c>
      <c r="K110" s="242">
        <v>1</v>
      </c>
      <c r="L110" s="201">
        <v>2500</v>
      </c>
      <c r="M110" s="202">
        <f t="shared" si="1"/>
        <v>2500</v>
      </c>
      <c r="N110" s="82">
        <v>2</v>
      </c>
      <c r="O110" s="83"/>
      <c r="P110" s="84">
        <v>4363.38</v>
      </c>
      <c r="Q110" s="84">
        <f t="shared" si="2"/>
        <v>2500</v>
      </c>
      <c r="R110" s="84">
        <f t="shared" si="3"/>
        <v>4363.38</v>
      </c>
      <c r="S110" s="84">
        <f t="shared" si="4"/>
        <v>-1863.38</v>
      </c>
      <c r="T110" s="8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30" customHeight="1" thickBot="1">
      <c r="A111" s="78" t="s">
        <v>37</v>
      </c>
      <c r="B111" s="105" t="s">
        <v>186</v>
      </c>
      <c r="C111" s="281" t="s">
        <v>252</v>
      </c>
      <c r="D111" s="226" t="s">
        <v>200</v>
      </c>
      <c r="E111" s="183"/>
      <c r="F111" s="184"/>
      <c r="G111" s="241">
        <v>0</v>
      </c>
      <c r="H111" s="251"/>
      <c r="I111" s="247"/>
      <c r="J111" s="252">
        <f t="shared" si="0"/>
        <v>0</v>
      </c>
      <c r="K111" s="242">
        <v>1</v>
      </c>
      <c r="L111" s="201">
        <v>2100</v>
      </c>
      <c r="M111" s="202">
        <f t="shared" si="1"/>
        <v>2100</v>
      </c>
      <c r="N111" s="82">
        <v>2</v>
      </c>
      <c r="O111" s="83"/>
      <c r="P111" s="84">
        <v>3597.96</v>
      </c>
      <c r="Q111" s="84">
        <f t="shared" si="2"/>
        <v>2100</v>
      </c>
      <c r="R111" s="84">
        <f t="shared" si="3"/>
        <v>3597.96</v>
      </c>
      <c r="S111" s="84">
        <f t="shared" si="4"/>
        <v>-1497.96</v>
      </c>
      <c r="T111" s="8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30" customHeight="1" thickBot="1">
      <c r="A112" s="78" t="s">
        <v>37</v>
      </c>
      <c r="B112" s="105" t="s">
        <v>187</v>
      </c>
      <c r="C112" s="281" t="s">
        <v>253</v>
      </c>
      <c r="D112" s="226" t="s">
        <v>200</v>
      </c>
      <c r="E112" s="183"/>
      <c r="F112" s="184"/>
      <c r="G112" s="241">
        <v>0</v>
      </c>
      <c r="H112" s="251"/>
      <c r="I112" s="247"/>
      <c r="J112" s="252">
        <f t="shared" si="0"/>
        <v>0</v>
      </c>
      <c r="K112" s="242">
        <v>1</v>
      </c>
      <c r="L112" s="201">
        <v>1000</v>
      </c>
      <c r="M112" s="202">
        <f t="shared" si="1"/>
        <v>1000</v>
      </c>
      <c r="N112" s="82">
        <v>42</v>
      </c>
      <c r="O112" s="83"/>
      <c r="P112" s="84">
        <v>965.16</v>
      </c>
      <c r="Q112" s="84">
        <f t="shared" si="2"/>
        <v>1000</v>
      </c>
      <c r="R112" s="84">
        <f t="shared" si="3"/>
        <v>965.16</v>
      </c>
      <c r="S112" s="84">
        <f t="shared" si="4"/>
        <v>34.84000000000003</v>
      </c>
      <c r="T112" s="8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30" customHeight="1" thickBot="1">
      <c r="A113" s="78" t="s">
        <v>37</v>
      </c>
      <c r="B113" s="105" t="s">
        <v>188</v>
      </c>
      <c r="C113" s="281" t="s">
        <v>254</v>
      </c>
      <c r="D113" s="226" t="s">
        <v>200</v>
      </c>
      <c r="E113" s="183"/>
      <c r="F113" s="184"/>
      <c r="G113" s="241">
        <v>0</v>
      </c>
      <c r="H113" s="251"/>
      <c r="I113" s="247"/>
      <c r="J113" s="252">
        <f t="shared" si="0"/>
        <v>0</v>
      </c>
      <c r="K113" s="242">
        <v>1</v>
      </c>
      <c r="L113" s="201">
        <v>1000</v>
      </c>
      <c r="M113" s="202">
        <f t="shared" si="1"/>
        <v>1000</v>
      </c>
      <c r="N113" s="82">
        <v>20</v>
      </c>
      <c r="O113" s="83"/>
      <c r="P113" s="84">
        <v>1093.2</v>
      </c>
      <c r="Q113" s="84">
        <f t="shared" si="2"/>
        <v>1000</v>
      </c>
      <c r="R113" s="84">
        <f t="shared" si="3"/>
        <v>1093.2</v>
      </c>
      <c r="S113" s="84">
        <f t="shared" si="4"/>
        <v>-93.20000000000005</v>
      </c>
      <c r="T113" s="8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 thickBot="1">
      <c r="A114" s="78" t="s">
        <v>37</v>
      </c>
      <c r="B114" s="105" t="s">
        <v>189</v>
      </c>
      <c r="C114" s="281" t="s">
        <v>255</v>
      </c>
      <c r="D114" s="226" t="s">
        <v>200</v>
      </c>
      <c r="E114" s="183"/>
      <c r="F114" s="184"/>
      <c r="G114" s="241">
        <v>0</v>
      </c>
      <c r="H114" s="251"/>
      <c r="I114" s="247"/>
      <c r="J114" s="252">
        <f t="shared" si="0"/>
        <v>0</v>
      </c>
      <c r="K114" s="242">
        <v>1</v>
      </c>
      <c r="L114" s="201">
        <v>4200</v>
      </c>
      <c r="M114" s="202">
        <f t="shared" si="1"/>
        <v>4200</v>
      </c>
      <c r="N114" s="82">
        <v>2</v>
      </c>
      <c r="O114" s="83"/>
      <c r="P114" s="84">
        <v>8989.8</v>
      </c>
      <c r="Q114" s="84">
        <f t="shared" si="2"/>
        <v>4200</v>
      </c>
      <c r="R114" s="84">
        <f t="shared" si="3"/>
        <v>8989.8</v>
      </c>
      <c r="S114" s="84">
        <f t="shared" si="4"/>
        <v>-4789.799999999999</v>
      </c>
      <c r="T114" s="8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 thickBot="1">
      <c r="A115" s="78" t="s">
        <v>37</v>
      </c>
      <c r="B115" s="105" t="s">
        <v>190</v>
      </c>
      <c r="C115" s="281" t="s">
        <v>256</v>
      </c>
      <c r="D115" s="226" t="s">
        <v>200</v>
      </c>
      <c r="E115" s="183"/>
      <c r="F115" s="184"/>
      <c r="G115" s="241">
        <v>0</v>
      </c>
      <c r="H115" s="251"/>
      <c r="I115" s="247"/>
      <c r="J115" s="252">
        <f t="shared" si="0"/>
        <v>0</v>
      </c>
      <c r="K115" s="242">
        <v>2</v>
      </c>
      <c r="L115" s="201">
        <v>700</v>
      </c>
      <c r="M115" s="202">
        <f t="shared" si="1"/>
        <v>1400</v>
      </c>
      <c r="N115" s="82">
        <v>2</v>
      </c>
      <c r="O115" s="83"/>
      <c r="P115" s="84">
        <v>1353.96</v>
      </c>
      <c r="Q115" s="84">
        <f t="shared" si="2"/>
        <v>1400</v>
      </c>
      <c r="R115" s="84">
        <f t="shared" si="3"/>
        <v>1353.96</v>
      </c>
      <c r="S115" s="84">
        <f t="shared" si="4"/>
        <v>46.039999999999964</v>
      </c>
      <c r="T115" s="8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30" customHeight="1" thickBot="1">
      <c r="A116" s="78" t="s">
        <v>37</v>
      </c>
      <c r="B116" s="105" t="s">
        <v>191</v>
      </c>
      <c r="C116" s="284" t="s">
        <v>257</v>
      </c>
      <c r="D116" s="229" t="s">
        <v>200</v>
      </c>
      <c r="E116" s="183"/>
      <c r="F116" s="184"/>
      <c r="G116" s="241">
        <v>0</v>
      </c>
      <c r="H116" s="251"/>
      <c r="I116" s="247"/>
      <c r="J116" s="252">
        <f t="shared" si="0"/>
        <v>0</v>
      </c>
      <c r="K116" s="238">
        <v>1</v>
      </c>
      <c r="L116" s="206">
        <v>800</v>
      </c>
      <c r="M116" s="207">
        <f t="shared" si="1"/>
        <v>800</v>
      </c>
      <c r="N116" s="82">
        <v>3</v>
      </c>
      <c r="O116" s="83"/>
      <c r="P116" s="84">
        <v>2611.8</v>
      </c>
      <c r="Q116" s="84">
        <f t="shared" si="2"/>
        <v>800</v>
      </c>
      <c r="R116" s="84">
        <f t="shared" si="3"/>
        <v>2611.8</v>
      </c>
      <c r="S116" s="84">
        <f t="shared" si="4"/>
        <v>-1811.8000000000002</v>
      </c>
      <c r="T116" s="8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30" customHeight="1" thickBot="1">
      <c r="A117" s="78" t="s">
        <v>37</v>
      </c>
      <c r="B117" s="105" t="s">
        <v>192</v>
      </c>
      <c r="C117" s="282" t="s">
        <v>258</v>
      </c>
      <c r="D117" s="227" t="s">
        <v>200</v>
      </c>
      <c r="E117" s="183"/>
      <c r="F117" s="184"/>
      <c r="G117" s="241">
        <v>0</v>
      </c>
      <c r="H117" s="251"/>
      <c r="I117" s="247"/>
      <c r="J117" s="252">
        <f t="shared" si="0"/>
        <v>0</v>
      </c>
      <c r="K117" s="243">
        <v>9</v>
      </c>
      <c r="L117" s="184">
        <v>50</v>
      </c>
      <c r="M117" s="185">
        <f t="shared" si="1"/>
        <v>450</v>
      </c>
      <c r="N117" s="82">
        <v>9</v>
      </c>
      <c r="O117" s="83"/>
      <c r="P117" s="84">
        <v>463.32</v>
      </c>
      <c r="Q117" s="84">
        <f t="shared" si="2"/>
        <v>450</v>
      </c>
      <c r="R117" s="84">
        <f t="shared" si="3"/>
        <v>463.32</v>
      </c>
      <c r="S117" s="84">
        <f t="shared" si="4"/>
        <v>-13.319999999999993</v>
      </c>
      <c r="T117" s="8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30" customHeight="1" thickBot="1">
      <c r="A118" s="78" t="s">
        <v>37</v>
      </c>
      <c r="B118" s="105" t="s">
        <v>193</v>
      </c>
      <c r="C118" s="285" t="s">
        <v>259</v>
      </c>
      <c r="D118" s="230" t="s">
        <v>200</v>
      </c>
      <c r="E118" s="183"/>
      <c r="F118" s="184"/>
      <c r="G118" s="241">
        <v>0</v>
      </c>
      <c r="H118" s="251"/>
      <c r="I118" s="247"/>
      <c r="J118" s="252">
        <f t="shared" si="0"/>
        <v>0</v>
      </c>
      <c r="K118" s="245">
        <v>1</v>
      </c>
      <c r="L118" s="187">
        <v>150</v>
      </c>
      <c r="M118" s="188">
        <f t="shared" si="1"/>
        <v>150</v>
      </c>
      <c r="N118" s="82">
        <v>3</v>
      </c>
      <c r="O118" s="83"/>
      <c r="P118" s="84">
        <v>754.38</v>
      </c>
      <c r="Q118" s="84">
        <f t="shared" si="2"/>
        <v>150</v>
      </c>
      <c r="R118" s="84">
        <f t="shared" si="3"/>
        <v>754.38</v>
      </c>
      <c r="S118" s="84">
        <f t="shared" si="4"/>
        <v>-604.38</v>
      </c>
      <c r="T118" s="8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30" customHeight="1" thickBot="1">
      <c r="A119" s="78" t="s">
        <v>37</v>
      </c>
      <c r="B119" s="105" t="s">
        <v>194</v>
      </c>
      <c r="C119" s="285" t="s">
        <v>260</v>
      </c>
      <c r="D119" s="230" t="s">
        <v>200</v>
      </c>
      <c r="E119" s="183"/>
      <c r="F119" s="184"/>
      <c r="G119" s="241">
        <v>0</v>
      </c>
      <c r="H119" s="251"/>
      <c r="I119" s="247"/>
      <c r="J119" s="252">
        <f t="shared" si="0"/>
        <v>0</v>
      </c>
      <c r="K119" s="245">
        <v>4</v>
      </c>
      <c r="L119" s="187">
        <v>70</v>
      </c>
      <c r="M119" s="188">
        <f t="shared" si="1"/>
        <v>280</v>
      </c>
      <c r="N119" s="82">
        <v>9</v>
      </c>
      <c r="O119" s="83"/>
      <c r="P119" s="84">
        <v>821.82</v>
      </c>
      <c r="Q119" s="84">
        <f t="shared" si="2"/>
        <v>280</v>
      </c>
      <c r="R119" s="84">
        <f t="shared" si="3"/>
        <v>821.82</v>
      </c>
      <c r="S119" s="84">
        <f t="shared" si="4"/>
        <v>-541.82</v>
      </c>
      <c r="T119" s="8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 thickBot="1">
      <c r="A120" s="78" t="s">
        <v>37</v>
      </c>
      <c r="B120" s="105" t="s">
        <v>195</v>
      </c>
      <c r="C120" s="285" t="s">
        <v>261</v>
      </c>
      <c r="D120" s="230" t="s">
        <v>200</v>
      </c>
      <c r="E120" s="183"/>
      <c r="F120" s="184"/>
      <c r="G120" s="241">
        <v>0</v>
      </c>
      <c r="H120" s="251"/>
      <c r="I120" s="247"/>
      <c r="J120" s="252">
        <f t="shared" si="0"/>
        <v>0</v>
      </c>
      <c r="K120" s="245">
        <v>1</v>
      </c>
      <c r="L120" s="187">
        <v>5000</v>
      </c>
      <c r="M120" s="188">
        <f t="shared" si="1"/>
        <v>5000</v>
      </c>
      <c r="N120" s="82">
        <v>2</v>
      </c>
      <c r="O120" s="83"/>
      <c r="P120" s="84">
        <v>7524</v>
      </c>
      <c r="Q120" s="84">
        <f t="shared" si="2"/>
        <v>5000</v>
      </c>
      <c r="R120" s="84">
        <f t="shared" si="3"/>
        <v>7524</v>
      </c>
      <c r="S120" s="84">
        <f t="shared" si="4"/>
        <v>-2524</v>
      </c>
      <c r="T120" s="8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30" customHeight="1" thickBot="1">
      <c r="A121" s="78" t="s">
        <v>37</v>
      </c>
      <c r="B121" s="105" t="s">
        <v>196</v>
      </c>
      <c r="C121" s="285" t="s">
        <v>262</v>
      </c>
      <c r="D121" s="230" t="s">
        <v>200</v>
      </c>
      <c r="E121" s="183"/>
      <c r="F121" s="184"/>
      <c r="G121" s="241">
        <v>0</v>
      </c>
      <c r="H121" s="251"/>
      <c r="I121" s="247"/>
      <c r="J121" s="252">
        <f t="shared" si="0"/>
        <v>0</v>
      </c>
      <c r="K121" s="245">
        <v>2</v>
      </c>
      <c r="L121" s="187">
        <v>400</v>
      </c>
      <c r="M121" s="188">
        <f t="shared" si="1"/>
        <v>800</v>
      </c>
      <c r="N121" s="82">
        <v>4</v>
      </c>
      <c r="O121" s="83">
        <v>262</v>
      </c>
      <c r="P121" s="84">
        <f>N121*O121</f>
        <v>1048</v>
      </c>
      <c r="Q121" s="84">
        <f t="shared" si="2"/>
        <v>800</v>
      </c>
      <c r="R121" s="84">
        <f t="shared" si="3"/>
        <v>1048</v>
      </c>
      <c r="S121" s="84">
        <f t="shared" si="4"/>
        <v>-248</v>
      </c>
      <c r="T121" s="8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30" customHeight="1" thickBot="1">
      <c r="A122" s="78" t="s">
        <v>37</v>
      </c>
      <c r="B122" s="105" t="s">
        <v>197</v>
      </c>
      <c r="C122" s="285" t="s">
        <v>263</v>
      </c>
      <c r="D122" s="230" t="s">
        <v>200</v>
      </c>
      <c r="E122" s="183"/>
      <c r="F122" s="184"/>
      <c r="G122" s="241">
        <v>0</v>
      </c>
      <c r="H122" s="251"/>
      <c r="I122" s="247"/>
      <c r="J122" s="252">
        <f t="shared" si="0"/>
        <v>0</v>
      </c>
      <c r="K122" s="245">
        <v>1</v>
      </c>
      <c r="L122" s="187">
        <v>900</v>
      </c>
      <c r="M122" s="188">
        <f t="shared" si="1"/>
        <v>900</v>
      </c>
      <c r="N122" s="82">
        <v>2</v>
      </c>
      <c r="O122" s="83">
        <v>652</v>
      </c>
      <c r="P122" s="84">
        <f>N122*O122</f>
        <v>1304</v>
      </c>
      <c r="Q122" s="84">
        <f t="shared" si="2"/>
        <v>900</v>
      </c>
      <c r="R122" s="84">
        <f t="shared" si="3"/>
        <v>1304</v>
      </c>
      <c r="S122" s="84">
        <f t="shared" si="4"/>
        <v>-404</v>
      </c>
      <c r="T122" s="8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 thickBot="1">
      <c r="A123" s="78" t="s">
        <v>37</v>
      </c>
      <c r="B123" s="105" t="s">
        <v>198</v>
      </c>
      <c r="C123" s="285" t="s">
        <v>264</v>
      </c>
      <c r="D123" s="230" t="s">
        <v>200</v>
      </c>
      <c r="E123" s="186"/>
      <c r="F123" s="187"/>
      <c r="G123" s="264">
        <v>0</v>
      </c>
      <c r="H123" s="253"/>
      <c r="I123" s="254"/>
      <c r="J123" s="255">
        <f t="shared" si="0"/>
        <v>0</v>
      </c>
      <c r="K123" s="239">
        <v>1</v>
      </c>
      <c r="L123" s="190">
        <v>500</v>
      </c>
      <c r="M123" s="191">
        <f>K123*L123</f>
        <v>500</v>
      </c>
      <c r="N123" s="82">
        <v>0</v>
      </c>
      <c r="O123" s="83"/>
      <c r="P123" s="84">
        <f>N123*O123</f>
        <v>0</v>
      </c>
      <c r="Q123" s="84">
        <f t="shared" si="2"/>
        <v>500</v>
      </c>
      <c r="R123" s="84">
        <f t="shared" si="3"/>
        <v>0</v>
      </c>
      <c r="S123" s="84">
        <f t="shared" si="4"/>
        <v>500</v>
      </c>
      <c r="T123" s="8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thickBot="1">
      <c r="A124" s="96" t="s">
        <v>84</v>
      </c>
      <c r="B124" s="256"/>
      <c r="C124" s="261"/>
      <c r="D124" s="262"/>
      <c r="E124" s="263"/>
      <c r="F124" s="266"/>
      <c r="G124" s="267">
        <f>SUM(G59:G123)</f>
        <v>0</v>
      </c>
      <c r="H124" s="246"/>
      <c r="I124" s="235"/>
      <c r="J124" s="236">
        <f>SUM(J59:J123)</f>
        <v>0</v>
      </c>
      <c r="K124" s="100"/>
      <c r="L124" s="101"/>
      <c r="M124" s="102">
        <f>SUM(M59:M123)</f>
        <v>218818</v>
      </c>
      <c r="N124" s="100"/>
      <c r="O124" s="101"/>
      <c r="P124" s="102">
        <f>SUM(P59:P123)</f>
        <v>243986.63</v>
      </c>
      <c r="Q124" s="102">
        <f>SUM(Q59:Q123)</f>
        <v>218818</v>
      </c>
      <c r="R124" s="102">
        <f>SUM(R59:R123)</f>
        <v>243986.63</v>
      </c>
      <c r="S124" s="102">
        <f>SUM(S59:S123)</f>
        <v>-25168.629999999994</v>
      </c>
      <c r="T124" s="103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42" customHeight="1" thickBot="1">
      <c r="A125" s="71" t="s">
        <v>26</v>
      </c>
      <c r="B125" s="72" t="s">
        <v>85</v>
      </c>
      <c r="C125" s="257" t="s">
        <v>86</v>
      </c>
      <c r="D125" s="258"/>
      <c r="E125" s="259"/>
      <c r="F125" s="260"/>
      <c r="G125" s="265"/>
      <c r="H125" s="214"/>
      <c r="I125" s="215"/>
      <c r="J125" s="216"/>
      <c r="K125" s="74"/>
      <c r="L125" s="75"/>
      <c r="M125" s="104"/>
      <c r="N125" s="74"/>
      <c r="O125" s="75"/>
      <c r="P125" s="104"/>
      <c r="Q125" s="104"/>
      <c r="R125" s="104"/>
      <c r="S125" s="104"/>
      <c r="T125" s="77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</row>
    <row r="126" spans="1:38" ht="30" customHeight="1">
      <c r="A126" s="208" t="s">
        <v>37</v>
      </c>
      <c r="B126" s="209" t="s">
        <v>87</v>
      </c>
      <c r="C126" s="210" t="s">
        <v>265</v>
      </c>
      <c r="D126" s="225" t="s">
        <v>130</v>
      </c>
      <c r="E126" s="198"/>
      <c r="F126" s="199"/>
      <c r="G126" s="272">
        <f>E126*F126</f>
        <v>0</v>
      </c>
      <c r="H126" s="196"/>
      <c r="I126" s="197"/>
      <c r="J126" s="221">
        <v>0</v>
      </c>
      <c r="K126" s="237">
        <v>3</v>
      </c>
      <c r="L126" s="199">
        <v>692</v>
      </c>
      <c r="M126" s="200">
        <f>K126*L126</f>
        <v>2076</v>
      </c>
      <c r="N126" s="82">
        <v>1</v>
      </c>
      <c r="O126" s="83">
        <v>714.71</v>
      </c>
      <c r="P126" s="84">
        <f>N126*O126</f>
        <v>714.71</v>
      </c>
      <c r="Q126" s="84">
        <f>G126+M126</f>
        <v>2076</v>
      </c>
      <c r="R126" s="84">
        <f>J126+P126</f>
        <v>714.71</v>
      </c>
      <c r="S126" s="84">
        <f>Q126-R126</f>
        <v>1361.29</v>
      </c>
      <c r="T126" s="8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30" customHeight="1">
      <c r="A127" s="211" t="s">
        <v>37</v>
      </c>
      <c r="B127" s="193" t="s">
        <v>88</v>
      </c>
      <c r="C127" s="210" t="s">
        <v>266</v>
      </c>
      <c r="D127" s="229" t="s">
        <v>130</v>
      </c>
      <c r="E127" s="205"/>
      <c r="F127" s="206"/>
      <c r="G127" s="273">
        <f>E127*F127</f>
        <v>0</v>
      </c>
      <c r="H127" s="183"/>
      <c r="I127" s="184"/>
      <c r="J127" s="185">
        <v>0</v>
      </c>
      <c r="K127" s="238">
        <v>3</v>
      </c>
      <c r="L127" s="206">
        <v>400</v>
      </c>
      <c r="M127" s="207">
        <f>K127*L127</f>
        <v>1200</v>
      </c>
      <c r="N127" s="82">
        <v>0</v>
      </c>
      <c r="O127" s="83"/>
      <c r="P127" s="84">
        <f>N127*O127</f>
        <v>0</v>
      </c>
      <c r="Q127" s="84">
        <f>G127+M127</f>
        <v>1200</v>
      </c>
      <c r="R127" s="84">
        <f>J127+P127</f>
        <v>0</v>
      </c>
      <c r="S127" s="84">
        <f>Q127-R127</f>
        <v>1200</v>
      </c>
      <c r="T127" s="8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43.5" customHeight="1" thickBot="1">
      <c r="A128" s="192" t="s">
        <v>37</v>
      </c>
      <c r="B128" s="212" t="s">
        <v>89</v>
      </c>
      <c r="C128" s="213" t="s">
        <v>267</v>
      </c>
      <c r="D128" s="231" t="s">
        <v>268</v>
      </c>
      <c r="E128" s="189"/>
      <c r="F128" s="190"/>
      <c r="G128" s="274">
        <v>0</v>
      </c>
      <c r="H128" s="189"/>
      <c r="I128" s="190"/>
      <c r="J128" s="191">
        <v>0</v>
      </c>
      <c r="K128" s="239">
        <v>1</v>
      </c>
      <c r="L128" s="190">
        <v>2124</v>
      </c>
      <c r="M128" s="191">
        <f>K128*L128</f>
        <v>2124</v>
      </c>
      <c r="N128" s="92">
        <v>0</v>
      </c>
      <c r="O128" s="93"/>
      <c r="P128" s="94">
        <f>N128*O128</f>
        <v>0</v>
      </c>
      <c r="Q128" s="84">
        <f>G128+M128</f>
        <v>2124</v>
      </c>
      <c r="R128" s="84">
        <f>J128+P128</f>
        <v>0</v>
      </c>
      <c r="S128" s="84">
        <f>Q128-R128</f>
        <v>2124</v>
      </c>
      <c r="T128" s="9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30" customHeight="1" thickBot="1">
      <c r="A129" s="96" t="s">
        <v>90</v>
      </c>
      <c r="B129" s="97"/>
      <c r="C129" s="98"/>
      <c r="D129" s="99"/>
      <c r="E129" s="234"/>
      <c r="F129" s="235"/>
      <c r="G129" s="236">
        <f>SUM(G126:G128)</f>
        <v>0</v>
      </c>
      <c r="H129" s="234"/>
      <c r="I129" s="235"/>
      <c r="J129" s="236">
        <f>SUM(J126:J128)</f>
        <v>0</v>
      </c>
      <c r="K129" s="100"/>
      <c r="L129" s="101"/>
      <c r="M129" s="102">
        <f>SUM(M126:M128)</f>
        <v>5400</v>
      </c>
      <c r="N129" s="100"/>
      <c r="O129" s="101"/>
      <c r="P129" s="102">
        <f>SUM(P126:P128)</f>
        <v>714.71</v>
      </c>
      <c r="Q129" s="102">
        <f>SUM(Q126:Q128)</f>
        <v>5400</v>
      </c>
      <c r="R129" s="102">
        <f>SUM(R126:R128)</f>
        <v>714.71</v>
      </c>
      <c r="S129" s="102">
        <f>SUM(S126:S128)</f>
        <v>4685.29</v>
      </c>
      <c r="T129" s="103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30" customHeight="1" thickBot="1">
      <c r="A130" s="71" t="s">
        <v>26</v>
      </c>
      <c r="B130" s="72" t="s">
        <v>91</v>
      </c>
      <c r="C130" s="108" t="s">
        <v>92</v>
      </c>
      <c r="D130" s="73"/>
      <c r="E130" s="74"/>
      <c r="F130" s="75"/>
      <c r="G130" s="104"/>
      <c r="H130" s="74"/>
      <c r="I130" s="75"/>
      <c r="J130" s="104"/>
      <c r="K130" s="74"/>
      <c r="L130" s="75"/>
      <c r="M130" s="104"/>
      <c r="N130" s="74"/>
      <c r="O130" s="75"/>
      <c r="P130" s="104"/>
      <c r="Q130" s="104"/>
      <c r="R130" s="104"/>
      <c r="S130" s="104"/>
      <c r="T130" s="77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</row>
    <row r="131" spans="1:38" ht="30" customHeight="1">
      <c r="A131" s="78" t="s">
        <v>37</v>
      </c>
      <c r="B131" s="105" t="s">
        <v>93</v>
      </c>
      <c r="C131" s="107" t="s">
        <v>94</v>
      </c>
      <c r="D131" s="81"/>
      <c r="E131" s="82"/>
      <c r="F131" s="83"/>
      <c r="G131" s="84">
        <f>E131*F131</f>
        <v>0</v>
      </c>
      <c r="H131" s="82"/>
      <c r="I131" s="83"/>
      <c r="J131" s="84">
        <f>H131*I131</f>
        <v>0</v>
      </c>
      <c r="K131" s="82"/>
      <c r="L131" s="83"/>
      <c r="M131" s="84">
        <f>K131*L131</f>
        <v>0</v>
      </c>
      <c r="N131" s="82"/>
      <c r="O131" s="83"/>
      <c r="P131" s="84">
        <f>N131*O131</f>
        <v>0</v>
      </c>
      <c r="Q131" s="84">
        <f>G131+M131</f>
        <v>0</v>
      </c>
      <c r="R131" s="84">
        <f>J131+P131</f>
        <v>0</v>
      </c>
      <c r="S131" s="84">
        <f>Q131-R131</f>
        <v>0</v>
      </c>
      <c r="T131" s="8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30" customHeight="1">
      <c r="A132" s="78" t="s">
        <v>37</v>
      </c>
      <c r="B132" s="79" t="s">
        <v>95</v>
      </c>
      <c r="C132" s="107" t="s">
        <v>96</v>
      </c>
      <c r="D132" s="81"/>
      <c r="E132" s="82"/>
      <c r="F132" s="83"/>
      <c r="G132" s="84">
        <f>E132*F132</f>
        <v>0</v>
      </c>
      <c r="H132" s="82"/>
      <c r="I132" s="83"/>
      <c r="J132" s="84">
        <f>H132*I132</f>
        <v>0</v>
      </c>
      <c r="K132" s="82"/>
      <c r="L132" s="83"/>
      <c r="M132" s="84">
        <f>K132*L132</f>
        <v>0</v>
      </c>
      <c r="N132" s="82"/>
      <c r="O132" s="83"/>
      <c r="P132" s="84">
        <f>N132*O132</f>
        <v>0</v>
      </c>
      <c r="Q132" s="84">
        <f>G132+M132</f>
        <v>0</v>
      </c>
      <c r="R132" s="84">
        <f>J132+P132</f>
        <v>0</v>
      </c>
      <c r="S132" s="84">
        <f>Q132-R132</f>
        <v>0</v>
      </c>
      <c r="T132" s="8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30" customHeight="1">
      <c r="A133" s="86" t="s">
        <v>37</v>
      </c>
      <c r="B133" s="87" t="s">
        <v>97</v>
      </c>
      <c r="C133" s="107" t="s">
        <v>98</v>
      </c>
      <c r="D133" s="81"/>
      <c r="E133" s="82"/>
      <c r="F133" s="83"/>
      <c r="G133" s="84">
        <f>E133*F133</f>
        <v>0</v>
      </c>
      <c r="H133" s="82"/>
      <c r="I133" s="83"/>
      <c r="J133" s="84">
        <f>H133*I133</f>
        <v>0</v>
      </c>
      <c r="K133" s="82"/>
      <c r="L133" s="83"/>
      <c r="M133" s="84">
        <f>K133*L133</f>
        <v>0</v>
      </c>
      <c r="N133" s="82"/>
      <c r="O133" s="83"/>
      <c r="P133" s="84">
        <f>N133*O133</f>
        <v>0</v>
      </c>
      <c r="Q133" s="84">
        <f>G133+M133</f>
        <v>0</v>
      </c>
      <c r="R133" s="84">
        <f>J133+P133</f>
        <v>0</v>
      </c>
      <c r="S133" s="84">
        <f>Q133-R133</f>
        <v>0</v>
      </c>
      <c r="T133" s="8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30" customHeight="1">
      <c r="A134" s="109" t="s">
        <v>99</v>
      </c>
      <c r="B134" s="112"/>
      <c r="C134" s="98"/>
      <c r="D134" s="99"/>
      <c r="E134" s="100"/>
      <c r="F134" s="101"/>
      <c r="G134" s="102">
        <f>SUM(G131:G133)</f>
        <v>0</v>
      </c>
      <c r="H134" s="100"/>
      <c r="I134" s="101"/>
      <c r="J134" s="102">
        <f>SUM(J131:J133)</f>
        <v>0</v>
      </c>
      <c r="K134" s="100"/>
      <c r="L134" s="101"/>
      <c r="M134" s="102">
        <f>SUM(M131:M133)</f>
        <v>0</v>
      </c>
      <c r="N134" s="100"/>
      <c r="O134" s="101"/>
      <c r="P134" s="102">
        <f>SUM(P131:P133)</f>
        <v>0</v>
      </c>
      <c r="Q134" s="102">
        <f>SUM(Q131:Q133)</f>
        <v>0</v>
      </c>
      <c r="R134" s="102">
        <f>SUM(R131:R133)</f>
        <v>0</v>
      </c>
      <c r="S134" s="102">
        <f>SUM(S131:S133)</f>
        <v>0</v>
      </c>
      <c r="T134" s="103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45" customHeight="1" thickBot="1">
      <c r="A135" s="71" t="s">
        <v>26</v>
      </c>
      <c r="B135" s="113" t="s">
        <v>100</v>
      </c>
      <c r="C135" s="114" t="s">
        <v>101</v>
      </c>
      <c r="D135" s="73"/>
      <c r="E135" s="74"/>
      <c r="F135" s="75"/>
      <c r="G135" s="104"/>
      <c r="H135" s="74"/>
      <c r="I135" s="75"/>
      <c r="J135" s="104"/>
      <c r="K135" s="74"/>
      <c r="L135" s="75"/>
      <c r="M135" s="104"/>
      <c r="N135" s="74"/>
      <c r="O135" s="75"/>
      <c r="P135" s="104"/>
      <c r="Q135" s="104"/>
      <c r="R135" s="104"/>
      <c r="S135" s="104"/>
      <c r="T135" s="77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</row>
    <row r="136" spans="1:38" ht="30" customHeight="1" thickBot="1">
      <c r="A136" s="78" t="s">
        <v>37</v>
      </c>
      <c r="B136" s="115" t="s">
        <v>102</v>
      </c>
      <c r="C136" s="217" t="s">
        <v>277</v>
      </c>
      <c r="D136" s="218" t="s">
        <v>108</v>
      </c>
      <c r="E136" s="334" t="s">
        <v>43</v>
      </c>
      <c r="F136" s="367"/>
      <c r="G136" s="357"/>
      <c r="H136" s="353" t="s">
        <v>43</v>
      </c>
      <c r="I136" s="354"/>
      <c r="J136" s="355"/>
      <c r="K136" s="219">
        <v>3</v>
      </c>
      <c r="L136" s="201">
        <v>2033</v>
      </c>
      <c r="M136" s="220">
        <f aca="true" t="shared" si="5" ref="M136:M145">K136*L136</f>
        <v>6099</v>
      </c>
      <c r="N136" s="82">
        <v>4</v>
      </c>
      <c r="O136" s="83"/>
      <c r="P136" s="84">
        <v>3239.92</v>
      </c>
      <c r="Q136" s="84">
        <f aca="true" t="shared" si="6" ref="Q136:Q145">G136+M136</f>
        <v>6099</v>
      </c>
      <c r="R136" s="84">
        <f aca="true" t="shared" si="7" ref="R136:R145">J136+P136</f>
        <v>3239.92</v>
      </c>
      <c r="S136" s="84">
        <f aca="true" t="shared" si="8" ref="S136:S145">Q136-R136</f>
        <v>2859.08</v>
      </c>
      <c r="T136" s="8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30" customHeight="1" thickBot="1">
      <c r="A137" s="78" t="s">
        <v>37</v>
      </c>
      <c r="B137" s="115" t="s">
        <v>103</v>
      </c>
      <c r="C137" s="217" t="s">
        <v>278</v>
      </c>
      <c r="D137" s="218" t="s">
        <v>108</v>
      </c>
      <c r="E137" s="334"/>
      <c r="F137" s="367"/>
      <c r="G137" s="357"/>
      <c r="H137" s="334"/>
      <c r="I137" s="356"/>
      <c r="J137" s="357"/>
      <c r="K137" s="219">
        <v>3</v>
      </c>
      <c r="L137" s="201">
        <v>2633</v>
      </c>
      <c r="M137" s="220">
        <f t="shared" si="5"/>
        <v>7899</v>
      </c>
      <c r="N137" s="82">
        <v>1</v>
      </c>
      <c r="O137" s="83">
        <v>9000</v>
      </c>
      <c r="P137" s="84">
        <v>9000</v>
      </c>
      <c r="Q137" s="84">
        <f t="shared" si="6"/>
        <v>7899</v>
      </c>
      <c r="R137" s="84">
        <f t="shared" si="7"/>
        <v>9000</v>
      </c>
      <c r="S137" s="84">
        <f t="shared" si="8"/>
        <v>-1101</v>
      </c>
      <c r="T137" s="85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30" customHeight="1" thickBot="1">
      <c r="A138" s="78" t="s">
        <v>37</v>
      </c>
      <c r="B138" s="115" t="s">
        <v>269</v>
      </c>
      <c r="C138" s="217" t="s">
        <v>279</v>
      </c>
      <c r="D138" s="218" t="s">
        <v>108</v>
      </c>
      <c r="E138" s="334"/>
      <c r="F138" s="367"/>
      <c r="G138" s="357"/>
      <c r="H138" s="334"/>
      <c r="I138" s="356"/>
      <c r="J138" s="357"/>
      <c r="K138" s="219">
        <v>3</v>
      </c>
      <c r="L138" s="201">
        <v>25000</v>
      </c>
      <c r="M138" s="220">
        <f t="shared" si="5"/>
        <v>75000</v>
      </c>
      <c r="N138" s="82">
        <v>1</v>
      </c>
      <c r="O138" s="83">
        <v>49900</v>
      </c>
      <c r="P138" s="84">
        <v>49900</v>
      </c>
      <c r="Q138" s="84">
        <f t="shared" si="6"/>
        <v>75000</v>
      </c>
      <c r="R138" s="84">
        <f t="shared" si="7"/>
        <v>49900</v>
      </c>
      <c r="S138" s="84">
        <f t="shared" si="8"/>
        <v>25100</v>
      </c>
      <c r="T138" s="8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30" customHeight="1" thickBot="1">
      <c r="A139" s="78" t="s">
        <v>37</v>
      </c>
      <c r="B139" s="115" t="s">
        <v>270</v>
      </c>
      <c r="C139" s="217" t="s">
        <v>280</v>
      </c>
      <c r="D139" s="218" t="s">
        <v>108</v>
      </c>
      <c r="E139" s="334"/>
      <c r="F139" s="367"/>
      <c r="G139" s="357"/>
      <c r="H139" s="334"/>
      <c r="I139" s="356"/>
      <c r="J139" s="357"/>
      <c r="K139" s="219">
        <v>1</v>
      </c>
      <c r="L139" s="201">
        <v>7000</v>
      </c>
      <c r="M139" s="220">
        <f t="shared" si="5"/>
        <v>7000</v>
      </c>
      <c r="N139" s="82">
        <v>0</v>
      </c>
      <c r="O139" s="83"/>
      <c r="P139" s="84">
        <f aca="true" t="shared" si="9" ref="P139:P145">N139*O139</f>
        <v>0</v>
      </c>
      <c r="Q139" s="84">
        <f t="shared" si="6"/>
        <v>7000</v>
      </c>
      <c r="R139" s="84">
        <f t="shared" si="7"/>
        <v>0</v>
      </c>
      <c r="S139" s="84">
        <f t="shared" si="8"/>
        <v>7000</v>
      </c>
      <c r="T139" s="8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30" customHeight="1" thickBot="1">
      <c r="A140" s="78" t="s">
        <v>37</v>
      </c>
      <c r="B140" s="115" t="s">
        <v>271</v>
      </c>
      <c r="C140" s="217" t="s">
        <v>281</v>
      </c>
      <c r="D140" s="218" t="s">
        <v>108</v>
      </c>
      <c r="E140" s="334"/>
      <c r="F140" s="367"/>
      <c r="G140" s="357"/>
      <c r="H140" s="334"/>
      <c r="I140" s="356"/>
      <c r="J140" s="357"/>
      <c r="K140" s="219">
        <v>1</v>
      </c>
      <c r="L140" s="201">
        <v>4500</v>
      </c>
      <c r="M140" s="220">
        <f t="shared" si="5"/>
        <v>4500</v>
      </c>
      <c r="N140" s="82">
        <v>1</v>
      </c>
      <c r="O140" s="83">
        <v>12000</v>
      </c>
      <c r="P140" s="84">
        <v>12000</v>
      </c>
      <c r="Q140" s="84">
        <f t="shared" si="6"/>
        <v>4500</v>
      </c>
      <c r="R140" s="84">
        <f t="shared" si="7"/>
        <v>12000</v>
      </c>
      <c r="S140" s="84">
        <f t="shared" si="8"/>
        <v>-7500</v>
      </c>
      <c r="T140" s="85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30" customHeight="1" thickBot="1">
      <c r="A141" s="78" t="s">
        <v>37</v>
      </c>
      <c r="B141" s="115" t="s">
        <v>272</v>
      </c>
      <c r="C141" s="217" t="s">
        <v>282</v>
      </c>
      <c r="D141" s="218" t="s">
        <v>108</v>
      </c>
      <c r="E141" s="334"/>
      <c r="F141" s="367"/>
      <c r="G141" s="357"/>
      <c r="H141" s="334"/>
      <c r="I141" s="356"/>
      <c r="J141" s="357"/>
      <c r="K141" s="219">
        <v>1</v>
      </c>
      <c r="L141" s="201">
        <v>15000</v>
      </c>
      <c r="M141" s="220">
        <f t="shared" si="5"/>
        <v>15000</v>
      </c>
      <c r="N141" s="82">
        <v>1</v>
      </c>
      <c r="O141" s="83">
        <v>15000</v>
      </c>
      <c r="P141" s="84">
        <f t="shared" si="9"/>
        <v>15000</v>
      </c>
      <c r="Q141" s="84">
        <f t="shared" si="6"/>
        <v>15000</v>
      </c>
      <c r="R141" s="84">
        <f t="shared" si="7"/>
        <v>15000</v>
      </c>
      <c r="S141" s="84">
        <f t="shared" si="8"/>
        <v>0</v>
      </c>
      <c r="T141" s="8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28.5" customHeight="1" thickBot="1">
      <c r="A142" s="78" t="s">
        <v>37</v>
      </c>
      <c r="B142" s="115" t="s">
        <v>273</v>
      </c>
      <c r="C142" s="217" t="s">
        <v>283</v>
      </c>
      <c r="D142" s="218" t="s">
        <v>108</v>
      </c>
      <c r="E142" s="334"/>
      <c r="F142" s="367"/>
      <c r="G142" s="357"/>
      <c r="H142" s="334"/>
      <c r="I142" s="356"/>
      <c r="J142" s="357"/>
      <c r="K142" s="219">
        <v>1</v>
      </c>
      <c r="L142" s="201">
        <v>1000</v>
      </c>
      <c r="M142" s="220">
        <f t="shared" si="5"/>
        <v>1000</v>
      </c>
      <c r="N142" s="82">
        <v>0</v>
      </c>
      <c r="O142" s="83"/>
      <c r="P142" s="84">
        <f t="shared" si="9"/>
        <v>0</v>
      </c>
      <c r="Q142" s="84">
        <f t="shared" si="6"/>
        <v>1000</v>
      </c>
      <c r="R142" s="84">
        <f t="shared" si="7"/>
        <v>0</v>
      </c>
      <c r="S142" s="84">
        <f t="shared" si="8"/>
        <v>1000</v>
      </c>
      <c r="T142" s="85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30" customHeight="1" thickBot="1">
      <c r="A143" s="78" t="s">
        <v>37</v>
      </c>
      <c r="B143" s="115" t="s">
        <v>274</v>
      </c>
      <c r="C143" s="217" t="s">
        <v>284</v>
      </c>
      <c r="D143" s="218" t="s">
        <v>108</v>
      </c>
      <c r="E143" s="334"/>
      <c r="F143" s="367"/>
      <c r="G143" s="357"/>
      <c r="H143" s="334"/>
      <c r="I143" s="356"/>
      <c r="J143" s="357"/>
      <c r="K143" s="219">
        <v>1</v>
      </c>
      <c r="L143" s="201">
        <v>25000</v>
      </c>
      <c r="M143" s="220">
        <f t="shared" si="5"/>
        <v>25000</v>
      </c>
      <c r="N143" s="82">
        <v>2</v>
      </c>
      <c r="O143" s="83">
        <v>24950</v>
      </c>
      <c r="P143" s="84">
        <f t="shared" si="9"/>
        <v>49900</v>
      </c>
      <c r="Q143" s="84">
        <f t="shared" si="6"/>
        <v>25000</v>
      </c>
      <c r="R143" s="84">
        <f t="shared" si="7"/>
        <v>49900</v>
      </c>
      <c r="S143" s="84">
        <f t="shared" si="8"/>
        <v>-24900</v>
      </c>
      <c r="T143" s="8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30" customHeight="1" thickBot="1">
      <c r="A144" s="78" t="s">
        <v>37</v>
      </c>
      <c r="B144" s="115" t="s">
        <v>275</v>
      </c>
      <c r="C144" s="217" t="s">
        <v>285</v>
      </c>
      <c r="D144" s="218" t="s">
        <v>108</v>
      </c>
      <c r="E144" s="334"/>
      <c r="F144" s="367"/>
      <c r="G144" s="357"/>
      <c r="H144" s="334"/>
      <c r="I144" s="356"/>
      <c r="J144" s="357"/>
      <c r="K144" s="219">
        <v>2</v>
      </c>
      <c r="L144" s="201">
        <v>5000</v>
      </c>
      <c r="M144" s="220">
        <f t="shared" si="5"/>
        <v>10000</v>
      </c>
      <c r="N144" s="82">
        <v>2</v>
      </c>
      <c r="O144" s="83">
        <v>4900</v>
      </c>
      <c r="P144" s="84">
        <f t="shared" si="9"/>
        <v>9800</v>
      </c>
      <c r="Q144" s="84">
        <f t="shared" si="6"/>
        <v>10000</v>
      </c>
      <c r="R144" s="84">
        <f t="shared" si="7"/>
        <v>9800</v>
      </c>
      <c r="S144" s="84">
        <f t="shared" si="8"/>
        <v>200</v>
      </c>
      <c r="T144" s="8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30" customHeight="1" thickBot="1">
      <c r="A145" s="78" t="s">
        <v>37</v>
      </c>
      <c r="B145" s="115" t="s">
        <v>276</v>
      </c>
      <c r="C145" s="217" t="s">
        <v>286</v>
      </c>
      <c r="D145" s="218" t="s">
        <v>108</v>
      </c>
      <c r="E145" s="334"/>
      <c r="F145" s="367"/>
      <c r="G145" s="357"/>
      <c r="H145" s="358"/>
      <c r="I145" s="359"/>
      <c r="J145" s="360"/>
      <c r="K145" s="219">
        <v>10</v>
      </c>
      <c r="L145" s="201">
        <v>5000</v>
      </c>
      <c r="M145" s="220">
        <f t="shared" si="5"/>
        <v>50000</v>
      </c>
      <c r="N145" s="82">
        <v>10</v>
      </c>
      <c r="O145" s="83">
        <v>4000</v>
      </c>
      <c r="P145" s="84">
        <f t="shared" si="9"/>
        <v>40000</v>
      </c>
      <c r="Q145" s="84">
        <f t="shared" si="6"/>
        <v>50000</v>
      </c>
      <c r="R145" s="84">
        <f t="shared" si="7"/>
        <v>40000</v>
      </c>
      <c r="S145" s="84">
        <f t="shared" si="8"/>
        <v>10000</v>
      </c>
      <c r="T145" s="8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30" customHeight="1" thickBot="1">
      <c r="A146" s="109" t="s">
        <v>104</v>
      </c>
      <c r="B146" s="117"/>
      <c r="C146" s="118"/>
      <c r="D146" s="99"/>
      <c r="E146" s="100"/>
      <c r="F146" s="101"/>
      <c r="G146" s="102">
        <f>SUM(G136:G145)</f>
        <v>0</v>
      </c>
      <c r="H146" s="100"/>
      <c r="I146" s="101"/>
      <c r="J146" s="102">
        <f>SUM(J136:J145)</f>
        <v>0</v>
      </c>
      <c r="K146" s="100"/>
      <c r="L146" s="101"/>
      <c r="M146" s="102">
        <f>SUM(M136:M145)</f>
        <v>201498</v>
      </c>
      <c r="N146" s="100"/>
      <c r="O146" s="101"/>
      <c r="P146" s="102">
        <f>SUM(P136:P145)</f>
        <v>188839.91999999998</v>
      </c>
      <c r="Q146" s="102">
        <f>SUM(Q136:Q145)</f>
        <v>201498</v>
      </c>
      <c r="R146" s="102">
        <f>SUM(R136:R145)</f>
        <v>188839.91999999998</v>
      </c>
      <c r="S146" s="102">
        <f>SUM(S136:S145)</f>
        <v>12658.080000000002</v>
      </c>
      <c r="T146" s="103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30" customHeight="1">
      <c r="A147" s="71" t="s">
        <v>26</v>
      </c>
      <c r="B147" s="119" t="s">
        <v>105</v>
      </c>
      <c r="C147" s="114" t="s">
        <v>106</v>
      </c>
      <c r="D147" s="73"/>
      <c r="E147" s="74"/>
      <c r="F147" s="75"/>
      <c r="G147" s="104"/>
      <c r="H147" s="74"/>
      <c r="I147" s="75"/>
      <c r="J147" s="104"/>
      <c r="K147" s="74"/>
      <c r="L147" s="75"/>
      <c r="M147" s="104"/>
      <c r="N147" s="74"/>
      <c r="O147" s="75"/>
      <c r="P147" s="104"/>
      <c r="Q147" s="104"/>
      <c r="R147" s="104"/>
      <c r="S147" s="104"/>
      <c r="T147" s="77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</row>
    <row r="148" spans="1:38" ht="41.25" customHeight="1">
      <c r="A148" s="86" t="s">
        <v>37</v>
      </c>
      <c r="B148" s="120" t="s">
        <v>107</v>
      </c>
      <c r="C148" s="121" t="s">
        <v>106</v>
      </c>
      <c r="D148" s="116" t="s">
        <v>108</v>
      </c>
      <c r="E148" s="361" t="s">
        <v>43</v>
      </c>
      <c r="F148" s="362"/>
      <c r="G148" s="363"/>
      <c r="H148" s="361" t="s">
        <v>43</v>
      </c>
      <c r="I148" s="362"/>
      <c r="J148" s="363"/>
      <c r="K148" s="219">
        <v>1</v>
      </c>
      <c r="L148" s="201">
        <v>23000</v>
      </c>
      <c r="M148" s="220">
        <f>K148*L148</f>
        <v>23000</v>
      </c>
      <c r="N148" s="82">
        <v>1</v>
      </c>
      <c r="O148" s="83">
        <v>23000</v>
      </c>
      <c r="P148" s="84">
        <f>N148*O148</f>
        <v>23000</v>
      </c>
      <c r="Q148" s="84">
        <f>G148+M148</f>
        <v>23000</v>
      </c>
      <c r="R148" s="84">
        <f>J148+P148</f>
        <v>23000</v>
      </c>
      <c r="S148" s="84">
        <f>Q148-R148</f>
        <v>0</v>
      </c>
      <c r="T148" s="8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30" customHeight="1">
      <c r="A149" s="109" t="s">
        <v>109</v>
      </c>
      <c r="B149" s="122"/>
      <c r="C149" s="118"/>
      <c r="D149" s="99"/>
      <c r="E149" s="100"/>
      <c r="F149" s="101"/>
      <c r="G149" s="102">
        <f>SUM(G148)</f>
        <v>0</v>
      </c>
      <c r="H149" s="100"/>
      <c r="I149" s="101"/>
      <c r="J149" s="102">
        <f>SUM(J148)</f>
        <v>0</v>
      </c>
      <c r="K149" s="100"/>
      <c r="L149" s="101"/>
      <c r="M149" s="102">
        <f>SUM(M148)</f>
        <v>23000</v>
      </c>
      <c r="N149" s="100"/>
      <c r="O149" s="101"/>
      <c r="P149" s="102">
        <f>SUM(P148)</f>
        <v>23000</v>
      </c>
      <c r="Q149" s="102">
        <f>SUM(Q148)</f>
        <v>23000</v>
      </c>
      <c r="R149" s="102">
        <f>SUM(R148)</f>
        <v>23000</v>
      </c>
      <c r="S149" s="102">
        <f>SUM(S148)</f>
        <v>0</v>
      </c>
      <c r="T149" s="103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19.5" customHeight="1">
      <c r="A150" s="123" t="s">
        <v>110</v>
      </c>
      <c r="B150" s="124"/>
      <c r="C150" s="125"/>
      <c r="D150" s="126"/>
      <c r="E150" s="127"/>
      <c r="F150" s="128"/>
      <c r="G150" s="129">
        <f>G39+G43+G48+G52+G57+G124+G129+G134+G146+G149</f>
        <v>5453.4</v>
      </c>
      <c r="H150" s="127"/>
      <c r="I150" s="128"/>
      <c r="J150" s="129">
        <f>J39+J43+J48+J52+J57+J124+J129+J134+J146+J149</f>
        <v>0</v>
      </c>
      <c r="K150" s="127"/>
      <c r="L150" s="128"/>
      <c r="M150" s="129">
        <f>M39+M43+M48+M52+M57+M124+M129+M134+M146+M149</f>
        <v>583478.04</v>
      </c>
      <c r="N150" s="127"/>
      <c r="O150" s="128"/>
      <c r="P150" s="129">
        <f>P39+P43+P48+P52+P57+P124+P129+P134+P146+P149</f>
        <v>474621.94</v>
      </c>
      <c r="Q150" s="129">
        <f>Q39+Q43+Q48+Q52+Q57+Q124+Q129+Q134+Q146+Q149</f>
        <v>588931.44</v>
      </c>
      <c r="R150" s="129">
        <f>R39+R43+R48+R52+R57+R124+R129+R134+R146+R149</f>
        <v>474621.94</v>
      </c>
      <c r="S150" s="129">
        <f>S39+S43+S48+S52+S57+S124+S129+S134+S146+S149</f>
        <v>114309.5</v>
      </c>
      <c r="T150" s="130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</row>
    <row r="151" spans="1:38" ht="15.75" customHeight="1">
      <c r="A151" s="364"/>
      <c r="B151" s="365"/>
      <c r="C151" s="365"/>
      <c r="D151" s="132"/>
      <c r="E151" s="133"/>
      <c r="F151" s="134"/>
      <c r="G151" s="135"/>
      <c r="H151" s="133"/>
      <c r="I151" s="134"/>
      <c r="J151" s="135"/>
      <c r="K151" s="133"/>
      <c r="L151" s="134"/>
      <c r="M151" s="135"/>
      <c r="N151" s="133"/>
      <c r="O151" s="134"/>
      <c r="P151" s="135"/>
      <c r="Q151" s="135"/>
      <c r="R151" s="135"/>
      <c r="S151" s="135"/>
      <c r="T151" s="136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9.5" customHeight="1">
      <c r="A152" s="369" t="s">
        <v>111</v>
      </c>
      <c r="B152" s="365"/>
      <c r="C152" s="365"/>
      <c r="D152" s="137"/>
      <c r="E152" s="138"/>
      <c r="F152" s="139"/>
      <c r="G152" s="140">
        <f>G22-G150</f>
        <v>0</v>
      </c>
      <c r="H152" s="138"/>
      <c r="I152" s="139"/>
      <c r="J152" s="140">
        <f>J22-J150</f>
        <v>0</v>
      </c>
      <c r="K152" s="141"/>
      <c r="L152" s="139"/>
      <c r="M152" s="142">
        <f>M22-M150</f>
        <v>0</v>
      </c>
      <c r="N152" s="141"/>
      <c r="O152" s="139"/>
      <c r="P152" s="142">
        <f>P22-P150</f>
        <v>0</v>
      </c>
      <c r="Q152" s="143">
        <f>Q22-Q150</f>
        <v>0</v>
      </c>
      <c r="R152" s="143">
        <f>R22-R150</f>
        <v>0</v>
      </c>
      <c r="S152" s="143">
        <f>S22-S150</f>
        <v>0</v>
      </c>
      <c r="T152" s="14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45"/>
      <c r="B153" s="146"/>
      <c r="C153" s="145"/>
      <c r="D153" s="145"/>
      <c r="E153" s="51"/>
      <c r="F153" s="145"/>
      <c r="G153" s="145"/>
      <c r="H153" s="51"/>
      <c r="I153" s="145"/>
      <c r="J153" s="145"/>
      <c r="K153" s="51"/>
      <c r="L153" s="145"/>
      <c r="M153" s="145"/>
      <c r="N153" s="51"/>
      <c r="O153" s="145"/>
      <c r="P153" s="145"/>
      <c r="Q153" s="145"/>
      <c r="R153" s="145"/>
      <c r="S153" s="145"/>
      <c r="T153" s="14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45"/>
      <c r="B154" s="146"/>
      <c r="C154" s="145"/>
      <c r="D154" s="145"/>
      <c r="E154" s="51"/>
      <c r="F154" s="145"/>
      <c r="G154" s="145"/>
      <c r="H154" s="51"/>
      <c r="I154" s="145"/>
      <c r="J154" s="145"/>
      <c r="K154" s="51"/>
      <c r="L154" s="145"/>
      <c r="M154" s="145"/>
      <c r="N154" s="51"/>
      <c r="O154" s="145"/>
      <c r="P154" s="145"/>
      <c r="Q154" s="52"/>
      <c r="R154" s="52"/>
      <c r="S154" s="145"/>
      <c r="T154" s="14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45" t="s">
        <v>112</v>
      </c>
      <c r="B155" s="146"/>
      <c r="C155" s="275" t="s">
        <v>288</v>
      </c>
      <c r="D155" s="145"/>
      <c r="E155" s="148"/>
      <c r="F155" s="147"/>
      <c r="G155" s="145"/>
      <c r="H155" s="366" t="s">
        <v>289</v>
      </c>
      <c r="I155" s="366"/>
      <c r="J155" s="366"/>
      <c r="K155" s="366"/>
      <c r="L155" s="145"/>
      <c r="M155" s="145"/>
      <c r="N155" s="51"/>
      <c r="O155" s="145"/>
      <c r="P155" s="145"/>
      <c r="Q155" s="145"/>
      <c r="R155" s="145"/>
      <c r="S155" s="145"/>
      <c r="T155" s="14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1"/>
      <c r="C156" s="149" t="s">
        <v>113</v>
      </c>
      <c r="D156" s="145"/>
      <c r="E156" s="370" t="s">
        <v>114</v>
      </c>
      <c r="F156" s="371"/>
      <c r="G156" s="145"/>
      <c r="H156" s="368" t="s">
        <v>115</v>
      </c>
      <c r="I156" s="368"/>
      <c r="J156" s="368"/>
      <c r="K156" s="368"/>
      <c r="L156" s="150"/>
      <c r="M156" s="145"/>
      <c r="N156" s="51"/>
      <c r="O156" s="150"/>
      <c r="P156" s="145"/>
      <c r="Q156" s="145"/>
      <c r="R156" s="145"/>
      <c r="S156" s="145"/>
      <c r="T156" s="14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1"/>
      <c r="C157" s="151"/>
      <c r="D157" s="152"/>
      <c r="E157" s="153"/>
      <c r="F157" s="154"/>
      <c r="G157" s="155"/>
      <c r="H157" s="153"/>
      <c r="I157" s="154"/>
      <c r="J157" s="155"/>
      <c r="K157" s="156"/>
      <c r="L157" s="154"/>
      <c r="M157" s="155"/>
      <c r="N157" s="156"/>
      <c r="O157" s="154"/>
      <c r="P157" s="155"/>
      <c r="Q157" s="155"/>
      <c r="R157" s="155"/>
      <c r="S157" s="155"/>
      <c r="T157" s="14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45"/>
      <c r="B158" s="146"/>
      <c r="C158" s="145"/>
      <c r="D158" s="145"/>
      <c r="E158" s="51"/>
      <c r="F158" s="145"/>
      <c r="G158" s="145"/>
      <c r="H158" s="51"/>
      <c r="I158" s="145"/>
      <c r="J158" s="145"/>
      <c r="K158" s="51"/>
      <c r="L158" s="145"/>
      <c r="M158" s="145"/>
      <c r="N158" s="51"/>
      <c r="O158" s="145"/>
      <c r="P158" s="145"/>
      <c r="Q158" s="145"/>
      <c r="R158" s="145"/>
      <c r="S158" s="145"/>
      <c r="T158" s="14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45"/>
      <c r="B159" s="146"/>
      <c r="C159" s="145"/>
      <c r="D159" s="145"/>
      <c r="E159" s="51"/>
      <c r="F159" s="145"/>
      <c r="G159" s="145"/>
      <c r="H159" s="51"/>
      <c r="I159" s="145"/>
      <c r="J159" s="145"/>
      <c r="K159" s="51"/>
      <c r="L159" s="145"/>
      <c r="M159" s="145"/>
      <c r="N159" s="51"/>
      <c r="O159" s="145"/>
      <c r="P159" s="145"/>
      <c r="Q159" s="145"/>
      <c r="R159" s="145"/>
      <c r="S159" s="145"/>
      <c r="T159" s="14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45"/>
      <c r="B160" s="146"/>
      <c r="C160" s="145"/>
      <c r="D160" s="145"/>
      <c r="E160" s="51"/>
      <c r="F160" s="145"/>
      <c r="G160" s="145"/>
      <c r="H160" s="51"/>
      <c r="I160" s="145"/>
      <c r="J160" s="145"/>
      <c r="K160" s="51"/>
      <c r="L160" s="145"/>
      <c r="M160" s="145"/>
      <c r="N160" s="51"/>
      <c r="O160" s="145"/>
      <c r="P160" s="145"/>
      <c r="Q160" s="145"/>
      <c r="R160" s="145"/>
      <c r="S160" s="145"/>
      <c r="T160" s="14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45"/>
      <c r="B161" s="146"/>
      <c r="C161" s="145"/>
      <c r="D161" s="145"/>
      <c r="E161" s="51"/>
      <c r="F161" s="145"/>
      <c r="G161" s="145"/>
      <c r="H161" s="51"/>
      <c r="I161" s="145"/>
      <c r="J161" s="145"/>
      <c r="K161" s="51"/>
      <c r="L161" s="145"/>
      <c r="M161" s="145"/>
      <c r="N161" s="51"/>
      <c r="O161" s="145"/>
      <c r="P161" s="145"/>
      <c r="Q161" s="145"/>
      <c r="R161" s="145"/>
      <c r="S161" s="145"/>
      <c r="T161" s="14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45"/>
      <c r="B162" s="146"/>
      <c r="C162" s="145"/>
      <c r="D162" s="145"/>
      <c r="E162" s="51"/>
      <c r="F162" s="145"/>
      <c r="G162" s="145"/>
      <c r="H162" s="51"/>
      <c r="I162" s="145"/>
      <c r="J162" s="145"/>
      <c r="K162" s="51"/>
      <c r="L162" s="145"/>
      <c r="M162" s="145"/>
      <c r="N162" s="51"/>
      <c r="O162" s="145"/>
      <c r="P162" s="145"/>
      <c r="Q162" s="145"/>
      <c r="R162" s="145"/>
      <c r="S162" s="145"/>
      <c r="T162" s="14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</sheetData>
  <sheetProtection/>
  <autoFilter ref="A19:T19"/>
  <mergeCells count="27">
    <mergeCell ref="H156:K156"/>
    <mergeCell ref="A152:C152"/>
    <mergeCell ref="E156:F156"/>
    <mergeCell ref="E17:G17"/>
    <mergeCell ref="H17:J17"/>
    <mergeCell ref="A23:C23"/>
    <mergeCell ref="E31:G34"/>
    <mergeCell ref="H31:J34"/>
    <mergeCell ref="E36:G38"/>
    <mergeCell ref="C17:C18"/>
    <mergeCell ref="H136:J145"/>
    <mergeCell ref="E148:G148"/>
    <mergeCell ref="H148:J148"/>
    <mergeCell ref="A151:C151"/>
    <mergeCell ref="H155:K155"/>
    <mergeCell ref="E136:G145"/>
    <mergeCell ref="K17:M17"/>
    <mergeCell ref="D17:D18"/>
    <mergeCell ref="H36:J38"/>
    <mergeCell ref="N17:P17"/>
    <mergeCell ref="Q17:S17"/>
    <mergeCell ref="T17:T18"/>
    <mergeCell ref="A12:T12"/>
    <mergeCell ref="A13:T13"/>
    <mergeCell ref="A15:T15"/>
    <mergeCell ref="A17:A18"/>
    <mergeCell ref="B17:B18"/>
  </mergeCells>
  <printOptions horizontalCentered="1"/>
  <pageMargins left="0" right="0" top="0" bottom="0" header="0" footer="0"/>
  <pageSetup fitToHeight="0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8"/>
  <sheetViews>
    <sheetView zoomScalePageLayoutView="0" workbookViewId="0" topLeftCell="A97">
      <selection activeCell="E20" sqref="E20"/>
    </sheetView>
  </sheetViews>
  <sheetFormatPr defaultColWidth="9.00390625" defaultRowHeight="14.25"/>
  <cols>
    <col min="2" max="2" width="27.625" style="0" customWidth="1"/>
    <col min="3" max="3" width="10.75390625" style="0" customWidth="1"/>
    <col min="4" max="4" width="17.125" style="0" customWidth="1"/>
    <col min="5" max="5" width="12.875" style="0" customWidth="1"/>
    <col min="6" max="6" width="19.125" style="0" customWidth="1"/>
    <col min="7" max="7" width="16.75390625" style="0" customWidth="1"/>
    <col min="8" max="8" width="12.375" style="0" customWidth="1"/>
    <col min="9" max="9" width="11.25390625" style="0" customWidth="1"/>
    <col min="10" max="10" width="12.125" style="0" customWidth="1"/>
  </cols>
  <sheetData>
    <row r="1" spans="1:9" ht="15.75">
      <c r="A1" s="403" t="s">
        <v>116</v>
      </c>
      <c r="B1" s="335"/>
      <c r="C1" s="335"/>
      <c r="D1" s="335"/>
      <c r="E1" s="335"/>
      <c r="F1" s="335"/>
      <c r="G1" s="335"/>
      <c r="H1" s="335"/>
      <c r="I1" s="335"/>
    </row>
    <row r="2" spans="1:9" ht="15.75">
      <c r="A2" s="403" t="s">
        <v>361</v>
      </c>
      <c r="B2" s="335"/>
      <c r="C2" s="335"/>
      <c r="D2" s="335"/>
      <c r="E2" s="335"/>
      <c r="F2" s="335"/>
      <c r="G2" s="335"/>
      <c r="H2" s="335"/>
      <c r="I2" s="335"/>
    </row>
    <row r="3" spans="1:9" ht="15.75">
      <c r="A3" s="404" t="s">
        <v>117</v>
      </c>
      <c r="B3" s="335"/>
      <c r="C3" s="335"/>
      <c r="D3" s="335"/>
      <c r="E3" s="335"/>
      <c r="F3" s="335"/>
      <c r="G3" s="335"/>
      <c r="H3" s="335"/>
      <c r="I3" s="335"/>
    </row>
    <row r="4" spans="1:9" ht="15.75">
      <c r="A4" s="403" t="s">
        <v>370</v>
      </c>
      <c r="B4" s="335"/>
      <c r="C4" s="335"/>
      <c r="D4" s="335"/>
      <c r="E4" s="335"/>
      <c r="F4" s="335"/>
      <c r="G4" s="335"/>
      <c r="H4" s="335"/>
      <c r="I4" s="335"/>
    </row>
    <row r="5" spans="1:9" ht="14.25">
      <c r="A5" s="157"/>
      <c r="B5" s="157"/>
      <c r="C5" s="158"/>
      <c r="D5" s="157"/>
      <c r="E5" s="158"/>
      <c r="F5" s="157"/>
      <c r="G5" s="157"/>
      <c r="H5" s="159"/>
      <c r="I5" s="159"/>
    </row>
    <row r="6" spans="1:9" ht="14.25">
      <c r="A6" s="396" t="s">
        <v>118</v>
      </c>
      <c r="B6" s="397"/>
      <c r="C6" s="398"/>
      <c r="D6" s="399" t="s">
        <v>119</v>
      </c>
      <c r="E6" s="397"/>
      <c r="F6" s="397"/>
      <c r="G6" s="397"/>
      <c r="H6" s="397"/>
      <c r="I6" s="398"/>
    </row>
    <row r="7" spans="1:9" ht="105">
      <c r="A7" s="160" t="s">
        <v>120</v>
      </c>
      <c r="B7" s="160" t="s">
        <v>5</v>
      </c>
      <c r="C7" s="161" t="s">
        <v>121</v>
      </c>
      <c r="D7" s="160" t="s">
        <v>122</v>
      </c>
      <c r="E7" s="161" t="s">
        <v>121</v>
      </c>
      <c r="F7" s="160" t="s">
        <v>123</v>
      </c>
      <c r="G7" s="160" t="s">
        <v>124</v>
      </c>
      <c r="H7" s="160" t="s">
        <v>125</v>
      </c>
      <c r="I7" s="160" t="s">
        <v>126</v>
      </c>
    </row>
    <row r="8" spans="1:9" ht="14.25">
      <c r="A8" s="162" t="s">
        <v>27</v>
      </c>
      <c r="B8" s="163" t="s">
        <v>28</v>
      </c>
      <c r="C8" s="164">
        <v>588931.44</v>
      </c>
      <c r="D8" s="163"/>
      <c r="E8" s="164">
        <v>0</v>
      </c>
      <c r="F8" s="163"/>
      <c r="G8" s="163"/>
      <c r="H8" s="164">
        <v>0</v>
      </c>
      <c r="I8" s="163"/>
    </row>
    <row r="9" spans="1:9" ht="14.25">
      <c r="A9" s="162"/>
      <c r="B9" s="163"/>
      <c r="C9" s="164"/>
      <c r="D9" s="163"/>
      <c r="E9" s="164"/>
      <c r="F9" s="163"/>
      <c r="G9" s="163"/>
      <c r="H9" s="164"/>
      <c r="I9" s="163"/>
    </row>
    <row r="10" spans="1:9" ht="14.25">
      <c r="A10" s="162"/>
      <c r="B10" s="163"/>
      <c r="C10" s="164"/>
      <c r="D10" s="163"/>
      <c r="E10" s="164"/>
      <c r="F10" s="163"/>
      <c r="G10" s="163"/>
      <c r="H10" s="164"/>
      <c r="I10" s="163"/>
    </row>
    <row r="11" spans="1:9" ht="14.25">
      <c r="A11" s="162"/>
      <c r="B11" s="163"/>
      <c r="C11" s="164"/>
      <c r="D11" s="163"/>
      <c r="E11" s="164"/>
      <c r="F11" s="163"/>
      <c r="G11" s="163"/>
      <c r="H11" s="164"/>
      <c r="I11" s="163"/>
    </row>
    <row r="12" spans="1:9" ht="14.25">
      <c r="A12" s="162"/>
      <c r="B12" s="163"/>
      <c r="C12" s="164"/>
      <c r="D12" s="163"/>
      <c r="E12" s="164"/>
      <c r="F12" s="163"/>
      <c r="G12" s="163"/>
      <c r="H12" s="164"/>
      <c r="I12" s="163"/>
    </row>
    <row r="13" spans="1:9" ht="14.25">
      <c r="A13" s="162"/>
      <c r="B13" s="163"/>
      <c r="C13" s="164"/>
      <c r="D13" s="163"/>
      <c r="E13" s="164"/>
      <c r="F13" s="163"/>
      <c r="G13" s="163"/>
      <c r="H13" s="164"/>
      <c r="I13" s="163"/>
    </row>
    <row r="14" spans="1:9" ht="15">
      <c r="A14" s="393" t="s">
        <v>127</v>
      </c>
      <c r="B14" s="397"/>
      <c r="C14" s="165">
        <f>SUM(C8:C13)</f>
        <v>588931.44</v>
      </c>
      <c r="D14" s="166"/>
      <c r="E14" s="165">
        <f>SUM(E8:E13)</f>
        <v>0</v>
      </c>
      <c r="F14" s="166"/>
      <c r="G14" s="166"/>
      <c r="H14" s="165">
        <f>SUM(H8:H13)</f>
        <v>0</v>
      </c>
      <c r="I14" s="166"/>
    </row>
    <row r="15" spans="1:9" ht="14.25">
      <c r="A15" s="157"/>
      <c r="B15" s="157"/>
      <c r="C15" s="158"/>
      <c r="D15" s="157"/>
      <c r="E15" s="158"/>
      <c r="F15" s="157"/>
      <c r="G15" s="157"/>
      <c r="H15" s="159"/>
      <c r="I15" s="159"/>
    </row>
    <row r="16" spans="1:9" ht="14.25">
      <c r="A16" s="157"/>
      <c r="B16" s="157"/>
      <c r="C16" s="158"/>
      <c r="D16" s="157"/>
      <c r="E16" s="158"/>
      <c r="F16" s="157"/>
      <c r="G16" s="157"/>
      <c r="H16" s="159"/>
      <c r="I16" s="159"/>
    </row>
    <row r="17" spans="1:9" ht="14.25">
      <c r="A17" s="396" t="s">
        <v>128</v>
      </c>
      <c r="B17" s="397"/>
      <c r="C17" s="398"/>
      <c r="D17" s="399" t="s">
        <v>119</v>
      </c>
      <c r="E17" s="397"/>
      <c r="F17" s="397"/>
      <c r="G17" s="397"/>
      <c r="H17" s="397"/>
      <c r="I17" s="398"/>
    </row>
    <row r="18" spans="1:9" ht="105">
      <c r="A18" s="160" t="s">
        <v>120</v>
      </c>
      <c r="B18" s="160" t="s">
        <v>5</v>
      </c>
      <c r="C18" s="161" t="s">
        <v>121</v>
      </c>
      <c r="D18" s="160" t="s">
        <v>122</v>
      </c>
      <c r="E18" s="161" t="s">
        <v>121</v>
      </c>
      <c r="F18" s="160" t="s">
        <v>123</v>
      </c>
      <c r="G18" s="160" t="s">
        <v>124</v>
      </c>
      <c r="H18" s="160" t="s">
        <v>125</v>
      </c>
      <c r="I18" s="160" t="s">
        <v>126</v>
      </c>
    </row>
    <row r="19" spans="1:10" ht="57" customHeight="1">
      <c r="A19" s="288" t="s">
        <v>42</v>
      </c>
      <c r="B19" s="289" t="s">
        <v>292</v>
      </c>
      <c r="C19" s="287">
        <v>18000</v>
      </c>
      <c r="D19" s="286" t="s">
        <v>358</v>
      </c>
      <c r="E19" s="287">
        <v>3000</v>
      </c>
      <c r="F19" s="286" t="s">
        <v>352</v>
      </c>
      <c r="G19" s="286" t="s">
        <v>366</v>
      </c>
      <c r="H19" s="287">
        <v>3000</v>
      </c>
      <c r="I19" s="286" t="s">
        <v>353</v>
      </c>
      <c r="J19" s="304"/>
    </row>
    <row r="20" spans="1:10" ht="51.75" customHeight="1">
      <c r="A20" s="288" t="s">
        <v>44</v>
      </c>
      <c r="B20" s="289" t="s">
        <v>292</v>
      </c>
      <c r="C20" s="287">
        <v>30000</v>
      </c>
      <c r="D20" s="286" t="s">
        <v>356</v>
      </c>
      <c r="E20" s="287">
        <v>6500</v>
      </c>
      <c r="F20" s="286" t="s">
        <v>359</v>
      </c>
      <c r="G20" s="286" t="s">
        <v>366</v>
      </c>
      <c r="H20" s="287">
        <v>6500</v>
      </c>
      <c r="I20" s="286" t="s">
        <v>354</v>
      </c>
      <c r="J20" s="304"/>
    </row>
    <row r="21" spans="1:10" ht="54.75" customHeight="1">
      <c r="A21" s="288" t="s">
        <v>45</v>
      </c>
      <c r="B21" s="289" t="s">
        <v>292</v>
      </c>
      <c r="C21" s="287">
        <v>33000</v>
      </c>
      <c r="D21" s="286" t="s">
        <v>132</v>
      </c>
      <c r="E21" s="287">
        <v>0</v>
      </c>
      <c r="F21" s="286"/>
      <c r="G21" s="286"/>
      <c r="H21" s="287">
        <v>0</v>
      </c>
      <c r="I21" s="286"/>
      <c r="J21" s="304"/>
    </row>
    <row r="22" spans="1:10" ht="51" customHeight="1">
      <c r="A22" s="288" t="s">
        <v>133</v>
      </c>
      <c r="B22" s="289" t="s">
        <v>292</v>
      </c>
      <c r="C22" s="287">
        <v>27000</v>
      </c>
      <c r="D22" s="286" t="s">
        <v>357</v>
      </c>
      <c r="E22" s="287">
        <v>4500</v>
      </c>
      <c r="F22" s="286" t="s">
        <v>350</v>
      </c>
      <c r="G22" s="286" t="s">
        <v>366</v>
      </c>
      <c r="H22" s="287">
        <v>4500</v>
      </c>
      <c r="I22" s="286" t="s">
        <v>351</v>
      </c>
      <c r="J22" s="304"/>
    </row>
    <row r="23" spans="1:10" ht="63" customHeight="1">
      <c r="A23" s="296" t="s">
        <v>56</v>
      </c>
      <c r="B23" s="297" t="s">
        <v>293</v>
      </c>
      <c r="C23" s="293">
        <v>23760</v>
      </c>
      <c r="D23" s="292" t="s">
        <v>348</v>
      </c>
      <c r="E23" s="293">
        <v>3080</v>
      </c>
      <c r="F23" s="292"/>
      <c r="G23" s="292"/>
      <c r="H23" s="293">
        <v>3080</v>
      </c>
      <c r="I23" s="292" t="s">
        <v>349</v>
      </c>
      <c r="J23" s="304"/>
    </row>
    <row r="24" spans="1:10" ht="39" customHeight="1">
      <c r="A24" s="300" t="s">
        <v>67</v>
      </c>
      <c r="B24" s="301" t="s">
        <v>135</v>
      </c>
      <c r="C24" s="302">
        <v>1652.04</v>
      </c>
      <c r="D24" s="301" t="s">
        <v>294</v>
      </c>
      <c r="E24" s="302">
        <v>550.68</v>
      </c>
      <c r="F24" s="303" t="s">
        <v>295</v>
      </c>
      <c r="G24" s="303" t="s">
        <v>355</v>
      </c>
      <c r="H24" s="306">
        <v>550.68</v>
      </c>
      <c r="I24" s="400" t="s">
        <v>298</v>
      </c>
      <c r="J24" s="304"/>
    </row>
    <row r="25" spans="1:10" ht="39.75" customHeight="1">
      <c r="A25" s="300" t="s">
        <v>68</v>
      </c>
      <c r="B25" s="301" t="s">
        <v>136</v>
      </c>
      <c r="C25" s="302">
        <v>1350</v>
      </c>
      <c r="D25" s="301" t="s">
        <v>372</v>
      </c>
      <c r="E25" s="302">
        <v>450</v>
      </c>
      <c r="F25" s="303" t="s">
        <v>296</v>
      </c>
      <c r="G25" s="303" t="s">
        <v>297</v>
      </c>
      <c r="H25" s="305">
        <v>450</v>
      </c>
      <c r="I25" s="400"/>
      <c r="J25" s="304"/>
    </row>
    <row r="26" spans="1:10" ht="27.75" customHeight="1">
      <c r="A26" s="298" t="s">
        <v>81</v>
      </c>
      <c r="B26" s="299" t="s">
        <v>199</v>
      </c>
      <c r="C26" s="307">
        <v>4800</v>
      </c>
      <c r="D26" s="308" t="s">
        <v>299</v>
      </c>
      <c r="E26" s="314">
        <v>9594</v>
      </c>
      <c r="F26" s="388" t="s">
        <v>419</v>
      </c>
      <c r="G26" s="388" t="s">
        <v>420</v>
      </c>
      <c r="H26" s="309">
        <v>9594</v>
      </c>
      <c r="I26" s="388" t="s">
        <v>421</v>
      </c>
      <c r="J26" s="304"/>
    </row>
    <row r="27" spans="1:10" ht="28.5">
      <c r="A27" s="162" t="s">
        <v>82</v>
      </c>
      <c r="B27" s="163" t="s">
        <v>201</v>
      </c>
      <c r="C27" s="278">
        <v>600</v>
      </c>
      <c r="D27" s="308" t="s">
        <v>373</v>
      </c>
      <c r="E27" s="315">
        <v>378</v>
      </c>
      <c r="F27" s="389"/>
      <c r="G27" s="389"/>
      <c r="H27" s="309">
        <v>378</v>
      </c>
      <c r="I27" s="389"/>
      <c r="J27" s="304"/>
    </row>
    <row r="28" spans="1:10" ht="28.5">
      <c r="A28" s="162" t="s">
        <v>83</v>
      </c>
      <c r="B28" s="163" t="s">
        <v>202</v>
      </c>
      <c r="C28" s="278">
        <v>600</v>
      </c>
      <c r="D28" s="308" t="s">
        <v>374</v>
      </c>
      <c r="E28" s="315">
        <v>378</v>
      </c>
      <c r="F28" s="389"/>
      <c r="G28" s="389"/>
      <c r="H28" s="309">
        <v>378</v>
      </c>
      <c r="I28" s="389"/>
      <c r="J28" s="304"/>
    </row>
    <row r="29" spans="1:10" ht="28.5">
      <c r="A29" s="162" t="s">
        <v>137</v>
      </c>
      <c r="B29" s="163" t="s">
        <v>203</v>
      </c>
      <c r="C29" s="278">
        <v>600</v>
      </c>
      <c r="D29" s="308" t="s">
        <v>375</v>
      </c>
      <c r="E29" s="315">
        <v>1822.56</v>
      </c>
      <c r="F29" s="389"/>
      <c r="G29" s="389"/>
      <c r="H29" s="309">
        <v>1822.56</v>
      </c>
      <c r="I29" s="389"/>
      <c r="J29" s="304"/>
    </row>
    <row r="30" spans="1:10" ht="28.5">
      <c r="A30" s="162" t="s">
        <v>138</v>
      </c>
      <c r="B30" s="163" t="s">
        <v>204</v>
      </c>
      <c r="C30" s="278">
        <v>225</v>
      </c>
      <c r="D30" s="308" t="s">
        <v>376</v>
      </c>
      <c r="E30" s="315">
        <v>216</v>
      </c>
      <c r="F30" s="390"/>
      <c r="G30" s="389"/>
      <c r="H30" s="309">
        <v>216</v>
      </c>
      <c r="I30" s="390"/>
      <c r="J30" s="304"/>
    </row>
    <row r="31" spans="1:10" ht="42.75">
      <c r="A31" s="162" t="s">
        <v>139</v>
      </c>
      <c r="B31" s="163" t="s">
        <v>205</v>
      </c>
      <c r="C31" s="278">
        <v>1800</v>
      </c>
      <c r="D31" s="308" t="s">
        <v>302</v>
      </c>
      <c r="E31" s="315">
        <v>2070</v>
      </c>
      <c r="F31" s="388" t="s">
        <v>304</v>
      </c>
      <c r="G31" s="388" t="s">
        <v>303</v>
      </c>
      <c r="H31" s="309">
        <v>2070</v>
      </c>
      <c r="I31" s="388" t="s">
        <v>305</v>
      </c>
      <c r="J31" s="304"/>
    </row>
    <row r="32" spans="1:10" ht="42.75">
      <c r="A32" s="162" t="s">
        <v>140</v>
      </c>
      <c r="B32" s="163" t="s">
        <v>206</v>
      </c>
      <c r="C32" s="278">
        <v>12500</v>
      </c>
      <c r="D32" s="308" t="s">
        <v>302</v>
      </c>
      <c r="E32" s="315">
        <v>16933</v>
      </c>
      <c r="F32" s="390"/>
      <c r="G32" s="390"/>
      <c r="H32" s="309">
        <v>16933</v>
      </c>
      <c r="I32" s="390"/>
      <c r="J32" s="304"/>
    </row>
    <row r="33" spans="1:10" ht="57">
      <c r="A33" s="162" t="s">
        <v>141</v>
      </c>
      <c r="B33" s="163" t="s">
        <v>207</v>
      </c>
      <c r="C33" s="278">
        <v>10000</v>
      </c>
      <c r="D33" s="308" t="s">
        <v>308</v>
      </c>
      <c r="E33" s="315">
        <v>11940</v>
      </c>
      <c r="F33" s="401" t="s">
        <v>310</v>
      </c>
      <c r="G33" s="388" t="s">
        <v>309</v>
      </c>
      <c r="H33" s="309">
        <v>11940</v>
      </c>
      <c r="I33" s="381"/>
      <c r="J33" s="304"/>
    </row>
    <row r="34" spans="1:10" ht="42.75">
      <c r="A34" s="162" t="s">
        <v>142</v>
      </c>
      <c r="B34" s="163" t="s">
        <v>208</v>
      </c>
      <c r="C34" s="278">
        <v>20000</v>
      </c>
      <c r="D34" s="308" t="s">
        <v>418</v>
      </c>
      <c r="E34" s="315">
        <v>23880</v>
      </c>
      <c r="F34" s="402"/>
      <c r="G34" s="390"/>
      <c r="H34" s="309">
        <v>23880</v>
      </c>
      <c r="I34" s="382"/>
      <c r="J34" s="304"/>
    </row>
    <row r="35" spans="1:10" ht="42.75">
      <c r="A35" s="162" t="s">
        <v>143</v>
      </c>
      <c r="B35" s="163" t="s">
        <v>209</v>
      </c>
      <c r="C35" s="278">
        <v>2800</v>
      </c>
      <c r="D35" s="308" t="s">
        <v>302</v>
      </c>
      <c r="E35" s="315">
        <v>3992</v>
      </c>
      <c r="F35" s="308" t="s">
        <v>304</v>
      </c>
      <c r="G35" s="317" t="s">
        <v>303</v>
      </c>
      <c r="H35" s="318">
        <v>3992</v>
      </c>
      <c r="I35" s="310" t="s">
        <v>305</v>
      </c>
      <c r="J35" s="304"/>
    </row>
    <row r="36" spans="1:10" ht="28.5">
      <c r="A36" s="162" t="s">
        <v>144</v>
      </c>
      <c r="B36" s="163" t="s">
        <v>210</v>
      </c>
      <c r="C36" s="278">
        <v>23600</v>
      </c>
      <c r="D36" s="308" t="s">
        <v>418</v>
      </c>
      <c r="E36" s="315">
        <v>23920</v>
      </c>
      <c r="F36" s="319" t="s">
        <v>310</v>
      </c>
      <c r="G36" s="308" t="s">
        <v>309</v>
      </c>
      <c r="H36" s="309">
        <v>23920</v>
      </c>
      <c r="I36" s="308"/>
      <c r="J36" s="304"/>
    </row>
    <row r="37" spans="1:10" ht="42.75">
      <c r="A37" s="162" t="s">
        <v>145</v>
      </c>
      <c r="B37" s="163" t="s">
        <v>211</v>
      </c>
      <c r="C37" s="278">
        <v>9000</v>
      </c>
      <c r="D37" s="308" t="s">
        <v>302</v>
      </c>
      <c r="E37" s="315">
        <v>7598</v>
      </c>
      <c r="F37" s="308" t="s">
        <v>304</v>
      </c>
      <c r="G37" s="279" t="s">
        <v>303</v>
      </c>
      <c r="H37" s="309">
        <v>7598</v>
      </c>
      <c r="I37" s="320" t="s">
        <v>305</v>
      </c>
      <c r="J37" s="304"/>
    </row>
    <row r="38" spans="1:10" ht="27.75" customHeight="1">
      <c r="A38" s="162" t="s">
        <v>146</v>
      </c>
      <c r="B38" s="163" t="s">
        <v>212</v>
      </c>
      <c r="C38" s="278">
        <v>1980</v>
      </c>
      <c r="D38" s="308" t="s">
        <v>377</v>
      </c>
      <c r="E38" s="315">
        <v>1963.44</v>
      </c>
      <c r="F38" s="388" t="s">
        <v>419</v>
      </c>
      <c r="G38" s="388" t="s">
        <v>420</v>
      </c>
      <c r="H38" s="309">
        <v>1963.44</v>
      </c>
      <c r="I38" s="388" t="s">
        <v>421</v>
      </c>
      <c r="J38" s="304"/>
    </row>
    <row r="39" spans="1:10" ht="28.5">
      <c r="A39" s="162" t="s">
        <v>147</v>
      </c>
      <c r="B39" s="163" t="s">
        <v>213</v>
      </c>
      <c r="C39" s="278">
        <v>600</v>
      </c>
      <c r="D39" s="308" t="s">
        <v>378</v>
      </c>
      <c r="E39" s="315">
        <v>579.6</v>
      </c>
      <c r="F39" s="389"/>
      <c r="G39" s="389"/>
      <c r="H39" s="309">
        <v>579.6</v>
      </c>
      <c r="I39" s="389"/>
      <c r="J39" s="304"/>
    </row>
    <row r="40" spans="1:10" ht="28.5">
      <c r="A40" s="162" t="s">
        <v>148</v>
      </c>
      <c r="B40" s="163" t="s">
        <v>214</v>
      </c>
      <c r="C40" s="278">
        <v>3000</v>
      </c>
      <c r="D40" s="308" t="s">
        <v>379</v>
      </c>
      <c r="E40" s="315">
        <v>3308.4</v>
      </c>
      <c r="F40" s="389"/>
      <c r="G40" s="389"/>
      <c r="H40" s="309">
        <v>3308.4</v>
      </c>
      <c r="I40" s="389"/>
      <c r="J40" s="304"/>
    </row>
    <row r="41" spans="1:10" ht="28.5">
      <c r="A41" s="162" t="s">
        <v>149</v>
      </c>
      <c r="B41" s="163" t="s">
        <v>215</v>
      </c>
      <c r="C41" s="278">
        <v>1200</v>
      </c>
      <c r="D41" s="308" t="s">
        <v>380</v>
      </c>
      <c r="E41" s="315">
        <v>1187.46</v>
      </c>
      <c r="F41" s="389"/>
      <c r="G41" s="389"/>
      <c r="H41" s="309">
        <v>1187.46</v>
      </c>
      <c r="I41" s="389"/>
      <c r="J41" s="304"/>
    </row>
    <row r="42" spans="1:10" ht="28.5">
      <c r="A42" s="162" t="s">
        <v>150</v>
      </c>
      <c r="B42" s="163" t="s">
        <v>216</v>
      </c>
      <c r="C42" s="278">
        <v>3000</v>
      </c>
      <c r="D42" s="308" t="s">
        <v>381</v>
      </c>
      <c r="E42" s="315">
        <v>3154.8</v>
      </c>
      <c r="F42" s="390"/>
      <c r="G42" s="390"/>
      <c r="H42" s="309">
        <v>3154.8</v>
      </c>
      <c r="I42" s="390"/>
      <c r="J42" s="304"/>
    </row>
    <row r="43" spans="1:10" ht="28.5">
      <c r="A43" s="162" t="s">
        <v>151</v>
      </c>
      <c r="B43" s="163" t="s">
        <v>217</v>
      </c>
      <c r="C43" s="278">
        <v>3000</v>
      </c>
      <c r="D43" s="308" t="s">
        <v>362</v>
      </c>
      <c r="E43" s="315">
        <v>3439</v>
      </c>
      <c r="F43" s="388" t="s">
        <v>363</v>
      </c>
      <c r="G43" s="389" t="s">
        <v>300</v>
      </c>
      <c r="H43" s="309">
        <v>3439</v>
      </c>
      <c r="I43" s="388" t="s">
        <v>301</v>
      </c>
      <c r="J43" s="304"/>
    </row>
    <row r="44" spans="1:10" ht="28.5">
      <c r="A44" s="162" t="s">
        <v>152</v>
      </c>
      <c r="B44" s="163" t="s">
        <v>218</v>
      </c>
      <c r="C44" s="278">
        <v>1200</v>
      </c>
      <c r="D44" s="308" t="s">
        <v>399</v>
      </c>
      <c r="E44" s="315">
        <v>1976</v>
      </c>
      <c r="F44" s="389"/>
      <c r="G44" s="389"/>
      <c r="H44" s="309">
        <v>1976</v>
      </c>
      <c r="I44" s="389"/>
      <c r="J44" s="304"/>
    </row>
    <row r="45" spans="1:10" ht="28.5">
      <c r="A45" s="162" t="s">
        <v>153</v>
      </c>
      <c r="B45" s="163" t="s">
        <v>219</v>
      </c>
      <c r="C45" s="278">
        <v>2800</v>
      </c>
      <c r="D45" s="308" t="s">
        <v>400</v>
      </c>
      <c r="E45" s="315">
        <v>2789</v>
      </c>
      <c r="F45" s="389"/>
      <c r="G45" s="389"/>
      <c r="H45" s="309">
        <v>2789</v>
      </c>
      <c r="I45" s="389"/>
      <c r="J45" s="304"/>
    </row>
    <row r="46" spans="1:10" ht="28.5">
      <c r="A46" s="162" t="s">
        <v>154</v>
      </c>
      <c r="B46" s="163" t="s">
        <v>220</v>
      </c>
      <c r="C46" s="278">
        <v>500</v>
      </c>
      <c r="D46" s="308" t="s">
        <v>401</v>
      </c>
      <c r="E46" s="315">
        <v>496</v>
      </c>
      <c r="F46" s="389"/>
      <c r="G46" s="389"/>
      <c r="H46" s="309">
        <v>496</v>
      </c>
      <c r="I46" s="389"/>
      <c r="J46" s="304"/>
    </row>
    <row r="47" spans="1:10" ht="14.25">
      <c r="A47" s="162" t="s">
        <v>155</v>
      </c>
      <c r="B47" s="163" t="s">
        <v>221</v>
      </c>
      <c r="C47" s="278">
        <v>350</v>
      </c>
      <c r="D47" s="308"/>
      <c r="E47" s="315">
        <v>0</v>
      </c>
      <c r="F47" s="389"/>
      <c r="G47" s="389"/>
      <c r="H47" s="309">
        <v>0</v>
      </c>
      <c r="I47" s="389"/>
      <c r="J47" s="304"/>
    </row>
    <row r="48" spans="1:10" ht="28.5">
      <c r="A48" s="162" t="s">
        <v>156</v>
      </c>
      <c r="B48" s="163" t="s">
        <v>222</v>
      </c>
      <c r="C48" s="278">
        <v>1200</v>
      </c>
      <c r="D48" s="310" t="s">
        <v>402</v>
      </c>
      <c r="E48" s="315">
        <v>1180</v>
      </c>
      <c r="F48" s="390"/>
      <c r="G48" s="389"/>
      <c r="H48" s="309">
        <v>1180</v>
      </c>
      <c r="I48" s="390"/>
      <c r="J48" s="304"/>
    </row>
    <row r="49" spans="1:10" ht="28.5">
      <c r="A49" s="162" t="s">
        <v>157</v>
      </c>
      <c r="B49" s="163" t="s">
        <v>223</v>
      </c>
      <c r="C49" s="278">
        <v>4000</v>
      </c>
      <c r="D49" s="308" t="s">
        <v>307</v>
      </c>
      <c r="E49" s="315">
        <v>4160</v>
      </c>
      <c r="F49" s="391" t="s">
        <v>306</v>
      </c>
      <c r="G49" s="391" t="s">
        <v>306</v>
      </c>
      <c r="H49" s="309">
        <v>4160</v>
      </c>
      <c r="I49" s="388"/>
      <c r="J49" s="304"/>
    </row>
    <row r="50" spans="1:10" ht="30" customHeight="1">
      <c r="A50" s="162" t="s">
        <v>158</v>
      </c>
      <c r="B50" s="163" t="s">
        <v>224</v>
      </c>
      <c r="C50" s="278">
        <v>1500</v>
      </c>
      <c r="D50" s="308" t="s">
        <v>307</v>
      </c>
      <c r="E50" s="315">
        <v>1760</v>
      </c>
      <c r="F50" s="392"/>
      <c r="G50" s="392"/>
      <c r="H50" s="309">
        <v>1760</v>
      </c>
      <c r="I50" s="390"/>
      <c r="J50" s="304"/>
    </row>
    <row r="51" spans="1:10" ht="99.75">
      <c r="A51" s="162" t="s">
        <v>159</v>
      </c>
      <c r="B51" s="163" t="s">
        <v>225</v>
      </c>
      <c r="C51" s="278">
        <v>4000</v>
      </c>
      <c r="D51" s="308"/>
      <c r="E51" s="315">
        <v>0</v>
      </c>
      <c r="F51" s="308"/>
      <c r="G51" s="308"/>
      <c r="H51" s="309">
        <v>0</v>
      </c>
      <c r="I51" s="321"/>
      <c r="J51" s="304"/>
    </row>
    <row r="52" spans="1:10" ht="34.5" customHeight="1">
      <c r="A52" s="162" t="s">
        <v>160</v>
      </c>
      <c r="B52" s="163" t="s">
        <v>226</v>
      </c>
      <c r="C52" s="278">
        <v>800</v>
      </c>
      <c r="D52" s="308" t="s">
        <v>402</v>
      </c>
      <c r="E52" s="315">
        <v>1952</v>
      </c>
      <c r="F52" s="388" t="s">
        <v>363</v>
      </c>
      <c r="G52" s="388" t="s">
        <v>300</v>
      </c>
      <c r="H52" s="309">
        <v>1952</v>
      </c>
      <c r="I52" s="388" t="s">
        <v>301</v>
      </c>
      <c r="J52" s="304"/>
    </row>
    <row r="53" spans="1:10" ht="28.5">
      <c r="A53" s="162" t="s">
        <v>161</v>
      </c>
      <c r="B53" s="163" t="s">
        <v>227</v>
      </c>
      <c r="C53" s="278">
        <v>800</v>
      </c>
      <c r="D53" s="308" t="s">
        <v>403</v>
      </c>
      <c r="E53" s="315">
        <v>1520</v>
      </c>
      <c r="F53" s="389"/>
      <c r="G53" s="389"/>
      <c r="H53" s="309">
        <v>1520</v>
      </c>
      <c r="I53" s="389"/>
      <c r="J53" s="304"/>
    </row>
    <row r="54" spans="1:10" ht="28.5">
      <c r="A54" s="162" t="s">
        <v>162</v>
      </c>
      <c r="B54" s="163" t="s">
        <v>228</v>
      </c>
      <c r="C54" s="278">
        <v>1350</v>
      </c>
      <c r="D54" s="308" t="s">
        <v>404</v>
      </c>
      <c r="E54" s="315">
        <v>1202.4</v>
      </c>
      <c r="F54" s="389"/>
      <c r="G54" s="389"/>
      <c r="H54" s="309">
        <v>1202.4</v>
      </c>
      <c r="I54" s="389"/>
      <c r="J54" s="304"/>
    </row>
    <row r="55" spans="1:10" ht="28.5">
      <c r="A55" s="162" t="s">
        <v>163</v>
      </c>
      <c r="B55" s="163" t="s">
        <v>229</v>
      </c>
      <c r="C55" s="278">
        <v>300</v>
      </c>
      <c r="D55" s="308" t="s">
        <v>405</v>
      </c>
      <c r="E55" s="315">
        <v>244.9</v>
      </c>
      <c r="F55" s="389"/>
      <c r="G55" s="389"/>
      <c r="H55" s="309">
        <v>244.9</v>
      </c>
      <c r="I55" s="389"/>
      <c r="J55" s="304"/>
    </row>
    <row r="56" spans="1:10" ht="28.5">
      <c r="A56" s="162" t="s">
        <v>164</v>
      </c>
      <c r="B56" s="163" t="s">
        <v>230</v>
      </c>
      <c r="C56" s="278">
        <v>300</v>
      </c>
      <c r="D56" s="308" t="s">
        <v>406</v>
      </c>
      <c r="E56" s="315">
        <v>69.9</v>
      </c>
      <c r="F56" s="389"/>
      <c r="G56" s="389"/>
      <c r="H56" s="309">
        <v>69.9</v>
      </c>
      <c r="I56" s="389"/>
      <c r="J56" s="304"/>
    </row>
    <row r="57" spans="1:10" ht="28.5">
      <c r="A57" s="162" t="s">
        <v>165</v>
      </c>
      <c r="B57" s="163" t="s">
        <v>231</v>
      </c>
      <c r="C57" s="278">
        <v>700</v>
      </c>
      <c r="D57" s="308" t="s">
        <v>407</v>
      </c>
      <c r="E57" s="315">
        <v>1645</v>
      </c>
      <c r="F57" s="389"/>
      <c r="G57" s="389"/>
      <c r="H57" s="309">
        <v>1645</v>
      </c>
      <c r="I57" s="389"/>
      <c r="J57" s="304"/>
    </row>
    <row r="58" spans="1:10" ht="28.5">
      <c r="A58" s="162" t="s">
        <v>166</v>
      </c>
      <c r="B58" s="163" t="s">
        <v>232</v>
      </c>
      <c r="C58" s="278">
        <v>4500</v>
      </c>
      <c r="D58" s="308" t="s">
        <v>408</v>
      </c>
      <c r="E58" s="315">
        <v>5379.9</v>
      </c>
      <c r="F58" s="389"/>
      <c r="G58" s="389"/>
      <c r="H58" s="309">
        <v>5379.9</v>
      </c>
      <c r="I58" s="389"/>
      <c r="J58" s="304"/>
    </row>
    <row r="59" spans="1:10" ht="14.25">
      <c r="A59" s="162" t="s">
        <v>167</v>
      </c>
      <c r="B59" s="163" t="s">
        <v>233</v>
      </c>
      <c r="C59" s="278">
        <v>1500</v>
      </c>
      <c r="D59" s="308"/>
      <c r="E59" s="315">
        <v>0</v>
      </c>
      <c r="F59" s="389"/>
      <c r="G59" s="389"/>
      <c r="H59" s="309">
        <v>0</v>
      </c>
      <c r="I59" s="389"/>
      <c r="J59" s="304"/>
    </row>
    <row r="60" spans="1:10" ht="29.25" customHeight="1">
      <c r="A60" s="162" t="s">
        <v>168</v>
      </c>
      <c r="B60" s="163" t="s">
        <v>234</v>
      </c>
      <c r="C60" s="278">
        <v>1800</v>
      </c>
      <c r="D60" s="308" t="s">
        <v>402</v>
      </c>
      <c r="E60" s="315">
        <v>1517.9</v>
      </c>
      <c r="F60" s="390"/>
      <c r="G60" s="390"/>
      <c r="H60" s="309">
        <v>1517.9</v>
      </c>
      <c r="I60" s="390"/>
      <c r="J60" s="304"/>
    </row>
    <row r="61" spans="1:10" ht="28.5">
      <c r="A61" s="162" t="s">
        <v>169</v>
      </c>
      <c r="B61" s="163" t="s">
        <v>235</v>
      </c>
      <c r="C61" s="278">
        <v>1000</v>
      </c>
      <c r="D61" s="308" t="s">
        <v>382</v>
      </c>
      <c r="E61" s="315">
        <v>1537.2</v>
      </c>
      <c r="F61" s="388" t="s">
        <v>419</v>
      </c>
      <c r="G61" s="388" t="s">
        <v>420</v>
      </c>
      <c r="H61" s="322">
        <v>1537.2</v>
      </c>
      <c r="I61" s="388" t="s">
        <v>421</v>
      </c>
      <c r="J61" s="304"/>
    </row>
    <row r="62" spans="1:10" ht="42" customHeight="1">
      <c r="A62" s="162" t="s">
        <v>170</v>
      </c>
      <c r="B62" s="163" t="s">
        <v>236</v>
      </c>
      <c r="C62" s="278">
        <v>6250</v>
      </c>
      <c r="D62" s="308" t="s">
        <v>383</v>
      </c>
      <c r="E62" s="315">
        <v>8442.72</v>
      </c>
      <c r="F62" s="389"/>
      <c r="G62" s="389"/>
      <c r="H62" s="322">
        <f aca="true" t="shared" si="0" ref="H62:H67">E62</f>
        <v>8442.72</v>
      </c>
      <c r="I62" s="389"/>
      <c r="J62" s="304"/>
    </row>
    <row r="63" spans="1:10" ht="28.5">
      <c r="A63" s="162" t="s">
        <v>171</v>
      </c>
      <c r="B63" s="163" t="s">
        <v>237</v>
      </c>
      <c r="C63" s="278">
        <v>4500</v>
      </c>
      <c r="D63" s="308" t="s">
        <v>384</v>
      </c>
      <c r="E63" s="315">
        <v>7396.74</v>
      </c>
      <c r="F63" s="389"/>
      <c r="G63" s="389"/>
      <c r="H63" s="322">
        <f t="shared" si="0"/>
        <v>7396.74</v>
      </c>
      <c r="I63" s="389"/>
      <c r="J63" s="304"/>
    </row>
    <row r="64" spans="1:10" ht="28.5">
      <c r="A64" s="162" t="s">
        <v>172</v>
      </c>
      <c r="B64" s="163" t="s">
        <v>238</v>
      </c>
      <c r="C64" s="278">
        <v>960</v>
      </c>
      <c r="D64" s="308" t="s">
        <v>385</v>
      </c>
      <c r="E64" s="315">
        <v>840.6</v>
      </c>
      <c r="F64" s="389"/>
      <c r="G64" s="389"/>
      <c r="H64" s="322">
        <f t="shared" si="0"/>
        <v>840.6</v>
      </c>
      <c r="I64" s="389"/>
      <c r="J64" s="304"/>
    </row>
    <row r="65" spans="1:10" ht="28.5">
      <c r="A65" s="162" t="s">
        <v>173</v>
      </c>
      <c r="B65" s="163" t="s">
        <v>239</v>
      </c>
      <c r="C65" s="278">
        <v>9000</v>
      </c>
      <c r="D65" s="308" t="s">
        <v>386</v>
      </c>
      <c r="E65" s="315">
        <v>8309.41</v>
      </c>
      <c r="F65" s="389"/>
      <c r="G65" s="389"/>
      <c r="H65" s="322">
        <f t="shared" si="0"/>
        <v>8309.41</v>
      </c>
      <c r="I65" s="389"/>
      <c r="J65" s="304"/>
    </row>
    <row r="66" spans="1:10" ht="28.5">
      <c r="A66" s="162" t="s">
        <v>174</v>
      </c>
      <c r="B66" s="163" t="s">
        <v>240</v>
      </c>
      <c r="C66" s="278">
        <v>720</v>
      </c>
      <c r="D66" s="308" t="s">
        <v>387</v>
      </c>
      <c r="E66" s="315">
        <v>1720.26</v>
      </c>
      <c r="F66" s="389"/>
      <c r="G66" s="389"/>
      <c r="H66" s="322">
        <f t="shared" si="0"/>
        <v>1720.26</v>
      </c>
      <c r="I66" s="389"/>
      <c r="J66" s="304"/>
    </row>
    <row r="67" spans="1:10" ht="13.5" customHeight="1">
      <c r="A67" s="162" t="s">
        <v>175</v>
      </c>
      <c r="B67" s="163" t="s">
        <v>241</v>
      </c>
      <c r="C67" s="278">
        <v>4080</v>
      </c>
      <c r="D67" s="308" t="s">
        <v>388</v>
      </c>
      <c r="E67" s="315">
        <v>3458.88</v>
      </c>
      <c r="F67" s="389"/>
      <c r="G67" s="389"/>
      <c r="H67" s="323">
        <f t="shared" si="0"/>
        <v>3458.88</v>
      </c>
      <c r="I67" s="389"/>
      <c r="J67" s="304"/>
    </row>
    <row r="68" spans="1:10" ht="28.5">
      <c r="A68" s="162" t="s">
        <v>176</v>
      </c>
      <c r="B68" s="163" t="s">
        <v>242</v>
      </c>
      <c r="C68" s="278">
        <v>21000</v>
      </c>
      <c r="D68" s="308" t="s">
        <v>389</v>
      </c>
      <c r="E68" s="315">
        <v>6780</v>
      </c>
      <c r="F68" s="389"/>
      <c r="G68" s="389"/>
      <c r="H68" s="323">
        <f aca="true" t="shared" si="1" ref="H68:H90">E68</f>
        <v>6780</v>
      </c>
      <c r="I68" s="389"/>
      <c r="J68" s="304"/>
    </row>
    <row r="69" spans="1:10" ht="28.5">
      <c r="A69" s="162" t="s">
        <v>177</v>
      </c>
      <c r="B69" s="163" t="s">
        <v>243</v>
      </c>
      <c r="C69" s="278">
        <v>750</v>
      </c>
      <c r="D69" s="308" t="s">
        <v>390</v>
      </c>
      <c r="E69" s="315">
        <v>743.4</v>
      </c>
      <c r="F69" s="389"/>
      <c r="G69" s="389"/>
      <c r="H69" s="323">
        <f t="shared" si="1"/>
        <v>743.4</v>
      </c>
      <c r="I69" s="389"/>
      <c r="J69" s="304"/>
    </row>
    <row r="70" spans="1:10" ht="28.5">
      <c r="A70" s="162" t="s">
        <v>178</v>
      </c>
      <c r="B70" s="163" t="s">
        <v>244</v>
      </c>
      <c r="C70" s="278">
        <v>3000</v>
      </c>
      <c r="D70" s="308" t="s">
        <v>391</v>
      </c>
      <c r="E70" s="315">
        <v>2868.3</v>
      </c>
      <c r="F70" s="389"/>
      <c r="G70" s="389"/>
      <c r="H70" s="323">
        <f t="shared" si="1"/>
        <v>2868.3</v>
      </c>
      <c r="I70" s="389"/>
      <c r="J70" s="304"/>
    </row>
    <row r="71" spans="1:10" ht="28.5">
      <c r="A71" s="162" t="s">
        <v>179</v>
      </c>
      <c r="B71" s="163" t="s">
        <v>245</v>
      </c>
      <c r="C71" s="278">
        <v>1125</v>
      </c>
      <c r="D71" s="308" t="s">
        <v>392</v>
      </c>
      <c r="E71" s="315">
        <v>936</v>
      </c>
      <c r="F71" s="389"/>
      <c r="G71" s="389"/>
      <c r="H71" s="323">
        <f t="shared" si="1"/>
        <v>936</v>
      </c>
      <c r="I71" s="389"/>
      <c r="J71" s="304"/>
    </row>
    <row r="72" spans="1:10" ht="28.5">
      <c r="A72" s="162" t="s">
        <v>180</v>
      </c>
      <c r="B72" s="163" t="s">
        <v>246</v>
      </c>
      <c r="C72" s="278">
        <v>450</v>
      </c>
      <c r="D72" s="308" t="s">
        <v>393</v>
      </c>
      <c r="E72" s="315">
        <v>1186.2</v>
      </c>
      <c r="F72" s="389"/>
      <c r="G72" s="389"/>
      <c r="H72" s="323">
        <f t="shared" si="1"/>
        <v>1186.2</v>
      </c>
      <c r="I72" s="389"/>
      <c r="J72" s="304"/>
    </row>
    <row r="73" spans="1:10" ht="28.5">
      <c r="A73" s="162" t="s">
        <v>181</v>
      </c>
      <c r="B73" s="163" t="s">
        <v>247</v>
      </c>
      <c r="C73" s="278">
        <v>3600</v>
      </c>
      <c r="D73" s="308" t="s">
        <v>394</v>
      </c>
      <c r="E73" s="315">
        <v>3877.2</v>
      </c>
      <c r="F73" s="389"/>
      <c r="G73" s="389"/>
      <c r="H73" s="323">
        <f t="shared" si="1"/>
        <v>3877.2</v>
      </c>
      <c r="I73" s="389"/>
      <c r="J73" s="304"/>
    </row>
    <row r="74" spans="1:10" ht="28.5">
      <c r="A74" s="162" t="s">
        <v>182</v>
      </c>
      <c r="B74" s="163" t="s">
        <v>248</v>
      </c>
      <c r="C74" s="278">
        <v>1500</v>
      </c>
      <c r="D74" s="308" t="s">
        <v>395</v>
      </c>
      <c r="E74" s="315">
        <v>1356.6</v>
      </c>
      <c r="F74" s="389"/>
      <c r="G74" s="389"/>
      <c r="H74" s="323">
        <f t="shared" si="1"/>
        <v>1356.6</v>
      </c>
      <c r="I74" s="389"/>
      <c r="J74" s="304"/>
    </row>
    <row r="75" spans="1:10" ht="28.5">
      <c r="A75" s="162" t="s">
        <v>183</v>
      </c>
      <c r="B75" s="163" t="s">
        <v>249</v>
      </c>
      <c r="C75" s="278">
        <v>900</v>
      </c>
      <c r="D75" s="308" t="s">
        <v>396</v>
      </c>
      <c r="E75" s="315">
        <v>1009.8</v>
      </c>
      <c r="F75" s="389"/>
      <c r="G75" s="389"/>
      <c r="H75" s="323">
        <f t="shared" si="1"/>
        <v>1009.8</v>
      </c>
      <c r="I75" s="389"/>
      <c r="J75" s="304"/>
    </row>
    <row r="76" spans="1:10" ht="28.5">
      <c r="A76" s="162" t="s">
        <v>184</v>
      </c>
      <c r="B76" s="163" t="s">
        <v>250</v>
      </c>
      <c r="C76" s="278">
        <v>11998</v>
      </c>
      <c r="D76" s="308" t="s">
        <v>397</v>
      </c>
      <c r="E76" s="315">
        <v>16385.28</v>
      </c>
      <c r="F76" s="389"/>
      <c r="G76" s="389"/>
      <c r="H76" s="323">
        <f t="shared" si="1"/>
        <v>16385.28</v>
      </c>
      <c r="I76" s="389"/>
      <c r="J76" s="304"/>
    </row>
    <row r="77" spans="1:10" ht="28.5">
      <c r="A77" s="162" t="s">
        <v>185</v>
      </c>
      <c r="B77" s="163" t="s">
        <v>251</v>
      </c>
      <c r="C77" s="278">
        <v>2500</v>
      </c>
      <c r="D77" s="308" t="s">
        <v>398</v>
      </c>
      <c r="E77" s="315">
        <v>4363.38</v>
      </c>
      <c r="F77" s="389"/>
      <c r="G77" s="389"/>
      <c r="H77" s="323">
        <f t="shared" si="1"/>
        <v>4363.38</v>
      </c>
      <c r="I77" s="389"/>
      <c r="J77" s="304"/>
    </row>
    <row r="78" spans="1:10" ht="27.75" customHeight="1">
      <c r="A78" s="162" t="s">
        <v>186</v>
      </c>
      <c r="B78" s="163" t="s">
        <v>252</v>
      </c>
      <c r="C78" s="278">
        <v>2100</v>
      </c>
      <c r="D78" s="301" t="s">
        <v>398</v>
      </c>
      <c r="E78" s="316">
        <v>3597.96</v>
      </c>
      <c r="F78" s="389"/>
      <c r="G78" s="389"/>
      <c r="H78" s="323">
        <f t="shared" si="1"/>
        <v>3597.96</v>
      </c>
      <c r="I78" s="389"/>
      <c r="J78" s="304"/>
    </row>
    <row r="79" spans="1:10" ht="28.5">
      <c r="A79" s="162" t="s">
        <v>187</v>
      </c>
      <c r="B79" s="163" t="s">
        <v>253</v>
      </c>
      <c r="C79" s="278">
        <v>1000</v>
      </c>
      <c r="D79" s="301" t="s">
        <v>409</v>
      </c>
      <c r="E79" s="316">
        <v>965.16</v>
      </c>
      <c r="F79" s="389"/>
      <c r="G79" s="389"/>
      <c r="H79" s="323">
        <f t="shared" si="1"/>
        <v>965.16</v>
      </c>
      <c r="I79" s="389"/>
      <c r="J79" s="304"/>
    </row>
    <row r="80" spans="1:10" ht="28.5">
      <c r="A80" s="162" t="s">
        <v>188</v>
      </c>
      <c r="B80" s="163" t="s">
        <v>254</v>
      </c>
      <c r="C80" s="278">
        <v>1000</v>
      </c>
      <c r="D80" s="301" t="s">
        <v>410</v>
      </c>
      <c r="E80" s="316">
        <v>1093.2</v>
      </c>
      <c r="F80" s="389"/>
      <c r="G80" s="389"/>
      <c r="H80" s="323">
        <f t="shared" si="1"/>
        <v>1093.2</v>
      </c>
      <c r="I80" s="389"/>
      <c r="J80" s="304"/>
    </row>
    <row r="81" spans="1:10" ht="28.5">
      <c r="A81" s="162" t="s">
        <v>189</v>
      </c>
      <c r="B81" s="163" t="s">
        <v>255</v>
      </c>
      <c r="C81" s="278">
        <v>4200</v>
      </c>
      <c r="D81" s="301" t="s">
        <v>411</v>
      </c>
      <c r="E81" s="316">
        <v>8989.8</v>
      </c>
      <c r="F81" s="389"/>
      <c r="G81" s="389"/>
      <c r="H81" s="323">
        <f t="shared" si="1"/>
        <v>8989.8</v>
      </c>
      <c r="I81" s="389"/>
      <c r="J81" s="304"/>
    </row>
    <row r="82" spans="1:10" ht="28.5">
      <c r="A82" s="162" t="s">
        <v>190</v>
      </c>
      <c r="B82" s="163" t="s">
        <v>256</v>
      </c>
      <c r="C82" s="278">
        <v>1400</v>
      </c>
      <c r="D82" s="301" t="s">
        <v>412</v>
      </c>
      <c r="E82" s="316">
        <v>1353.96</v>
      </c>
      <c r="F82" s="389"/>
      <c r="G82" s="389"/>
      <c r="H82" s="323">
        <f t="shared" si="1"/>
        <v>1353.96</v>
      </c>
      <c r="I82" s="389"/>
      <c r="J82" s="304"/>
    </row>
    <row r="83" spans="1:10" ht="28.5">
      <c r="A83" s="162" t="s">
        <v>191</v>
      </c>
      <c r="B83" s="163" t="s">
        <v>257</v>
      </c>
      <c r="C83" s="278">
        <v>800</v>
      </c>
      <c r="D83" s="301" t="s">
        <v>413</v>
      </c>
      <c r="E83" s="316">
        <v>2611.8</v>
      </c>
      <c r="F83" s="389"/>
      <c r="G83" s="389"/>
      <c r="H83" s="323">
        <f t="shared" si="1"/>
        <v>2611.8</v>
      </c>
      <c r="I83" s="389"/>
      <c r="J83" s="304"/>
    </row>
    <row r="84" spans="1:10" ht="28.5">
      <c r="A84" s="162" t="s">
        <v>192</v>
      </c>
      <c r="B84" s="163" t="s">
        <v>258</v>
      </c>
      <c r="C84" s="278">
        <v>450</v>
      </c>
      <c r="D84" s="301" t="s">
        <v>414</v>
      </c>
      <c r="E84" s="316">
        <v>463.32</v>
      </c>
      <c r="F84" s="389"/>
      <c r="G84" s="389"/>
      <c r="H84" s="323">
        <f t="shared" si="1"/>
        <v>463.32</v>
      </c>
      <c r="I84" s="389"/>
      <c r="J84" s="304"/>
    </row>
    <row r="85" spans="1:10" ht="28.5">
      <c r="A85" s="162" t="s">
        <v>193</v>
      </c>
      <c r="B85" s="163" t="s">
        <v>259</v>
      </c>
      <c r="C85" s="278">
        <v>150</v>
      </c>
      <c r="D85" s="301" t="s">
        <v>415</v>
      </c>
      <c r="E85" s="316">
        <v>754.38</v>
      </c>
      <c r="F85" s="389"/>
      <c r="G85" s="389"/>
      <c r="H85" s="323">
        <f t="shared" si="1"/>
        <v>754.38</v>
      </c>
      <c r="I85" s="389"/>
      <c r="J85" s="304"/>
    </row>
    <row r="86" spans="1:10" ht="28.5">
      <c r="A86" s="162" t="s">
        <v>194</v>
      </c>
      <c r="B86" s="163" t="s">
        <v>260</v>
      </c>
      <c r="C86" s="278">
        <v>280</v>
      </c>
      <c r="D86" s="301" t="s">
        <v>416</v>
      </c>
      <c r="E86" s="316">
        <v>821.82</v>
      </c>
      <c r="F86" s="390"/>
      <c r="G86" s="390"/>
      <c r="H86" s="323">
        <f t="shared" si="1"/>
        <v>821.82</v>
      </c>
      <c r="I86" s="390"/>
      <c r="J86" s="304"/>
    </row>
    <row r="87" spans="1:10" ht="42.75">
      <c r="A87" s="162" t="s">
        <v>195</v>
      </c>
      <c r="B87" s="163" t="s">
        <v>261</v>
      </c>
      <c r="C87" s="278">
        <v>5000</v>
      </c>
      <c r="D87" s="301" t="s">
        <v>340</v>
      </c>
      <c r="E87" s="316">
        <v>7524</v>
      </c>
      <c r="F87" s="312" t="s">
        <v>341</v>
      </c>
      <c r="G87" s="313" t="s">
        <v>342</v>
      </c>
      <c r="H87" s="309">
        <f t="shared" si="1"/>
        <v>7524</v>
      </c>
      <c r="I87" s="312" t="s">
        <v>343</v>
      </c>
      <c r="J87" s="304"/>
    </row>
    <row r="88" spans="1:10" ht="42.75">
      <c r="A88" s="162" t="s">
        <v>196</v>
      </c>
      <c r="B88" s="163" t="s">
        <v>262</v>
      </c>
      <c r="C88" s="278">
        <v>800</v>
      </c>
      <c r="D88" s="301" t="s">
        <v>302</v>
      </c>
      <c r="E88" s="316">
        <v>1048</v>
      </c>
      <c r="F88" s="279" t="s">
        <v>304</v>
      </c>
      <c r="G88" s="279" t="s">
        <v>303</v>
      </c>
      <c r="H88" s="387">
        <v>2352</v>
      </c>
      <c r="I88" s="386" t="s">
        <v>305</v>
      </c>
      <c r="J88" s="304"/>
    </row>
    <row r="89" spans="1:10" ht="28.5">
      <c r="A89" s="162" t="s">
        <v>197</v>
      </c>
      <c r="B89" s="163" t="s">
        <v>263</v>
      </c>
      <c r="C89" s="278">
        <v>900</v>
      </c>
      <c r="D89" s="301" t="s">
        <v>417</v>
      </c>
      <c r="E89" s="316">
        <v>1304</v>
      </c>
      <c r="F89" s="279" t="s">
        <v>304</v>
      </c>
      <c r="G89" s="279" t="s">
        <v>303</v>
      </c>
      <c r="H89" s="387"/>
      <c r="I89" s="386"/>
      <c r="J89" s="304"/>
    </row>
    <row r="90" spans="1:10" ht="14.25">
      <c r="A90" s="162" t="s">
        <v>198</v>
      </c>
      <c r="B90" s="163" t="s">
        <v>264</v>
      </c>
      <c r="C90" s="278">
        <v>500</v>
      </c>
      <c r="D90" s="301"/>
      <c r="E90" s="316">
        <v>0</v>
      </c>
      <c r="F90" s="301"/>
      <c r="G90" s="308"/>
      <c r="H90" s="309">
        <f t="shared" si="1"/>
        <v>0</v>
      </c>
      <c r="I90" s="321"/>
      <c r="J90" s="304"/>
    </row>
    <row r="91" spans="1:10" ht="42.75">
      <c r="A91" s="162" t="s">
        <v>87</v>
      </c>
      <c r="B91" s="163" t="s">
        <v>265</v>
      </c>
      <c r="C91" s="277">
        <v>2076</v>
      </c>
      <c r="D91" s="312" t="s">
        <v>312</v>
      </c>
      <c r="E91" s="277">
        <v>714.71</v>
      </c>
      <c r="F91" s="295" t="s">
        <v>367</v>
      </c>
      <c r="G91" s="294" t="s">
        <v>311</v>
      </c>
      <c r="H91" s="311">
        <v>714.71</v>
      </c>
      <c r="I91" s="276" t="s">
        <v>313</v>
      </c>
      <c r="J91" s="304"/>
    </row>
    <row r="92" spans="1:10" ht="28.5">
      <c r="A92" s="162" t="s">
        <v>88</v>
      </c>
      <c r="B92" s="163" t="s">
        <v>266</v>
      </c>
      <c r="C92" s="277">
        <v>1200</v>
      </c>
      <c r="D92" s="276"/>
      <c r="E92" s="277">
        <v>0</v>
      </c>
      <c r="F92" s="286"/>
      <c r="G92" s="276"/>
      <c r="H92" s="277">
        <v>0</v>
      </c>
      <c r="I92" s="276"/>
      <c r="J92" s="304"/>
    </row>
    <row r="93" spans="1:10" ht="57">
      <c r="A93" s="162" t="s">
        <v>89</v>
      </c>
      <c r="B93" s="163" t="s">
        <v>267</v>
      </c>
      <c r="C93" s="277">
        <v>2124</v>
      </c>
      <c r="D93" s="276"/>
      <c r="E93" s="277">
        <v>0</v>
      </c>
      <c r="F93" s="286" t="s">
        <v>371</v>
      </c>
      <c r="G93" s="276"/>
      <c r="H93" s="277">
        <v>0</v>
      </c>
      <c r="I93" s="276"/>
      <c r="J93" s="304"/>
    </row>
    <row r="94" spans="1:10" ht="42.75">
      <c r="A94" s="162" t="s">
        <v>102</v>
      </c>
      <c r="B94" s="163" t="s">
        <v>277</v>
      </c>
      <c r="C94" s="277">
        <v>6099</v>
      </c>
      <c r="D94" s="276" t="s">
        <v>314</v>
      </c>
      <c r="E94" s="277">
        <v>3239.92</v>
      </c>
      <c r="F94" s="276" t="s">
        <v>346</v>
      </c>
      <c r="G94" s="276" t="s">
        <v>347</v>
      </c>
      <c r="H94" s="277">
        <v>3239.92</v>
      </c>
      <c r="I94" s="276" t="s">
        <v>315</v>
      </c>
      <c r="J94" s="304"/>
    </row>
    <row r="95" spans="1:10" ht="42.75">
      <c r="A95" s="162" t="s">
        <v>103</v>
      </c>
      <c r="B95" s="163" t="s">
        <v>316</v>
      </c>
      <c r="C95" s="277">
        <v>7899</v>
      </c>
      <c r="D95" s="276" t="s">
        <v>317</v>
      </c>
      <c r="E95" s="277">
        <v>9000</v>
      </c>
      <c r="F95" s="276" t="s">
        <v>319</v>
      </c>
      <c r="G95" s="276" t="s">
        <v>318</v>
      </c>
      <c r="H95" s="277">
        <v>9000</v>
      </c>
      <c r="I95" s="276" t="s">
        <v>320</v>
      </c>
      <c r="J95" s="304"/>
    </row>
    <row r="96" spans="1:10" ht="42.75">
      <c r="A96" s="162" t="s">
        <v>269</v>
      </c>
      <c r="B96" s="163" t="s">
        <v>324</v>
      </c>
      <c r="C96" s="277">
        <v>75000</v>
      </c>
      <c r="D96" s="276" t="s">
        <v>327</v>
      </c>
      <c r="E96" s="277">
        <v>49900</v>
      </c>
      <c r="F96" s="276" t="s">
        <v>325</v>
      </c>
      <c r="G96" s="276" t="s">
        <v>326</v>
      </c>
      <c r="H96" s="277">
        <v>49900</v>
      </c>
      <c r="I96" s="276" t="s">
        <v>328</v>
      </c>
      <c r="J96" s="304"/>
    </row>
    <row r="97" spans="1:10" ht="57">
      <c r="A97" s="162" t="s">
        <v>270</v>
      </c>
      <c r="B97" s="163" t="s">
        <v>280</v>
      </c>
      <c r="C97" s="277">
        <v>7000</v>
      </c>
      <c r="D97" s="276"/>
      <c r="E97" s="277">
        <v>0</v>
      </c>
      <c r="F97" s="276"/>
      <c r="G97" s="276"/>
      <c r="H97" s="277"/>
      <c r="I97" s="276"/>
      <c r="J97" s="304"/>
    </row>
    <row r="98" spans="1:10" ht="42.75">
      <c r="A98" s="162" t="s">
        <v>271</v>
      </c>
      <c r="B98" s="163" t="s">
        <v>321</v>
      </c>
      <c r="C98" s="277">
        <v>4500</v>
      </c>
      <c r="D98" s="276" t="s">
        <v>322</v>
      </c>
      <c r="E98" s="277">
        <v>12000</v>
      </c>
      <c r="F98" s="276" t="s">
        <v>364</v>
      </c>
      <c r="G98" s="276" t="s">
        <v>365</v>
      </c>
      <c r="H98" s="277">
        <v>12000</v>
      </c>
      <c r="I98" s="276" t="s">
        <v>323</v>
      </c>
      <c r="J98" s="304"/>
    </row>
    <row r="99" spans="1:10" ht="42.75">
      <c r="A99" s="162" t="s">
        <v>272</v>
      </c>
      <c r="B99" s="163" t="s">
        <v>329</v>
      </c>
      <c r="C99" s="277">
        <v>15000</v>
      </c>
      <c r="D99" s="276" t="s">
        <v>330</v>
      </c>
      <c r="E99" s="277">
        <v>15000</v>
      </c>
      <c r="F99" s="276" t="s">
        <v>332</v>
      </c>
      <c r="G99" s="276" t="s">
        <v>331</v>
      </c>
      <c r="H99" s="277">
        <v>15000</v>
      </c>
      <c r="I99" s="276" t="s">
        <v>333</v>
      </c>
      <c r="J99" s="304"/>
    </row>
    <row r="100" spans="1:10" ht="42.75">
      <c r="A100" s="162" t="s">
        <v>273</v>
      </c>
      <c r="B100" s="163" t="s">
        <v>283</v>
      </c>
      <c r="C100" s="277">
        <v>1000</v>
      </c>
      <c r="D100" s="291"/>
      <c r="E100" s="277">
        <v>0</v>
      </c>
      <c r="F100" s="291"/>
      <c r="G100" s="291"/>
      <c r="H100" s="290">
        <v>0</v>
      </c>
      <c r="I100" s="291"/>
      <c r="J100" s="304"/>
    </row>
    <row r="101" spans="1:10" ht="42.75">
      <c r="A101" s="162" t="s">
        <v>274</v>
      </c>
      <c r="B101" s="163" t="s">
        <v>334</v>
      </c>
      <c r="C101" s="277">
        <v>25000</v>
      </c>
      <c r="D101" s="394" t="s">
        <v>327</v>
      </c>
      <c r="E101" s="277">
        <v>49900</v>
      </c>
      <c r="F101" s="394" t="s">
        <v>337</v>
      </c>
      <c r="G101" s="394" t="s">
        <v>338</v>
      </c>
      <c r="H101" s="383">
        <v>99700</v>
      </c>
      <c r="I101" s="394" t="s">
        <v>339</v>
      </c>
      <c r="J101" s="304"/>
    </row>
    <row r="102" spans="1:10" ht="42.75">
      <c r="A102" s="162" t="s">
        <v>275</v>
      </c>
      <c r="B102" s="163" t="s">
        <v>335</v>
      </c>
      <c r="C102" s="277">
        <v>10000</v>
      </c>
      <c r="D102" s="395"/>
      <c r="E102" s="383">
        <v>49800</v>
      </c>
      <c r="F102" s="395"/>
      <c r="G102" s="395"/>
      <c r="H102" s="384"/>
      <c r="I102" s="395"/>
      <c r="J102" s="304"/>
    </row>
    <row r="103" spans="1:10" ht="42.75">
      <c r="A103" s="162" t="s">
        <v>276</v>
      </c>
      <c r="B103" s="163" t="s">
        <v>336</v>
      </c>
      <c r="C103" s="277">
        <v>50000</v>
      </c>
      <c r="D103" s="392"/>
      <c r="E103" s="385"/>
      <c r="F103" s="392"/>
      <c r="G103" s="392"/>
      <c r="H103" s="385"/>
      <c r="I103" s="392"/>
      <c r="J103" s="304"/>
    </row>
    <row r="104" spans="1:10" ht="42.75">
      <c r="A104" s="162" t="s">
        <v>107</v>
      </c>
      <c r="B104" s="163" t="s">
        <v>106</v>
      </c>
      <c r="C104" s="277">
        <v>23000</v>
      </c>
      <c r="D104" s="276" t="s">
        <v>344</v>
      </c>
      <c r="E104" s="277">
        <v>23000</v>
      </c>
      <c r="F104" s="286" t="s">
        <v>368</v>
      </c>
      <c r="G104" s="286" t="s">
        <v>369</v>
      </c>
      <c r="H104" s="277">
        <v>23000</v>
      </c>
      <c r="I104" s="276" t="s">
        <v>345</v>
      </c>
      <c r="J104" s="304"/>
    </row>
    <row r="105" spans="1:10" ht="15">
      <c r="A105" s="393" t="s">
        <v>127</v>
      </c>
      <c r="B105" s="371"/>
      <c r="C105" s="324">
        <f>SUM(C19:C104)</f>
        <v>583478.04</v>
      </c>
      <c r="D105" s="325"/>
      <c r="E105" s="324">
        <f>SUM(E19:E104)</f>
        <v>474621.94</v>
      </c>
      <c r="F105" s="325"/>
      <c r="G105" s="325"/>
      <c r="H105" s="324">
        <f>SUM(H19:H104)</f>
        <v>474621.94</v>
      </c>
      <c r="I105" s="325"/>
      <c r="J105" s="304"/>
    </row>
    <row r="106" spans="2:10" ht="15">
      <c r="B106" s="326" t="s">
        <v>422</v>
      </c>
      <c r="C106" s="328">
        <f>C14+C105</f>
        <v>1172409.48</v>
      </c>
      <c r="D106" s="327"/>
      <c r="E106" s="328">
        <f>E105</f>
        <v>474621.94</v>
      </c>
      <c r="F106" s="327"/>
      <c r="G106" s="327"/>
      <c r="H106" s="328">
        <f>H105</f>
        <v>474621.94</v>
      </c>
      <c r="I106" s="327"/>
      <c r="J106" s="329"/>
    </row>
    <row r="107" spans="3:8" ht="15">
      <c r="C107" s="304"/>
      <c r="H107" s="330">
        <f>C106-E106</f>
        <v>697787.54</v>
      </c>
    </row>
    <row r="108" spans="1:8" ht="14.25">
      <c r="A108" s="331" t="s">
        <v>423</v>
      </c>
      <c r="B108" s="331"/>
      <c r="H108" s="304"/>
    </row>
  </sheetData>
  <sheetProtection/>
  <mergeCells count="43">
    <mergeCell ref="F61:F86"/>
    <mergeCell ref="G61:G86"/>
    <mergeCell ref="G38:G42"/>
    <mergeCell ref="F43:F48"/>
    <mergeCell ref="G43:G48"/>
    <mergeCell ref="F49:F50"/>
    <mergeCell ref="A1:I1"/>
    <mergeCell ref="A2:I2"/>
    <mergeCell ref="A3:I3"/>
    <mergeCell ref="A4:I4"/>
    <mergeCell ref="A6:C6"/>
    <mergeCell ref="A14:B14"/>
    <mergeCell ref="D6:I6"/>
    <mergeCell ref="A17:C17"/>
    <mergeCell ref="D17:I17"/>
    <mergeCell ref="I24:I25"/>
    <mergeCell ref="F26:F30"/>
    <mergeCell ref="G26:G30"/>
    <mergeCell ref="I101:I103"/>
    <mergeCell ref="G31:G32"/>
    <mergeCell ref="F33:F34"/>
    <mergeCell ref="G33:G34"/>
    <mergeCell ref="F38:F42"/>
    <mergeCell ref="I31:I32"/>
    <mergeCell ref="G49:G50"/>
    <mergeCell ref="E102:E103"/>
    <mergeCell ref="A105:B105"/>
    <mergeCell ref="D101:D103"/>
    <mergeCell ref="F101:F103"/>
    <mergeCell ref="G101:G103"/>
    <mergeCell ref="F31:F32"/>
    <mergeCell ref="F52:F60"/>
    <mergeCell ref="G52:G60"/>
    <mergeCell ref="I33:I34"/>
    <mergeCell ref="H101:H103"/>
    <mergeCell ref="I88:I89"/>
    <mergeCell ref="H88:H89"/>
    <mergeCell ref="I26:I30"/>
    <mergeCell ref="I61:I86"/>
    <mergeCell ref="I52:I60"/>
    <mergeCell ref="I38:I42"/>
    <mergeCell ref="I43:I48"/>
    <mergeCell ref="I49:I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vasyl koretskyj</dc:creator>
  <cp:keywords/>
  <dc:description/>
  <cp:lastModifiedBy>Admin</cp:lastModifiedBy>
  <cp:lastPrinted>2022-01-21T14:38:38Z</cp:lastPrinted>
  <dcterms:created xsi:type="dcterms:W3CDTF">2021-01-11T13:15:07Z</dcterms:created>
  <dcterms:modified xsi:type="dcterms:W3CDTF">2022-01-21T14:39:20Z</dcterms:modified>
  <cp:category/>
  <cp:version/>
  <cp:contentType/>
  <cp:contentStatus/>
</cp:coreProperties>
</file>