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75" windowWidth="14055" windowHeight="9285"/>
  </bookViews>
  <sheets>
    <sheet name="Звіт" sheetId="1" r:id="rId1"/>
  </sheets>
  <definedNames>
    <definedName name="_xlnm._FilterDatabase" localSheetId="0" hidden="1">Звіт!$A$19:$T$19</definedName>
  </definedNames>
  <calcPr calcId="145621"/>
</workbook>
</file>

<file path=xl/calcChain.xml><?xml version="1.0" encoding="utf-8"?>
<calcChain xmlns="http://schemas.openxmlformats.org/spreadsheetml/2006/main">
  <c r="P144" i="1" l="1"/>
  <c r="P127" i="1"/>
  <c r="P126" i="1"/>
  <c r="P56" i="1"/>
  <c r="P74" i="1"/>
  <c r="M74" i="1"/>
  <c r="J74" i="1"/>
  <c r="R74" i="1"/>
  <c r="G74" i="1"/>
  <c r="Q74" i="1"/>
  <c r="P73" i="1"/>
  <c r="M73" i="1"/>
  <c r="J73" i="1"/>
  <c r="R73" i="1"/>
  <c r="G73" i="1"/>
  <c r="Q73" i="1"/>
  <c r="M72" i="1"/>
  <c r="J72" i="1"/>
  <c r="R72" i="1"/>
  <c r="G72" i="1"/>
  <c r="Q72" i="1"/>
  <c r="M71" i="1"/>
  <c r="J71" i="1"/>
  <c r="R71" i="1"/>
  <c r="G71" i="1"/>
  <c r="Q71" i="1"/>
  <c r="M70" i="1"/>
  <c r="J70" i="1"/>
  <c r="R70" i="1"/>
  <c r="G70" i="1"/>
  <c r="Q70" i="1"/>
  <c r="M69" i="1"/>
  <c r="J69" i="1"/>
  <c r="G69" i="1"/>
  <c r="Q69" i="1"/>
  <c r="M68" i="1"/>
  <c r="J68" i="1"/>
  <c r="R68" i="1"/>
  <c r="G68" i="1"/>
  <c r="Q68" i="1"/>
  <c r="M67" i="1"/>
  <c r="J67" i="1"/>
  <c r="R67" i="1"/>
  <c r="G67" i="1"/>
  <c r="Q67" i="1"/>
  <c r="P66" i="1"/>
  <c r="M66" i="1"/>
  <c r="J66" i="1"/>
  <c r="G66" i="1"/>
  <c r="Q66" i="1"/>
  <c r="M65" i="1"/>
  <c r="J65" i="1"/>
  <c r="G65" i="1"/>
  <c r="M64" i="1"/>
  <c r="J64" i="1"/>
  <c r="R64" i="1"/>
  <c r="G64" i="1"/>
  <c r="Q64" i="1"/>
  <c r="P63" i="1"/>
  <c r="M63" i="1"/>
  <c r="J63" i="1"/>
  <c r="R63" i="1"/>
  <c r="G63" i="1"/>
  <c r="Q63" i="1"/>
  <c r="M62" i="1"/>
  <c r="J62" i="1"/>
  <c r="G62" i="1"/>
  <c r="Q62" i="1"/>
  <c r="M61" i="1"/>
  <c r="J61" i="1"/>
  <c r="R61" i="1"/>
  <c r="G61" i="1"/>
  <c r="Q61" i="1"/>
  <c r="M60" i="1"/>
  <c r="J60" i="1"/>
  <c r="G60" i="1"/>
  <c r="Q60" i="1"/>
  <c r="M77" i="1"/>
  <c r="J77" i="1"/>
  <c r="G77" i="1"/>
  <c r="Q77" i="1"/>
  <c r="P76" i="1"/>
  <c r="M76" i="1"/>
  <c r="J76" i="1"/>
  <c r="G76" i="1"/>
  <c r="Q76" i="1"/>
  <c r="R65" i="1"/>
  <c r="R69" i="1"/>
  <c r="S69" i="1"/>
  <c r="R77" i="1"/>
  <c r="S77" i="1"/>
  <c r="R76" i="1"/>
  <c r="S76" i="1"/>
  <c r="R66" i="1"/>
  <c r="R62" i="1"/>
  <c r="S62" i="1"/>
  <c r="R60" i="1"/>
  <c r="Q65" i="1"/>
  <c r="S60" i="1"/>
  <c r="S61" i="1"/>
  <c r="S63" i="1"/>
  <c r="S64" i="1"/>
  <c r="S66" i="1"/>
  <c r="S67" i="1"/>
  <c r="S68" i="1"/>
  <c r="S70" i="1"/>
  <c r="S71" i="1"/>
  <c r="S72" i="1"/>
  <c r="S73" i="1"/>
  <c r="S74" i="1"/>
  <c r="P170" i="1"/>
  <c r="R170" i="1"/>
  <c r="S65" i="1"/>
  <c r="G84" i="1"/>
  <c r="G8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19" i="1"/>
  <c r="P118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M142" i="1"/>
  <c r="M141" i="1"/>
  <c r="M140" i="1"/>
  <c r="M139" i="1"/>
  <c r="M138" i="1"/>
  <c r="M137" i="1"/>
  <c r="M136" i="1"/>
  <c r="M134" i="1"/>
  <c r="M133" i="1"/>
  <c r="M132" i="1"/>
  <c r="M131" i="1"/>
  <c r="M130" i="1"/>
  <c r="M128" i="1"/>
  <c r="M127" i="1"/>
  <c r="M126" i="1"/>
  <c r="M125" i="1"/>
  <c r="M124" i="1"/>
  <c r="M123" i="1"/>
  <c r="M122" i="1"/>
  <c r="M121" i="1"/>
  <c r="M120" i="1"/>
  <c r="M119" i="1"/>
  <c r="M118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R127" i="1"/>
  <c r="J126" i="1"/>
  <c r="J125" i="1"/>
  <c r="J124" i="1"/>
  <c r="J123" i="1"/>
  <c r="J122" i="1"/>
  <c r="J121" i="1"/>
  <c r="J120" i="1"/>
  <c r="J119" i="1"/>
  <c r="J118" i="1"/>
  <c r="J112" i="1"/>
  <c r="R112" i="1"/>
  <c r="J111" i="1"/>
  <c r="J110" i="1"/>
  <c r="J109" i="1"/>
  <c r="R109" i="1"/>
  <c r="J108" i="1"/>
  <c r="J107" i="1"/>
  <c r="R107" i="1"/>
  <c r="J106" i="1"/>
  <c r="J105" i="1"/>
  <c r="R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R89" i="1"/>
  <c r="G142" i="1"/>
  <c r="G141" i="1"/>
  <c r="G140" i="1"/>
  <c r="G139" i="1"/>
  <c r="G138" i="1"/>
  <c r="G137" i="1"/>
  <c r="G136" i="1"/>
  <c r="G135" i="1"/>
  <c r="Q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Q112" i="1"/>
  <c r="G111" i="1"/>
  <c r="Q111" i="1"/>
  <c r="G110" i="1"/>
  <c r="Q110" i="1"/>
  <c r="G109" i="1"/>
  <c r="Q109" i="1"/>
  <c r="G108" i="1"/>
  <c r="Q108" i="1"/>
  <c r="G107" i="1"/>
  <c r="Q107" i="1"/>
  <c r="G106" i="1"/>
  <c r="Q106" i="1"/>
  <c r="G105" i="1"/>
  <c r="Q105" i="1"/>
  <c r="G104" i="1"/>
  <c r="Q104" i="1"/>
  <c r="G103" i="1"/>
  <c r="Q103" i="1"/>
  <c r="G102" i="1"/>
  <c r="Q102" i="1"/>
  <c r="G101" i="1"/>
  <c r="Q101" i="1"/>
  <c r="G100" i="1"/>
  <c r="Q100" i="1"/>
  <c r="G99" i="1"/>
  <c r="Q99" i="1"/>
  <c r="G98" i="1"/>
  <c r="Q98" i="1"/>
  <c r="G97" i="1"/>
  <c r="Q97" i="1"/>
  <c r="G96" i="1"/>
  <c r="Q96" i="1"/>
  <c r="G95" i="1"/>
  <c r="G94" i="1"/>
  <c r="G93" i="1"/>
  <c r="Q93" i="1"/>
  <c r="G92" i="1"/>
  <c r="Q92" i="1"/>
  <c r="G91" i="1"/>
  <c r="G90" i="1"/>
  <c r="G89" i="1"/>
  <c r="G88" i="1"/>
  <c r="G87" i="1"/>
  <c r="G86" i="1"/>
  <c r="S112" i="1"/>
  <c r="Q118" i="1"/>
  <c r="Q120" i="1"/>
  <c r="Q122" i="1"/>
  <c r="Q124" i="1"/>
  <c r="Q126" i="1"/>
  <c r="Q128" i="1"/>
  <c r="Q131" i="1"/>
  <c r="Q133" i="1"/>
  <c r="Q137" i="1"/>
  <c r="Q139" i="1"/>
  <c r="Q141" i="1"/>
  <c r="R91" i="1"/>
  <c r="R93" i="1"/>
  <c r="R95" i="1"/>
  <c r="R97" i="1"/>
  <c r="R99" i="1"/>
  <c r="R101" i="1"/>
  <c r="R103" i="1"/>
  <c r="R111" i="1"/>
  <c r="R118" i="1"/>
  <c r="R120" i="1"/>
  <c r="S120" i="1"/>
  <c r="R122" i="1"/>
  <c r="S122" i="1"/>
  <c r="R124" i="1"/>
  <c r="R126" i="1"/>
  <c r="R129" i="1"/>
  <c r="R131" i="1"/>
  <c r="R133" i="1"/>
  <c r="R135" i="1"/>
  <c r="R137" i="1"/>
  <c r="R139" i="1"/>
  <c r="R141" i="1"/>
  <c r="Q90" i="1"/>
  <c r="Q94" i="1"/>
  <c r="S105" i="1"/>
  <c r="S107" i="1"/>
  <c r="S109" i="1"/>
  <c r="Q119" i="1"/>
  <c r="Q121" i="1"/>
  <c r="Q123" i="1"/>
  <c r="Q125" i="1"/>
  <c r="Q127" i="1"/>
  <c r="Q130" i="1"/>
  <c r="Q132" i="1"/>
  <c r="Q134" i="1"/>
  <c r="Q136" i="1"/>
  <c r="Q138" i="1"/>
  <c r="Q140" i="1"/>
  <c r="Q142" i="1"/>
  <c r="R90" i="1"/>
  <c r="R92" i="1"/>
  <c r="R94" i="1"/>
  <c r="R96" i="1"/>
  <c r="R98" i="1"/>
  <c r="R100" i="1"/>
  <c r="R102" i="1"/>
  <c r="R104" i="1"/>
  <c r="R106" i="1"/>
  <c r="R108" i="1"/>
  <c r="R110" i="1"/>
  <c r="R119" i="1"/>
  <c r="R121" i="1"/>
  <c r="S121" i="1"/>
  <c r="R123" i="1"/>
  <c r="R125" i="1"/>
  <c r="R128" i="1"/>
  <c r="R130" i="1"/>
  <c r="R132" i="1"/>
  <c r="R134" i="1"/>
  <c r="R136" i="1"/>
  <c r="R138" i="1"/>
  <c r="R140" i="1"/>
  <c r="R142" i="1"/>
  <c r="Q89" i="1"/>
  <c r="Q91" i="1"/>
  <c r="Q95" i="1"/>
  <c r="S134" i="1"/>
  <c r="S139" i="1"/>
  <c r="S119" i="1"/>
  <c r="S135" i="1"/>
  <c r="S138" i="1"/>
  <c r="S137" i="1"/>
  <c r="S136" i="1"/>
  <c r="S132" i="1"/>
  <c r="S133" i="1"/>
  <c r="S131" i="1"/>
  <c r="S130" i="1"/>
  <c r="S128" i="1"/>
  <c r="S127" i="1"/>
  <c r="S126" i="1"/>
  <c r="S125" i="1"/>
  <c r="S118" i="1"/>
  <c r="S124" i="1"/>
  <c r="S123" i="1"/>
  <c r="S89" i="1"/>
  <c r="S96" i="1"/>
  <c r="S104" i="1"/>
  <c r="S103" i="1"/>
  <c r="S102" i="1"/>
  <c r="S101" i="1"/>
  <c r="S100" i="1"/>
  <c r="S99" i="1"/>
  <c r="S98" i="1"/>
  <c r="S97" i="1"/>
  <c r="S140" i="1"/>
  <c r="S141" i="1"/>
  <c r="S142" i="1"/>
  <c r="S106" i="1"/>
  <c r="S111" i="1"/>
  <c r="S110" i="1"/>
  <c r="S108" i="1"/>
  <c r="S90" i="1"/>
  <c r="S92" i="1"/>
  <c r="S91" i="1"/>
  <c r="S95" i="1"/>
  <c r="S93" i="1"/>
  <c r="S94" i="1"/>
  <c r="M55" i="1"/>
  <c r="J55" i="1"/>
  <c r="R55" i="1"/>
  <c r="G55" i="1"/>
  <c r="Q55" i="1"/>
  <c r="P35" i="1"/>
  <c r="R35" i="1"/>
  <c r="P34" i="1"/>
  <c r="R34" i="1"/>
  <c r="P33" i="1"/>
  <c r="R33" i="1"/>
  <c r="M35" i="1"/>
  <c r="Q35" i="1"/>
  <c r="M34" i="1"/>
  <c r="Q34" i="1"/>
  <c r="M33" i="1"/>
  <c r="Q33" i="1"/>
  <c r="P168" i="1"/>
  <c r="R168" i="1"/>
  <c r="P167" i="1"/>
  <c r="R167" i="1"/>
  <c r="P166" i="1"/>
  <c r="R166" i="1"/>
  <c r="P165" i="1"/>
  <c r="R165" i="1"/>
  <c r="P164" i="1"/>
  <c r="R164" i="1"/>
  <c r="R163" i="1"/>
  <c r="R162" i="1"/>
  <c r="P161" i="1"/>
  <c r="R161" i="1"/>
  <c r="P160" i="1"/>
  <c r="R160" i="1"/>
  <c r="P159" i="1"/>
  <c r="R159" i="1"/>
  <c r="P158" i="1"/>
  <c r="R158" i="1"/>
  <c r="M168" i="1"/>
  <c r="Q168" i="1"/>
  <c r="M167" i="1"/>
  <c r="Q167" i="1"/>
  <c r="M166" i="1"/>
  <c r="Q166" i="1"/>
  <c r="M165" i="1"/>
  <c r="Q165" i="1"/>
  <c r="M164" i="1"/>
  <c r="Q164" i="1"/>
  <c r="M163" i="1"/>
  <c r="Q163" i="1"/>
  <c r="M162" i="1"/>
  <c r="Q162" i="1"/>
  <c r="M161" i="1"/>
  <c r="Q161" i="1"/>
  <c r="M160" i="1"/>
  <c r="Q160" i="1"/>
  <c r="M159" i="1"/>
  <c r="Q159" i="1"/>
  <c r="M158" i="1"/>
  <c r="Q158" i="1"/>
  <c r="M170" i="1"/>
  <c r="Q170" i="1"/>
  <c r="S170" i="1"/>
  <c r="P169" i="1"/>
  <c r="R169" i="1"/>
  <c r="M169" i="1"/>
  <c r="Q169" i="1"/>
  <c r="S169" i="1"/>
  <c r="M129" i="1"/>
  <c r="Q129" i="1"/>
  <c r="S129" i="1"/>
  <c r="M117" i="1"/>
  <c r="Q117" i="1"/>
  <c r="M116" i="1"/>
  <c r="Q116" i="1"/>
  <c r="M115" i="1"/>
  <c r="Q115" i="1"/>
  <c r="M114" i="1"/>
  <c r="Q114" i="1"/>
  <c r="M113" i="1"/>
  <c r="Q113" i="1"/>
  <c r="M88" i="1"/>
  <c r="Q88" i="1"/>
  <c r="M87" i="1"/>
  <c r="Q87" i="1"/>
  <c r="M86" i="1"/>
  <c r="Q86" i="1"/>
  <c r="M85" i="1"/>
  <c r="M84" i="1"/>
  <c r="Q84" i="1"/>
  <c r="M83" i="1"/>
  <c r="Q83" i="1"/>
  <c r="J143" i="1"/>
  <c r="J117" i="1"/>
  <c r="J116" i="1"/>
  <c r="J115" i="1"/>
  <c r="J114" i="1"/>
  <c r="J113" i="1"/>
  <c r="J88" i="1"/>
  <c r="J87" i="1"/>
  <c r="J86" i="1"/>
  <c r="J85" i="1"/>
  <c r="J84" i="1"/>
  <c r="J83" i="1"/>
  <c r="P117" i="1"/>
  <c r="R117" i="1"/>
  <c r="P116" i="1"/>
  <c r="P115" i="1"/>
  <c r="P114" i="1"/>
  <c r="P113" i="1"/>
  <c r="P86" i="1"/>
  <c r="P85" i="1"/>
  <c r="P84" i="1"/>
  <c r="P83" i="1"/>
  <c r="G85" i="1"/>
  <c r="S117" i="1"/>
  <c r="S55" i="1"/>
  <c r="Q85" i="1"/>
  <c r="R114" i="1"/>
  <c r="S114" i="1"/>
  <c r="R86" i="1"/>
  <c r="S35" i="1"/>
  <c r="S34" i="1"/>
  <c r="S33" i="1"/>
  <c r="S158" i="1"/>
  <c r="S159" i="1"/>
  <c r="S161" i="1"/>
  <c r="S163" i="1"/>
  <c r="S164" i="1"/>
  <c r="S165" i="1"/>
  <c r="S166" i="1"/>
  <c r="S167" i="1"/>
  <c r="S168" i="1"/>
  <c r="S160" i="1"/>
  <c r="S162" i="1"/>
  <c r="R84" i="1"/>
  <c r="S84" i="1"/>
  <c r="R116" i="1"/>
  <c r="S116" i="1"/>
  <c r="R88" i="1"/>
  <c r="S88" i="1"/>
  <c r="S86" i="1"/>
  <c r="R83" i="1"/>
  <c r="S83" i="1"/>
  <c r="R85" i="1"/>
  <c r="S85" i="1"/>
  <c r="R87" i="1"/>
  <c r="S87" i="1"/>
  <c r="R113" i="1"/>
  <c r="S113" i="1"/>
  <c r="R115" i="1"/>
  <c r="S115" i="1"/>
  <c r="P148" i="1"/>
  <c r="J148" i="1"/>
  <c r="M148" i="1"/>
  <c r="G148" i="1"/>
  <c r="Q148" i="1"/>
  <c r="S148" i="1"/>
  <c r="R148" i="1"/>
  <c r="J175" i="1"/>
  <c r="G175" i="1"/>
  <c r="P174" i="1"/>
  <c r="R174" i="1"/>
  <c r="R175" i="1"/>
  <c r="M174" i="1"/>
  <c r="M175" i="1"/>
  <c r="J172" i="1"/>
  <c r="G172" i="1"/>
  <c r="P171" i="1"/>
  <c r="R171" i="1"/>
  <c r="M171" i="1"/>
  <c r="Q171" i="1"/>
  <c r="P157" i="1"/>
  <c r="P172" i="1"/>
  <c r="M157" i="1"/>
  <c r="M172" i="1"/>
  <c r="P154" i="1"/>
  <c r="M154" i="1"/>
  <c r="J154" i="1"/>
  <c r="R154" i="1"/>
  <c r="G154" i="1"/>
  <c r="Q154" i="1"/>
  <c r="P153" i="1"/>
  <c r="M153" i="1"/>
  <c r="J153" i="1"/>
  <c r="R153" i="1"/>
  <c r="G153" i="1"/>
  <c r="Q153" i="1"/>
  <c r="P152" i="1"/>
  <c r="P155" i="1"/>
  <c r="M152" i="1"/>
  <c r="M155" i="1"/>
  <c r="J152" i="1"/>
  <c r="J155" i="1"/>
  <c r="G152" i="1"/>
  <c r="Q152" i="1"/>
  <c r="P149" i="1"/>
  <c r="M149" i="1"/>
  <c r="J149" i="1"/>
  <c r="G149" i="1"/>
  <c r="Q149" i="1"/>
  <c r="P147" i="1"/>
  <c r="M147" i="1"/>
  <c r="J147" i="1"/>
  <c r="R147" i="1"/>
  <c r="G147" i="1"/>
  <c r="Q147" i="1"/>
  <c r="P146" i="1"/>
  <c r="P150" i="1"/>
  <c r="M146" i="1"/>
  <c r="M150" i="1"/>
  <c r="J146" i="1"/>
  <c r="J150" i="1"/>
  <c r="G146" i="1"/>
  <c r="Q146" i="1"/>
  <c r="P143" i="1"/>
  <c r="M143" i="1"/>
  <c r="R143" i="1"/>
  <c r="G143" i="1"/>
  <c r="Q143" i="1"/>
  <c r="P82" i="1"/>
  <c r="M82" i="1"/>
  <c r="J82" i="1"/>
  <c r="G82" i="1"/>
  <c r="Q82" i="1"/>
  <c r="P81" i="1"/>
  <c r="M81" i="1"/>
  <c r="M144" i="1"/>
  <c r="J81" i="1"/>
  <c r="J144" i="1"/>
  <c r="G81" i="1"/>
  <c r="Q81" i="1"/>
  <c r="M78" i="1"/>
  <c r="J78" i="1"/>
  <c r="G78" i="1"/>
  <c r="Q78" i="1"/>
  <c r="P75" i="1"/>
  <c r="M75" i="1"/>
  <c r="J75" i="1"/>
  <c r="G75" i="1"/>
  <c r="Q75" i="1"/>
  <c r="P79" i="1"/>
  <c r="M59" i="1"/>
  <c r="M79" i="1"/>
  <c r="J59" i="1"/>
  <c r="J79" i="1"/>
  <c r="G59" i="1"/>
  <c r="Q59" i="1"/>
  <c r="Q79" i="1"/>
  <c r="M56" i="1"/>
  <c r="J56" i="1"/>
  <c r="G56" i="1"/>
  <c r="Q56" i="1"/>
  <c r="R54" i="1"/>
  <c r="M54" i="1"/>
  <c r="G54" i="1"/>
  <c r="M53" i="1"/>
  <c r="J53" i="1"/>
  <c r="R53" i="1"/>
  <c r="G53" i="1"/>
  <c r="Q53" i="1"/>
  <c r="M52" i="1"/>
  <c r="J52" i="1"/>
  <c r="G52" i="1"/>
  <c r="P49" i="1"/>
  <c r="M49" i="1"/>
  <c r="J49" i="1"/>
  <c r="G49" i="1"/>
  <c r="Q49" i="1"/>
  <c r="P48" i="1"/>
  <c r="M48" i="1"/>
  <c r="J48" i="1"/>
  <c r="R48" i="1"/>
  <c r="G48" i="1"/>
  <c r="Q48" i="1"/>
  <c r="P47" i="1"/>
  <c r="P50" i="1"/>
  <c r="M47" i="1"/>
  <c r="M50" i="1"/>
  <c r="J47" i="1"/>
  <c r="R47" i="1"/>
  <c r="G47" i="1"/>
  <c r="G50" i="1"/>
  <c r="P44" i="1"/>
  <c r="M44" i="1"/>
  <c r="J44" i="1"/>
  <c r="G44" i="1"/>
  <c r="Q44" i="1"/>
  <c r="P43" i="1"/>
  <c r="P45" i="1"/>
  <c r="M43" i="1"/>
  <c r="M45" i="1"/>
  <c r="J43" i="1"/>
  <c r="J45" i="1"/>
  <c r="G43" i="1"/>
  <c r="G45" i="1"/>
  <c r="P40" i="1"/>
  <c r="R40" i="1"/>
  <c r="M40" i="1"/>
  <c r="Q40" i="1"/>
  <c r="P39" i="1"/>
  <c r="R39" i="1"/>
  <c r="M39" i="1"/>
  <c r="Q39" i="1"/>
  <c r="P38" i="1"/>
  <c r="R38" i="1"/>
  <c r="R37" i="1"/>
  <c r="M38" i="1"/>
  <c r="Q38" i="1"/>
  <c r="P36" i="1"/>
  <c r="R36" i="1"/>
  <c r="M36" i="1"/>
  <c r="Q36" i="1"/>
  <c r="P32" i="1"/>
  <c r="R32" i="1"/>
  <c r="M32" i="1"/>
  <c r="Q32" i="1"/>
  <c r="P31" i="1"/>
  <c r="P30" i="1"/>
  <c r="M31" i="1"/>
  <c r="Q31" i="1"/>
  <c r="P29" i="1"/>
  <c r="M29" i="1"/>
  <c r="J29" i="1"/>
  <c r="G29" i="1"/>
  <c r="Q29" i="1"/>
  <c r="P28" i="1"/>
  <c r="M28" i="1"/>
  <c r="J28" i="1"/>
  <c r="G28" i="1"/>
  <c r="P27" i="1"/>
  <c r="P26" i="1"/>
  <c r="M27" i="1"/>
  <c r="M26" i="1"/>
  <c r="J27" i="1"/>
  <c r="J26" i="1"/>
  <c r="J41" i="1"/>
  <c r="G27" i="1"/>
  <c r="P22" i="1"/>
  <c r="M22" i="1"/>
  <c r="J22" i="1"/>
  <c r="G22" i="1"/>
  <c r="R21" i="1"/>
  <c r="R22" i="1"/>
  <c r="Q21" i="1"/>
  <c r="Q22" i="1"/>
  <c r="R78" i="1"/>
  <c r="R75" i="1"/>
  <c r="S75" i="1"/>
  <c r="R56" i="1"/>
  <c r="P57" i="1"/>
  <c r="G57" i="1"/>
  <c r="M57" i="1"/>
  <c r="Q54" i="1"/>
  <c r="S54" i="1"/>
  <c r="R82" i="1"/>
  <c r="J57" i="1"/>
  <c r="M37" i="1"/>
  <c r="Q28" i="1"/>
  <c r="R44" i="1"/>
  <c r="Q27" i="1"/>
  <c r="Q26" i="1"/>
  <c r="R49" i="1"/>
  <c r="R50" i="1"/>
  <c r="G26" i="1"/>
  <c r="G41" i="1"/>
  <c r="R29" i="1"/>
  <c r="S29" i="1"/>
  <c r="P37" i="1"/>
  <c r="P41" i="1"/>
  <c r="R28" i="1"/>
  <c r="S153" i="1"/>
  <c r="S154" i="1"/>
  <c r="S171" i="1"/>
  <c r="S32" i="1"/>
  <c r="S36" i="1"/>
  <c r="S39" i="1"/>
  <c r="S40" i="1"/>
  <c r="S44" i="1"/>
  <c r="S48" i="1"/>
  <c r="S49" i="1"/>
  <c r="S53" i="1"/>
  <c r="S56" i="1"/>
  <c r="S78" i="1"/>
  <c r="S82" i="1"/>
  <c r="S143" i="1"/>
  <c r="R149" i="1"/>
  <c r="S149" i="1"/>
  <c r="S147" i="1"/>
  <c r="M30" i="1"/>
  <c r="M41" i="1"/>
  <c r="M176" i="1"/>
  <c r="M178" i="1"/>
  <c r="Q30" i="1"/>
  <c r="S21" i="1"/>
  <c r="S22" i="1"/>
  <c r="S38" i="1"/>
  <c r="Q37" i="1"/>
  <c r="Q144" i="1"/>
  <c r="Q150" i="1"/>
  <c r="Q155" i="1"/>
  <c r="R27" i="1"/>
  <c r="R31" i="1"/>
  <c r="R30" i="1"/>
  <c r="R43" i="1"/>
  <c r="Q47" i="1"/>
  <c r="J50" i="1"/>
  <c r="Q52" i="1"/>
  <c r="R59" i="1"/>
  <c r="R79" i="1"/>
  <c r="G79" i="1"/>
  <c r="R81" i="1"/>
  <c r="R144" i="1"/>
  <c r="G144" i="1"/>
  <c r="R146" i="1"/>
  <c r="G150" i="1"/>
  <c r="R152" i="1"/>
  <c r="R155" i="1"/>
  <c r="G155" i="1"/>
  <c r="R157" i="1"/>
  <c r="R172" i="1"/>
  <c r="Q174" i="1"/>
  <c r="P175" i="1"/>
  <c r="Q43" i="1"/>
  <c r="R52" i="1"/>
  <c r="R57" i="1"/>
  <c r="Q157" i="1"/>
  <c r="J176" i="1"/>
  <c r="J178" i="1"/>
  <c r="R45" i="1"/>
  <c r="S28" i="1"/>
  <c r="R150" i="1"/>
  <c r="R26" i="1"/>
  <c r="S37" i="1"/>
  <c r="P176" i="1"/>
  <c r="P178" i="1"/>
  <c r="S152" i="1"/>
  <c r="S155" i="1"/>
  <c r="G176" i="1"/>
  <c r="G178" i="1"/>
  <c r="S146" i="1"/>
  <c r="S150" i="1"/>
  <c r="S81" i="1"/>
  <c r="S144" i="1"/>
  <c r="S59" i="1"/>
  <c r="S79" i="1"/>
  <c r="Q172" i="1"/>
  <c r="S157" i="1"/>
  <c r="S172" i="1"/>
  <c r="Q175" i="1"/>
  <c r="S174" i="1"/>
  <c r="S175" i="1"/>
  <c r="Q50" i="1"/>
  <c r="S47" i="1"/>
  <c r="S50" i="1"/>
  <c r="S27" i="1"/>
  <c r="S26" i="1"/>
  <c r="S31" i="1"/>
  <c r="S30" i="1"/>
  <c r="Q45" i="1"/>
  <c r="S43" i="1"/>
  <c r="S45" i="1"/>
  <c r="Q57" i="1"/>
  <c r="S52" i="1"/>
  <c r="S57" i="1"/>
  <c r="R41" i="1"/>
  <c r="Q41" i="1"/>
  <c r="R176" i="1"/>
  <c r="R178" i="1"/>
  <c r="S41" i="1"/>
  <c r="S176" i="1"/>
  <c r="S178" i="1"/>
  <c r="Q176" i="1"/>
  <c r="Q178" i="1"/>
</calcChain>
</file>

<file path=xl/sharedStrings.xml><?xml version="1.0" encoding="utf-8"?>
<sst xmlns="http://schemas.openxmlformats.org/spreadsheetml/2006/main" count="635" uniqueCount="354">
  <si>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</si>
  <si>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</si>
  <si>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</si>
  <si>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</si>
  <si>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</si>
  <si>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</si>
  <si>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</si>
  <si>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</si>
  <si>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</si>
  <si>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</si>
  <si>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</si>
  <si>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</si>
  <si>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</si>
  <si>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</si>
  <si>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</si>
  <si>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</si>
  <si>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</si>
  <si>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</si>
  <si>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</si>
  <si>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</si>
  <si>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</si>
  <si>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</si>
  <si>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</si>
  <si>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</si>
  <si>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</si>
  <si>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</si>
  <si>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</si>
  <si>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</si>
  <si>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</si>
  <si>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</si>
  <si>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</si>
  <si>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</si>
  <si>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</si>
  <si>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</si>
  <si>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</si>
  <si>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</si>
  <si>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</si>
  <si>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</si>
  <si>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</si>
  <si>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</si>
  <si>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</si>
  <si>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</si>
  <si>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</si>
  <si>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</si>
  <si>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</si>
  <si>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</si>
  <si>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</si>
  <si>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</si>
  <si>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</si>
  <si>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</si>
  <si>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</si>
  <si>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</si>
  <si>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</si>
  <si>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</si>
  <si>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</si>
  <si>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</si>
  <si>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</si>
  <si>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</si>
  <si>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</si>
  <si>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</si>
  <si>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</si>
  <si>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</si>
  <si>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</si>
  <si>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</si>
  <si>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</si>
  <si>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</si>
  <si>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</si>
  <si>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</si>
  <si>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</si>
  <si>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</si>
  <si>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</si>
  <si>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</si>
  <si>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</si>
  <si>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4.3</t>
  </si>
  <si>
    <t>4.4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</si>
  <si>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</si>
  <si>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</si>
  <si>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</si>
  <si>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</si>
  <si>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</si>
  <si>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</si>
  <si>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</si>
  <si>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</si>
  <si>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</si>
  <si>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</si>
  <si>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</si>
  <si>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</si>
  <si>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</si>
  <si>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</si>
  <si>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</si>
  <si>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</si>
  <si>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</si>
  <si>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</si>
  <si>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</si>
  <si>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</si>
  <si>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</si>
  <si>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</si>
  <si>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</si>
  <si>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</si>
  <si>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</si>
  <si>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</si>
  <si>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</si>
  <si>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</si>
  <si>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</si>
  <si>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</si>
  <si>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</si>
  <si>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</si>
  <si>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</si>
  <si>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</si>
  <si>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</si>
  <si>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</si>
  <si>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</si>
  <si>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</si>
  <si>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</si>
  <si>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</si>
  <si>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</si>
  <si>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</si>
  <si>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</si>
  <si>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</si>
  <si>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</si>
  <si>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Послуги зв'язку,ПАТ "Укртелеком"</t>
  </si>
  <si>
    <t>Послуги зв'язку, ПРАТ КИЇВСТАР</t>
  </si>
  <si>
    <t>Нова Пошта</t>
  </si>
  <si>
    <t>7.4</t>
  </si>
  <si>
    <t>Сервісне обслуговування касового апарату</t>
  </si>
  <si>
    <t>6.4</t>
  </si>
  <si>
    <t>6.5</t>
  </si>
  <si>
    <t>Пальне А95</t>
  </si>
  <si>
    <t>Пальне ДП Євро</t>
  </si>
  <si>
    <t>Афіші "Репертуарний план"</t>
  </si>
  <si>
    <t>Буклети " Репертуарний план"</t>
  </si>
  <si>
    <t>Афіші "Едіп", "Хвиля", "Гоголь-кабаре", "Золоте курча"</t>
  </si>
  <si>
    <t>Програмка  "Едіп", "Хвиля", "Гоголь-кабаре", "Золоте курча"</t>
  </si>
  <si>
    <t>Банер "Едіп", "Хвиля", "Гоголь-кабаре", "Золоте курча"</t>
  </si>
  <si>
    <t>6.6</t>
  </si>
  <si>
    <t>Моноблок ASUS E450, 2Gb, 500 Gb HDD (б/у)</t>
  </si>
  <si>
    <t>6.7</t>
  </si>
  <si>
    <t>6.8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</si>
  <si>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</si>
  <si>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</si>
  <si>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</si>
  <si>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</si>
  <si>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</si>
  <si>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</si>
  <si>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</si>
  <si>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</si>
  <si>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</si>
  <si>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</si>
  <si>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</si>
  <si>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</si>
  <si>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</si>
  <si>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УДКСУ, сплата земельного податку</t>
  </si>
  <si>
    <t>податок</t>
  </si>
  <si>
    <t>Технічний огляд вантажо-підіймальних механізмів</t>
  </si>
  <si>
    <t>Демонстрація лазерного шоу в мюзиклі "Гуцулка Ксеня"</t>
  </si>
  <si>
    <t>Розміщення рекламних матеріалів "Репертуарний план"</t>
  </si>
  <si>
    <t>дні</t>
  </si>
  <si>
    <t>Розміщення рекламних матеріалів "Едіп"</t>
  </si>
  <si>
    <t>Розміщення рекламних матеріалів "Хвиля"</t>
  </si>
  <si>
    <t>Розміщення рекламних матеріалів "Гоголь-кабаре"</t>
  </si>
  <si>
    <t>Розміщення рекламних матеріалів "Золоте курча"</t>
  </si>
  <si>
    <t>Багатокамерна зйомка прем'єри</t>
  </si>
  <si>
    <t>шт.</t>
  </si>
  <si>
    <t>1.2.4</t>
  </si>
  <si>
    <t>1.2.5</t>
  </si>
  <si>
    <t>1.2.6</t>
  </si>
  <si>
    <t>Оглоблін Іван Тарасович, композитор</t>
  </si>
  <si>
    <t>Поліщук Богдан Анатолійович, сценограф</t>
  </si>
  <si>
    <t>Приходько Андрій Олексійович, режисер - постановник</t>
  </si>
  <si>
    <t>Розробка адаптивного, багатомовного веб-ресурсу для театру відповідно до айдентики театру</t>
  </si>
  <si>
    <t>Заміна відеокарти</t>
  </si>
  <si>
    <t>Ремонт комп'ютерної техніки</t>
  </si>
  <si>
    <t>Заправка картриджів</t>
  </si>
  <si>
    <t>Виготовлення промороликів прем'єри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</si>
  <si>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</si>
  <si>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</si>
  <si>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</si>
  <si>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</si>
  <si>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</si>
  <si>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</si>
  <si>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</si>
  <si>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</si>
  <si>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</si>
  <si>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</si>
  <si>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</si>
  <si>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</si>
  <si>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</si>
  <si>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</si>
  <si>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</si>
  <si>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</si>
  <si>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</si>
  <si>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</si>
  <si>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</si>
  <si>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</si>
  <si>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</si>
  <si>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</si>
  <si>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</si>
  <si>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</si>
  <si>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</si>
  <si>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</si>
  <si>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</si>
  <si>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</si>
  <si>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</si>
  <si>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</si>
  <si>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</si>
  <si>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</si>
  <si>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</si>
  <si>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</si>
  <si>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</si>
  <si>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</si>
  <si>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</si>
  <si>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</si>
  <si>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</si>
  <si>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</si>
  <si>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</si>
  <si>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</si>
  <si>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</si>
  <si>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</si>
  <si>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</si>
  <si>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</si>
  <si>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</si>
  <si>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</si>
  <si>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</si>
  <si>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</si>
  <si>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</si>
  <si>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</si>
  <si>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</si>
  <si>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</si>
  <si>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Водовідведення</t>
  </si>
  <si>
    <t>Вивіз сміття</t>
  </si>
  <si>
    <t>Розподіл газу</t>
  </si>
  <si>
    <t>4.5</t>
  </si>
  <si>
    <t>Пожежна охорона "Крос"</t>
  </si>
  <si>
    <t>Серветки для прибирання</t>
  </si>
  <si>
    <t>Ганчірки для підлоги</t>
  </si>
  <si>
    <t>Серветки для вікон (для скла)</t>
  </si>
  <si>
    <t>Папір туалетний "Знахідка"</t>
  </si>
  <si>
    <t>Рушники паперові</t>
  </si>
  <si>
    <t>Папір А4 80 г/м 500 л/уп клас "С"</t>
  </si>
  <si>
    <t>Рукавиці резинові для прибирання</t>
  </si>
  <si>
    <t>Пакети для буд. сміття, поліпропілен</t>
  </si>
  <si>
    <t>Засіб для підлоги</t>
  </si>
  <si>
    <t>Засіб для миття унітазів</t>
  </si>
  <si>
    <t>Засіб для чищення труб</t>
  </si>
  <si>
    <t>Засіб для миття скла, скляних поверхонь</t>
  </si>
  <si>
    <t>Вода питна</t>
  </si>
  <si>
    <t>Пакети для сміття 160 л.</t>
  </si>
  <si>
    <t>Пакети для сміття , 35л/30</t>
  </si>
  <si>
    <t>од.</t>
  </si>
  <si>
    <t>Лак для волосся Taft, сильна фіксація</t>
  </si>
  <si>
    <t>Лак для волосся Wella flex,  сильна фіксація</t>
  </si>
  <si>
    <t>Гель для укадки "Power" з кофеїном, 150 мл</t>
  </si>
  <si>
    <t>Піна для волосся Taft</t>
  </si>
  <si>
    <t>Засіб дезинфікуючий для рук 1 л</t>
  </si>
  <si>
    <t>Засіб дезинфікуючий для рук 5 л</t>
  </si>
  <si>
    <t xml:space="preserve">Швабра макарон </t>
  </si>
  <si>
    <t>Швабра з мікрофібри</t>
  </si>
  <si>
    <t>Насадка на швабру макарон</t>
  </si>
  <si>
    <t>Мило для рук з дозатором 0,5 л.</t>
  </si>
  <si>
    <t>Маска захисна</t>
  </si>
  <si>
    <t>Сканер планшетний</t>
  </si>
  <si>
    <t>Рейка хвойних порід , цільна</t>
  </si>
  <si>
    <t>Світлофільтри, №132</t>
  </si>
  <si>
    <t>Світлофільтри, №158</t>
  </si>
  <si>
    <t>Світлофільтри, №182</t>
  </si>
  <si>
    <t>Світлофільтри, №244</t>
  </si>
  <si>
    <t>Світлофільтри, №161</t>
  </si>
  <si>
    <t>Лампи , ЗК 220*500 Е40</t>
  </si>
  <si>
    <t>Лампи, ПЖ-220*1000, Е 40</t>
  </si>
  <si>
    <t>Рідина для диму</t>
  </si>
  <si>
    <t>Рідина для снігу</t>
  </si>
  <si>
    <t>Лампи, PAR-64 240V*1000W</t>
  </si>
  <si>
    <t>Лампи, PAR-64 240V*500W</t>
  </si>
  <si>
    <t>Колісна опора 3478 PVO 080 P62 d80</t>
  </si>
  <si>
    <t>Колісна опора 3370 PVO 080 P62 d80</t>
  </si>
  <si>
    <t>Колісна опора 1475 PVO 050 P40 d50</t>
  </si>
  <si>
    <t>Емаль чорна матова , аероз. 400мл</t>
  </si>
  <si>
    <t>Емаль біла матова , аероз. 400мл</t>
  </si>
  <si>
    <t>Емаль коричнева матова, аероз. 400 мл</t>
  </si>
  <si>
    <t>Емаль аероз. Високотемп. Моіїр Оесо Ekecl темно-антрац. 400 мл.</t>
  </si>
  <si>
    <t>Лак на водяній основі</t>
  </si>
  <si>
    <t>Фарба MATLATEX</t>
  </si>
  <si>
    <t>скоби степлера будівельного 1000 шт. 10х10, 6мм Т50</t>
  </si>
  <si>
    <t>ЧВ-Емаль ПФ-115, Kompozit, Чорна, матова, 2.8 кг</t>
  </si>
  <si>
    <t>Розчинник універсальний, Kompozit, 5л</t>
  </si>
  <si>
    <t>Клей універсальний Сумашедшая липучка, LACRYSYL, 6кг</t>
  </si>
  <si>
    <t>Клей ПВА AURA Fix 10л</t>
  </si>
  <si>
    <t>Клей універсальний "Супер клей" ELITE Construction 0,4 л</t>
  </si>
  <si>
    <t>Насадка на швабруз з мікрофібри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</si>
  <si>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</si>
  <si>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</si>
  <si>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</si>
  <si>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</si>
  <si>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</si>
  <si>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</si>
  <si>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</si>
  <si>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</si>
  <si>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</si>
  <si>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</si>
  <si>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</si>
  <si>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</si>
  <si>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</si>
  <si>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</si>
  <si>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</si>
  <si>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</si>
  <si>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</si>
  <si>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Оренда пульта мікшерного цифрового Аллен Хітqu24</t>
  </si>
  <si>
    <t>Оренда комплекту сценічних моніторів DB technologies Cromo</t>
  </si>
  <si>
    <t>Оренда мультикору Sound King 12/4</t>
  </si>
  <si>
    <t>Оренда стійки вокальної "Журавель"</t>
  </si>
  <si>
    <t>Оренда комутації</t>
  </si>
  <si>
    <t>Оренда мікрофонів безпровідних AKG</t>
  </si>
  <si>
    <t>Оренда світлової пушки 575</t>
  </si>
  <si>
    <t>Оренда комплекту сценічних моніторів Electro voice elx 115 p</t>
  </si>
  <si>
    <t>Портальні гучномовці JBL prx 625 топ</t>
  </si>
  <si>
    <t>Оренда портальних гучномовців JBL prx 618 саб</t>
  </si>
  <si>
    <t>Оренда мікрофонів безпровідних Shure qlxd</t>
  </si>
  <si>
    <t>Оренда Лед пар RGBW</t>
  </si>
  <si>
    <t>Оренда ферми алюма 2м.</t>
  </si>
  <si>
    <t>Оренда радіосистеми Sennheiser</t>
  </si>
  <si>
    <t>Оренда підсилювача QSC PLX 3102</t>
  </si>
  <si>
    <t>Оренда порталу EV 1 кВт</t>
  </si>
  <si>
    <t xml:space="preserve">Оренда монітору EV 4х500 кВт  (can be more, as many as you need) </t>
  </si>
  <si>
    <t>Оренда комплектів комутаційних Proel,  Bespeco, Cordial, Horizon</t>
  </si>
  <si>
    <t>Оренда моніторної акустичної системи JBL</t>
  </si>
  <si>
    <t>Оренда акустичної системи   JBL(портали)</t>
  </si>
  <si>
    <t>л</t>
  </si>
  <si>
    <t>Держипільський Ростислав Любомирович, режисер</t>
  </si>
  <si>
    <t>Повна назва організації Грантоотримувача: ІВАНО-ФРАНКІВСЬКИЙ НАЦІОНАЛЬНИЙ АКАДЕМІЧНИЙ ДРАМАТИЧНИЙ ТЕАТР ІМЕНІ ІВАНА ФРАНКА</t>
  </si>
  <si>
    <t>м.п.</t>
  </si>
  <si>
    <r>
      <t>Додаток № _</t>
    </r>
    <r>
      <rPr>
        <u/>
        <sz val="11"/>
        <color indexed="8"/>
        <rFont val="Calibri"/>
        <family val="2"/>
        <charset val="204"/>
      </rPr>
      <t>4_</t>
    </r>
  </si>
  <si>
    <r>
      <t xml:space="preserve">№ </t>
    </r>
    <r>
      <rPr>
        <u/>
        <sz val="11"/>
        <color indexed="8"/>
        <rFont val="Calibri"/>
        <family val="2"/>
        <charset val="204"/>
      </rPr>
      <t>3INST51-06508</t>
    </r>
    <r>
      <rPr>
        <sz val="11"/>
        <color indexed="8"/>
        <rFont val="Calibri"/>
        <family val="2"/>
        <charset val="204"/>
      </rPr>
      <t xml:space="preserve"> від "</t>
    </r>
    <r>
      <rPr>
        <u/>
        <sz val="11"/>
        <color indexed="8"/>
        <rFont val="Calibri"/>
        <family val="2"/>
        <charset val="204"/>
      </rPr>
      <t>02</t>
    </r>
    <r>
      <rPr>
        <sz val="11"/>
        <color indexed="8"/>
        <rFont val="Calibri"/>
        <family val="2"/>
        <charset val="204"/>
      </rPr>
      <t xml:space="preserve">" </t>
    </r>
    <r>
      <rPr>
        <u/>
        <sz val="11"/>
        <color indexed="8"/>
        <rFont val="Calibri"/>
        <family val="2"/>
        <charset val="204"/>
      </rPr>
      <t>листопада</t>
    </r>
    <r>
      <rPr>
        <sz val="11"/>
        <color indexed="8"/>
        <rFont val="Calibri"/>
        <family val="2"/>
        <charset val="204"/>
      </rPr>
      <t xml:space="preserve"> 2020 року</t>
    </r>
  </si>
  <si>
    <t>Карпенко Сусанна Євгеніївна, композиторка</t>
  </si>
  <si>
    <t>Ремонт, технічне обслуговування принтерів</t>
  </si>
  <si>
    <t>Заулична Юлія Ярославівна, сценографка</t>
  </si>
  <si>
    <t>У зв'язку з карантинними обмеженнями та ризиками змін у репертуарному плані, рекламні матеріали не були розміщені на рекламних тумбах , відбулася економія витрат. Ці кошти у межах 10% були спрямовані на п. 5.1,п. 5.2, п.5.3. п.5.16.</t>
  </si>
  <si>
    <t>У зв'язку з тим, що не була здійснена постановка вистави "Хвиля" відбулася економія витрат, запланованих на виготовлення декорацій. Ці кошти у межах 10% були спрямовані на п. 5.15.</t>
  </si>
  <si>
    <t>У зв'язку з тим, що не була здійснена постановка вистави "Хвиля" відбулася економія витрат, запланованих на рекламні витрати. Ці кошти у межах 10% були спрямовані на п. 5.6.</t>
  </si>
  <si>
    <t>У зв'язку зі зменшення суми заборгованості, за рахунок часткової оплати з власних коштів театру, відбулася економія витрат на послуги зв'язку. Ці кошти у межах 10% були спрямовані на п. 5.17.</t>
  </si>
  <si>
    <t>Для уникнення випадків блокування рахунку , була проведена оплата витрат за рахунок власних коштів театру. Ці кошти у межах 10% були спрямовані на п. 5.10.</t>
  </si>
  <si>
    <t>У зв'язку зі зменшення суми заборгованості, за рахунок часткової оплати з власних коштів театру, відбулася економія витрат на послуги зв'язку. Ці кошти у межах 10% були спрямовані на п. 5.7.</t>
  </si>
  <si>
    <t>У зв'язку зі зменшення суми заборгованості, за рахунок часткової оплати з власних коштів театру, відбулася економія витрат на послуги зв'язку. Ці кошти у межах 10% були спрямовані на п. 5.6.</t>
  </si>
  <si>
    <t>У зв'язку з дотриманням карантинних вимог про заповненість залу не більше 50%, збільшилась кількість показів вистав, у яких  використано орендовану техніку. За рахунок економії коштів по п.9.1. дані витрати було збільшено.</t>
  </si>
  <si>
    <t>У зв'язку зі зменшення суми заборгованості, за рахунок часткової оплати з власних коштів театру, відбулася економія витрат на послуги зв'язку. Ці кошти у межах 10% були спрямовані на п. 5.4.</t>
  </si>
  <si>
    <t>У зв'язку з дотриманням карантинних вимог про заповненість залу не більше 50%, збільшилась кількість показів вистав, у яких  використано орендовану техніку. За рахунок економії коштів по п.4.3., п.4.4. дані витрати було збільшено.</t>
  </si>
  <si>
    <t>У зв'язку з дотриманням карантинних вимог про заповненість залу не більше 50%, збільшилась кількість показів вистав, у яких  використано орендовану техніку. За рахунок економії коштів по п.4.2. дані витрати було збільшено.</t>
  </si>
  <si>
    <t>У зв'язку з дотриманням карантинних вимог про заповненість залу не більше 50%, збільшилась кількість показів вистав, у яких  використано орендовану техніку. За рахунок економії коштів по п.4.1. дані витрати було збільшено.</t>
  </si>
  <si>
    <t>У зв'язку з дотриманням карантинних вимог про заповненість залу не більше 50%, збільшилась кількість показів вистав, у яких  використано орендовану техніку. За рахунок економії коштів по п.6.59. дані витрати було збільшено.</t>
  </si>
  <si>
    <t>У зв'язку з дотриманням карантинних вимог про заповненість залу не більше 50%, збільшилась кількість показів вистав, у яких  використано орендовану техніку. За рахунок економії коштів по п.7.1. дані витрати було збільшено.</t>
  </si>
  <si>
    <t>У зв'язку з дотриманням карантинних вимог про заповненість залу не більше 50%, збільшилась кількість показів вистав, у яких  використано орендовану техніку. За рахунок економії коштів по п.7.1, п.7.2. дані витрати було збільшено.</t>
  </si>
  <si>
    <t>головний бухгалтер</t>
  </si>
  <si>
    <t>Зеленчук Галина Олексіївна</t>
  </si>
  <si>
    <t>Держипільський Ростислав Любомирович</t>
  </si>
  <si>
    <t>генеральний директор - художній керівник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</si>
</sst>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9" x14ac:knownFonts="1">
    <font>
      <sz val="11"/>
      <color theme="1"/>
      <name val="Arial"/>
    </font>
    <font>
      <sz val="11"/>
      <color indexed="8"/>
      <name val="Calibri"/>
    </font>
    <font>
      <b/>
      <sz val="11"/>
      <color indexed="8"/>
      <name val="Calibri"/>
    </font>
    <font>
      <b/>
      <sz val="12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1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color indexed="8"/>
      <name val="Calibri"/>
    </font>
    <font>
      <b/>
      <i/>
      <sz val="12"/>
      <color indexed="8"/>
      <name val="Arial"/>
    </font>
    <font>
      <sz val="10"/>
      <color indexed="10"/>
      <name val="Arial"/>
    </font>
    <font>
      <b/>
      <sz val="11"/>
      <color indexed="8"/>
      <name val="Arial"/>
    </font>
    <font>
      <b/>
      <sz val="11"/>
      <color indexed="8"/>
      <name val="Arial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vertAlign val="subscript"/>
      <sz val="10"/>
      <color indexed="8"/>
      <name val="Arial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vertical="top" wrapText="1"/>
    </xf>
    <xf numFmtId="165" fontId="9" fillId="4" borderId="11" xfId="0" applyNumberFormat="1" applyFont="1" applyFill="1" applyBorder="1" applyAlignment="1">
      <alignment vertical="top" wrapText="1"/>
    </xf>
    <xf numFmtId="3" fontId="9" fillId="4" borderId="8" xfId="0" applyNumberFormat="1" applyFont="1" applyFill="1" applyBorder="1" applyAlignment="1">
      <alignment vertical="top" wrapText="1"/>
    </xf>
    <xf numFmtId="4" fontId="9" fillId="4" borderId="9" xfId="0" applyNumberFormat="1" applyFont="1" applyFill="1" applyBorder="1" applyAlignment="1">
      <alignment vertical="top" wrapText="1"/>
    </xf>
    <xf numFmtId="4" fontId="9" fillId="4" borderId="10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167" fontId="11" fillId="4" borderId="18" xfId="0" applyNumberFormat="1" applyFont="1" applyFill="1" applyBorder="1" applyAlignment="1">
      <alignment vertical="top"/>
    </xf>
    <xf numFmtId="167" fontId="8" fillId="4" borderId="19" xfId="0" applyNumberFormat="1" applyFont="1" applyFill="1" applyBorder="1" applyAlignment="1">
      <alignment horizontal="center" vertical="top"/>
    </xf>
    <xf numFmtId="167" fontId="8" fillId="4" borderId="19" xfId="0" applyNumberFormat="1" applyFont="1" applyFill="1" applyBorder="1" applyAlignment="1">
      <alignment vertical="top"/>
    </xf>
    <xf numFmtId="167" fontId="8" fillId="4" borderId="20" xfId="0" applyNumberFormat="1" applyFont="1" applyFill="1" applyBorder="1" applyAlignment="1">
      <alignment vertical="top"/>
    </xf>
    <xf numFmtId="3" fontId="8" fillId="4" borderId="21" xfId="0" applyNumberFormat="1" applyFont="1" applyFill="1" applyBorder="1" applyAlignment="1">
      <alignment vertical="top"/>
    </xf>
    <xf numFmtId="4" fontId="8" fillId="4" borderId="22" xfId="0" applyNumberFormat="1" applyFont="1" applyFill="1" applyBorder="1" applyAlignment="1">
      <alignment vertical="top"/>
    </xf>
    <xf numFmtId="4" fontId="8" fillId="4" borderId="23" xfId="0" applyNumberFormat="1" applyFont="1" applyFill="1" applyBorder="1" applyAlignment="1">
      <alignment horizontal="right" vertical="top"/>
    </xf>
    <xf numFmtId="0" fontId="5" fillId="4" borderId="24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165" fontId="9" fillId="4" borderId="25" xfId="0" applyNumberFormat="1" applyFont="1" applyFill="1" applyBorder="1" applyAlignment="1">
      <alignment vertical="top" wrapText="1"/>
    </xf>
    <xf numFmtId="3" fontId="9" fillId="4" borderId="4" xfId="0" applyNumberFormat="1" applyFont="1" applyFill="1" applyBorder="1" applyAlignment="1">
      <alignment vertical="top" wrapText="1"/>
    </xf>
    <xf numFmtId="4" fontId="9" fillId="4" borderId="5" xfId="0" applyNumberFormat="1" applyFont="1" applyFill="1" applyBorder="1" applyAlignment="1">
      <alignment vertical="top" wrapText="1"/>
    </xf>
    <xf numFmtId="4" fontId="9" fillId="4" borderId="6" xfId="0" applyNumberFormat="1" applyFont="1" applyFill="1" applyBorder="1" applyAlignment="1">
      <alignment horizontal="right" vertical="top" wrapText="1"/>
    </xf>
    <xf numFmtId="0" fontId="9" fillId="4" borderId="7" xfId="0" applyFont="1" applyFill="1" applyBorder="1" applyAlignment="1">
      <alignment vertical="top" wrapText="1"/>
    </xf>
    <xf numFmtId="166" fontId="4" fillId="5" borderId="26" xfId="0" applyNumberFormat="1" applyFont="1" applyFill="1" applyBorder="1" applyAlignment="1">
      <alignment vertical="center" wrapText="1"/>
    </xf>
    <xf numFmtId="49" fontId="4" fillId="5" borderId="25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horizontal="center" vertical="center" wrapText="1"/>
    </xf>
    <xf numFmtId="3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18" xfId="0" applyNumberFormat="1" applyFont="1" applyFill="1" applyBorder="1" applyAlignment="1">
      <alignment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166" fontId="4" fillId="5" borderId="19" xfId="0" applyNumberFormat="1" applyFont="1" applyFill="1" applyBorder="1" applyAlignment="1">
      <alignment horizontal="center" vertical="center" wrapText="1"/>
    </xf>
    <xf numFmtId="3" fontId="4" fillId="5" borderId="19" xfId="0" applyNumberFormat="1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0" fontId="4" fillId="5" borderId="29" xfId="0" applyFont="1" applyFill="1" applyBorder="1" applyAlignment="1">
      <alignment vertical="center" wrapText="1"/>
    </xf>
    <xf numFmtId="166" fontId="4" fillId="0" borderId="30" xfId="0" applyNumberFormat="1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6" fontId="5" fillId="0" borderId="32" xfId="0" applyNumberFormat="1" applyFont="1" applyBorder="1" applyAlignment="1">
      <alignment vertical="top" wrapText="1"/>
    </xf>
    <xf numFmtId="166" fontId="5" fillId="0" borderId="31" xfId="0" applyNumberFormat="1" applyFon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center" vertical="top" wrapText="1"/>
    </xf>
    <xf numFmtId="4" fontId="5" fillId="0" borderId="35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vertical="top" wrapText="1"/>
    </xf>
    <xf numFmtId="166" fontId="4" fillId="0" borderId="16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166" fontId="5" fillId="0" borderId="39" xfId="0" applyNumberFormat="1" applyFont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top" wrapText="1"/>
    </xf>
    <xf numFmtId="3" fontId="5" fillId="0" borderId="41" xfId="0" applyNumberFormat="1" applyFont="1" applyBorder="1" applyAlignment="1">
      <alignment horizontal="center" vertical="top" wrapText="1"/>
    </xf>
    <xf numFmtId="4" fontId="5" fillId="0" borderId="42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66" fontId="4" fillId="2" borderId="44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horizontal="center" vertical="center"/>
    </xf>
    <xf numFmtId="166" fontId="5" fillId="2" borderId="45" xfId="0" applyNumberFormat="1" applyFont="1" applyFill="1" applyBorder="1" applyAlignment="1">
      <alignment vertical="center"/>
    </xf>
    <xf numFmtId="166" fontId="5" fillId="2" borderId="20" xfId="0" applyNumberFormat="1" applyFont="1" applyFill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" fontId="5" fillId="2" borderId="45" xfId="0" applyNumberFormat="1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vertical="center" wrapText="1"/>
    </xf>
    <xf numFmtId="4" fontId="4" fillId="5" borderId="19" xfId="0" applyNumberFormat="1" applyFont="1" applyFill="1" applyBorder="1" applyAlignment="1">
      <alignment horizontal="right" vertical="center" wrapText="1"/>
    </xf>
    <xf numFmtId="49" fontId="4" fillId="0" borderId="46" xfId="0" applyNumberFormat="1" applyFont="1" applyBorder="1" applyAlignment="1">
      <alignment horizontal="center" vertical="top" wrapText="1"/>
    </xf>
    <xf numFmtId="4" fontId="12" fillId="0" borderId="34" xfId="0" applyNumberFormat="1" applyFont="1" applyBorder="1" applyAlignment="1">
      <alignment horizontal="center" vertical="top" wrapText="1"/>
    </xf>
    <xf numFmtId="167" fontId="5" fillId="0" borderId="47" xfId="0" applyNumberFormat="1" applyFont="1" applyBorder="1" applyAlignment="1">
      <alignment vertical="top" wrapText="1"/>
    </xf>
    <xf numFmtId="166" fontId="6" fillId="5" borderId="18" xfId="0" applyNumberFormat="1" applyFont="1" applyFill="1" applyBorder="1" applyAlignment="1">
      <alignment vertical="center" wrapText="1"/>
    </xf>
    <xf numFmtId="166" fontId="6" fillId="2" borderId="4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166" fontId="14" fillId="5" borderId="48" xfId="0" applyNumberFormat="1" applyFont="1" applyFill="1" applyBorder="1" applyAlignment="1">
      <alignment wrapText="1"/>
    </xf>
    <xf numFmtId="166" fontId="5" fillId="0" borderId="32" xfId="0" applyNumberFormat="1" applyFont="1" applyBorder="1" applyAlignment="1">
      <alignment horizontal="center" vertical="top" wrapText="1"/>
    </xf>
    <xf numFmtId="49" fontId="4" fillId="2" borderId="42" xfId="0" applyNumberFormat="1" applyFont="1" applyFill="1" applyBorder="1" applyAlignment="1">
      <alignment horizontal="center" vertical="center"/>
    </xf>
    <xf numFmtId="166" fontId="5" fillId="2" borderId="23" xfId="0" applyNumberFormat="1" applyFont="1" applyFill="1" applyBorder="1" applyAlignment="1">
      <alignment vertical="center"/>
    </xf>
    <xf numFmtId="49" fontId="14" fillId="5" borderId="25" xfId="0" applyNumberFormat="1" applyFont="1" applyFill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 vertical="center"/>
    </xf>
    <xf numFmtId="166" fontId="11" fillId="4" borderId="44" xfId="0" applyNumberFormat="1" applyFont="1" applyFill="1" applyBorder="1" applyAlignment="1">
      <alignment vertical="top"/>
    </xf>
    <xf numFmtId="166" fontId="8" fillId="4" borderId="28" xfId="0" applyNumberFormat="1" applyFont="1" applyFill="1" applyBorder="1" applyAlignment="1">
      <alignment horizontal="center" vertical="top"/>
    </xf>
    <xf numFmtId="166" fontId="8" fillId="4" borderId="45" xfId="0" applyNumberFormat="1" applyFont="1" applyFill="1" applyBorder="1" applyAlignment="1">
      <alignment vertical="top"/>
    </xf>
    <xf numFmtId="166" fontId="8" fillId="4" borderId="20" xfId="0" applyNumberFormat="1" applyFont="1" applyFill="1" applyBorder="1" applyAlignment="1">
      <alignment vertical="top"/>
    </xf>
    <xf numFmtId="3" fontId="8" fillId="4" borderId="44" xfId="0" applyNumberFormat="1" applyFont="1" applyFill="1" applyBorder="1" applyAlignment="1">
      <alignment vertical="top"/>
    </xf>
    <xf numFmtId="4" fontId="8" fillId="4" borderId="28" xfId="0" applyNumberFormat="1" applyFont="1" applyFill="1" applyBorder="1" applyAlignment="1">
      <alignment vertical="top"/>
    </xf>
    <xf numFmtId="4" fontId="8" fillId="4" borderId="45" xfId="0" applyNumberFormat="1" applyFont="1" applyFill="1" applyBorder="1" applyAlignment="1">
      <alignment horizontal="right" vertical="top"/>
    </xf>
    <xf numFmtId="0" fontId="8" fillId="4" borderId="29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19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wrapText="1"/>
    </xf>
    <xf numFmtId="166" fontId="4" fillId="4" borderId="20" xfId="0" applyNumberFormat="1" applyFont="1" applyFill="1" applyBorder="1" applyAlignment="1">
      <alignment wrapText="1"/>
    </xf>
    <xf numFmtId="3" fontId="4" fillId="4" borderId="49" xfId="0" applyNumberFormat="1" applyFont="1" applyFill="1" applyBorder="1" applyAlignment="1">
      <alignment wrapText="1"/>
    </xf>
    <xf numFmtId="4" fontId="4" fillId="4" borderId="28" xfId="0" applyNumberFormat="1" applyFont="1" applyFill="1" applyBorder="1" applyAlignment="1">
      <alignment wrapText="1"/>
    </xf>
    <xf numFmtId="4" fontId="4" fillId="4" borderId="28" xfId="0" applyNumberFormat="1" applyFont="1" applyFill="1" applyBorder="1" applyAlignment="1">
      <alignment horizontal="right" vertical="top" wrapText="1"/>
    </xf>
    <xf numFmtId="3" fontId="4" fillId="4" borderId="28" xfId="0" applyNumberFormat="1" applyFont="1" applyFill="1" applyBorder="1" applyAlignment="1">
      <alignment wrapText="1"/>
    </xf>
    <xf numFmtId="4" fontId="4" fillId="4" borderId="50" xfId="0" applyNumberFormat="1" applyFont="1" applyFill="1" applyBorder="1" applyAlignment="1">
      <alignment horizontal="right" vertical="top" wrapText="1"/>
    </xf>
    <xf numFmtId="4" fontId="4" fillId="4" borderId="20" xfId="0" applyNumberFormat="1" applyFont="1" applyFill="1" applyBorder="1" applyAlignment="1">
      <alignment horizontal="right" vertical="top" wrapText="1"/>
    </xf>
    <xf numFmtId="0" fontId="4" fillId="4" borderId="29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51" xfId="0" applyFont="1" applyBorder="1" applyAlignment="1">
      <alignment wrapText="1"/>
    </xf>
    <xf numFmtId="3" fontId="5" fillId="0" borderId="5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166" fontId="5" fillId="2" borderId="52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top" wrapText="1"/>
    </xf>
    <xf numFmtId="49" fontId="13" fillId="5" borderId="25" xfId="0" applyNumberFormat="1" applyFont="1" applyFill="1" applyBorder="1" applyAlignment="1">
      <alignment horizontal="center" wrapText="1"/>
    </xf>
    <xf numFmtId="49" fontId="22" fillId="0" borderId="36" xfId="0" applyNumberFormat="1" applyFont="1" applyBorder="1" applyAlignment="1">
      <alignment horizontal="center" vertical="top" wrapText="1"/>
    </xf>
    <xf numFmtId="166" fontId="4" fillId="5" borderId="5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top" wrapText="1"/>
    </xf>
    <xf numFmtId="49" fontId="22" fillId="0" borderId="37" xfId="0" applyNumberFormat="1" applyFont="1" applyBorder="1" applyAlignment="1">
      <alignment horizontal="center" vertical="top" wrapText="1"/>
    </xf>
    <xf numFmtId="166" fontId="4" fillId="5" borderId="55" xfId="0" applyNumberFormat="1" applyFont="1" applyFill="1" applyBorder="1" applyAlignment="1">
      <alignment vertical="center" wrapText="1"/>
    </xf>
    <xf numFmtId="166" fontId="5" fillId="0" borderId="56" xfId="0" applyNumberFormat="1" applyFont="1" applyBorder="1" applyAlignment="1">
      <alignment vertical="top" wrapText="1"/>
    </xf>
    <xf numFmtId="166" fontId="21" fillId="0" borderId="57" xfId="0" applyNumberFormat="1" applyFont="1" applyBorder="1" applyAlignment="1">
      <alignment vertical="top" wrapText="1"/>
    </xf>
    <xf numFmtId="166" fontId="21" fillId="0" borderId="58" xfId="0" applyNumberFormat="1" applyFont="1" applyBorder="1" applyAlignment="1">
      <alignment vertical="top" wrapText="1"/>
    </xf>
    <xf numFmtId="167" fontId="21" fillId="0" borderId="29" xfId="0" applyNumberFormat="1" applyFont="1" applyBorder="1" applyAlignment="1">
      <alignment vertical="top" wrapText="1"/>
    </xf>
    <xf numFmtId="0" fontId="23" fillId="0" borderId="47" xfId="0" applyFont="1" applyFill="1" applyBorder="1" applyAlignment="1">
      <alignment vertical="top" wrapText="1"/>
    </xf>
    <xf numFmtId="4" fontId="4" fillId="5" borderId="54" xfId="0" applyNumberFormat="1" applyFont="1" applyFill="1" applyBorder="1" applyAlignment="1">
      <alignment horizontal="center" vertical="center" wrapText="1"/>
    </xf>
    <xf numFmtId="166" fontId="21" fillId="0" borderId="31" xfId="0" applyNumberFormat="1" applyFont="1" applyBorder="1" applyAlignment="1">
      <alignment horizontal="center" vertical="top" wrapText="1"/>
    </xf>
    <xf numFmtId="166" fontId="21" fillId="0" borderId="56" xfId="0" applyNumberFormat="1" applyFont="1" applyBorder="1" applyAlignment="1">
      <alignment horizontal="center" vertical="top" wrapText="1"/>
    </xf>
    <xf numFmtId="166" fontId="21" fillId="0" borderId="57" xfId="0" applyNumberFormat="1" applyFont="1" applyBorder="1" applyAlignment="1">
      <alignment horizontal="center" vertical="top" wrapText="1"/>
    </xf>
    <xf numFmtId="166" fontId="21" fillId="0" borderId="58" xfId="0" applyNumberFormat="1" applyFont="1" applyBorder="1" applyAlignment="1">
      <alignment horizontal="center" vertical="top" wrapText="1"/>
    </xf>
    <xf numFmtId="166" fontId="5" fillId="6" borderId="30" xfId="0" applyNumberFormat="1" applyFont="1" applyFill="1" applyBorder="1" applyAlignment="1">
      <alignment horizontal="center" vertical="top" wrapText="1"/>
    </xf>
    <xf numFmtId="3" fontId="5" fillId="6" borderId="59" xfId="0" applyNumberFormat="1" applyFont="1" applyFill="1" applyBorder="1" applyAlignment="1">
      <alignment horizontal="center" vertical="top" wrapText="1"/>
    </xf>
    <xf numFmtId="4" fontId="5" fillId="6" borderId="34" xfId="0" applyNumberFormat="1" applyFont="1" applyFill="1" applyBorder="1" applyAlignment="1">
      <alignment horizontal="center" vertical="top" wrapText="1"/>
    </xf>
    <xf numFmtId="4" fontId="5" fillId="6" borderId="35" xfId="0" applyNumberFormat="1" applyFont="1" applyFill="1" applyBorder="1" applyAlignment="1">
      <alignment horizontal="right" vertical="top" wrapText="1"/>
    </xf>
    <xf numFmtId="3" fontId="5" fillId="6" borderId="33" xfId="0" applyNumberFormat="1" applyFont="1" applyFill="1" applyBorder="1" applyAlignment="1">
      <alignment horizontal="center" vertical="top" wrapText="1"/>
    </xf>
    <xf numFmtId="0" fontId="5" fillId="6" borderId="32" xfId="0" applyFont="1" applyFill="1" applyBorder="1" applyAlignment="1">
      <alignment vertical="top" wrapText="1"/>
    </xf>
    <xf numFmtId="3" fontId="5" fillId="6" borderId="60" xfId="0" applyNumberFormat="1" applyFont="1" applyFill="1" applyBorder="1" applyAlignment="1">
      <alignment horizontal="center" vertical="top" wrapText="1"/>
    </xf>
    <xf numFmtId="4" fontId="5" fillId="6" borderId="61" xfId="0" applyNumberFormat="1" applyFont="1" applyFill="1" applyBorder="1" applyAlignment="1">
      <alignment horizontal="center" vertical="top" wrapText="1"/>
    </xf>
    <xf numFmtId="4" fontId="5" fillId="6" borderId="62" xfId="0" applyNumberFormat="1" applyFont="1" applyFill="1" applyBorder="1" applyAlignment="1">
      <alignment horizontal="right" vertical="top" wrapText="1"/>
    </xf>
    <xf numFmtId="167" fontId="21" fillId="6" borderId="63" xfId="0" applyNumberFormat="1" applyFont="1" applyFill="1" applyBorder="1" applyAlignment="1">
      <alignment horizontal="left" vertical="top" wrapText="1"/>
    </xf>
    <xf numFmtId="49" fontId="22" fillId="6" borderId="38" xfId="0" applyNumberFormat="1" applyFont="1" applyFill="1" applyBorder="1" applyAlignment="1">
      <alignment horizontal="center" vertical="top" wrapText="1"/>
    </xf>
    <xf numFmtId="4" fontId="8" fillId="4" borderId="64" xfId="0" applyNumberFormat="1" applyFont="1" applyFill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center" wrapText="1"/>
    </xf>
    <xf numFmtId="4" fontId="8" fillId="4" borderId="66" xfId="0" applyNumberFormat="1" applyFont="1" applyFill="1" applyBorder="1" applyAlignment="1">
      <alignment horizontal="right" vertical="top"/>
    </xf>
    <xf numFmtId="4" fontId="8" fillId="4" borderId="67" xfId="0" applyNumberFormat="1" applyFont="1" applyFill="1" applyBorder="1" applyAlignment="1">
      <alignment horizontal="right" vertical="top"/>
    </xf>
    <xf numFmtId="0" fontId="25" fillId="0" borderId="0" xfId="0" applyFont="1" applyAlignment="1">
      <alignment vertical="top"/>
    </xf>
    <xf numFmtId="3" fontId="5" fillId="6" borderId="41" xfId="0" applyNumberFormat="1" applyFont="1" applyFill="1" applyBorder="1" applyAlignment="1">
      <alignment horizontal="center" vertical="top" wrapText="1"/>
    </xf>
    <xf numFmtId="4" fontId="5" fillId="6" borderId="42" xfId="0" applyNumberFormat="1" applyFont="1" applyFill="1" applyBorder="1" applyAlignment="1">
      <alignment horizontal="center" vertical="top" wrapText="1"/>
    </xf>
    <xf numFmtId="4" fontId="5" fillId="6" borderId="43" xfId="0" applyNumberFormat="1" applyFont="1" applyFill="1" applyBorder="1" applyAlignment="1">
      <alignment horizontal="right" vertical="top" wrapText="1"/>
    </xf>
    <xf numFmtId="166" fontId="4" fillId="6" borderId="30" xfId="0" applyNumberFormat="1" applyFont="1" applyFill="1" applyBorder="1" applyAlignment="1">
      <alignment vertical="top" wrapText="1"/>
    </xf>
    <xf numFmtId="49" fontId="4" fillId="6" borderId="46" xfId="0" applyNumberFormat="1" applyFont="1" applyFill="1" applyBorder="1" applyAlignment="1">
      <alignment horizontal="center" vertical="top" wrapText="1"/>
    </xf>
    <xf numFmtId="166" fontId="5" fillId="6" borderId="56" xfId="0" applyNumberFormat="1" applyFont="1" applyFill="1" applyBorder="1" applyAlignment="1">
      <alignment horizontal="center" vertical="top" wrapText="1"/>
    </xf>
    <xf numFmtId="4" fontId="5" fillId="6" borderId="68" xfId="0" applyNumberFormat="1" applyFont="1" applyFill="1" applyBorder="1" applyAlignment="1">
      <alignment horizontal="right" vertical="top" wrapText="1"/>
    </xf>
    <xf numFmtId="166" fontId="4" fillId="6" borderId="16" xfId="0" applyNumberFormat="1" applyFont="1" applyFill="1" applyBorder="1" applyAlignment="1">
      <alignment vertical="top" wrapText="1"/>
    </xf>
    <xf numFmtId="49" fontId="4" fillId="6" borderId="38" xfId="0" applyNumberFormat="1" applyFont="1" applyFill="1" applyBorder="1" applyAlignment="1">
      <alignment horizontal="center" vertical="top" wrapText="1"/>
    </xf>
    <xf numFmtId="166" fontId="5" fillId="6" borderId="57" xfId="0" applyNumberFormat="1" applyFont="1" applyFill="1" applyBorder="1" applyAlignment="1">
      <alignment horizontal="center" vertical="top" wrapText="1"/>
    </xf>
    <xf numFmtId="49" fontId="4" fillId="6" borderId="36" xfId="0" applyNumberFormat="1" applyFont="1" applyFill="1" applyBorder="1" applyAlignment="1">
      <alignment horizontal="center" vertical="top" wrapText="1"/>
    </xf>
    <xf numFmtId="166" fontId="21" fillId="6" borderId="57" xfId="0" applyNumberFormat="1" applyFont="1" applyFill="1" applyBorder="1" applyAlignment="1">
      <alignment horizontal="center" vertical="top" wrapText="1"/>
    </xf>
    <xf numFmtId="0" fontId="5" fillId="6" borderId="57" xfId="0" applyFont="1" applyFill="1" applyBorder="1" applyAlignment="1">
      <alignment vertical="top" wrapText="1"/>
    </xf>
    <xf numFmtId="166" fontId="4" fillId="6" borderId="37" xfId="0" applyNumberFormat="1" applyFont="1" applyFill="1" applyBorder="1" applyAlignment="1">
      <alignment vertical="top" wrapText="1"/>
    </xf>
    <xf numFmtId="166" fontId="5" fillId="6" borderId="58" xfId="0" applyNumberFormat="1" applyFont="1" applyFill="1" applyBorder="1" applyAlignment="1">
      <alignment horizontal="center" vertical="top" wrapText="1"/>
    </xf>
    <xf numFmtId="0" fontId="5" fillId="6" borderId="58" xfId="0" applyFont="1" applyFill="1" applyBorder="1" applyAlignment="1">
      <alignment vertical="top" wrapText="1"/>
    </xf>
    <xf numFmtId="0" fontId="5" fillId="6" borderId="56" xfId="0" applyFont="1" applyFill="1" applyBorder="1" applyAlignment="1">
      <alignment vertical="top" wrapText="1"/>
    </xf>
    <xf numFmtId="167" fontId="5" fillId="6" borderId="63" xfId="0" applyNumberFormat="1" applyFont="1" applyFill="1" applyBorder="1" applyAlignment="1">
      <alignment horizontal="left" vertical="top" wrapText="1"/>
    </xf>
    <xf numFmtId="166" fontId="5" fillId="6" borderId="69" xfId="0" applyNumberFormat="1" applyFont="1" applyFill="1" applyBorder="1" applyAlignment="1">
      <alignment horizontal="center" vertical="top" wrapText="1"/>
    </xf>
    <xf numFmtId="3" fontId="5" fillId="6" borderId="70" xfId="0" applyNumberFormat="1" applyFont="1" applyFill="1" applyBorder="1" applyAlignment="1">
      <alignment horizontal="center" vertical="top" wrapText="1"/>
    </xf>
    <xf numFmtId="4" fontId="5" fillId="6" borderId="71" xfId="0" applyNumberFormat="1" applyFont="1" applyFill="1" applyBorder="1" applyAlignment="1">
      <alignment horizontal="center" vertical="top" wrapText="1"/>
    </xf>
    <xf numFmtId="4" fontId="5" fillId="6" borderId="72" xfId="0" applyNumberFormat="1" applyFont="1" applyFill="1" applyBorder="1" applyAlignment="1">
      <alignment horizontal="right" vertical="top" wrapText="1"/>
    </xf>
    <xf numFmtId="4" fontId="5" fillId="6" borderId="73" xfId="0" applyNumberFormat="1" applyFont="1" applyFill="1" applyBorder="1" applyAlignment="1">
      <alignment horizontal="right" vertical="top" wrapText="1"/>
    </xf>
    <xf numFmtId="3" fontId="5" fillId="6" borderId="74" xfId="0" applyNumberFormat="1" applyFont="1" applyFill="1" applyBorder="1" applyAlignment="1">
      <alignment horizontal="center" vertical="top" wrapText="1"/>
    </xf>
    <xf numFmtId="4" fontId="5" fillId="6" borderId="32" xfId="0" applyNumberFormat="1" applyFont="1" applyFill="1" applyBorder="1" applyAlignment="1">
      <alignment horizontal="right" vertical="top" wrapText="1"/>
    </xf>
    <xf numFmtId="167" fontId="5" fillId="6" borderId="47" xfId="0" applyNumberFormat="1" applyFont="1" applyFill="1" applyBorder="1" applyAlignment="1">
      <alignment horizontal="left" vertical="top" wrapText="1"/>
    </xf>
    <xf numFmtId="166" fontId="5" fillId="6" borderId="75" xfId="0" applyNumberFormat="1" applyFont="1" applyFill="1" applyBorder="1" applyAlignment="1">
      <alignment horizontal="center" vertical="top" wrapText="1"/>
    </xf>
    <xf numFmtId="3" fontId="5" fillId="6" borderId="76" xfId="0" applyNumberFormat="1" applyFont="1" applyFill="1" applyBorder="1" applyAlignment="1">
      <alignment horizontal="center" vertical="top" wrapText="1"/>
    </xf>
    <xf numFmtId="4" fontId="5" fillId="6" borderId="77" xfId="0" applyNumberFormat="1" applyFont="1" applyFill="1" applyBorder="1" applyAlignment="1">
      <alignment horizontal="center" vertical="top" wrapText="1"/>
    </xf>
    <xf numFmtId="4" fontId="5" fillId="6" borderId="78" xfId="0" applyNumberFormat="1" applyFont="1" applyFill="1" applyBorder="1" applyAlignment="1">
      <alignment horizontal="right" vertical="top" wrapText="1"/>
    </xf>
    <xf numFmtId="4" fontId="5" fillId="6" borderId="79" xfId="0" applyNumberFormat="1" applyFont="1" applyFill="1" applyBorder="1" applyAlignment="1">
      <alignment horizontal="right" vertical="top" wrapText="1"/>
    </xf>
    <xf numFmtId="3" fontId="5" fillId="6" borderId="80" xfId="0" applyNumberFormat="1" applyFont="1" applyFill="1" applyBorder="1" applyAlignment="1">
      <alignment horizontal="center" vertical="top" wrapText="1"/>
    </xf>
    <xf numFmtId="166" fontId="5" fillId="6" borderId="81" xfId="0" applyNumberFormat="1" applyFont="1" applyFill="1" applyBorder="1" applyAlignment="1">
      <alignment horizontal="center" vertical="top" wrapText="1"/>
    </xf>
    <xf numFmtId="0" fontId="5" fillId="6" borderId="39" xfId="0" applyFont="1" applyFill="1" applyBorder="1" applyAlignment="1">
      <alignment vertical="top" wrapText="1"/>
    </xf>
    <xf numFmtId="167" fontId="5" fillId="6" borderId="82" xfId="0" applyNumberFormat="1" applyFont="1" applyFill="1" applyBorder="1" applyAlignment="1">
      <alignment horizontal="left" vertical="top" wrapText="1"/>
    </xf>
    <xf numFmtId="4" fontId="23" fillId="6" borderId="33" xfId="0" applyNumberFormat="1" applyFont="1" applyFill="1" applyBorder="1" applyAlignment="1">
      <alignment horizontal="center" vertical="top" wrapText="1"/>
    </xf>
    <xf numFmtId="4" fontId="23" fillId="6" borderId="34" xfId="0" applyNumberFormat="1" applyFont="1" applyFill="1" applyBorder="1" applyAlignment="1">
      <alignment horizontal="center" vertical="top" wrapText="1"/>
    </xf>
    <xf numFmtId="4" fontId="23" fillId="6" borderId="35" xfId="0" applyNumberFormat="1" applyFont="1" applyFill="1" applyBorder="1" applyAlignment="1">
      <alignment horizontal="right" vertical="top" wrapText="1"/>
    </xf>
    <xf numFmtId="49" fontId="21" fillId="6" borderId="82" xfId="0" applyNumberFormat="1" applyFont="1" applyFill="1" applyBorder="1" applyAlignment="1">
      <alignment horizontal="left" vertical="top" wrapText="1"/>
    </xf>
    <xf numFmtId="3" fontId="23" fillId="6" borderId="33" xfId="0" applyNumberFormat="1" applyFont="1" applyFill="1" applyBorder="1" applyAlignment="1">
      <alignment horizontal="center" vertical="top" wrapText="1"/>
    </xf>
    <xf numFmtId="167" fontId="21" fillId="6" borderId="47" xfId="0" applyNumberFormat="1" applyFont="1" applyFill="1" applyBorder="1" applyAlignment="1">
      <alignment horizontal="left" vertical="top" wrapText="1"/>
    </xf>
    <xf numFmtId="4" fontId="5" fillId="0" borderId="68" xfId="0" applyNumberFormat="1" applyFont="1" applyBorder="1" applyAlignment="1">
      <alignment horizontal="right" vertical="top" wrapText="1"/>
    </xf>
    <xf numFmtId="0" fontId="5" fillId="0" borderId="57" xfId="0" applyFont="1" applyBorder="1" applyAlignment="1">
      <alignment vertical="top" wrapText="1"/>
    </xf>
    <xf numFmtId="0" fontId="21" fillId="6" borderId="57" xfId="0" applyFont="1" applyFill="1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166" fontId="6" fillId="5" borderId="26" xfId="0" applyNumberFormat="1" applyFont="1" applyFill="1" applyBorder="1" applyAlignment="1">
      <alignment vertical="center" wrapText="1"/>
    </xf>
    <xf numFmtId="166" fontId="6" fillId="2" borderId="5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horizontal="center" vertical="center" wrapText="1"/>
    </xf>
    <xf numFmtId="4" fontId="5" fillId="7" borderId="83" xfId="0" applyNumberFormat="1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vertical="center" wrapText="1"/>
    </xf>
    <xf numFmtId="49" fontId="4" fillId="6" borderId="56" xfId="0" applyNumberFormat="1" applyFont="1" applyFill="1" applyBorder="1" applyAlignment="1">
      <alignment horizontal="center" vertical="top" wrapText="1"/>
    </xf>
    <xf numFmtId="49" fontId="4" fillId="6" borderId="57" xfId="0" applyNumberFormat="1" applyFont="1" applyFill="1" applyBorder="1" applyAlignment="1">
      <alignment horizontal="center" vertical="top" wrapText="1"/>
    </xf>
    <xf numFmtId="49" fontId="22" fillId="6" borderId="57" xfId="0" applyNumberFormat="1" applyFont="1" applyFill="1" applyBorder="1" applyAlignment="1">
      <alignment horizontal="center" vertical="top" wrapText="1"/>
    </xf>
    <xf numFmtId="49" fontId="22" fillId="6" borderId="58" xfId="0" applyNumberFormat="1" applyFont="1" applyFill="1" applyBorder="1" applyAlignment="1">
      <alignment horizontal="center" vertical="top" wrapText="1"/>
    </xf>
    <xf numFmtId="167" fontId="5" fillId="6" borderId="84" xfId="0" applyNumberFormat="1" applyFont="1" applyFill="1" applyBorder="1" applyAlignment="1">
      <alignment vertical="top" wrapText="1"/>
    </xf>
    <xf numFmtId="167" fontId="21" fillId="6" borderId="85" xfId="0" applyNumberFormat="1" applyFont="1" applyFill="1" applyBorder="1" applyAlignment="1">
      <alignment vertical="top" wrapText="1"/>
    </xf>
    <xf numFmtId="167" fontId="21" fillId="6" borderId="86" xfId="0" applyNumberFormat="1" applyFont="1" applyFill="1" applyBorder="1" applyAlignment="1">
      <alignment vertical="top" wrapText="1"/>
    </xf>
    <xf numFmtId="166" fontId="4" fillId="6" borderId="56" xfId="0" applyNumberFormat="1" applyFont="1" applyFill="1" applyBorder="1" applyAlignment="1">
      <alignment vertical="top" wrapText="1"/>
    </xf>
    <xf numFmtId="166" fontId="4" fillId="6" borderId="57" xfId="0" applyNumberFormat="1" applyFont="1" applyFill="1" applyBorder="1" applyAlignment="1">
      <alignment vertical="top" wrapText="1"/>
    </xf>
    <xf numFmtId="166" fontId="4" fillId="6" borderId="58" xfId="0" applyNumberFormat="1" applyFont="1" applyFill="1" applyBorder="1" applyAlignment="1">
      <alignment vertical="top" wrapText="1"/>
    </xf>
    <xf numFmtId="166" fontId="4" fillId="6" borderId="87" xfId="0" applyNumberFormat="1" applyFont="1" applyFill="1" applyBorder="1" applyAlignment="1">
      <alignment vertical="top" wrapText="1"/>
    </xf>
    <xf numFmtId="4" fontId="5" fillId="6" borderId="56" xfId="0" applyNumberFormat="1" applyFont="1" applyFill="1" applyBorder="1" applyAlignment="1">
      <alignment horizontal="right" vertical="top" wrapText="1"/>
    </xf>
    <xf numFmtId="4" fontId="5" fillId="6" borderId="57" xfId="0" applyNumberFormat="1" applyFont="1" applyFill="1" applyBorder="1" applyAlignment="1">
      <alignment horizontal="right" vertical="top" wrapText="1"/>
    </xf>
    <xf numFmtId="4" fontId="5" fillId="6" borderId="58" xfId="0" applyNumberFormat="1" applyFont="1" applyFill="1" applyBorder="1" applyAlignment="1">
      <alignment horizontal="right" vertical="top" wrapText="1"/>
    </xf>
    <xf numFmtId="166" fontId="26" fillId="0" borderId="37" xfId="0" applyNumberFormat="1" applyFont="1" applyBorder="1" applyAlignment="1">
      <alignment vertical="top" wrapText="1"/>
    </xf>
    <xf numFmtId="49" fontId="26" fillId="6" borderId="38" xfId="0" applyNumberFormat="1" applyFont="1" applyFill="1" applyBorder="1" applyAlignment="1">
      <alignment horizontal="center" vertical="top" wrapText="1"/>
    </xf>
    <xf numFmtId="167" fontId="23" fillId="6" borderId="63" xfId="0" applyNumberFormat="1" applyFont="1" applyFill="1" applyBorder="1" applyAlignment="1">
      <alignment horizontal="left" vertical="top" wrapText="1"/>
    </xf>
    <xf numFmtId="166" fontId="23" fillId="6" borderId="30" xfId="0" applyNumberFormat="1" applyFont="1" applyFill="1" applyBorder="1" applyAlignment="1">
      <alignment horizontal="center" vertical="top" wrapText="1"/>
    </xf>
    <xf numFmtId="3" fontId="23" fillId="6" borderId="60" xfId="0" applyNumberFormat="1" applyFont="1" applyFill="1" applyBorder="1" applyAlignment="1">
      <alignment horizontal="center" vertical="top" wrapText="1"/>
    </xf>
    <xf numFmtId="4" fontId="23" fillId="6" borderId="61" xfId="0" applyNumberFormat="1" applyFont="1" applyFill="1" applyBorder="1" applyAlignment="1">
      <alignment horizontal="center" vertical="top" wrapText="1"/>
    </xf>
    <xf numFmtId="4" fontId="23" fillId="6" borderId="62" xfId="0" applyNumberFormat="1" applyFont="1" applyFill="1" applyBorder="1" applyAlignment="1">
      <alignment horizontal="right" vertical="top" wrapText="1"/>
    </xf>
    <xf numFmtId="3" fontId="23" fillId="6" borderId="59" xfId="0" applyNumberFormat="1" applyFont="1" applyFill="1" applyBorder="1" applyAlignment="1">
      <alignment horizontal="center" vertical="top" wrapText="1"/>
    </xf>
    <xf numFmtId="0" fontId="23" fillId="6" borderId="32" xfId="0" applyFont="1" applyFill="1" applyBorder="1" applyAlignment="1">
      <alignment vertical="top" wrapText="1"/>
    </xf>
    <xf numFmtId="167" fontId="23" fillId="6" borderId="82" xfId="0" applyNumberFormat="1" applyFont="1" applyFill="1" applyBorder="1" applyAlignment="1">
      <alignment horizontal="left" vertical="top" wrapText="1"/>
    </xf>
    <xf numFmtId="166" fontId="26" fillId="0" borderId="16" xfId="0" applyNumberFormat="1" applyFont="1" applyBorder="1" applyAlignment="1">
      <alignment vertical="top" wrapText="1"/>
    </xf>
    <xf numFmtId="49" fontId="26" fillId="0" borderId="36" xfId="0" applyNumberFormat="1" applyFont="1" applyBorder="1" applyAlignment="1">
      <alignment horizontal="center" vertical="top" wrapText="1"/>
    </xf>
    <xf numFmtId="167" fontId="23" fillId="0" borderId="47" xfId="0" applyNumberFormat="1" applyFont="1" applyBorder="1" applyAlignment="1">
      <alignment horizontal="left" vertical="top" wrapText="1"/>
    </xf>
    <xf numFmtId="166" fontId="23" fillId="0" borderId="88" xfId="0" applyNumberFormat="1" applyFont="1" applyBorder="1" applyAlignment="1">
      <alignment horizontal="center" vertical="top" wrapText="1"/>
    </xf>
    <xf numFmtId="3" fontId="23" fillId="0" borderId="60" xfId="0" applyNumberFormat="1" applyFont="1" applyBorder="1" applyAlignment="1">
      <alignment horizontal="center" vertical="top" wrapText="1"/>
    </xf>
    <xf numFmtId="4" fontId="23" fillId="0" borderId="61" xfId="0" applyNumberFormat="1" applyFont="1" applyBorder="1" applyAlignment="1">
      <alignment horizontal="center" vertical="top" wrapText="1"/>
    </xf>
    <xf numFmtId="4" fontId="23" fillId="0" borderId="89" xfId="0" applyNumberFormat="1" applyFont="1" applyBorder="1" applyAlignment="1">
      <alignment horizontal="right" vertical="top" wrapText="1"/>
    </xf>
    <xf numFmtId="4" fontId="23" fillId="0" borderId="62" xfId="0" applyNumberFormat="1" applyFont="1" applyBorder="1" applyAlignment="1">
      <alignment horizontal="right" vertical="top" wrapText="1"/>
    </xf>
    <xf numFmtId="3" fontId="23" fillId="0" borderId="90" xfId="0" applyNumberFormat="1" applyFont="1" applyBorder="1" applyAlignment="1">
      <alignment horizontal="center" vertical="top" wrapText="1"/>
    </xf>
    <xf numFmtId="4" fontId="23" fillId="0" borderId="32" xfId="0" applyNumberFormat="1" applyFont="1" applyBorder="1" applyAlignment="1">
      <alignment horizontal="right" vertical="top" wrapText="1"/>
    </xf>
    <xf numFmtId="4" fontId="23" fillId="0" borderId="35" xfId="0" applyNumberFormat="1" applyFont="1" applyBorder="1" applyAlignment="1">
      <alignment horizontal="right" vertical="top" wrapText="1"/>
    </xf>
    <xf numFmtId="4" fontId="23" fillId="0" borderId="68" xfId="0" applyNumberFormat="1" applyFont="1" applyBorder="1" applyAlignment="1">
      <alignment horizontal="right" vertical="top" wrapText="1"/>
    </xf>
    <xf numFmtId="0" fontId="23" fillId="6" borderId="56" xfId="0" applyFont="1" applyFill="1" applyBorder="1" applyAlignment="1">
      <alignment vertical="top" wrapText="1"/>
    </xf>
    <xf numFmtId="49" fontId="26" fillId="0" borderId="38" xfId="0" applyNumberFormat="1" applyFont="1" applyBorder="1" applyAlignment="1">
      <alignment horizontal="center" vertical="top" wrapText="1"/>
    </xf>
    <xf numFmtId="167" fontId="23" fillId="0" borderId="63" xfId="0" applyNumberFormat="1" applyFont="1" applyBorder="1" applyAlignment="1">
      <alignment horizontal="left" vertical="top" wrapText="1"/>
    </xf>
    <xf numFmtId="166" fontId="26" fillId="6" borderId="30" xfId="0" applyNumberFormat="1" applyFont="1" applyFill="1" applyBorder="1" applyAlignment="1">
      <alignment vertical="top" wrapText="1"/>
    </xf>
    <xf numFmtId="49" fontId="27" fillId="6" borderId="75" xfId="0" applyNumberFormat="1" applyFont="1" applyFill="1" applyBorder="1" applyAlignment="1">
      <alignment horizontal="center" vertical="top" wrapText="1"/>
    </xf>
    <xf numFmtId="167" fontId="23" fillId="6" borderId="56" xfId="0" applyNumberFormat="1" applyFont="1" applyFill="1" applyBorder="1" applyAlignment="1">
      <alignment vertical="top" wrapText="1"/>
    </xf>
    <xf numFmtId="166" fontId="23" fillId="6" borderId="32" xfId="0" applyNumberFormat="1" applyFont="1" applyFill="1" applyBorder="1" applyAlignment="1">
      <alignment horizontal="center" vertical="top" wrapText="1"/>
    </xf>
    <xf numFmtId="3" fontId="23" fillId="0" borderId="33" xfId="0" applyNumberFormat="1" applyFont="1" applyBorder="1" applyAlignment="1">
      <alignment horizontal="center" vertical="top" wrapText="1"/>
    </xf>
    <xf numFmtId="4" fontId="23" fillId="0" borderId="34" xfId="0" applyNumberFormat="1" applyFont="1" applyBorder="1" applyAlignment="1">
      <alignment horizontal="center" vertical="top" wrapText="1"/>
    </xf>
    <xf numFmtId="166" fontId="26" fillId="6" borderId="16" xfId="0" applyNumberFormat="1" applyFont="1" applyFill="1" applyBorder="1" applyAlignment="1">
      <alignment vertical="top" wrapText="1"/>
    </xf>
    <xf numFmtId="49" fontId="27" fillId="6" borderId="88" xfId="0" applyNumberFormat="1" applyFont="1" applyFill="1" applyBorder="1" applyAlignment="1">
      <alignment horizontal="center" vertical="top" wrapText="1"/>
    </xf>
    <xf numFmtId="167" fontId="23" fillId="6" borderId="57" xfId="0" applyNumberFormat="1" applyFont="1" applyFill="1" applyBorder="1" applyAlignment="1">
      <alignment vertical="top" wrapText="1"/>
    </xf>
    <xf numFmtId="49" fontId="27" fillId="6" borderId="69" xfId="0" applyNumberFormat="1" applyFont="1" applyFill="1" applyBorder="1" applyAlignment="1">
      <alignment horizontal="center" vertical="top" wrapText="1"/>
    </xf>
    <xf numFmtId="167" fontId="23" fillId="6" borderId="58" xfId="0" applyNumberFormat="1" applyFont="1" applyFill="1" applyBorder="1" applyAlignment="1">
      <alignment vertical="top" wrapText="1"/>
    </xf>
    <xf numFmtId="3" fontId="5" fillId="0" borderId="8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39" xfId="0" applyFont="1" applyBorder="1"/>
    <xf numFmtId="0" fontId="7" fillId="0" borderId="81" xfId="0" applyFont="1" applyBorder="1"/>
    <xf numFmtId="0" fontId="7" fillId="0" borderId="55" xfId="0" applyFont="1" applyBorder="1"/>
    <xf numFmtId="0" fontId="7" fillId="0" borderId="54" xfId="0" applyFont="1" applyBorder="1"/>
    <xf numFmtId="0" fontId="7" fillId="0" borderId="24" xfId="0" applyFont="1" applyBorder="1"/>
    <xf numFmtId="3" fontId="23" fillId="0" borderId="26" xfId="0" applyNumberFormat="1" applyFont="1" applyBorder="1" applyAlignment="1">
      <alignment horizontal="center" vertical="center" wrapText="1"/>
    </xf>
    <xf numFmtId="0" fontId="28" fillId="0" borderId="27" xfId="0" applyFont="1" applyBorder="1"/>
    <xf numFmtId="0" fontId="28" fillId="0" borderId="7" xfId="0" applyFont="1" applyBorder="1"/>
    <xf numFmtId="3" fontId="23" fillId="0" borderId="81" xfId="0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39" xfId="0" applyFont="1" applyBorder="1"/>
    <xf numFmtId="0" fontId="28" fillId="0" borderId="30" xfId="0" applyFont="1" applyBorder="1"/>
    <xf numFmtId="0" fontId="28" fillId="0" borderId="51" xfId="0" applyFont="1" applyBorder="1"/>
    <xf numFmtId="0" fontId="28" fillId="0" borderId="32" xfId="0" applyFont="1" applyBorder="1"/>
    <xf numFmtId="3" fontId="5" fillId="0" borderId="82" xfId="0" applyNumberFormat="1" applyFont="1" applyBorder="1" applyAlignment="1">
      <alignment horizontal="center" wrapText="1"/>
    </xf>
    <xf numFmtId="0" fontId="7" fillId="0" borderId="82" xfId="0" applyFont="1" applyBorder="1"/>
    <xf numFmtId="3" fontId="5" fillId="0" borderId="51" xfId="0" applyNumberFormat="1" applyFont="1" applyBorder="1" applyAlignment="1">
      <alignment horizontal="left" wrapText="1"/>
    </xf>
    <xf numFmtId="4" fontId="5" fillId="0" borderId="68" xfId="0" applyNumberFormat="1" applyFont="1" applyBorder="1" applyAlignment="1">
      <alignment horizontal="center" vertical="center" wrapText="1"/>
    </xf>
    <xf numFmtId="0" fontId="7" fillId="0" borderId="51" xfId="0" applyFont="1" applyBorder="1"/>
    <xf numFmtId="0" fontId="7" fillId="0" borderId="32" xfId="0" applyFont="1" applyBorder="1"/>
    <xf numFmtId="3" fontId="4" fillId="2" borderId="6" xfId="0" applyNumberFormat="1" applyFont="1" applyFill="1" applyBorder="1" applyAlignment="1">
      <alignment horizontal="center" vertical="center" wrapText="1"/>
    </xf>
    <xf numFmtId="0" fontId="7" fillId="0" borderId="23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7" fillId="0" borderId="91" xfId="0" applyFont="1" applyBorder="1"/>
    <xf numFmtId="0" fontId="7" fillId="0" borderId="12" xfId="0" applyFont="1" applyBorder="1"/>
    <xf numFmtId="0" fontId="21" fillId="0" borderId="5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166" fontId="8" fillId="4" borderId="18" xfId="0" applyNumberFormat="1" applyFont="1" applyFill="1" applyBorder="1" applyAlignment="1">
      <alignment horizontal="left" wrapText="1"/>
    </xf>
    <xf numFmtId="0" fontId="7" fillId="0" borderId="19" xfId="0" applyFont="1" applyBorder="1"/>
    <xf numFmtId="166" fontId="5" fillId="0" borderId="18" xfId="0" applyNumberFormat="1" applyFont="1" applyBorder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2" borderId="11" xfId="0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0" fontId="7" fillId="0" borderId="52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53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7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66675</xdr:rowOff>
    </xdr:to>
    <xdr:pic>
      <xdr:nvPicPr>
        <xdr:cNvPr id="2049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42875"/>
          <a:ext cx="19907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M1095"/>
  <sheetViews>
    <sheetView tabSelected="1" topLeftCell="A172" workbookViewId="0">
      <selection activeCell="C17" sqref="C17:C18"/>
    </sheetView>
  </sheetViews>
  <sheetFormatPr defaultColWidth="12.625" defaultRowHeight="15" customHeight="1" x14ac:dyDescent="0.2"/>
  <cols>
    <col min="1" max="1" width="9.625" customWidth="1"/>
    <col min="2" max="2" width="5.625" customWidth="1"/>
    <col min="3" max="3" width="33.75" customWidth="1"/>
    <col min="4" max="4" width="7.12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41.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191" t="s">
        <v>330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191" t="s">
        <v>331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331" t="s">
        <v>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331" t="s">
        <v>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332" t="s">
        <v>328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333" t="s">
        <v>3</v>
      </c>
      <c r="B17" s="335" t="s">
        <v>4</v>
      </c>
      <c r="C17" s="335" t="s">
        <v>5</v>
      </c>
      <c r="D17" s="315" t="s">
        <v>6</v>
      </c>
      <c r="E17" s="317" t="s">
        <v>7</v>
      </c>
      <c r="F17" s="318"/>
      <c r="G17" s="319"/>
      <c r="H17" s="317" t="s">
        <v>8</v>
      </c>
      <c r="I17" s="318"/>
      <c r="J17" s="319"/>
      <c r="K17" s="317" t="s">
        <v>9</v>
      </c>
      <c r="L17" s="318"/>
      <c r="M17" s="319"/>
      <c r="N17" s="317" t="s">
        <v>10</v>
      </c>
      <c r="O17" s="318"/>
      <c r="P17" s="319"/>
      <c r="Q17" s="328" t="s">
        <v>11</v>
      </c>
      <c r="R17" s="318"/>
      <c r="S17" s="319"/>
      <c r="T17" s="329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334"/>
      <c r="B18" s="336"/>
      <c r="C18" s="336"/>
      <c r="D18" s="316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33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 x14ac:dyDescent="0.25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100489.71</v>
      </c>
      <c r="H21" s="38"/>
      <c r="I21" s="39"/>
      <c r="J21" s="40">
        <v>31082.78</v>
      </c>
      <c r="K21" s="38"/>
      <c r="L21" s="39"/>
      <c r="M21" s="40">
        <v>897684.68</v>
      </c>
      <c r="N21" s="38"/>
      <c r="O21" s="39"/>
      <c r="P21" s="40">
        <v>963046.39</v>
      </c>
      <c r="Q21" s="40">
        <f>G21+M21</f>
        <v>998174.39</v>
      </c>
      <c r="R21" s="188">
        <f>J21+P21</f>
        <v>994129.17</v>
      </c>
      <c r="S21" s="188">
        <f>Q21-R21</f>
        <v>4045.2199999999721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42" t="s">
        <v>30</v>
      </c>
      <c r="B22" s="43"/>
      <c r="C22" s="44"/>
      <c r="D22" s="45"/>
      <c r="E22" s="46"/>
      <c r="F22" s="47"/>
      <c r="G22" s="48">
        <f>SUM(G21)</f>
        <v>100489.71</v>
      </c>
      <c r="H22" s="46"/>
      <c r="I22" s="47"/>
      <c r="J22" s="48">
        <f>SUM(J21)</f>
        <v>31082.78</v>
      </c>
      <c r="K22" s="46"/>
      <c r="L22" s="47"/>
      <c r="M22" s="48">
        <f>SUM(M21)</f>
        <v>897684.68</v>
      </c>
      <c r="N22" s="46"/>
      <c r="O22" s="47"/>
      <c r="P22" s="48">
        <f>SUM(P21)</f>
        <v>963046.39</v>
      </c>
      <c r="Q22" s="187">
        <f>SUM(Q21)</f>
        <v>998174.39</v>
      </c>
      <c r="R22" s="189">
        <f>SUM(R21)</f>
        <v>994129.17</v>
      </c>
      <c r="S22" s="190">
        <f>SUM(S21)</f>
        <v>4045.2199999999721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 x14ac:dyDescent="0.25">
      <c r="A23" s="325"/>
      <c r="B23" s="294"/>
      <c r="C23" s="294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27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>SUM(P27:P29)</f>
        <v>0</v>
      </c>
      <c r="Q26" s="76">
        <f>SUM(Q27:Q29)</f>
        <v>0</v>
      </c>
      <c r="R26" s="76">
        <f>SUM(R27:R29)</f>
        <v>0</v>
      </c>
      <c r="S26" s="76">
        <f>SUM(S27:S29)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16.5" customHeight="1" x14ac:dyDescent="0.2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>E27*F27</f>
        <v>0</v>
      </c>
      <c r="H27" s="82"/>
      <c r="I27" s="83"/>
      <c r="J27" s="84">
        <f>H27*I27</f>
        <v>0</v>
      </c>
      <c r="K27" s="82"/>
      <c r="L27" s="83"/>
      <c r="M27" s="84">
        <f>K27*L27</f>
        <v>0</v>
      </c>
      <c r="N27" s="82"/>
      <c r="O27" s="83"/>
      <c r="P27" s="84">
        <f>N27*O27</f>
        <v>0</v>
      </c>
      <c r="Q27" s="84">
        <f>G27+M27</f>
        <v>0</v>
      </c>
      <c r="R27" s="84">
        <f>J27+P27</f>
        <v>0</v>
      </c>
      <c r="S27" s="84">
        <f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7.25" customHeight="1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>E28*F28</f>
        <v>0</v>
      </c>
      <c r="H28" s="82"/>
      <c r="I28" s="83"/>
      <c r="J28" s="84">
        <f>H28*I28</f>
        <v>0</v>
      </c>
      <c r="K28" s="82"/>
      <c r="L28" s="83"/>
      <c r="M28" s="84">
        <f>K28*L28</f>
        <v>0</v>
      </c>
      <c r="N28" s="82"/>
      <c r="O28" s="83"/>
      <c r="P28" s="84">
        <f>N28*O28</f>
        <v>0</v>
      </c>
      <c r="Q28" s="84">
        <f>G28+M28</f>
        <v>0</v>
      </c>
      <c r="R28" s="84">
        <f>J28+P28</f>
        <v>0</v>
      </c>
      <c r="S28" s="84">
        <f>Q28-R28</f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6.5" customHeight="1" thickBot="1" x14ac:dyDescent="0.25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>E29*F29</f>
        <v>0</v>
      </c>
      <c r="H29" s="92"/>
      <c r="I29" s="93"/>
      <c r="J29" s="94">
        <f>H29*I29</f>
        <v>0</v>
      </c>
      <c r="K29" s="92"/>
      <c r="L29" s="93"/>
      <c r="M29" s="94">
        <f>K29*L29</f>
        <v>0</v>
      </c>
      <c r="N29" s="92"/>
      <c r="O29" s="93"/>
      <c r="P29" s="94">
        <f>N29*O29</f>
        <v>0</v>
      </c>
      <c r="Q29" s="94">
        <f>G29+M29</f>
        <v>0</v>
      </c>
      <c r="R29" s="94">
        <f>J29+P29</f>
        <v>0</v>
      </c>
      <c r="S29" s="94">
        <f>Q29-R29</f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28.5" customHeight="1" thickBot="1" x14ac:dyDescent="0.25">
      <c r="A30" s="71" t="s">
        <v>34</v>
      </c>
      <c r="B30" s="72" t="s">
        <v>43</v>
      </c>
      <c r="C30" s="63" t="s">
        <v>44</v>
      </c>
      <c r="D30" s="65"/>
      <c r="E30" s="74"/>
      <c r="F30" s="75"/>
      <c r="G30" s="76"/>
      <c r="H30" s="74"/>
      <c r="I30" s="75"/>
      <c r="J30" s="76"/>
      <c r="K30" s="74"/>
      <c r="L30" s="75"/>
      <c r="M30" s="76">
        <f>SUM(M31:M36)</f>
        <v>158500</v>
      </c>
      <c r="N30" s="74"/>
      <c r="O30" s="75"/>
      <c r="P30" s="76">
        <f>SUM(P31:P36)</f>
        <v>158500</v>
      </c>
      <c r="Q30" s="76">
        <f>SUM(Q31:Q36)</f>
        <v>158500</v>
      </c>
      <c r="R30" s="76">
        <f>SUM(R31:R36)</f>
        <v>158500</v>
      </c>
      <c r="S30" s="76">
        <f>SUM(S31:S36)</f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6.25" customHeight="1" x14ac:dyDescent="0.2">
      <c r="A31" s="78" t="s">
        <v>37</v>
      </c>
      <c r="B31" s="161" t="s">
        <v>45</v>
      </c>
      <c r="C31" s="166" t="s">
        <v>327</v>
      </c>
      <c r="D31" s="173" t="s">
        <v>40</v>
      </c>
      <c r="E31" s="326" t="s">
        <v>46</v>
      </c>
      <c r="F31" s="294"/>
      <c r="G31" s="295"/>
      <c r="H31" s="293" t="s">
        <v>46</v>
      </c>
      <c r="I31" s="294"/>
      <c r="J31" s="295"/>
      <c r="K31" s="82">
        <v>3</v>
      </c>
      <c r="L31" s="83">
        <v>14000</v>
      </c>
      <c r="M31" s="84">
        <f t="shared" ref="M31:M36" si="0">K31*L31</f>
        <v>42000</v>
      </c>
      <c r="N31" s="82">
        <v>3</v>
      </c>
      <c r="O31" s="83">
        <v>14000</v>
      </c>
      <c r="P31" s="84">
        <f t="shared" ref="P31:P36" si="1">N31*O31</f>
        <v>42000</v>
      </c>
      <c r="Q31" s="84">
        <f t="shared" ref="Q31:Q36" si="2">G31+M31</f>
        <v>42000</v>
      </c>
      <c r="R31" s="84">
        <f t="shared" ref="R31:R36" si="3">J31+P31</f>
        <v>42000</v>
      </c>
      <c r="S31" s="84">
        <f t="shared" ref="S31:S36" si="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16.5" customHeight="1" x14ac:dyDescent="0.2">
      <c r="A32" s="86" t="s">
        <v>37</v>
      </c>
      <c r="B32" s="162" t="s">
        <v>47</v>
      </c>
      <c r="C32" s="167" t="s">
        <v>334</v>
      </c>
      <c r="D32" s="174" t="s">
        <v>40</v>
      </c>
      <c r="E32" s="327"/>
      <c r="F32" s="294"/>
      <c r="G32" s="295"/>
      <c r="H32" s="296"/>
      <c r="I32" s="294"/>
      <c r="J32" s="295"/>
      <c r="K32" s="82">
        <v>3</v>
      </c>
      <c r="L32" s="83">
        <v>11000</v>
      </c>
      <c r="M32" s="84">
        <f t="shared" si="0"/>
        <v>33000</v>
      </c>
      <c r="N32" s="82">
        <v>3</v>
      </c>
      <c r="O32" s="83">
        <v>11000</v>
      </c>
      <c r="P32" s="84">
        <f t="shared" si="1"/>
        <v>33000</v>
      </c>
      <c r="Q32" s="84">
        <f t="shared" si="2"/>
        <v>33000</v>
      </c>
      <c r="R32" s="84">
        <f t="shared" si="3"/>
        <v>33000</v>
      </c>
      <c r="S32" s="84">
        <f t="shared" si="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7" customHeight="1" x14ac:dyDescent="0.2">
      <c r="A33" s="86" t="s">
        <v>37</v>
      </c>
      <c r="B33" s="163" t="s">
        <v>48</v>
      </c>
      <c r="C33" s="167" t="s">
        <v>332</v>
      </c>
      <c r="D33" s="174" t="s">
        <v>40</v>
      </c>
      <c r="E33" s="327"/>
      <c r="F33" s="294"/>
      <c r="G33" s="295"/>
      <c r="H33" s="296"/>
      <c r="I33" s="294"/>
      <c r="J33" s="295"/>
      <c r="K33" s="82">
        <v>1</v>
      </c>
      <c r="L33" s="83">
        <v>7500</v>
      </c>
      <c r="M33" s="84">
        <f>K33*L33</f>
        <v>7500</v>
      </c>
      <c r="N33" s="82">
        <v>1</v>
      </c>
      <c r="O33" s="83">
        <v>7500</v>
      </c>
      <c r="P33" s="84">
        <f>N33*O33</f>
        <v>7500</v>
      </c>
      <c r="Q33" s="84">
        <f>G33+M33</f>
        <v>7500</v>
      </c>
      <c r="R33" s="84">
        <f>J33+P33</f>
        <v>7500</v>
      </c>
      <c r="S33" s="84">
        <f>Q33-R33</f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7.25" customHeight="1" x14ac:dyDescent="0.2">
      <c r="A34" s="86" t="s">
        <v>37</v>
      </c>
      <c r="B34" s="163" t="s">
        <v>163</v>
      </c>
      <c r="C34" s="167" t="s">
        <v>166</v>
      </c>
      <c r="D34" s="174" t="s">
        <v>40</v>
      </c>
      <c r="E34" s="327"/>
      <c r="F34" s="294"/>
      <c r="G34" s="295"/>
      <c r="H34" s="296"/>
      <c r="I34" s="294"/>
      <c r="J34" s="295"/>
      <c r="K34" s="82">
        <v>2</v>
      </c>
      <c r="L34" s="83">
        <v>14000</v>
      </c>
      <c r="M34" s="84">
        <f>K34*L34</f>
        <v>28000</v>
      </c>
      <c r="N34" s="82">
        <v>2</v>
      </c>
      <c r="O34" s="83">
        <v>14000</v>
      </c>
      <c r="P34" s="84">
        <f>N34*O34</f>
        <v>28000</v>
      </c>
      <c r="Q34" s="84">
        <f>G34+M34</f>
        <v>28000</v>
      </c>
      <c r="R34" s="84">
        <f>J34+P34</f>
        <v>28000</v>
      </c>
      <c r="S34" s="84">
        <f>Q34-R34</f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8" customHeight="1" x14ac:dyDescent="0.2">
      <c r="A35" s="86" t="s">
        <v>37</v>
      </c>
      <c r="B35" s="163" t="s">
        <v>164</v>
      </c>
      <c r="C35" s="167" t="s">
        <v>167</v>
      </c>
      <c r="D35" s="174" t="s">
        <v>40</v>
      </c>
      <c r="E35" s="327"/>
      <c r="F35" s="294"/>
      <c r="G35" s="295"/>
      <c r="H35" s="296"/>
      <c r="I35" s="294"/>
      <c r="J35" s="295"/>
      <c r="K35" s="82">
        <v>2</v>
      </c>
      <c r="L35" s="83">
        <v>10000</v>
      </c>
      <c r="M35" s="84">
        <f>K35*L35</f>
        <v>20000</v>
      </c>
      <c r="N35" s="82">
        <v>2</v>
      </c>
      <c r="O35" s="83">
        <v>10000</v>
      </c>
      <c r="P35" s="84">
        <f>N35*O35</f>
        <v>20000</v>
      </c>
      <c r="Q35" s="84">
        <f>G35+M35</f>
        <v>20000</v>
      </c>
      <c r="R35" s="84">
        <f>J35+P35</f>
        <v>20000</v>
      </c>
      <c r="S35" s="84">
        <f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7" customHeight="1" thickBot="1" x14ac:dyDescent="0.25">
      <c r="A36" s="88" t="s">
        <v>37</v>
      </c>
      <c r="B36" s="164" t="s">
        <v>165</v>
      </c>
      <c r="C36" s="168" t="s">
        <v>168</v>
      </c>
      <c r="D36" s="175" t="s">
        <v>40</v>
      </c>
      <c r="E36" s="327"/>
      <c r="F36" s="294"/>
      <c r="G36" s="295"/>
      <c r="H36" s="296"/>
      <c r="I36" s="294"/>
      <c r="J36" s="295"/>
      <c r="K36" s="92">
        <v>2</v>
      </c>
      <c r="L36" s="93">
        <v>14000</v>
      </c>
      <c r="M36" s="94">
        <f t="shared" si="0"/>
        <v>28000</v>
      </c>
      <c r="N36" s="92">
        <v>2</v>
      </c>
      <c r="O36" s="93">
        <v>14000</v>
      </c>
      <c r="P36" s="94">
        <f t="shared" si="1"/>
        <v>28000</v>
      </c>
      <c r="Q36" s="94">
        <f t="shared" si="2"/>
        <v>28000</v>
      </c>
      <c r="R36" s="94">
        <f t="shared" si="3"/>
        <v>28000</v>
      </c>
      <c r="S36" s="94">
        <f t="shared" si="4"/>
        <v>0</v>
      </c>
      <c r="T36" s="9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25">
      <c r="A37" s="71" t="s">
        <v>34</v>
      </c>
      <c r="B37" s="72" t="s">
        <v>49</v>
      </c>
      <c r="C37" s="165" t="s">
        <v>50</v>
      </c>
      <c r="D37" s="160"/>
      <c r="E37" s="74"/>
      <c r="F37" s="75"/>
      <c r="G37" s="76"/>
      <c r="H37" s="74"/>
      <c r="I37" s="75"/>
      <c r="J37" s="76"/>
      <c r="K37" s="74"/>
      <c r="L37" s="75"/>
      <c r="M37" s="76">
        <f>SUM(M38:M40)</f>
        <v>0</v>
      </c>
      <c r="N37" s="74"/>
      <c r="O37" s="75"/>
      <c r="P37" s="76">
        <f>SUM(P38:P40)</f>
        <v>0</v>
      </c>
      <c r="Q37" s="76">
        <f>SUM(Q38:Q40)</f>
        <v>0</v>
      </c>
      <c r="R37" s="76">
        <f>SUM(R38:R40)</f>
        <v>0</v>
      </c>
      <c r="S37" s="76">
        <f>SUM(S38:S40)</f>
        <v>0</v>
      </c>
      <c r="T37" s="7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15.75" customHeight="1" x14ac:dyDescent="0.2">
      <c r="A38" s="78" t="s">
        <v>37</v>
      </c>
      <c r="B38" s="79" t="s">
        <v>51</v>
      </c>
      <c r="C38" s="80" t="s">
        <v>39</v>
      </c>
      <c r="D38" s="81"/>
      <c r="E38" s="293" t="s">
        <v>46</v>
      </c>
      <c r="F38" s="294"/>
      <c r="G38" s="295"/>
      <c r="H38" s="293" t="s">
        <v>46</v>
      </c>
      <c r="I38" s="294"/>
      <c r="J38" s="295"/>
      <c r="K38" s="82"/>
      <c r="L38" s="83"/>
      <c r="M38" s="84">
        <f>K38*L38</f>
        <v>0</v>
      </c>
      <c r="N38" s="82"/>
      <c r="O38" s="83"/>
      <c r="P38" s="84">
        <f>N38*O38</f>
        <v>0</v>
      </c>
      <c r="Q38" s="84">
        <f>G38+M38</f>
        <v>0</v>
      </c>
      <c r="R38" s="84">
        <f>J38+P38</f>
        <v>0</v>
      </c>
      <c r="S38" s="84">
        <f>Q38-R38</f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8" customHeight="1" x14ac:dyDescent="0.2">
      <c r="A39" s="86" t="s">
        <v>37</v>
      </c>
      <c r="B39" s="87" t="s">
        <v>52</v>
      </c>
      <c r="C39" s="80" t="s">
        <v>39</v>
      </c>
      <c r="D39" s="81"/>
      <c r="E39" s="296"/>
      <c r="F39" s="294"/>
      <c r="G39" s="295"/>
      <c r="H39" s="296"/>
      <c r="I39" s="294"/>
      <c r="J39" s="295"/>
      <c r="K39" s="82"/>
      <c r="L39" s="83"/>
      <c r="M39" s="84">
        <f>K39*L39</f>
        <v>0</v>
      </c>
      <c r="N39" s="82"/>
      <c r="O39" s="83"/>
      <c r="P39" s="84">
        <f>N39*O39</f>
        <v>0</v>
      </c>
      <c r="Q39" s="84">
        <f>G39+M39</f>
        <v>0</v>
      </c>
      <c r="R39" s="84">
        <f>J39+P39</f>
        <v>0</v>
      </c>
      <c r="S39" s="84">
        <f>Q39-R39</f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6.5" customHeight="1" x14ac:dyDescent="0.2">
      <c r="A40" s="88" t="s">
        <v>37</v>
      </c>
      <c r="B40" s="89" t="s">
        <v>53</v>
      </c>
      <c r="C40" s="90" t="s">
        <v>39</v>
      </c>
      <c r="D40" s="91"/>
      <c r="E40" s="297"/>
      <c r="F40" s="298"/>
      <c r="G40" s="299"/>
      <c r="H40" s="297"/>
      <c r="I40" s="298"/>
      <c r="J40" s="299"/>
      <c r="K40" s="92"/>
      <c r="L40" s="93"/>
      <c r="M40" s="94">
        <f>K40*L40</f>
        <v>0</v>
      </c>
      <c r="N40" s="92"/>
      <c r="O40" s="93"/>
      <c r="P40" s="94">
        <f>N40*O40</f>
        <v>0</v>
      </c>
      <c r="Q40" s="84">
        <f>G40+M40</f>
        <v>0</v>
      </c>
      <c r="R40" s="84">
        <f>J40+P40</f>
        <v>0</v>
      </c>
      <c r="S40" s="84">
        <f>Q40-R40</f>
        <v>0</v>
      </c>
      <c r="T40" s="9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96" t="s">
        <v>54</v>
      </c>
      <c r="B41" s="97"/>
      <c r="C41" s="98"/>
      <c r="D41" s="99"/>
      <c r="E41" s="100"/>
      <c r="F41" s="101"/>
      <c r="G41" s="102">
        <f>G26+G30+G37</f>
        <v>0</v>
      </c>
      <c r="H41" s="100"/>
      <c r="I41" s="101"/>
      <c r="J41" s="102">
        <f>J26+J30+J37</f>
        <v>0</v>
      </c>
      <c r="K41" s="100"/>
      <c r="L41" s="101"/>
      <c r="M41" s="102">
        <f>M26+M30+M37</f>
        <v>158500</v>
      </c>
      <c r="N41" s="100"/>
      <c r="O41" s="101"/>
      <c r="P41" s="102">
        <f>P26+P30+P37</f>
        <v>158500</v>
      </c>
      <c r="Q41" s="102">
        <f>Q26+Q30+Q37</f>
        <v>158500</v>
      </c>
      <c r="R41" s="102">
        <f>R26+R30+R37</f>
        <v>158500</v>
      </c>
      <c r="S41" s="102">
        <f>S26+S30+S37</f>
        <v>0</v>
      </c>
      <c r="T41" s="10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">
      <c r="A42" s="71" t="s">
        <v>26</v>
      </c>
      <c r="B42" s="72" t="s">
        <v>55</v>
      </c>
      <c r="C42" s="71" t="s">
        <v>56</v>
      </c>
      <c r="D42" s="73"/>
      <c r="E42" s="74"/>
      <c r="F42" s="75"/>
      <c r="G42" s="104"/>
      <c r="H42" s="74"/>
      <c r="I42" s="75"/>
      <c r="J42" s="104"/>
      <c r="K42" s="74"/>
      <c r="L42" s="75"/>
      <c r="M42" s="104"/>
      <c r="N42" s="74"/>
      <c r="O42" s="75"/>
      <c r="P42" s="104"/>
      <c r="Q42" s="104"/>
      <c r="R42" s="104"/>
      <c r="S42" s="104"/>
      <c r="T42" s="77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16.5" customHeight="1" x14ac:dyDescent="0.2">
      <c r="A43" s="78" t="s">
        <v>37</v>
      </c>
      <c r="B43" s="105" t="s">
        <v>57</v>
      </c>
      <c r="C43" s="80" t="s">
        <v>58</v>
      </c>
      <c r="D43" s="81"/>
      <c r="E43" s="82"/>
      <c r="F43" s="106">
        <v>0.22</v>
      </c>
      <c r="G43" s="84">
        <f>E43*F43</f>
        <v>0</v>
      </c>
      <c r="H43" s="82"/>
      <c r="I43" s="106">
        <v>0.22</v>
      </c>
      <c r="J43" s="84">
        <f>H43*I43</f>
        <v>0</v>
      </c>
      <c r="K43" s="82"/>
      <c r="L43" s="106">
        <v>0.22</v>
      </c>
      <c r="M43" s="84">
        <f>K43*L43</f>
        <v>0</v>
      </c>
      <c r="N43" s="82"/>
      <c r="O43" s="106">
        <v>0.22</v>
      </c>
      <c r="P43" s="84">
        <f>N43*O43</f>
        <v>0</v>
      </c>
      <c r="Q43" s="84">
        <f>G43+M43</f>
        <v>0</v>
      </c>
      <c r="R43" s="84">
        <f>J43+P43</f>
        <v>0</v>
      </c>
      <c r="S43" s="84">
        <f>Q43-R43</f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6.5" customHeight="1" x14ac:dyDescent="0.2">
      <c r="A44" s="86" t="s">
        <v>37</v>
      </c>
      <c r="B44" s="87" t="s">
        <v>59</v>
      </c>
      <c r="C44" s="80" t="s">
        <v>44</v>
      </c>
      <c r="D44" s="81"/>
      <c r="E44" s="82"/>
      <c r="F44" s="106">
        <v>0.22</v>
      </c>
      <c r="G44" s="84">
        <f>E44*F44</f>
        <v>0</v>
      </c>
      <c r="H44" s="82"/>
      <c r="I44" s="106">
        <v>0.22</v>
      </c>
      <c r="J44" s="84">
        <f>H44*I44</f>
        <v>0</v>
      </c>
      <c r="K44" s="82">
        <v>158500</v>
      </c>
      <c r="L44" s="106">
        <v>0.22</v>
      </c>
      <c r="M44" s="84">
        <f>K44*L44</f>
        <v>34870</v>
      </c>
      <c r="N44" s="82">
        <v>158500</v>
      </c>
      <c r="O44" s="106">
        <v>0.22</v>
      </c>
      <c r="P44" s="84">
        <f>N44*O44</f>
        <v>34870</v>
      </c>
      <c r="Q44" s="84">
        <f>G44+M44</f>
        <v>34870</v>
      </c>
      <c r="R44" s="84">
        <f>J44+P44</f>
        <v>34870</v>
      </c>
      <c r="S44" s="84">
        <f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96" t="s">
        <v>60</v>
      </c>
      <c r="B45" s="97"/>
      <c r="C45" s="98"/>
      <c r="D45" s="99"/>
      <c r="E45" s="100"/>
      <c r="F45" s="101"/>
      <c r="G45" s="102">
        <f>SUM(G43:G44)</f>
        <v>0</v>
      </c>
      <c r="H45" s="100"/>
      <c r="I45" s="101"/>
      <c r="J45" s="102">
        <f>SUM(J43:J44)</f>
        <v>0</v>
      </c>
      <c r="K45" s="100"/>
      <c r="L45" s="101"/>
      <c r="M45" s="102">
        <f>SUM(M43:M44)</f>
        <v>34870</v>
      </c>
      <c r="N45" s="100"/>
      <c r="O45" s="101"/>
      <c r="P45" s="102">
        <f>SUM(P43:P44)</f>
        <v>34870</v>
      </c>
      <c r="Q45" s="102">
        <f>SUM(Q43:Q44)</f>
        <v>34870</v>
      </c>
      <c r="R45" s="102">
        <f>SUM(R43:R44)</f>
        <v>34870</v>
      </c>
      <c r="S45" s="102">
        <f>SUM(S43:S44)</f>
        <v>0</v>
      </c>
      <c r="T45" s="10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x14ac:dyDescent="0.2">
      <c r="A46" s="71" t="s">
        <v>26</v>
      </c>
      <c r="B46" s="72" t="s">
        <v>61</v>
      </c>
      <c r="C46" s="71" t="s">
        <v>62</v>
      </c>
      <c r="D46" s="73"/>
      <c r="E46" s="74"/>
      <c r="F46" s="75"/>
      <c r="G46" s="104"/>
      <c r="H46" s="74"/>
      <c r="I46" s="75"/>
      <c r="J46" s="104"/>
      <c r="K46" s="74"/>
      <c r="L46" s="75"/>
      <c r="M46" s="104"/>
      <c r="N46" s="74"/>
      <c r="O46" s="75"/>
      <c r="P46" s="104"/>
      <c r="Q46" s="104"/>
      <c r="R46" s="104"/>
      <c r="S46" s="104"/>
      <c r="T46" s="77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ht="15" customHeight="1" x14ac:dyDescent="0.2">
      <c r="A47" s="78" t="s">
        <v>37</v>
      </c>
      <c r="B47" s="105" t="s">
        <v>63</v>
      </c>
      <c r="C47" s="107" t="s">
        <v>64</v>
      </c>
      <c r="D47" s="81" t="s">
        <v>40</v>
      </c>
      <c r="E47" s="82"/>
      <c r="F47" s="83"/>
      <c r="G47" s="84">
        <f>E47*F47</f>
        <v>0</v>
      </c>
      <c r="H47" s="82"/>
      <c r="I47" s="83"/>
      <c r="J47" s="84">
        <f>H47*I47</f>
        <v>0</v>
      </c>
      <c r="K47" s="82"/>
      <c r="L47" s="83"/>
      <c r="M47" s="84">
        <f>K47*L47</f>
        <v>0</v>
      </c>
      <c r="N47" s="82"/>
      <c r="O47" s="83"/>
      <c r="P47" s="84">
        <f>N47*O47</f>
        <v>0</v>
      </c>
      <c r="Q47" s="84">
        <f>G47+M47</f>
        <v>0</v>
      </c>
      <c r="R47" s="84">
        <f>J47+P47</f>
        <v>0</v>
      </c>
      <c r="S47" s="84">
        <f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 x14ac:dyDescent="0.2">
      <c r="A48" s="86" t="s">
        <v>37</v>
      </c>
      <c r="B48" s="87" t="s">
        <v>65</v>
      </c>
      <c r="C48" s="107" t="s">
        <v>64</v>
      </c>
      <c r="D48" s="81" t="s">
        <v>40</v>
      </c>
      <c r="E48" s="82"/>
      <c r="F48" s="83"/>
      <c r="G48" s="84">
        <f>E48*F48</f>
        <v>0</v>
      </c>
      <c r="H48" s="82"/>
      <c r="I48" s="83"/>
      <c r="J48" s="84">
        <f>H48*I48</f>
        <v>0</v>
      </c>
      <c r="K48" s="82"/>
      <c r="L48" s="83"/>
      <c r="M48" s="84">
        <f>K48*L48</f>
        <v>0</v>
      </c>
      <c r="N48" s="82"/>
      <c r="O48" s="83"/>
      <c r="P48" s="84">
        <f>N48*O48</f>
        <v>0</v>
      </c>
      <c r="Q48" s="84">
        <f>G48+M48</f>
        <v>0</v>
      </c>
      <c r="R48" s="84">
        <f>J48+P48</f>
        <v>0</v>
      </c>
      <c r="S48" s="84">
        <f>Q48-R48</f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5.75" customHeight="1" x14ac:dyDescent="0.2">
      <c r="A49" s="88" t="s">
        <v>37</v>
      </c>
      <c r="B49" s="89" t="s">
        <v>66</v>
      </c>
      <c r="C49" s="107" t="s">
        <v>64</v>
      </c>
      <c r="D49" s="91" t="s">
        <v>40</v>
      </c>
      <c r="E49" s="92"/>
      <c r="F49" s="93"/>
      <c r="G49" s="94">
        <f>E49*F49</f>
        <v>0</v>
      </c>
      <c r="H49" s="92"/>
      <c r="I49" s="93"/>
      <c r="J49" s="94">
        <f>H49*I49</f>
        <v>0</v>
      </c>
      <c r="K49" s="92"/>
      <c r="L49" s="93"/>
      <c r="M49" s="94">
        <f>K49*L49</f>
        <v>0</v>
      </c>
      <c r="N49" s="92"/>
      <c r="O49" s="93"/>
      <c r="P49" s="94">
        <f>N49*O49</f>
        <v>0</v>
      </c>
      <c r="Q49" s="84">
        <f>G49+M49</f>
        <v>0</v>
      </c>
      <c r="R49" s="84">
        <f>J49+P49</f>
        <v>0</v>
      </c>
      <c r="S49" s="84">
        <f>Q49-R49</f>
        <v>0</v>
      </c>
      <c r="T49" s="9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 x14ac:dyDescent="0.25">
      <c r="A50" s="96" t="s">
        <v>67</v>
      </c>
      <c r="B50" s="97"/>
      <c r="C50" s="98"/>
      <c r="D50" s="99"/>
      <c r="E50" s="100"/>
      <c r="F50" s="101"/>
      <c r="G50" s="102">
        <f>SUM(G47:G49)</f>
        <v>0</v>
      </c>
      <c r="H50" s="100"/>
      <c r="I50" s="101"/>
      <c r="J50" s="102">
        <f>SUM(J47:J49)</f>
        <v>0</v>
      </c>
      <c r="K50" s="100"/>
      <c r="L50" s="101"/>
      <c r="M50" s="102">
        <f>SUM(M47:M49)</f>
        <v>0</v>
      </c>
      <c r="N50" s="100"/>
      <c r="O50" s="101"/>
      <c r="P50" s="102">
        <f>SUM(P47:P49)</f>
        <v>0</v>
      </c>
      <c r="Q50" s="102">
        <f>SUM(Q47:Q49)</f>
        <v>0</v>
      </c>
      <c r="R50" s="102">
        <f>SUM(R47:R49)</f>
        <v>0</v>
      </c>
      <c r="S50" s="102">
        <f>SUM(S47:S49)</f>
        <v>0</v>
      </c>
      <c r="T50" s="10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9.75" customHeight="1" thickBot="1" x14ac:dyDescent="0.25">
      <c r="A51" s="63" t="s">
        <v>26</v>
      </c>
      <c r="B51" s="64" t="s">
        <v>68</v>
      </c>
      <c r="C51" s="238" t="s">
        <v>69</v>
      </c>
      <c r="D51" s="65"/>
      <c r="E51" s="66"/>
      <c r="F51" s="67"/>
      <c r="G51" s="68"/>
      <c r="H51" s="66"/>
      <c r="I51" s="67"/>
      <c r="J51" s="68"/>
      <c r="K51" s="66"/>
      <c r="L51" s="67"/>
      <c r="M51" s="68"/>
      <c r="N51" s="66"/>
      <c r="O51" s="67"/>
      <c r="P51" s="68"/>
      <c r="Q51" s="68"/>
      <c r="R51" s="68"/>
      <c r="S51" s="68"/>
      <c r="T51" s="69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ht="54.75" customHeight="1" x14ac:dyDescent="0.2">
      <c r="A52" s="250" t="s">
        <v>37</v>
      </c>
      <c r="B52" s="243" t="s">
        <v>70</v>
      </c>
      <c r="C52" s="247" t="s">
        <v>71</v>
      </c>
      <c r="D52" s="197" t="s">
        <v>40</v>
      </c>
      <c r="E52" s="219">
        <v>2</v>
      </c>
      <c r="F52" s="220">
        <v>1696</v>
      </c>
      <c r="G52" s="222">
        <f>E52*F52</f>
        <v>3392</v>
      </c>
      <c r="H52" s="219">
        <v>1</v>
      </c>
      <c r="I52" s="220">
        <v>423.84</v>
      </c>
      <c r="J52" s="222">
        <f>H52*I52</f>
        <v>423.84</v>
      </c>
      <c r="K52" s="219">
        <v>3</v>
      </c>
      <c r="L52" s="220">
        <v>1696</v>
      </c>
      <c r="M52" s="222">
        <f>K52*L52</f>
        <v>5088</v>
      </c>
      <c r="N52" s="219">
        <v>3</v>
      </c>
      <c r="O52" s="220"/>
      <c r="P52" s="222">
        <v>3094.03</v>
      </c>
      <c r="Q52" s="254">
        <f>G52+M52</f>
        <v>8480</v>
      </c>
      <c r="R52" s="254">
        <f>J52+P52</f>
        <v>3517.8700000000003</v>
      </c>
      <c r="S52" s="254">
        <f>Q52-R52</f>
        <v>4962.1299999999992</v>
      </c>
      <c r="T52" s="208" t="s">
        <v>340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52.5" customHeight="1" x14ac:dyDescent="0.2">
      <c r="A53" s="251" t="s">
        <v>37</v>
      </c>
      <c r="B53" s="244" t="s">
        <v>72</v>
      </c>
      <c r="C53" s="248" t="s">
        <v>228</v>
      </c>
      <c r="D53" s="201" t="s">
        <v>40</v>
      </c>
      <c r="E53" s="182">
        <v>2</v>
      </c>
      <c r="F53" s="183">
        <v>1901.4</v>
      </c>
      <c r="G53" s="184">
        <f>E53*F53</f>
        <v>3802.8</v>
      </c>
      <c r="H53" s="182">
        <v>1</v>
      </c>
      <c r="I53" s="183">
        <v>977.62</v>
      </c>
      <c r="J53" s="184">
        <f>H53*I53</f>
        <v>977.62</v>
      </c>
      <c r="K53" s="182">
        <v>3</v>
      </c>
      <c r="L53" s="183">
        <v>1901.4</v>
      </c>
      <c r="M53" s="184">
        <f>K53*L53</f>
        <v>5704.2000000000007</v>
      </c>
      <c r="N53" s="182">
        <v>3</v>
      </c>
      <c r="O53" s="183"/>
      <c r="P53" s="184">
        <v>4986.54</v>
      </c>
      <c r="Q53" s="255">
        <f>G53+M53</f>
        <v>9507</v>
      </c>
      <c r="R53" s="255">
        <f>J53+P53</f>
        <v>5964.16</v>
      </c>
      <c r="S53" s="255">
        <f>Q53-R53</f>
        <v>3542.84</v>
      </c>
      <c r="T53" s="204" t="s">
        <v>341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53.25" customHeight="1" x14ac:dyDescent="0.2">
      <c r="A54" s="251" t="s">
        <v>37</v>
      </c>
      <c r="B54" s="244" t="s">
        <v>73</v>
      </c>
      <c r="C54" s="248" t="s">
        <v>229</v>
      </c>
      <c r="D54" s="201" t="s">
        <v>40</v>
      </c>
      <c r="E54" s="182">
        <v>6</v>
      </c>
      <c r="F54" s="183">
        <v>2410.38</v>
      </c>
      <c r="G54" s="184">
        <f>E54*F54</f>
        <v>14462.28</v>
      </c>
      <c r="H54" s="182">
        <v>3</v>
      </c>
      <c r="I54" s="183"/>
      <c r="J54" s="184">
        <v>1874.74</v>
      </c>
      <c r="K54" s="182">
        <v>3</v>
      </c>
      <c r="L54" s="183">
        <v>2410.38</v>
      </c>
      <c r="M54" s="184">
        <f>K54*L54</f>
        <v>7231.14</v>
      </c>
      <c r="N54" s="182">
        <v>3</v>
      </c>
      <c r="O54" s="183"/>
      <c r="P54" s="184">
        <v>4285.09</v>
      </c>
      <c r="Q54" s="255">
        <f>G54+M54</f>
        <v>21693.420000000002</v>
      </c>
      <c r="R54" s="255">
        <f>J54+P54</f>
        <v>6159.83</v>
      </c>
      <c r="S54" s="255">
        <f>Q54-R54</f>
        <v>15533.590000000002</v>
      </c>
      <c r="T54" s="235" t="s">
        <v>343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54" customHeight="1" thickBot="1" x14ac:dyDescent="0.25">
      <c r="A55" s="252" t="s">
        <v>37</v>
      </c>
      <c r="B55" s="245" t="s">
        <v>74</v>
      </c>
      <c r="C55" s="248" t="s">
        <v>230</v>
      </c>
      <c r="D55" s="203" t="s">
        <v>40</v>
      </c>
      <c r="E55" s="182">
        <v>1</v>
      </c>
      <c r="F55" s="183">
        <v>13182.63</v>
      </c>
      <c r="G55" s="184">
        <f>E55*F55</f>
        <v>13182.63</v>
      </c>
      <c r="H55" s="182">
        <v>1</v>
      </c>
      <c r="I55" s="183">
        <v>15291.83</v>
      </c>
      <c r="J55" s="184">
        <f>H55*I55</f>
        <v>15291.83</v>
      </c>
      <c r="K55" s="182">
        <v>3</v>
      </c>
      <c r="L55" s="183">
        <v>13182.63</v>
      </c>
      <c r="M55" s="184">
        <f>K55*L55</f>
        <v>39547.89</v>
      </c>
      <c r="N55" s="182">
        <v>3</v>
      </c>
      <c r="O55" s="183">
        <v>12128.01</v>
      </c>
      <c r="P55" s="184">
        <v>36384.04</v>
      </c>
      <c r="Q55" s="255">
        <f>G55+M55</f>
        <v>52730.52</v>
      </c>
      <c r="R55" s="255">
        <f>J55+P55</f>
        <v>51675.87</v>
      </c>
      <c r="S55" s="255">
        <f>Q55-R55</f>
        <v>1054.6499999999942</v>
      </c>
      <c r="T55" s="235" t="s">
        <v>343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4.25" customHeight="1" thickBot="1" x14ac:dyDescent="0.25">
      <c r="A56" s="253" t="s">
        <v>37</v>
      </c>
      <c r="B56" s="246" t="s">
        <v>231</v>
      </c>
      <c r="C56" s="249" t="s">
        <v>232</v>
      </c>
      <c r="D56" s="206" t="s">
        <v>40</v>
      </c>
      <c r="E56" s="211">
        <v>3</v>
      </c>
      <c r="F56" s="212">
        <v>2500</v>
      </c>
      <c r="G56" s="214">
        <f>E56*F56</f>
        <v>7500</v>
      </c>
      <c r="H56" s="211">
        <v>3</v>
      </c>
      <c r="I56" s="212">
        <v>2500</v>
      </c>
      <c r="J56" s="214">
        <f>H56*I56</f>
        <v>7500</v>
      </c>
      <c r="K56" s="211">
        <v>3</v>
      </c>
      <c r="L56" s="212">
        <v>2500</v>
      </c>
      <c r="M56" s="214">
        <f>K56*L56</f>
        <v>7500</v>
      </c>
      <c r="N56" s="211">
        <v>3</v>
      </c>
      <c r="O56" s="212">
        <v>2500</v>
      </c>
      <c r="P56" s="214">
        <f>N56*O56</f>
        <v>7500</v>
      </c>
      <c r="Q56" s="256">
        <f>G56+M56</f>
        <v>15000</v>
      </c>
      <c r="R56" s="256">
        <f>J56+P56</f>
        <v>15000</v>
      </c>
      <c r="S56" s="256">
        <f>Q56-R56</f>
        <v>0</v>
      </c>
      <c r="T56" s="207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5">
      <c r="A57" s="239" t="s">
        <v>75</v>
      </c>
      <c r="B57" s="117"/>
      <c r="C57" s="114"/>
      <c r="D57" s="152"/>
      <c r="E57" s="153"/>
      <c r="F57" s="154"/>
      <c r="G57" s="155">
        <f>SUM(G52:G56)</f>
        <v>42339.71</v>
      </c>
      <c r="H57" s="153"/>
      <c r="I57" s="154"/>
      <c r="J57" s="155">
        <f>SUM(J52:J56)</f>
        <v>26068.03</v>
      </c>
      <c r="K57" s="153"/>
      <c r="L57" s="154"/>
      <c r="M57" s="155">
        <f>SUM(M52:M56)</f>
        <v>65071.229999999996</v>
      </c>
      <c r="N57" s="240"/>
      <c r="O57" s="241"/>
      <c r="P57" s="242">
        <f>SUM(P52:P56)</f>
        <v>56249.7</v>
      </c>
      <c r="Q57" s="155">
        <f>SUM(Q52:Q56)</f>
        <v>107410.94</v>
      </c>
      <c r="R57" s="155">
        <f>SUM(R52:R56)</f>
        <v>82317.73000000001</v>
      </c>
      <c r="S57" s="155">
        <f>SUM(S52:S56)</f>
        <v>25093.209999999995</v>
      </c>
      <c r="T57" s="15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thickBot="1" x14ac:dyDescent="0.25">
      <c r="A58" s="71" t="s">
        <v>26</v>
      </c>
      <c r="B58" s="72" t="s">
        <v>76</v>
      </c>
      <c r="C58" s="71" t="s">
        <v>77</v>
      </c>
      <c r="D58" s="73"/>
      <c r="E58" s="74"/>
      <c r="F58" s="75"/>
      <c r="G58" s="104"/>
      <c r="H58" s="74"/>
      <c r="I58" s="75"/>
      <c r="J58" s="104"/>
      <c r="K58" s="74"/>
      <c r="L58" s="75"/>
      <c r="M58" s="104"/>
      <c r="N58" s="74"/>
      <c r="O58" s="171"/>
      <c r="P58" s="104"/>
      <c r="Q58" s="104"/>
      <c r="R58" s="104"/>
      <c r="S58" s="104"/>
      <c r="T58" s="69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27" customHeight="1" x14ac:dyDescent="0.2">
      <c r="A59" s="78" t="s">
        <v>37</v>
      </c>
      <c r="B59" s="105" t="s">
        <v>78</v>
      </c>
      <c r="C59" s="170" t="s">
        <v>306</v>
      </c>
      <c r="D59" s="172" t="s">
        <v>162</v>
      </c>
      <c r="E59" s="82"/>
      <c r="F59" s="83"/>
      <c r="G59" s="84">
        <f>E59*F59</f>
        <v>0</v>
      </c>
      <c r="H59" s="82"/>
      <c r="I59" s="83"/>
      <c r="J59" s="84">
        <f>H59*I59</f>
        <v>0</v>
      </c>
      <c r="K59" s="82">
        <v>12</v>
      </c>
      <c r="L59" s="83">
        <v>225</v>
      </c>
      <c r="M59" s="84">
        <f>K59*L59</f>
        <v>2700</v>
      </c>
      <c r="N59" s="180">
        <v>15</v>
      </c>
      <c r="O59" s="178">
        <v>245</v>
      </c>
      <c r="P59" s="179">
        <v>3675</v>
      </c>
      <c r="Q59" s="84">
        <f>G59+M59</f>
        <v>2700</v>
      </c>
      <c r="R59" s="84">
        <f>J59+P59</f>
        <v>3675</v>
      </c>
      <c r="S59" s="233">
        <f>Q59-R59</f>
        <v>-975</v>
      </c>
      <c r="T59" s="320" t="s">
        <v>342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27" customHeight="1" x14ac:dyDescent="0.2">
      <c r="A60" s="86" t="s">
        <v>37</v>
      </c>
      <c r="B60" s="87" t="s">
        <v>79</v>
      </c>
      <c r="C60" s="170" t="s">
        <v>307</v>
      </c>
      <c r="D60" s="172" t="s">
        <v>162</v>
      </c>
      <c r="E60" s="82"/>
      <c r="F60" s="83"/>
      <c r="G60" s="84">
        <f t="shared" ref="G60:G74" si="5">E60*F60</f>
        <v>0</v>
      </c>
      <c r="H60" s="82"/>
      <c r="I60" s="83"/>
      <c r="J60" s="84">
        <f t="shared" ref="J60:J74" si="6">H60*I60</f>
        <v>0</v>
      </c>
      <c r="K60" s="82">
        <v>12</v>
      </c>
      <c r="L60" s="83">
        <v>100</v>
      </c>
      <c r="M60" s="84">
        <f t="shared" ref="M60:M74" si="7">K60*L60</f>
        <v>1200</v>
      </c>
      <c r="N60" s="180">
        <v>47</v>
      </c>
      <c r="O60" s="178">
        <v>150</v>
      </c>
      <c r="P60" s="179">
        <v>7100</v>
      </c>
      <c r="Q60" s="84">
        <f t="shared" ref="Q60:Q74" si="8">G60+M60</f>
        <v>1200</v>
      </c>
      <c r="R60" s="84">
        <f t="shared" ref="R60:R74" si="9">J60+P60</f>
        <v>7100</v>
      </c>
      <c r="S60" s="233">
        <f t="shared" ref="S60:S74" si="10">Q60-R60</f>
        <v>-5900</v>
      </c>
      <c r="T60" s="321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5.75" customHeight="1" x14ac:dyDescent="0.2">
      <c r="A61" s="86" t="s">
        <v>37</v>
      </c>
      <c r="B61" s="159" t="s">
        <v>80</v>
      </c>
      <c r="C61" s="170" t="s">
        <v>308</v>
      </c>
      <c r="D61" s="172" t="s">
        <v>162</v>
      </c>
      <c r="E61" s="82"/>
      <c r="F61" s="83"/>
      <c r="G61" s="84">
        <f t="shared" si="5"/>
        <v>0</v>
      </c>
      <c r="H61" s="82"/>
      <c r="I61" s="83"/>
      <c r="J61" s="84">
        <f t="shared" si="6"/>
        <v>0</v>
      </c>
      <c r="K61" s="82">
        <v>24</v>
      </c>
      <c r="L61" s="83">
        <v>70</v>
      </c>
      <c r="M61" s="84">
        <f t="shared" si="7"/>
        <v>1680</v>
      </c>
      <c r="N61" s="180">
        <v>95</v>
      </c>
      <c r="O61" s="178">
        <v>70</v>
      </c>
      <c r="P61" s="179">
        <v>6700</v>
      </c>
      <c r="Q61" s="84">
        <f t="shared" si="8"/>
        <v>1680</v>
      </c>
      <c r="R61" s="84">
        <f t="shared" si="9"/>
        <v>6700</v>
      </c>
      <c r="S61" s="233">
        <f t="shared" si="10"/>
        <v>-5020</v>
      </c>
      <c r="T61" s="32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67.5" customHeight="1" x14ac:dyDescent="0.2">
      <c r="A62" s="86" t="s">
        <v>37</v>
      </c>
      <c r="B62" s="159" t="s">
        <v>289</v>
      </c>
      <c r="C62" s="170" t="s">
        <v>309</v>
      </c>
      <c r="D62" s="172" t="s">
        <v>162</v>
      </c>
      <c r="E62" s="82"/>
      <c r="F62" s="83"/>
      <c r="G62" s="84">
        <f t="shared" si="5"/>
        <v>0</v>
      </c>
      <c r="H62" s="82"/>
      <c r="I62" s="83"/>
      <c r="J62" s="84">
        <f t="shared" si="6"/>
        <v>0</v>
      </c>
      <c r="K62" s="82">
        <v>72</v>
      </c>
      <c r="L62" s="83">
        <v>25</v>
      </c>
      <c r="M62" s="84">
        <f t="shared" si="7"/>
        <v>1800</v>
      </c>
      <c r="N62" s="180">
        <v>250</v>
      </c>
      <c r="O62" s="178">
        <v>25</v>
      </c>
      <c r="P62" s="179">
        <v>6252</v>
      </c>
      <c r="Q62" s="84">
        <f t="shared" si="8"/>
        <v>1800</v>
      </c>
      <c r="R62" s="84">
        <f t="shared" si="9"/>
        <v>6252</v>
      </c>
      <c r="S62" s="233">
        <f t="shared" si="10"/>
        <v>-4452</v>
      </c>
      <c r="T62" s="236" t="s">
        <v>344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6.5" customHeight="1" x14ac:dyDescent="0.2">
      <c r="A63" s="86" t="s">
        <v>37</v>
      </c>
      <c r="B63" s="159" t="s">
        <v>290</v>
      </c>
      <c r="C63" s="170" t="s">
        <v>310</v>
      </c>
      <c r="D63" s="172" t="s">
        <v>162</v>
      </c>
      <c r="E63" s="82"/>
      <c r="F63" s="83"/>
      <c r="G63" s="84">
        <f t="shared" si="5"/>
        <v>0</v>
      </c>
      <c r="H63" s="82"/>
      <c r="I63" s="83"/>
      <c r="J63" s="84">
        <f t="shared" si="6"/>
        <v>0</v>
      </c>
      <c r="K63" s="82">
        <v>12</v>
      </c>
      <c r="L63" s="83">
        <v>222.5</v>
      </c>
      <c r="M63" s="84">
        <f t="shared" si="7"/>
        <v>2670</v>
      </c>
      <c r="N63" s="180">
        <v>12</v>
      </c>
      <c r="O63" s="178">
        <v>165</v>
      </c>
      <c r="P63" s="179">
        <f>N63*O63</f>
        <v>1980</v>
      </c>
      <c r="Q63" s="84">
        <f t="shared" si="8"/>
        <v>2670</v>
      </c>
      <c r="R63" s="84">
        <f t="shared" si="9"/>
        <v>1980</v>
      </c>
      <c r="S63" s="233">
        <f t="shared" si="10"/>
        <v>690</v>
      </c>
      <c r="T63" s="236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66" customHeight="1" x14ac:dyDescent="0.2">
      <c r="A64" s="86" t="s">
        <v>37</v>
      </c>
      <c r="B64" s="159" t="s">
        <v>291</v>
      </c>
      <c r="C64" s="170" t="s">
        <v>311</v>
      </c>
      <c r="D64" s="172" t="s">
        <v>162</v>
      </c>
      <c r="E64" s="82"/>
      <c r="F64" s="83"/>
      <c r="G64" s="84">
        <f t="shared" si="5"/>
        <v>0</v>
      </c>
      <c r="H64" s="82"/>
      <c r="I64" s="83"/>
      <c r="J64" s="84">
        <f t="shared" si="6"/>
        <v>0</v>
      </c>
      <c r="K64" s="82">
        <v>12</v>
      </c>
      <c r="L64" s="83">
        <v>125</v>
      </c>
      <c r="M64" s="84">
        <f t="shared" si="7"/>
        <v>1500</v>
      </c>
      <c r="N64" s="180"/>
      <c r="O64" s="178"/>
      <c r="P64" s="179">
        <v>8271</v>
      </c>
      <c r="Q64" s="84">
        <f t="shared" si="8"/>
        <v>1500</v>
      </c>
      <c r="R64" s="84">
        <f t="shared" si="9"/>
        <v>8271</v>
      </c>
      <c r="S64" s="233">
        <f t="shared" si="10"/>
        <v>-6771</v>
      </c>
      <c r="T64" s="236" t="s">
        <v>345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65.25" customHeight="1" x14ac:dyDescent="0.2">
      <c r="A65" s="86" t="s">
        <v>37</v>
      </c>
      <c r="B65" s="159" t="s">
        <v>292</v>
      </c>
      <c r="C65" s="170" t="s">
        <v>312</v>
      </c>
      <c r="D65" s="172" t="s">
        <v>162</v>
      </c>
      <c r="E65" s="82"/>
      <c r="F65" s="83"/>
      <c r="G65" s="84">
        <f t="shared" si="5"/>
        <v>0</v>
      </c>
      <c r="H65" s="82"/>
      <c r="I65" s="83"/>
      <c r="J65" s="84">
        <f t="shared" si="6"/>
        <v>0</v>
      </c>
      <c r="K65" s="82">
        <v>9</v>
      </c>
      <c r="L65" s="83">
        <v>255</v>
      </c>
      <c r="M65" s="84">
        <f t="shared" si="7"/>
        <v>2295</v>
      </c>
      <c r="N65" s="180">
        <v>12</v>
      </c>
      <c r="O65" s="178">
        <v>543.75</v>
      </c>
      <c r="P65" s="179">
        <v>6525</v>
      </c>
      <c r="Q65" s="84">
        <f t="shared" si="8"/>
        <v>2295</v>
      </c>
      <c r="R65" s="84">
        <f t="shared" si="9"/>
        <v>6525</v>
      </c>
      <c r="S65" s="233">
        <f t="shared" si="10"/>
        <v>-4230</v>
      </c>
      <c r="T65" s="236" t="s">
        <v>346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27" customHeight="1" x14ac:dyDescent="0.2">
      <c r="A66" s="86" t="s">
        <v>37</v>
      </c>
      <c r="B66" s="159" t="s">
        <v>293</v>
      </c>
      <c r="C66" s="170" t="s">
        <v>313</v>
      </c>
      <c r="D66" s="172" t="s">
        <v>162</v>
      </c>
      <c r="E66" s="82"/>
      <c r="F66" s="83"/>
      <c r="G66" s="84">
        <f t="shared" si="5"/>
        <v>0</v>
      </c>
      <c r="H66" s="82"/>
      <c r="I66" s="83"/>
      <c r="J66" s="84">
        <f t="shared" si="6"/>
        <v>0</v>
      </c>
      <c r="K66" s="82">
        <v>12</v>
      </c>
      <c r="L66" s="83">
        <v>245</v>
      </c>
      <c r="M66" s="84">
        <f t="shared" si="7"/>
        <v>2940</v>
      </c>
      <c r="N66" s="180">
        <v>12</v>
      </c>
      <c r="O66" s="178">
        <v>300</v>
      </c>
      <c r="P66" s="179">
        <f>N66*O66</f>
        <v>3600</v>
      </c>
      <c r="Q66" s="84">
        <f t="shared" si="8"/>
        <v>2940</v>
      </c>
      <c r="R66" s="84">
        <f t="shared" si="9"/>
        <v>3600</v>
      </c>
      <c r="S66" s="233">
        <f t="shared" si="10"/>
        <v>-660</v>
      </c>
      <c r="T66" s="23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.75" customHeight="1" x14ac:dyDescent="0.2">
      <c r="A67" s="86" t="s">
        <v>37</v>
      </c>
      <c r="B67" s="159" t="s">
        <v>294</v>
      </c>
      <c r="C67" s="170" t="s">
        <v>314</v>
      </c>
      <c r="D67" s="172" t="s">
        <v>162</v>
      </c>
      <c r="E67" s="82"/>
      <c r="F67" s="83"/>
      <c r="G67" s="84">
        <f t="shared" si="5"/>
        <v>0</v>
      </c>
      <c r="H67" s="82"/>
      <c r="I67" s="83"/>
      <c r="J67" s="84">
        <f t="shared" si="6"/>
        <v>0</v>
      </c>
      <c r="K67" s="82">
        <v>6</v>
      </c>
      <c r="L67" s="83">
        <v>235</v>
      </c>
      <c r="M67" s="84">
        <f t="shared" si="7"/>
        <v>1410</v>
      </c>
      <c r="N67" s="180">
        <v>42</v>
      </c>
      <c r="O67" s="178">
        <v>235</v>
      </c>
      <c r="P67" s="179">
        <v>9945</v>
      </c>
      <c r="Q67" s="84">
        <f t="shared" si="8"/>
        <v>1410</v>
      </c>
      <c r="R67" s="84">
        <f t="shared" si="9"/>
        <v>9945</v>
      </c>
      <c r="S67" s="233">
        <f t="shared" si="10"/>
        <v>-8535</v>
      </c>
      <c r="T67" s="23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64.5" customHeight="1" x14ac:dyDescent="0.2">
      <c r="A68" s="86" t="s">
        <v>37</v>
      </c>
      <c r="B68" s="159" t="s">
        <v>295</v>
      </c>
      <c r="C68" s="170" t="s">
        <v>315</v>
      </c>
      <c r="D68" s="172" t="s">
        <v>162</v>
      </c>
      <c r="E68" s="82"/>
      <c r="F68" s="83"/>
      <c r="G68" s="84">
        <f t="shared" si="5"/>
        <v>0</v>
      </c>
      <c r="H68" s="82"/>
      <c r="I68" s="83"/>
      <c r="J68" s="84">
        <f t="shared" si="6"/>
        <v>0</v>
      </c>
      <c r="K68" s="82">
        <v>6</v>
      </c>
      <c r="L68" s="83">
        <v>275</v>
      </c>
      <c r="M68" s="84">
        <f t="shared" si="7"/>
        <v>1650</v>
      </c>
      <c r="N68" s="180">
        <v>18</v>
      </c>
      <c r="O68" s="178">
        <v>275</v>
      </c>
      <c r="P68" s="179">
        <v>5200</v>
      </c>
      <c r="Q68" s="84">
        <f t="shared" si="8"/>
        <v>1650</v>
      </c>
      <c r="R68" s="84">
        <f t="shared" si="9"/>
        <v>5200</v>
      </c>
      <c r="S68" s="233">
        <f t="shared" si="10"/>
        <v>-3550</v>
      </c>
      <c r="T68" s="236" t="s">
        <v>349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" customHeight="1" x14ac:dyDescent="0.2">
      <c r="A69" s="86" t="s">
        <v>37</v>
      </c>
      <c r="B69" s="159" t="s">
        <v>296</v>
      </c>
      <c r="C69" s="170" t="s">
        <v>316</v>
      </c>
      <c r="D69" s="172" t="s">
        <v>162</v>
      </c>
      <c r="E69" s="82"/>
      <c r="F69" s="83"/>
      <c r="G69" s="84">
        <f t="shared" si="5"/>
        <v>0</v>
      </c>
      <c r="H69" s="82"/>
      <c r="I69" s="83"/>
      <c r="J69" s="84">
        <f t="shared" si="6"/>
        <v>0</v>
      </c>
      <c r="K69" s="82">
        <v>60</v>
      </c>
      <c r="L69" s="83">
        <v>460</v>
      </c>
      <c r="M69" s="84">
        <f t="shared" si="7"/>
        <v>27600</v>
      </c>
      <c r="N69" s="180">
        <v>71</v>
      </c>
      <c r="O69" s="178">
        <v>460</v>
      </c>
      <c r="P69" s="179">
        <v>32820</v>
      </c>
      <c r="Q69" s="84">
        <f t="shared" si="8"/>
        <v>27600</v>
      </c>
      <c r="R69" s="84">
        <f t="shared" si="9"/>
        <v>32820</v>
      </c>
      <c r="S69" s="233">
        <f t="shared" si="10"/>
        <v>-5220</v>
      </c>
      <c r="T69" s="236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5.75" customHeight="1" x14ac:dyDescent="0.2">
      <c r="A70" s="86" t="s">
        <v>37</v>
      </c>
      <c r="B70" s="159" t="s">
        <v>297</v>
      </c>
      <c r="C70" s="170" t="s">
        <v>317</v>
      </c>
      <c r="D70" s="172" t="s">
        <v>162</v>
      </c>
      <c r="E70" s="82"/>
      <c r="F70" s="83"/>
      <c r="G70" s="84">
        <f t="shared" si="5"/>
        <v>0</v>
      </c>
      <c r="H70" s="82"/>
      <c r="I70" s="83"/>
      <c r="J70" s="84">
        <f t="shared" si="6"/>
        <v>0</v>
      </c>
      <c r="K70" s="82">
        <v>72</v>
      </c>
      <c r="L70" s="83">
        <v>52.5</v>
      </c>
      <c r="M70" s="84">
        <f t="shared" si="7"/>
        <v>3780</v>
      </c>
      <c r="N70" s="180">
        <v>74</v>
      </c>
      <c r="O70" s="178">
        <v>50</v>
      </c>
      <c r="P70" s="179">
        <v>3915</v>
      </c>
      <c r="Q70" s="84">
        <f t="shared" si="8"/>
        <v>3780</v>
      </c>
      <c r="R70" s="84">
        <f t="shared" si="9"/>
        <v>3915</v>
      </c>
      <c r="S70" s="233">
        <f t="shared" si="10"/>
        <v>-135</v>
      </c>
      <c r="T70" s="23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6.5" customHeight="1" x14ac:dyDescent="0.2">
      <c r="A71" s="86" t="s">
        <v>37</v>
      </c>
      <c r="B71" s="159" t="s">
        <v>298</v>
      </c>
      <c r="C71" s="170" t="s">
        <v>318</v>
      </c>
      <c r="D71" s="172" t="s">
        <v>162</v>
      </c>
      <c r="E71" s="82"/>
      <c r="F71" s="83"/>
      <c r="G71" s="84">
        <f t="shared" si="5"/>
        <v>0</v>
      </c>
      <c r="H71" s="82"/>
      <c r="I71" s="83"/>
      <c r="J71" s="84">
        <f t="shared" si="6"/>
        <v>0</v>
      </c>
      <c r="K71" s="82">
        <v>24</v>
      </c>
      <c r="L71" s="83">
        <v>70</v>
      </c>
      <c r="M71" s="84">
        <f t="shared" si="7"/>
        <v>1680</v>
      </c>
      <c r="N71" s="180">
        <v>27</v>
      </c>
      <c r="O71" s="178">
        <v>90</v>
      </c>
      <c r="P71" s="179">
        <v>2440</v>
      </c>
      <c r="Q71" s="84">
        <f t="shared" si="8"/>
        <v>1680</v>
      </c>
      <c r="R71" s="84">
        <f t="shared" si="9"/>
        <v>2440</v>
      </c>
      <c r="S71" s="233">
        <f t="shared" si="10"/>
        <v>-760</v>
      </c>
      <c r="T71" s="23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" customHeight="1" x14ac:dyDescent="0.2">
      <c r="A72" s="86" t="s">
        <v>37</v>
      </c>
      <c r="B72" s="159" t="s">
        <v>299</v>
      </c>
      <c r="C72" s="170" t="s">
        <v>319</v>
      </c>
      <c r="D72" s="172" t="s">
        <v>162</v>
      </c>
      <c r="E72" s="82"/>
      <c r="F72" s="83"/>
      <c r="G72" s="84">
        <f t="shared" si="5"/>
        <v>0</v>
      </c>
      <c r="H72" s="82"/>
      <c r="I72" s="83"/>
      <c r="J72" s="84">
        <f t="shared" si="6"/>
        <v>0</v>
      </c>
      <c r="K72" s="82">
        <v>60</v>
      </c>
      <c r="L72" s="83">
        <v>180</v>
      </c>
      <c r="M72" s="84">
        <f t="shared" si="7"/>
        <v>10800</v>
      </c>
      <c r="N72" s="180">
        <v>39</v>
      </c>
      <c r="O72" s="178">
        <v>180</v>
      </c>
      <c r="P72" s="179">
        <v>7140</v>
      </c>
      <c r="Q72" s="84">
        <f t="shared" si="8"/>
        <v>10800</v>
      </c>
      <c r="R72" s="84">
        <f t="shared" si="9"/>
        <v>7140</v>
      </c>
      <c r="S72" s="233">
        <f t="shared" si="10"/>
        <v>3660</v>
      </c>
      <c r="T72" s="23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63.75" customHeight="1" x14ac:dyDescent="0.2">
      <c r="A73" s="86" t="s">
        <v>37</v>
      </c>
      <c r="B73" s="159" t="s">
        <v>300</v>
      </c>
      <c r="C73" s="170" t="s">
        <v>320</v>
      </c>
      <c r="D73" s="172" t="s">
        <v>162</v>
      </c>
      <c r="E73" s="82"/>
      <c r="F73" s="83"/>
      <c r="G73" s="84">
        <f t="shared" si="5"/>
        <v>0</v>
      </c>
      <c r="H73" s="82"/>
      <c r="I73" s="83"/>
      <c r="J73" s="84">
        <f t="shared" si="6"/>
        <v>0</v>
      </c>
      <c r="K73" s="82">
        <v>24</v>
      </c>
      <c r="L73" s="83">
        <v>72.5</v>
      </c>
      <c r="M73" s="84">
        <f t="shared" si="7"/>
        <v>1740</v>
      </c>
      <c r="N73" s="82">
        <v>24</v>
      </c>
      <c r="O73" s="83">
        <v>115</v>
      </c>
      <c r="P73" s="84">
        <f>N73*O73</f>
        <v>2760</v>
      </c>
      <c r="Q73" s="84">
        <f t="shared" si="8"/>
        <v>1740</v>
      </c>
      <c r="R73" s="84">
        <f t="shared" si="9"/>
        <v>2760</v>
      </c>
      <c r="S73" s="233">
        <f t="shared" si="10"/>
        <v>-1020</v>
      </c>
      <c r="T73" s="236" t="s">
        <v>347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4.25" customHeight="1" x14ac:dyDescent="0.2">
      <c r="A74" s="86" t="s">
        <v>37</v>
      </c>
      <c r="B74" s="159" t="s">
        <v>301</v>
      </c>
      <c r="C74" s="170" t="s">
        <v>321</v>
      </c>
      <c r="D74" s="172" t="s">
        <v>162</v>
      </c>
      <c r="E74" s="82"/>
      <c r="F74" s="83"/>
      <c r="G74" s="84">
        <f t="shared" si="5"/>
        <v>0</v>
      </c>
      <c r="H74" s="82"/>
      <c r="I74" s="83"/>
      <c r="J74" s="84">
        <f t="shared" si="6"/>
        <v>0</v>
      </c>
      <c r="K74" s="82">
        <v>12</v>
      </c>
      <c r="L74" s="83">
        <v>80</v>
      </c>
      <c r="M74" s="84">
        <f t="shared" si="7"/>
        <v>960</v>
      </c>
      <c r="N74" s="82">
        <v>24</v>
      </c>
      <c r="O74" s="83">
        <v>115</v>
      </c>
      <c r="P74" s="84">
        <f>N74*O74</f>
        <v>2760</v>
      </c>
      <c r="Q74" s="84">
        <f t="shared" si="8"/>
        <v>960</v>
      </c>
      <c r="R74" s="84">
        <f t="shared" si="9"/>
        <v>2760</v>
      </c>
      <c r="S74" s="233">
        <f t="shared" si="10"/>
        <v>-1800</v>
      </c>
      <c r="T74" s="23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66" customHeight="1" x14ac:dyDescent="0.2">
      <c r="A75" s="86" t="s">
        <v>37</v>
      </c>
      <c r="B75" s="159" t="s">
        <v>302</v>
      </c>
      <c r="C75" s="170" t="s">
        <v>322</v>
      </c>
      <c r="D75" s="172" t="s">
        <v>162</v>
      </c>
      <c r="E75" s="82"/>
      <c r="F75" s="83"/>
      <c r="G75" s="84">
        <f>E75*F75</f>
        <v>0</v>
      </c>
      <c r="H75" s="82"/>
      <c r="I75" s="83"/>
      <c r="J75" s="84">
        <f>H75*I75</f>
        <v>0</v>
      </c>
      <c r="K75" s="82">
        <v>12</v>
      </c>
      <c r="L75" s="83">
        <v>57.5</v>
      </c>
      <c r="M75" s="84">
        <f>K75*L75</f>
        <v>690</v>
      </c>
      <c r="N75" s="82">
        <v>24</v>
      </c>
      <c r="O75" s="83">
        <v>90</v>
      </c>
      <c r="P75" s="84">
        <f>N75*O75</f>
        <v>2160</v>
      </c>
      <c r="Q75" s="84">
        <f>G75+M75</f>
        <v>690</v>
      </c>
      <c r="R75" s="84">
        <f>J75+P75</f>
        <v>2160</v>
      </c>
      <c r="S75" s="233">
        <f>Q75-R75</f>
        <v>-1470</v>
      </c>
      <c r="T75" s="236" t="s">
        <v>348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27" customHeight="1" x14ac:dyDescent="0.2">
      <c r="A76" s="86" t="s">
        <v>37</v>
      </c>
      <c r="B76" s="159" t="s">
        <v>303</v>
      </c>
      <c r="C76" s="170" t="s">
        <v>323</v>
      </c>
      <c r="D76" s="172" t="s">
        <v>162</v>
      </c>
      <c r="E76" s="82"/>
      <c r="F76" s="83"/>
      <c r="G76" s="84">
        <f>E76*F76</f>
        <v>0</v>
      </c>
      <c r="H76" s="82"/>
      <c r="I76" s="83"/>
      <c r="J76" s="84">
        <f>H76*I76</f>
        <v>0</v>
      </c>
      <c r="K76" s="82">
        <v>12</v>
      </c>
      <c r="L76" s="83">
        <v>97.5</v>
      </c>
      <c r="M76" s="84">
        <f>K76*L76</f>
        <v>1170</v>
      </c>
      <c r="N76" s="82">
        <v>12</v>
      </c>
      <c r="O76" s="83">
        <v>167</v>
      </c>
      <c r="P76" s="84">
        <f>N76*O76</f>
        <v>2004</v>
      </c>
      <c r="Q76" s="84">
        <f>G76+M76</f>
        <v>1170</v>
      </c>
      <c r="R76" s="84">
        <f>J76+P76</f>
        <v>2004</v>
      </c>
      <c r="S76" s="233">
        <f>Q76-R76</f>
        <v>-834</v>
      </c>
      <c r="T76" s="23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8" customHeight="1" x14ac:dyDescent="0.2">
      <c r="A77" s="86" t="s">
        <v>37</v>
      </c>
      <c r="B77" s="159" t="s">
        <v>304</v>
      </c>
      <c r="C77" s="170" t="s">
        <v>324</v>
      </c>
      <c r="D77" s="172" t="s">
        <v>162</v>
      </c>
      <c r="E77" s="82"/>
      <c r="F77" s="83"/>
      <c r="G77" s="84">
        <f>E77*F77</f>
        <v>0</v>
      </c>
      <c r="H77" s="82"/>
      <c r="I77" s="83"/>
      <c r="J77" s="84">
        <f>H77*I77</f>
        <v>0</v>
      </c>
      <c r="K77" s="82">
        <v>12</v>
      </c>
      <c r="L77" s="83">
        <v>300</v>
      </c>
      <c r="M77" s="84">
        <f>K77*L77</f>
        <v>3600</v>
      </c>
      <c r="N77" s="180">
        <v>29</v>
      </c>
      <c r="O77" s="178">
        <v>300</v>
      </c>
      <c r="P77" s="179">
        <v>8916</v>
      </c>
      <c r="Q77" s="84">
        <f>G77+M77</f>
        <v>3600</v>
      </c>
      <c r="R77" s="84">
        <f>J77+P77</f>
        <v>8916</v>
      </c>
      <c r="S77" s="233">
        <f>Q77-R77</f>
        <v>-5316</v>
      </c>
      <c r="T77" s="23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6.5" customHeight="1" thickBot="1" x14ac:dyDescent="0.25">
      <c r="A78" s="88" t="s">
        <v>37</v>
      </c>
      <c r="B78" s="157" t="s">
        <v>305</v>
      </c>
      <c r="C78" s="170" t="s">
        <v>325</v>
      </c>
      <c r="D78" s="172" t="s">
        <v>162</v>
      </c>
      <c r="E78" s="92"/>
      <c r="F78" s="93"/>
      <c r="G78" s="94">
        <f>E78*F78</f>
        <v>0</v>
      </c>
      <c r="H78" s="92"/>
      <c r="I78" s="93"/>
      <c r="J78" s="94">
        <f>H78*I78</f>
        <v>0</v>
      </c>
      <c r="K78" s="92">
        <v>12</v>
      </c>
      <c r="L78" s="93">
        <v>600</v>
      </c>
      <c r="M78" s="94">
        <f>K78*L78</f>
        <v>7200</v>
      </c>
      <c r="N78" s="192">
        <v>12</v>
      </c>
      <c r="O78" s="193">
        <v>630</v>
      </c>
      <c r="P78" s="194">
        <v>7560</v>
      </c>
      <c r="Q78" s="84">
        <f>G78+M78</f>
        <v>7200</v>
      </c>
      <c r="R78" s="84">
        <f>J78+P78</f>
        <v>7560</v>
      </c>
      <c r="S78" s="233">
        <f>Q78-R78</f>
        <v>-360</v>
      </c>
      <c r="T78" s="237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thickBot="1" x14ac:dyDescent="0.25">
      <c r="A79" s="96" t="s">
        <v>81</v>
      </c>
      <c r="B79" s="97"/>
      <c r="C79" s="98"/>
      <c r="D79" s="99"/>
      <c r="E79" s="100"/>
      <c r="F79" s="101"/>
      <c r="G79" s="102">
        <f>SUM(G59:G78)</f>
        <v>0</v>
      </c>
      <c r="H79" s="100"/>
      <c r="I79" s="101"/>
      <c r="J79" s="102">
        <f>SUM(J59:J78)</f>
        <v>0</v>
      </c>
      <c r="K79" s="100"/>
      <c r="L79" s="101"/>
      <c r="M79" s="102">
        <f>SUM(M59:M78)</f>
        <v>79065</v>
      </c>
      <c r="N79" s="100"/>
      <c r="O79" s="101"/>
      <c r="P79" s="102">
        <f>SUM(P59:P78)</f>
        <v>131723</v>
      </c>
      <c r="Q79" s="102">
        <f>SUM(Q59:Q78)</f>
        <v>79065</v>
      </c>
      <c r="R79" s="102">
        <f>SUM(R59:R78)</f>
        <v>131723</v>
      </c>
      <c r="S79" s="102">
        <f>SUM(S59:S78)</f>
        <v>-52658</v>
      </c>
      <c r="T79" s="156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thickBot="1" x14ac:dyDescent="0.25">
      <c r="A80" s="71" t="s">
        <v>26</v>
      </c>
      <c r="B80" s="72" t="s">
        <v>82</v>
      </c>
      <c r="C80" s="71" t="s">
        <v>83</v>
      </c>
      <c r="D80" s="73"/>
      <c r="E80" s="66"/>
      <c r="F80" s="67"/>
      <c r="G80" s="68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16.5" customHeight="1" x14ac:dyDescent="0.2">
      <c r="A81" s="195" t="s">
        <v>37</v>
      </c>
      <c r="B81" s="196" t="s">
        <v>84</v>
      </c>
      <c r="C81" s="232" t="s">
        <v>129</v>
      </c>
      <c r="D81" s="176" t="s">
        <v>85</v>
      </c>
      <c r="E81" s="219">
        <v>150</v>
      </c>
      <c r="F81" s="220">
        <v>10</v>
      </c>
      <c r="G81" s="222">
        <f>E81*F81</f>
        <v>1500</v>
      </c>
      <c r="H81" s="177"/>
      <c r="I81" s="178"/>
      <c r="J81" s="179">
        <f>H81*I81</f>
        <v>0</v>
      </c>
      <c r="K81" s="180">
        <v>450</v>
      </c>
      <c r="L81" s="178">
        <v>10</v>
      </c>
      <c r="M81" s="179">
        <f>K81*L81</f>
        <v>4500</v>
      </c>
      <c r="N81" s="180">
        <v>300</v>
      </c>
      <c r="O81" s="178">
        <v>10</v>
      </c>
      <c r="P81" s="179">
        <f t="shared" ref="P81:P86" si="11">N81*O81</f>
        <v>3000</v>
      </c>
      <c r="Q81" s="179">
        <f t="shared" ref="Q81:Q88" si="12">G81+M81</f>
        <v>6000</v>
      </c>
      <c r="R81" s="179">
        <f t="shared" ref="R81:R88" si="13">J81+P81</f>
        <v>3000</v>
      </c>
      <c r="S81" s="179">
        <f t="shared" ref="S81:S88" si="14">Q81-R81</f>
        <v>3000</v>
      </c>
      <c r="T81" s="18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7.25" customHeight="1" x14ac:dyDescent="0.2">
      <c r="A82" s="199" t="s">
        <v>37</v>
      </c>
      <c r="B82" s="202" t="s">
        <v>86</v>
      </c>
      <c r="C82" s="232" t="s">
        <v>130</v>
      </c>
      <c r="D82" s="176" t="s">
        <v>85</v>
      </c>
      <c r="E82" s="182">
        <v>1000</v>
      </c>
      <c r="F82" s="183">
        <v>1.7</v>
      </c>
      <c r="G82" s="184">
        <f>E82*F82</f>
        <v>1700</v>
      </c>
      <c r="H82" s="177"/>
      <c r="I82" s="178"/>
      <c r="J82" s="179">
        <f>H82*I82</f>
        <v>0</v>
      </c>
      <c r="K82" s="180">
        <v>3000</v>
      </c>
      <c r="L82" s="178">
        <v>1.7</v>
      </c>
      <c r="M82" s="179">
        <f>K82*L82</f>
        <v>5100</v>
      </c>
      <c r="N82" s="180">
        <v>2000</v>
      </c>
      <c r="O82" s="178">
        <v>1.5</v>
      </c>
      <c r="P82" s="179">
        <f t="shared" si="11"/>
        <v>3000</v>
      </c>
      <c r="Q82" s="179">
        <f t="shared" si="12"/>
        <v>6800</v>
      </c>
      <c r="R82" s="179">
        <f t="shared" si="13"/>
        <v>3000</v>
      </c>
      <c r="S82" s="179">
        <f t="shared" si="14"/>
        <v>3800</v>
      </c>
      <c r="T82" s="181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27" customHeight="1" x14ac:dyDescent="0.2">
      <c r="A83" s="205" t="s">
        <v>37</v>
      </c>
      <c r="B83" s="200" t="s">
        <v>87</v>
      </c>
      <c r="C83" s="185" t="s">
        <v>131</v>
      </c>
      <c r="D83" s="176" t="s">
        <v>85</v>
      </c>
      <c r="E83" s="182">
        <v>150</v>
      </c>
      <c r="F83" s="183">
        <v>10</v>
      </c>
      <c r="G83" s="184">
        <f>E83*F83</f>
        <v>1500</v>
      </c>
      <c r="H83" s="177"/>
      <c r="I83" s="178"/>
      <c r="J83" s="179">
        <f t="shared" ref="J83:J143" si="15">H83*I83</f>
        <v>0</v>
      </c>
      <c r="K83" s="180">
        <v>450</v>
      </c>
      <c r="L83" s="178">
        <v>10</v>
      </c>
      <c r="M83" s="179">
        <f t="shared" ref="M83:M129" si="16">K83*L83</f>
        <v>4500</v>
      </c>
      <c r="N83" s="180">
        <v>450</v>
      </c>
      <c r="O83" s="178">
        <v>10</v>
      </c>
      <c r="P83" s="179">
        <f t="shared" si="11"/>
        <v>4500</v>
      </c>
      <c r="Q83" s="179">
        <f t="shared" si="12"/>
        <v>6000</v>
      </c>
      <c r="R83" s="179">
        <f t="shared" si="13"/>
        <v>4500</v>
      </c>
      <c r="S83" s="179">
        <f t="shared" si="14"/>
        <v>1500</v>
      </c>
      <c r="T83" s="181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28.5" customHeight="1" x14ac:dyDescent="0.2">
      <c r="A84" s="205" t="s">
        <v>37</v>
      </c>
      <c r="B84" s="200" t="s">
        <v>125</v>
      </c>
      <c r="C84" s="185" t="s">
        <v>132</v>
      </c>
      <c r="D84" s="176" t="s">
        <v>85</v>
      </c>
      <c r="E84" s="182">
        <v>1000</v>
      </c>
      <c r="F84" s="183">
        <v>1.7</v>
      </c>
      <c r="G84" s="184">
        <f>E84*F84</f>
        <v>1700</v>
      </c>
      <c r="H84" s="177"/>
      <c r="I84" s="178"/>
      <c r="J84" s="179">
        <f t="shared" si="15"/>
        <v>0</v>
      </c>
      <c r="K84" s="180">
        <v>3000</v>
      </c>
      <c r="L84" s="178">
        <v>1.7</v>
      </c>
      <c r="M84" s="179">
        <f t="shared" si="16"/>
        <v>5100</v>
      </c>
      <c r="N84" s="180">
        <v>3000</v>
      </c>
      <c r="O84" s="178">
        <v>1.5</v>
      </c>
      <c r="P84" s="179">
        <f t="shared" si="11"/>
        <v>4500</v>
      </c>
      <c r="Q84" s="179">
        <f t="shared" si="12"/>
        <v>6800</v>
      </c>
      <c r="R84" s="179">
        <f t="shared" si="13"/>
        <v>4500</v>
      </c>
      <c r="S84" s="179">
        <f t="shared" si="14"/>
        <v>2300</v>
      </c>
      <c r="T84" s="181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26.25" customHeight="1" x14ac:dyDescent="0.2">
      <c r="A85" s="205" t="s">
        <v>37</v>
      </c>
      <c r="B85" s="200" t="s">
        <v>126</v>
      </c>
      <c r="C85" s="185" t="s">
        <v>133</v>
      </c>
      <c r="D85" s="176" t="s">
        <v>85</v>
      </c>
      <c r="E85" s="182">
        <v>1</v>
      </c>
      <c r="F85" s="183">
        <v>1300</v>
      </c>
      <c r="G85" s="184">
        <f>E85*F85</f>
        <v>1300</v>
      </c>
      <c r="H85" s="177"/>
      <c r="I85" s="178"/>
      <c r="J85" s="179">
        <f t="shared" si="15"/>
        <v>0</v>
      </c>
      <c r="K85" s="180">
        <v>3</v>
      </c>
      <c r="L85" s="178">
        <v>1300</v>
      </c>
      <c r="M85" s="179">
        <f t="shared" si="16"/>
        <v>3900</v>
      </c>
      <c r="N85" s="180">
        <v>3</v>
      </c>
      <c r="O85" s="178">
        <v>1600</v>
      </c>
      <c r="P85" s="179">
        <f t="shared" si="11"/>
        <v>4800</v>
      </c>
      <c r="Q85" s="179">
        <f t="shared" si="12"/>
        <v>5200</v>
      </c>
      <c r="R85" s="179">
        <f t="shared" si="13"/>
        <v>4800</v>
      </c>
      <c r="S85" s="179">
        <f t="shared" si="14"/>
        <v>400</v>
      </c>
      <c r="T85" s="181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27" customHeight="1" x14ac:dyDescent="0.2">
      <c r="A86" s="205" t="s">
        <v>37</v>
      </c>
      <c r="B86" s="186" t="s">
        <v>134</v>
      </c>
      <c r="C86" s="185" t="s">
        <v>135</v>
      </c>
      <c r="D86" s="176" t="s">
        <v>85</v>
      </c>
      <c r="E86" s="182"/>
      <c r="F86" s="183"/>
      <c r="G86" s="184">
        <f t="shared" ref="G86:G142" si="17">E86*F86</f>
        <v>0</v>
      </c>
      <c r="H86" s="177"/>
      <c r="I86" s="178"/>
      <c r="J86" s="179">
        <f t="shared" si="15"/>
        <v>0</v>
      </c>
      <c r="K86" s="180">
        <v>2</v>
      </c>
      <c r="L86" s="178">
        <v>4250</v>
      </c>
      <c r="M86" s="179">
        <f t="shared" si="16"/>
        <v>8500</v>
      </c>
      <c r="N86" s="180">
        <v>2</v>
      </c>
      <c r="O86" s="178">
        <v>4250</v>
      </c>
      <c r="P86" s="179">
        <f t="shared" si="11"/>
        <v>8500</v>
      </c>
      <c r="Q86" s="179">
        <f t="shared" si="12"/>
        <v>8500</v>
      </c>
      <c r="R86" s="179">
        <f t="shared" si="13"/>
        <v>8500</v>
      </c>
      <c r="S86" s="179">
        <f t="shared" si="14"/>
        <v>0</v>
      </c>
      <c r="T86" s="181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8.75" customHeight="1" x14ac:dyDescent="0.2">
      <c r="A87" s="205" t="s">
        <v>37</v>
      </c>
      <c r="B87" s="186" t="s">
        <v>136</v>
      </c>
      <c r="C87" s="185" t="s">
        <v>127</v>
      </c>
      <c r="D87" s="176" t="s">
        <v>326</v>
      </c>
      <c r="E87" s="182"/>
      <c r="F87" s="183"/>
      <c r="G87" s="184">
        <f t="shared" si="17"/>
        <v>0</v>
      </c>
      <c r="H87" s="177"/>
      <c r="I87" s="178"/>
      <c r="J87" s="179">
        <f t="shared" si="15"/>
        <v>0</v>
      </c>
      <c r="K87" s="180">
        <v>950</v>
      </c>
      <c r="L87" s="178">
        <v>26.49</v>
      </c>
      <c r="M87" s="179">
        <f t="shared" si="16"/>
        <v>25165.5</v>
      </c>
      <c r="N87" s="180">
        <v>1190</v>
      </c>
      <c r="O87" s="178">
        <v>25.16</v>
      </c>
      <c r="P87" s="179">
        <v>29945.71</v>
      </c>
      <c r="Q87" s="179">
        <f t="shared" si="12"/>
        <v>25165.5</v>
      </c>
      <c r="R87" s="179">
        <f t="shared" si="13"/>
        <v>29945.71</v>
      </c>
      <c r="S87" s="179">
        <f t="shared" si="14"/>
        <v>-4780.2099999999991</v>
      </c>
      <c r="T87" s="181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8" customHeight="1" x14ac:dyDescent="0.2">
      <c r="A88" s="205" t="s">
        <v>37</v>
      </c>
      <c r="B88" s="186" t="s">
        <v>137</v>
      </c>
      <c r="C88" s="185" t="s">
        <v>128</v>
      </c>
      <c r="D88" s="176" t="s">
        <v>326</v>
      </c>
      <c r="E88" s="182"/>
      <c r="F88" s="183"/>
      <c r="G88" s="184">
        <f t="shared" si="17"/>
        <v>0</v>
      </c>
      <c r="H88" s="177"/>
      <c r="I88" s="178"/>
      <c r="J88" s="179">
        <f t="shared" si="15"/>
        <v>0</v>
      </c>
      <c r="K88" s="180">
        <v>1150</v>
      </c>
      <c r="L88" s="178">
        <v>25.49</v>
      </c>
      <c r="M88" s="179">
        <f t="shared" si="16"/>
        <v>29313.5</v>
      </c>
      <c r="N88" s="180">
        <v>830</v>
      </c>
      <c r="O88" s="178">
        <v>24.16</v>
      </c>
      <c r="P88" s="179">
        <v>20054.29</v>
      </c>
      <c r="Q88" s="179">
        <f t="shared" si="12"/>
        <v>29313.5</v>
      </c>
      <c r="R88" s="179">
        <f t="shared" si="13"/>
        <v>20054.29</v>
      </c>
      <c r="S88" s="179">
        <f t="shared" si="14"/>
        <v>9259.2099999999991</v>
      </c>
      <c r="T88" s="181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8.75" customHeight="1" x14ac:dyDescent="0.2">
      <c r="A89" s="205" t="s">
        <v>37</v>
      </c>
      <c r="B89" s="186" t="s">
        <v>174</v>
      </c>
      <c r="C89" s="185" t="s">
        <v>260</v>
      </c>
      <c r="D89" s="176" t="s">
        <v>85</v>
      </c>
      <c r="E89" s="182"/>
      <c r="F89" s="183"/>
      <c r="G89" s="184">
        <f t="shared" si="17"/>
        <v>0</v>
      </c>
      <c r="H89" s="177"/>
      <c r="I89" s="178"/>
      <c r="J89" s="179">
        <f t="shared" si="15"/>
        <v>0</v>
      </c>
      <c r="K89" s="180">
        <v>1</v>
      </c>
      <c r="L89" s="178">
        <v>5800</v>
      </c>
      <c r="M89" s="179">
        <f t="shared" si="16"/>
        <v>5800</v>
      </c>
      <c r="N89" s="180">
        <v>1</v>
      </c>
      <c r="O89" s="178">
        <v>5800</v>
      </c>
      <c r="P89" s="179">
        <f t="shared" ref="P89:P112" si="18">N89*O89</f>
        <v>5800</v>
      </c>
      <c r="Q89" s="179">
        <f t="shared" ref="Q89:Q112" si="19">G89+M89</f>
        <v>5800</v>
      </c>
      <c r="R89" s="179">
        <f t="shared" ref="R89:R112" si="20">J89+P89</f>
        <v>5800</v>
      </c>
      <c r="S89" s="179">
        <f t="shared" ref="S89:S112" si="21">Q89-R89</f>
        <v>0</v>
      </c>
      <c r="T89" s="181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9.5" customHeight="1" x14ac:dyDescent="0.2">
      <c r="A90" s="205" t="s">
        <v>37</v>
      </c>
      <c r="B90" s="186" t="s">
        <v>175</v>
      </c>
      <c r="C90" s="185" t="s">
        <v>238</v>
      </c>
      <c r="D90" s="176" t="s">
        <v>85</v>
      </c>
      <c r="E90" s="182"/>
      <c r="F90" s="183"/>
      <c r="G90" s="184">
        <f t="shared" si="17"/>
        <v>0</v>
      </c>
      <c r="H90" s="177"/>
      <c r="I90" s="178"/>
      <c r="J90" s="179">
        <f t="shared" si="15"/>
        <v>0</v>
      </c>
      <c r="K90" s="180">
        <v>40</v>
      </c>
      <c r="L90" s="178">
        <v>90</v>
      </c>
      <c r="M90" s="179">
        <f t="shared" si="16"/>
        <v>3600</v>
      </c>
      <c r="N90" s="180">
        <v>95</v>
      </c>
      <c r="O90" s="178">
        <v>90</v>
      </c>
      <c r="P90" s="179">
        <f t="shared" si="18"/>
        <v>8550</v>
      </c>
      <c r="Q90" s="179">
        <f t="shared" si="19"/>
        <v>3600</v>
      </c>
      <c r="R90" s="179">
        <f t="shared" si="20"/>
        <v>8550</v>
      </c>
      <c r="S90" s="179">
        <f t="shared" si="21"/>
        <v>-4950</v>
      </c>
      <c r="T90" s="181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20.25" customHeight="1" x14ac:dyDescent="0.2">
      <c r="A91" s="205" t="s">
        <v>37</v>
      </c>
      <c r="B91" s="186" t="s">
        <v>176</v>
      </c>
      <c r="C91" s="185" t="s">
        <v>236</v>
      </c>
      <c r="D91" s="176" t="s">
        <v>85</v>
      </c>
      <c r="E91" s="182"/>
      <c r="F91" s="183"/>
      <c r="G91" s="184">
        <f t="shared" si="17"/>
        <v>0</v>
      </c>
      <c r="H91" s="177"/>
      <c r="I91" s="178"/>
      <c r="J91" s="179">
        <f t="shared" si="15"/>
        <v>0</v>
      </c>
      <c r="K91" s="180">
        <v>1200</v>
      </c>
      <c r="L91" s="178">
        <v>6</v>
      </c>
      <c r="M91" s="179">
        <f t="shared" si="16"/>
        <v>7200</v>
      </c>
      <c r="N91" s="180">
        <v>1800</v>
      </c>
      <c r="O91" s="178">
        <v>6</v>
      </c>
      <c r="P91" s="179">
        <f t="shared" si="18"/>
        <v>10800</v>
      </c>
      <c r="Q91" s="179">
        <f t="shared" si="19"/>
        <v>7200</v>
      </c>
      <c r="R91" s="179">
        <f t="shared" si="20"/>
        <v>10800</v>
      </c>
      <c r="S91" s="179">
        <f t="shared" si="21"/>
        <v>-3600</v>
      </c>
      <c r="T91" s="18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21" customHeight="1" x14ac:dyDescent="0.2">
      <c r="A92" s="205" t="s">
        <v>37</v>
      </c>
      <c r="B92" s="186" t="s">
        <v>177</v>
      </c>
      <c r="C92" s="185" t="s">
        <v>237</v>
      </c>
      <c r="D92" s="176" t="s">
        <v>85</v>
      </c>
      <c r="E92" s="182"/>
      <c r="F92" s="183"/>
      <c r="G92" s="184">
        <f t="shared" si="17"/>
        <v>0</v>
      </c>
      <c r="H92" s="177"/>
      <c r="I92" s="178"/>
      <c r="J92" s="179">
        <f t="shared" si="15"/>
        <v>0</v>
      </c>
      <c r="K92" s="180">
        <v>300</v>
      </c>
      <c r="L92" s="178">
        <v>42</v>
      </c>
      <c r="M92" s="179">
        <f t="shared" si="16"/>
        <v>12600</v>
      </c>
      <c r="N92" s="180">
        <v>300</v>
      </c>
      <c r="O92" s="178">
        <v>42</v>
      </c>
      <c r="P92" s="179">
        <f t="shared" si="18"/>
        <v>12600</v>
      </c>
      <c r="Q92" s="179">
        <f t="shared" si="19"/>
        <v>12600</v>
      </c>
      <c r="R92" s="179">
        <f t="shared" si="20"/>
        <v>12600</v>
      </c>
      <c r="S92" s="179">
        <f t="shared" si="21"/>
        <v>0</v>
      </c>
      <c r="T92" s="181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20.25" customHeight="1" x14ac:dyDescent="0.2">
      <c r="A93" s="205" t="s">
        <v>37</v>
      </c>
      <c r="B93" s="186" t="s">
        <v>178</v>
      </c>
      <c r="C93" s="185" t="s">
        <v>233</v>
      </c>
      <c r="D93" s="176" t="s">
        <v>85</v>
      </c>
      <c r="E93" s="182"/>
      <c r="F93" s="183"/>
      <c r="G93" s="184">
        <f t="shared" si="17"/>
        <v>0</v>
      </c>
      <c r="H93" s="177"/>
      <c r="I93" s="178"/>
      <c r="J93" s="179">
        <f t="shared" si="15"/>
        <v>0</v>
      </c>
      <c r="K93" s="180">
        <v>250</v>
      </c>
      <c r="L93" s="178">
        <v>26</v>
      </c>
      <c r="M93" s="179">
        <f t="shared" si="16"/>
        <v>6500</v>
      </c>
      <c r="N93" s="180">
        <v>260</v>
      </c>
      <c r="O93" s="178">
        <v>26</v>
      </c>
      <c r="P93" s="179">
        <f t="shared" si="18"/>
        <v>6760</v>
      </c>
      <c r="Q93" s="179">
        <f t="shared" si="19"/>
        <v>6500</v>
      </c>
      <c r="R93" s="179">
        <f t="shared" si="20"/>
        <v>6760</v>
      </c>
      <c r="S93" s="179">
        <f t="shared" si="21"/>
        <v>-260</v>
      </c>
      <c r="T93" s="181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8.75" customHeight="1" x14ac:dyDescent="0.2">
      <c r="A94" s="205" t="s">
        <v>37</v>
      </c>
      <c r="B94" s="186" t="s">
        <v>179</v>
      </c>
      <c r="C94" s="185" t="s">
        <v>234</v>
      </c>
      <c r="D94" s="176" t="s">
        <v>85</v>
      </c>
      <c r="E94" s="182"/>
      <c r="F94" s="183"/>
      <c r="G94" s="184">
        <f t="shared" si="17"/>
        <v>0</v>
      </c>
      <c r="H94" s="177"/>
      <c r="I94" s="178"/>
      <c r="J94" s="179">
        <f t="shared" si="15"/>
        <v>0</v>
      </c>
      <c r="K94" s="180">
        <v>70</v>
      </c>
      <c r="L94" s="178">
        <v>24</v>
      </c>
      <c r="M94" s="179">
        <f t="shared" si="16"/>
        <v>1680</v>
      </c>
      <c r="N94" s="180">
        <v>70</v>
      </c>
      <c r="O94" s="178">
        <v>24</v>
      </c>
      <c r="P94" s="179">
        <f t="shared" si="18"/>
        <v>1680</v>
      </c>
      <c r="Q94" s="179">
        <f t="shared" si="19"/>
        <v>1680</v>
      </c>
      <c r="R94" s="179">
        <f t="shared" si="20"/>
        <v>1680</v>
      </c>
      <c r="S94" s="179">
        <f t="shared" si="21"/>
        <v>0</v>
      </c>
      <c r="T94" s="181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20.25" customHeight="1" x14ac:dyDescent="0.2">
      <c r="A95" s="205" t="s">
        <v>37</v>
      </c>
      <c r="B95" s="186" t="s">
        <v>180</v>
      </c>
      <c r="C95" s="185" t="s">
        <v>235</v>
      </c>
      <c r="D95" s="176" t="s">
        <v>85</v>
      </c>
      <c r="E95" s="182"/>
      <c r="F95" s="183"/>
      <c r="G95" s="184">
        <f t="shared" si="17"/>
        <v>0</v>
      </c>
      <c r="H95" s="177"/>
      <c r="I95" s="178"/>
      <c r="J95" s="179">
        <f t="shared" si="15"/>
        <v>0</v>
      </c>
      <c r="K95" s="180">
        <v>30</v>
      </c>
      <c r="L95" s="178">
        <v>33</v>
      </c>
      <c r="M95" s="179">
        <f t="shared" si="16"/>
        <v>990</v>
      </c>
      <c r="N95" s="180">
        <v>45</v>
      </c>
      <c r="O95" s="178">
        <v>33</v>
      </c>
      <c r="P95" s="179">
        <f t="shared" si="18"/>
        <v>1485</v>
      </c>
      <c r="Q95" s="179">
        <f t="shared" si="19"/>
        <v>990</v>
      </c>
      <c r="R95" s="179">
        <f t="shared" si="20"/>
        <v>1485</v>
      </c>
      <c r="S95" s="179">
        <f t="shared" si="21"/>
        <v>-495</v>
      </c>
      <c r="T95" s="181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20.25" customHeight="1" x14ac:dyDescent="0.2">
      <c r="A96" s="205" t="s">
        <v>37</v>
      </c>
      <c r="B96" s="186" t="s">
        <v>181</v>
      </c>
      <c r="C96" s="185" t="s">
        <v>259</v>
      </c>
      <c r="D96" s="176" t="s">
        <v>85</v>
      </c>
      <c r="E96" s="182">
        <v>200</v>
      </c>
      <c r="F96" s="183">
        <v>6</v>
      </c>
      <c r="G96" s="184">
        <f t="shared" si="17"/>
        <v>1200</v>
      </c>
      <c r="H96" s="177"/>
      <c r="I96" s="178"/>
      <c r="J96" s="179">
        <f t="shared" si="15"/>
        <v>0</v>
      </c>
      <c r="K96" s="180"/>
      <c r="L96" s="178"/>
      <c r="M96" s="179">
        <f t="shared" si="16"/>
        <v>0</v>
      </c>
      <c r="N96" s="180">
        <v>400</v>
      </c>
      <c r="O96" s="178">
        <v>6</v>
      </c>
      <c r="P96" s="179">
        <f t="shared" si="18"/>
        <v>2400</v>
      </c>
      <c r="Q96" s="179">
        <f t="shared" si="19"/>
        <v>1200</v>
      </c>
      <c r="R96" s="179">
        <f t="shared" si="20"/>
        <v>2400</v>
      </c>
      <c r="S96" s="179">
        <f t="shared" si="21"/>
        <v>-1200</v>
      </c>
      <c r="T96" s="181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8.75" customHeight="1" x14ac:dyDescent="0.2">
      <c r="A97" s="205" t="s">
        <v>37</v>
      </c>
      <c r="B97" s="186" t="s">
        <v>182</v>
      </c>
      <c r="C97" s="185" t="s">
        <v>253</v>
      </c>
      <c r="D97" s="176" t="s">
        <v>85</v>
      </c>
      <c r="E97" s="182">
        <v>20</v>
      </c>
      <c r="F97" s="183">
        <v>350</v>
      </c>
      <c r="G97" s="184">
        <f t="shared" si="17"/>
        <v>7000</v>
      </c>
      <c r="H97" s="177"/>
      <c r="I97" s="178"/>
      <c r="J97" s="179">
        <f t="shared" si="15"/>
        <v>0</v>
      </c>
      <c r="K97" s="180"/>
      <c r="L97" s="178"/>
      <c r="M97" s="179">
        <f t="shared" si="16"/>
        <v>0</v>
      </c>
      <c r="N97" s="180">
        <v>20</v>
      </c>
      <c r="O97" s="178">
        <v>350</v>
      </c>
      <c r="P97" s="179">
        <f t="shared" si="18"/>
        <v>7000</v>
      </c>
      <c r="Q97" s="179">
        <f t="shared" si="19"/>
        <v>7000</v>
      </c>
      <c r="R97" s="179">
        <f t="shared" si="20"/>
        <v>7000</v>
      </c>
      <c r="S97" s="179">
        <f t="shared" si="21"/>
        <v>0</v>
      </c>
      <c r="T97" s="181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9.5" customHeight="1" x14ac:dyDescent="0.2">
      <c r="A98" s="205" t="s">
        <v>37</v>
      </c>
      <c r="B98" s="186" t="s">
        <v>183</v>
      </c>
      <c r="C98" s="185" t="s">
        <v>254</v>
      </c>
      <c r="D98" s="176" t="s">
        <v>85</v>
      </c>
      <c r="E98" s="182">
        <v>10</v>
      </c>
      <c r="F98" s="183">
        <v>870</v>
      </c>
      <c r="G98" s="184">
        <f t="shared" si="17"/>
        <v>8700</v>
      </c>
      <c r="H98" s="177"/>
      <c r="I98" s="178"/>
      <c r="J98" s="179">
        <f t="shared" si="15"/>
        <v>0</v>
      </c>
      <c r="K98" s="180"/>
      <c r="L98" s="178"/>
      <c r="M98" s="179">
        <f t="shared" si="16"/>
        <v>0</v>
      </c>
      <c r="N98" s="180">
        <v>12</v>
      </c>
      <c r="O98" s="178">
        <v>870</v>
      </c>
      <c r="P98" s="179">
        <f t="shared" si="18"/>
        <v>10440</v>
      </c>
      <c r="Q98" s="179">
        <f t="shared" si="19"/>
        <v>8700</v>
      </c>
      <c r="R98" s="179">
        <f t="shared" si="20"/>
        <v>10440</v>
      </c>
      <c r="S98" s="179">
        <f t="shared" si="21"/>
        <v>-1740</v>
      </c>
      <c r="T98" s="181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20.25" customHeight="1" x14ac:dyDescent="0.2">
      <c r="A99" s="205" t="s">
        <v>37</v>
      </c>
      <c r="B99" s="186" t="s">
        <v>184</v>
      </c>
      <c r="C99" s="185" t="s">
        <v>255</v>
      </c>
      <c r="D99" s="176" t="s">
        <v>85</v>
      </c>
      <c r="E99" s="182">
        <v>20</v>
      </c>
      <c r="F99" s="183">
        <v>160</v>
      </c>
      <c r="G99" s="184">
        <f t="shared" si="17"/>
        <v>3200</v>
      </c>
      <c r="H99" s="177"/>
      <c r="I99" s="178"/>
      <c r="J99" s="179">
        <f t="shared" si="15"/>
        <v>0</v>
      </c>
      <c r="K99" s="180"/>
      <c r="L99" s="178"/>
      <c r="M99" s="179">
        <f t="shared" si="16"/>
        <v>0</v>
      </c>
      <c r="N99" s="180">
        <v>30</v>
      </c>
      <c r="O99" s="178">
        <v>160</v>
      </c>
      <c r="P99" s="179">
        <f t="shared" si="18"/>
        <v>4800</v>
      </c>
      <c r="Q99" s="179">
        <f t="shared" si="19"/>
        <v>3200</v>
      </c>
      <c r="R99" s="179">
        <f t="shared" si="20"/>
        <v>4800</v>
      </c>
      <c r="S99" s="179">
        <f t="shared" si="21"/>
        <v>-1600</v>
      </c>
      <c r="T99" s="181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8.75" customHeight="1" x14ac:dyDescent="0.2">
      <c r="A100" s="205" t="s">
        <v>37</v>
      </c>
      <c r="B100" s="186" t="s">
        <v>185</v>
      </c>
      <c r="C100" s="185" t="s">
        <v>256</v>
      </c>
      <c r="D100" s="176" t="s">
        <v>85</v>
      </c>
      <c r="E100" s="182">
        <v>20</v>
      </c>
      <c r="F100" s="183">
        <v>180</v>
      </c>
      <c r="G100" s="184">
        <f t="shared" si="17"/>
        <v>3600</v>
      </c>
      <c r="H100" s="177"/>
      <c r="I100" s="178"/>
      <c r="J100" s="179">
        <f t="shared" si="15"/>
        <v>0</v>
      </c>
      <c r="K100" s="180"/>
      <c r="L100" s="178"/>
      <c r="M100" s="179">
        <f t="shared" si="16"/>
        <v>0</v>
      </c>
      <c r="N100" s="180">
        <v>20</v>
      </c>
      <c r="O100" s="178">
        <v>180</v>
      </c>
      <c r="P100" s="179">
        <f t="shared" si="18"/>
        <v>3600</v>
      </c>
      <c r="Q100" s="179">
        <f t="shared" si="19"/>
        <v>3600</v>
      </c>
      <c r="R100" s="179">
        <f t="shared" si="20"/>
        <v>3600</v>
      </c>
      <c r="S100" s="179">
        <f t="shared" si="21"/>
        <v>0</v>
      </c>
      <c r="T100" s="181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9.5" customHeight="1" x14ac:dyDescent="0.2">
      <c r="A101" s="205" t="s">
        <v>37</v>
      </c>
      <c r="B101" s="186" t="s">
        <v>186</v>
      </c>
      <c r="C101" s="185" t="s">
        <v>257</v>
      </c>
      <c r="D101" s="176" t="s">
        <v>85</v>
      </c>
      <c r="E101" s="182">
        <v>40</v>
      </c>
      <c r="F101" s="183">
        <v>78</v>
      </c>
      <c r="G101" s="184">
        <f t="shared" si="17"/>
        <v>3120</v>
      </c>
      <c r="H101" s="177"/>
      <c r="I101" s="178"/>
      <c r="J101" s="179">
        <f t="shared" si="15"/>
        <v>0</v>
      </c>
      <c r="K101" s="180"/>
      <c r="L101" s="178"/>
      <c r="M101" s="179">
        <f t="shared" si="16"/>
        <v>0</v>
      </c>
      <c r="N101" s="180">
        <v>60</v>
      </c>
      <c r="O101" s="178">
        <v>78</v>
      </c>
      <c r="P101" s="179">
        <f t="shared" si="18"/>
        <v>4680</v>
      </c>
      <c r="Q101" s="179">
        <f t="shared" si="19"/>
        <v>3120</v>
      </c>
      <c r="R101" s="179">
        <f t="shared" si="20"/>
        <v>4680</v>
      </c>
      <c r="S101" s="179">
        <f t="shared" si="21"/>
        <v>-1560</v>
      </c>
      <c r="T101" s="18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8.75" customHeight="1" x14ac:dyDescent="0.2">
      <c r="A102" s="205" t="s">
        <v>37</v>
      </c>
      <c r="B102" s="186" t="s">
        <v>187</v>
      </c>
      <c r="C102" s="185" t="s">
        <v>288</v>
      </c>
      <c r="D102" s="176" t="s">
        <v>85</v>
      </c>
      <c r="E102" s="182">
        <v>40</v>
      </c>
      <c r="F102" s="183">
        <v>80</v>
      </c>
      <c r="G102" s="184">
        <f t="shared" si="17"/>
        <v>3200</v>
      </c>
      <c r="H102" s="177"/>
      <c r="I102" s="178"/>
      <c r="J102" s="179">
        <f t="shared" si="15"/>
        <v>0</v>
      </c>
      <c r="K102" s="180"/>
      <c r="L102" s="178"/>
      <c r="M102" s="179">
        <f t="shared" si="16"/>
        <v>0</v>
      </c>
      <c r="N102" s="180">
        <v>60</v>
      </c>
      <c r="O102" s="178">
        <v>80</v>
      </c>
      <c r="P102" s="179">
        <f t="shared" si="18"/>
        <v>4800</v>
      </c>
      <c r="Q102" s="179">
        <f t="shared" si="19"/>
        <v>3200</v>
      </c>
      <c r="R102" s="179">
        <f t="shared" si="20"/>
        <v>4800</v>
      </c>
      <c r="S102" s="179">
        <f t="shared" si="21"/>
        <v>-1600</v>
      </c>
      <c r="T102" s="18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8" customHeight="1" x14ac:dyDescent="0.2">
      <c r="A103" s="205" t="s">
        <v>37</v>
      </c>
      <c r="B103" s="186" t="s">
        <v>177</v>
      </c>
      <c r="C103" s="185" t="s">
        <v>258</v>
      </c>
      <c r="D103" s="176" t="s">
        <v>85</v>
      </c>
      <c r="E103" s="182">
        <v>60</v>
      </c>
      <c r="F103" s="183">
        <v>42</v>
      </c>
      <c r="G103" s="184">
        <f t="shared" si="17"/>
        <v>2520</v>
      </c>
      <c r="H103" s="177"/>
      <c r="I103" s="178"/>
      <c r="J103" s="179">
        <f t="shared" si="15"/>
        <v>0</v>
      </c>
      <c r="K103" s="180"/>
      <c r="L103" s="178"/>
      <c r="M103" s="179">
        <f t="shared" si="16"/>
        <v>0</v>
      </c>
      <c r="N103" s="180">
        <v>80</v>
      </c>
      <c r="O103" s="178">
        <v>42</v>
      </c>
      <c r="P103" s="179">
        <f t="shared" si="18"/>
        <v>3360</v>
      </c>
      <c r="Q103" s="179">
        <f t="shared" si="19"/>
        <v>2520</v>
      </c>
      <c r="R103" s="179">
        <f t="shared" si="20"/>
        <v>3360</v>
      </c>
      <c r="S103" s="179">
        <f t="shared" si="21"/>
        <v>-840</v>
      </c>
      <c r="T103" s="18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8" customHeight="1" x14ac:dyDescent="0.2">
      <c r="A104" s="205" t="s">
        <v>37</v>
      </c>
      <c r="B104" s="186" t="s">
        <v>188</v>
      </c>
      <c r="C104" s="185" t="s">
        <v>240</v>
      </c>
      <c r="D104" s="176" t="s">
        <v>85</v>
      </c>
      <c r="E104" s="182">
        <v>300</v>
      </c>
      <c r="F104" s="183">
        <v>10</v>
      </c>
      <c r="G104" s="184">
        <f t="shared" si="17"/>
        <v>3000</v>
      </c>
      <c r="H104" s="177"/>
      <c r="I104" s="178"/>
      <c r="J104" s="179">
        <f t="shared" si="15"/>
        <v>0</v>
      </c>
      <c r="K104" s="180"/>
      <c r="L104" s="178"/>
      <c r="M104" s="179">
        <f t="shared" si="16"/>
        <v>0</v>
      </c>
      <c r="N104" s="180">
        <v>400</v>
      </c>
      <c r="O104" s="178">
        <v>10</v>
      </c>
      <c r="P104" s="179">
        <f t="shared" si="18"/>
        <v>4000</v>
      </c>
      <c r="Q104" s="179">
        <f t="shared" si="19"/>
        <v>3000</v>
      </c>
      <c r="R104" s="179">
        <f t="shared" si="20"/>
        <v>4000</v>
      </c>
      <c r="S104" s="179">
        <f t="shared" si="21"/>
        <v>-1000</v>
      </c>
      <c r="T104" s="18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6.5" customHeight="1" x14ac:dyDescent="0.2">
      <c r="A105" s="205" t="s">
        <v>37</v>
      </c>
      <c r="B105" s="186" t="s">
        <v>189</v>
      </c>
      <c r="C105" s="185" t="s">
        <v>239</v>
      </c>
      <c r="D105" s="176" t="s">
        <v>85</v>
      </c>
      <c r="E105" s="182">
        <v>50</v>
      </c>
      <c r="F105" s="183">
        <v>26</v>
      </c>
      <c r="G105" s="184">
        <f t="shared" si="17"/>
        <v>1300</v>
      </c>
      <c r="H105" s="177"/>
      <c r="I105" s="178"/>
      <c r="J105" s="179">
        <f t="shared" si="15"/>
        <v>0</v>
      </c>
      <c r="K105" s="180">
        <v>50</v>
      </c>
      <c r="L105" s="178">
        <v>26</v>
      </c>
      <c r="M105" s="179">
        <f t="shared" si="16"/>
        <v>1300</v>
      </c>
      <c r="N105" s="180">
        <v>100</v>
      </c>
      <c r="O105" s="178">
        <v>26</v>
      </c>
      <c r="P105" s="179">
        <f t="shared" si="18"/>
        <v>2600</v>
      </c>
      <c r="Q105" s="179">
        <f t="shared" si="19"/>
        <v>2600</v>
      </c>
      <c r="R105" s="179">
        <f t="shared" si="20"/>
        <v>2600</v>
      </c>
      <c r="S105" s="179">
        <f t="shared" si="21"/>
        <v>0</v>
      </c>
      <c r="T105" s="18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6.5" customHeight="1" x14ac:dyDescent="0.2">
      <c r="A106" s="205" t="s">
        <v>37</v>
      </c>
      <c r="B106" s="186" t="s">
        <v>190</v>
      </c>
      <c r="C106" s="185" t="s">
        <v>247</v>
      </c>
      <c r="D106" s="176" t="s">
        <v>85</v>
      </c>
      <c r="E106" s="182">
        <v>50</v>
      </c>
      <c r="F106" s="183">
        <v>15</v>
      </c>
      <c r="G106" s="184">
        <f t="shared" si="17"/>
        <v>750</v>
      </c>
      <c r="H106" s="177"/>
      <c r="I106" s="178"/>
      <c r="J106" s="179">
        <f t="shared" si="15"/>
        <v>0</v>
      </c>
      <c r="K106" s="180">
        <v>50</v>
      </c>
      <c r="L106" s="178">
        <v>15</v>
      </c>
      <c r="M106" s="179">
        <f t="shared" si="16"/>
        <v>750</v>
      </c>
      <c r="N106" s="180">
        <v>150</v>
      </c>
      <c r="O106" s="178">
        <v>15</v>
      </c>
      <c r="P106" s="179">
        <f t="shared" si="18"/>
        <v>2250</v>
      </c>
      <c r="Q106" s="179">
        <f t="shared" si="19"/>
        <v>1500</v>
      </c>
      <c r="R106" s="179">
        <f t="shared" si="20"/>
        <v>2250</v>
      </c>
      <c r="S106" s="179">
        <f t="shared" si="21"/>
        <v>-750</v>
      </c>
      <c r="T106" s="18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6.5" customHeight="1" x14ac:dyDescent="0.2">
      <c r="A107" s="205" t="s">
        <v>37</v>
      </c>
      <c r="B107" s="186" t="s">
        <v>191</v>
      </c>
      <c r="C107" s="185" t="s">
        <v>246</v>
      </c>
      <c r="D107" s="176" t="s">
        <v>85</v>
      </c>
      <c r="E107" s="182">
        <v>20</v>
      </c>
      <c r="F107" s="183">
        <v>42</v>
      </c>
      <c r="G107" s="184">
        <f t="shared" si="17"/>
        <v>840</v>
      </c>
      <c r="H107" s="177"/>
      <c r="I107" s="178"/>
      <c r="J107" s="179">
        <f t="shared" si="15"/>
        <v>0</v>
      </c>
      <c r="K107" s="180">
        <v>80</v>
      </c>
      <c r="L107" s="178">
        <v>42</v>
      </c>
      <c r="M107" s="179">
        <f t="shared" si="16"/>
        <v>3360</v>
      </c>
      <c r="N107" s="180">
        <v>100</v>
      </c>
      <c r="O107" s="178">
        <v>42</v>
      </c>
      <c r="P107" s="179">
        <f t="shared" si="18"/>
        <v>4200</v>
      </c>
      <c r="Q107" s="179">
        <f t="shared" si="19"/>
        <v>4200</v>
      </c>
      <c r="R107" s="179">
        <f t="shared" si="20"/>
        <v>4200</v>
      </c>
      <c r="S107" s="179">
        <f t="shared" si="21"/>
        <v>0</v>
      </c>
      <c r="T107" s="18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6.5" customHeight="1" x14ac:dyDescent="0.2">
      <c r="A108" s="205" t="s">
        <v>37</v>
      </c>
      <c r="B108" s="186" t="s">
        <v>192</v>
      </c>
      <c r="C108" s="185" t="s">
        <v>241</v>
      </c>
      <c r="D108" s="176" t="s">
        <v>85</v>
      </c>
      <c r="E108" s="182">
        <v>30</v>
      </c>
      <c r="F108" s="183">
        <v>42</v>
      </c>
      <c r="G108" s="184">
        <f t="shared" si="17"/>
        <v>1260</v>
      </c>
      <c r="H108" s="177"/>
      <c r="I108" s="178"/>
      <c r="J108" s="179">
        <f t="shared" si="15"/>
        <v>0</v>
      </c>
      <c r="K108" s="180">
        <v>100</v>
      </c>
      <c r="L108" s="178">
        <v>42</v>
      </c>
      <c r="M108" s="179">
        <f t="shared" si="16"/>
        <v>4200</v>
      </c>
      <c r="N108" s="180">
        <v>160</v>
      </c>
      <c r="O108" s="178">
        <v>42</v>
      </c>
      <c r="P108" s="179">
        <f t="shared" si="18"/>
        <v>6720</v>
      </c>
      <c r="Q108" s="179">
        <f t="shared" si="19"/>
        <v>5460</v>
      </c>
      <c r="R108" s="179">
        <f t="shared" si="20"/>
        <v>6720</v>
      </c>
      <c r="S108" s="179">
        <f t="shared" si="21"/>
        <v>-1260</v>
      </c>
      <c r="T108" s="18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6.5" customHeight="1" x14ac:dyDescent="0.2">
      <c r="A109" s="205" t="s">
        <v>37</v>
      </c>
      <c r="B109" s="186" t="s">
        <v>193</v>
      </c>
      <c r="C109" s="185" t="s">
        <v>242</v>
      </c>
      <c r="D109" s="176" t="s">
        <v>85</v>
      </c>
      <c r="E109" s="182">
        <v>50</v>
      </c>
      <c r="F109" s="183">
        <v>54</v>
      </c>
      <c r="G109" s="184">
        <f t="shared" si="17"/>
        <v>2700</v>
      </c>
      <c r="H109" s="177"/>
      <c r="I109" s="178"/>
      <c r="J109" s="179">
        <f t="shared" si="15"/>
        <v>0</v>
      </c>
      <c r="K109" s="180">
        <v>100</v>
      </c>
      <c r="L109" s="178">
        <v>54</v>
      </c>
      <c r="M109" s="179">
        <f t="shared" si="16"/>
        <v>5400</v>
      </c>
      <c r="N109" s="180">
        <v>200</v>
      </c>
      <c r="O109" s="178">
        <v>54</v>
      </c>
      <c r="P109" s="179">
        <f t="shared" si="18"/>
        <v>10800</v>
      </c>
      <c r="Q109" s="179">
        <f t="shared" si="19"/>
        <v>8100</v>
      </c>
      <c r="R109" s="179">
        <f t="shared" si="20"/>
        <v>10800</v>
      </c>
      <c r="S109" s="179">
        <f t="shared" si="21"/>
        <v>-2700</v>
      </c>
      <c r="T109" s="181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8.75" customHeight="1" x14ac:dyDescent="0.2">
      <c r="A110" s="205" t="s">
        <v>37</v>
      </c>
      <c r="B110" s="186" t="s">
        <v>194</v>
      </c>
      <c r="C110" s="185" t="s">
        <v>243</v>
      </c>
      <c r="D110" s="176" t="s">
        <v>85</v>
      </c>
      <c r="E110" s="182">
        <v>15</v>
      </c>
      <c r="F110" s="183">
        <v>50</v>
      </c>
      <c r="G110" s="184">
        <f t="shared" si="17"/>
        <v>750</v>
      </c>
      <c r="H110" s="177"/>
      <c r="I110" s="178"/>
      <c r="J110" s="179">
        <f t="shared" si="15"/>
        <v>0</v>
      </c>
      <c r="K110" s="180">
        <v>50</v>
      </c>
      <c r="L110" s="178">
        <v>50</v>
      </c>
      <c r="M110" s="179">
        <f t="shared" si="16"/>
        <v>2500</v>
      </c>
      <c r="N110" s="180">
        <v>120</v>
      </c>
      <c r="O110" s="178">
        <v>50</v>
      </c>
      <c r="P110" s="179">
        <f t="shared" si="18"/>
        <v>6000</v>
      </c>
      <c r="Q110" s="179">
        <f t="shared" si="19"/>
        <v>3250</v>
      </c>
      <c r="R110" s="179">
        <f t="shared" si="20"/>
        <v>6000</v>
      </c>
      <c r="S110" s="179">
        <f t="shared" si="21"/>
        <v>-2750</v>
      </c>
      <c r="T110" s="181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9.5" customHeight="1" x14ac:dyDescent="0.2">
      <c r="A111" s="205" t="s">
        <v>37</v>
      </c>
      <c r="B111" s="186" t="s">
        <v>195</v>
      </c>
      <c r="C111" s="185" t="s">
        <v>244</v>
      </c>
      <c r="D111" s="176" t="s">
        <v>85</v>
      </c>
      <c r="E111" s="182">
        <v>15</v>
      </c>
      <c r="F111" s="183">
        <v>42</v>
      </c>
      <c r="G111" s="184">
        <f t="shared" si="17"/>
        <v>630</v>
      </c>
      <c r="H111" s="177"/>
      <c r="I111" s="178"/>
      <c r="J111" s="179">
        <f t="shared" si="15"/>
        <v>0</v>
      </c>
      <c r="K111" s="180">
        <v>20</v>
      </c>
      <c r="L111" s="178">
        <v>42</v>
      </c>
      <c r="M111" s="179">
        <f t="shared" si="16"/>
        <v>840</v>
      </c>
      <c r="N111" s="180">
        <v>50</v>
      </c>
      <c r="O111" s="178">
        <v>42</v>
      </c>
      <c r="P111" s="179">
        <f t="shared" si="18"/>
        <v>2100</v>
      </c>
      <c r="Q111" s="179">
        <f t="shared" si="19"/>
        <v>1470</v>
      </c>
      <c r="R111" s="179">
        <f t="shared" si="20"/>
        <v>2100</v>
      </c>
      <c r="S111" s="179">
        <f t="shared" si="21"/>
        <v>-630</v>
      </c>
      <c r="T111" s="181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8" customHeight="1" x14ac:dyDescent="0.2">
      <c r="A112" s="88" t="s">
        <v>37</v>
      </c>
      <c r="B112" s="186" t="s">
        <v>196</v>
      </c>
      <c r="C112" s="185" t="s">
        <v>245</v>
      </c>
      <c r="D112" s="176" t="s">
        <v>85</v>
      </c>
      <c r="E112" s="182">
        <v>5</v>
      </c>
      <c r="F112" s="183">
        <v>50</v>
      </c>
      <c r="G112" s="184">
        <f t="shared" si="17"/>
        <v>250</v>
      </c>
      <c r="H112" s="177">
        <v>5</v>
      </c>
      <c r="I112" s="178">
        <v>50</v>
      </c>
      <c r="J112" s="179">
        <f t="shared" si="15"/>
        <v>250</v>
      </c>
      <c r="K112" s="180">
        <v>15</v>
      </c>
      <c r="L112" s="178">
        <v>50</v>
      </c>
      <c r="M112" s="179">
        <f t="shared" si="16"/>
        <v>750</v>
      </c>
      <c r="N112" s="180">
        <v>60</v>
      </c>
      <c r="O112" s="178">
        <v>50</v>
      </c>
      <c r="P112" s="179">
        <f t="shared" si="18"/>
        <v>3000</v>
      </c>
      <c r="Q112" s="179">
        <f t="shared" si="19"/>
        <v>1000</v>
      </c>
      <c r="R112" s="179">
        <f t="shared" si="20"/>
        <v>3250</v>
      </c>
      <c r="S112" s="179">
        <f t="shared" si="21"/>
        <v>-2250</v>
      </c>
      <c r="T112" s="181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9" ht="16.5" customHeight="1" x14ac:dyDescent="0.2">
      <c r="A113" s="257" t="s">
        <v>37</v>
      </c>
      <c r="B113" s="258" t="s">
        <v>197</v>
      </c>
      <c r="C113" s="259" t="s">
        <v>261</v>
      </c>
      <c r="D113" s="260" t="s">
        <v>85</v>
      </c>
      <c r="E113" s="261"/>
      <c r="F113" s="262"/>
      <c r="G113" s="263">
        <f t="shared" si="17"/>
        <v>0</v>
      </c>
      <c r="H113" s="264"/>
      <c r="I113" s="228"/>
      <c r="J113" s="229">
        <f t="shared" si="15"/>
        <v>0</v>
      </c>
      <c r="K113" s="231">
        <v>250</v>
      </c>
      <c r="L113" s="228">
        <v>69</v>
      </c>
      <c r="M113" s="229">
        <f t="shared" si="16"/>
        <v>17250</v>
      </c>
      <c r="N113" s="231"/>
      <c r="O113" s="228"/>
      <c r="P113" s="229">
        <f>N113*O113</f>
        <v>0</v>
      </c>
      <c r="Q113" s="229">
        <f>G113+M113</f>
        <v>17250</v>
      </c>
      <c r="R113" s="229">
        <f>J113+P113</f>
        <v>0</v>
      </c>
      <c r="S113" s="229">
        <f>Q113-R113</f>
        <v>17250</v>
      </c>
      <c r="T113" s="26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9" ht="18.75" customHeight="1" x14ac:dyDescent="0.2">
      <c r="A114" s="205" t="s">
        <v>37</v>
      </c>
      <c r="B114" s="186" t="s">
        <v>198</v>
      </c>
      <c r="C114" s="209" t="s">
        <v>267</v>
      </c>
      <c r="D114" s="176" t="s">
        <v>85</v>
      </c>
      <c r="E114" s="182"/>
      <c r="F114" s="183"/>
      <c r="G114" s="184">
        <f t="shared" si="17"/>
        <v>0</v>
      </c>
      <c r="H114" s="177"/>
      <c r="I114" s="178"/>
      <c r="J114" s="179">
        <f t="shared" si="15"/>
        <v>0</v>
      </c>
      <c r="K114" s="180">
        <v>15</v>
      </c>
      <c r="L114" s="178">
        <v>276</v>
      </c>
      <c r="M114" s="179">
        <f t="shared" si="16"/>
        <v>4140</v>
      </c>
      <c r="N114" s="180">
        <v>15</v>
      </c>
      <c r="O114" s="178">
        <v>240</v>
      </c>
      <c r="P114" s="179">
        <f>N114*O114</f>
        <v>3600</v>
      </c>
      <c r="Q114" s="179">
        <f>G114+M114</f>
        <v>4140</v>
      </c>
      <c r="R114" s="179">
        <f>J114+P114</f>
        <v>3600</v>
      </c>
      <c r="S114" s="179">
        <f>Q114-R114</f>
        <v>540</v>
      </c>
      <c r="T114" s="181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9" ht="18" customHeight="1" x14ac:dyDescent="0.2">
      <c r="A115" s="205" t="s">
        <v>37</v>
      </c>
      <c r="B115" s="186" t="s">
        <v>199</v>
      </c>
      <c r="C115" s="209" t="s">
        <v>268</v>
      </c>
      <c r="D115" s="176" t="s">
        <v>85</v>
      </c>
      <c r="E115" s="182"/>
      <c r="F115" s="183"/>
      <c r="G115" s="184">
        <f t="shared" si="17"/>
        <v>0</v>
      </c>
      <c r="H115" s="177"/>
      <c r="I115" s="178"/>
      <c r="J115" s="179">
        <f t="shared" si="15"/>
        <v>0</v>
      </c>
      <c r="K115" s="180">
        <v>30</v>
      </c>
      <c r="L115" s="178">
        <v>276</v>
      </c>
      <c r="M115" s="179">
        <f t="shared" si="16"/>
        <v>8280</v>
      </c>
      <c r="N115" s="180">
        <v>30</v>
      </c>
      <c r="O115" s="178">
        <v>300</v>
      </c>
      <c r="P115" s="179">
        <f>N115*O115</f>
        <v>9000</v>
      </c>
      <c r="Q115" s="179">
        <f>G115+M115</f>
        <v>8280</v>
      </c>
      <c r="R115" s="179">
        <f>J115+P115</f>
        <v>9000</v>
      </c>
      <c r="S115" s="179">
        <f>Q115-R115</f>
        <v>-720</v>
      </c>
      <c r="T115" s="181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9" ht="20.25" customHeight="1" x14ac:dyDescent="0.2">
      <c r="A116" s="205" t="s">
        <v>37</v>
      </c>
      <c r="B116" s="186" t="s">
        <v>200</v>
      </c>
      <c r="C116" s="209" t="s">
        <v>269</v>
      </c>
      <c r="D116" s="176" t="s">
        <v>85</v>
      </c>
      <c r="E116" s="182"/>
      <c r="F116" s="183"/>
      <c r="G116" s="184">
        <f t="shared" si="17"/>
        <v>0</v>
      </c>
      <c r="H116" s="177"/>
      <c r="I116" s="178"/>
      <c r="J116" s="179">
        <f t="shared" si="15"/>
        <v>0</v>
      </c>
      <c r="K116" s="180">
        <v>10</v>
      </c>
      <c r="L116" s="178">
        <v>360</v>
      </c>
      <c r="M116" s="179">
        <f t="shared" si="16"/>
        <v>3600</v>
      </c>
      <c r="N116" s="180">
        <v>10</v>
      </c>
      <c r="O116" s="178">
        <v>627</v>
      </c>
      <c r="P116" s="179">
        <f>N116*O116</f>
        <v>6270</v>
      </c>
      <c r="Q116" s="179">
        <f>G116+M116</f>
        <v>3600</v>
      </c>
      <c r="R116" s="179">
        <f>J116+P116</f>
        <v>6270</v>
      </c>
      <c r="S116" s="179">
        <f>Q116-R116</f>
        <v>-2670</v>
      </c>
      <c r="T116" s="181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9" ht="18.75" customHeight="1" x14ac:dyDescent="0.2">
      <c r="A117" s="205" t="s">
        <v>37</v>
      </c>
      <c r="B117" s="186" t="s">
        <v>201</v>
      </c>
      <c r="C117" s="209" t="s">
        <v>270</v>
      </c>
      <c r="D117" s="176" t="s">
        <v>85</v>
      </c>
      <c r="E117" s="182"/>
      <c r="F117" s="183"/>
      <c r="G117" s="184">
        <f t="shared" si="17"/>
        <v>0</v>
      </c>
      <c r="H117" s="177"/>
      <c r="I117" s="178"/>
      <c r="J117" s="179">
        <f t="shared" si="15"/>
        <v>0</v>
      </c>
      <c r="K117" s="180">
        <v>10</v>
      </c>
      <c r="L117" s="178">
        <v>718.8</v>
      </c>
      <c r="M117" s="179">
        <f t="shared" si="16"/>
        <v>7188</v>
      </c>
      <c r="N117" s="180">
        <v>10</v>
      </c>
      <c r="O117" s="178">
        <v>759</v>
      </c>
      <c r="P117" s="179">
        <f>N117*O117</f>
        <v>7590</v>
      </c>
      <c r="Q117" s="179">
        <f t="shared" ref="Q117:Q142" si="22">G117+M117</f>
        <v>7188</v>
      </c>
      <c r="R117" s="179">
        <f t="shared" ref="R117:R142" si="23">J117+P117</f>
        <v>7590</v>
      </c>
      <c r="S117" s="179">
        <f t="shared" ref="S117:S142" si="24">Q117-R117</f>
        <v>-402</v>
      </c>
      <c r="T117" s="181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9" ht="19.5" customHeight="1" x14ac:dyDescent="0.2">
      <c r="A118" s="205" t="s">
        <v>37</v>
      </c>
      <c r="B118" s="186" t="s">
        <v>202</v>
      </c>
      <c r="C118" s="226" t="s">
        <v>271</v>
      </c>
      <c r="D118" s="176" t="s">
        <v>85</v>
      </c>
      <c r="E118" s="182"/>
      <c r="F118" s="183"/>
      <c r="G118" s="184">
        <f t="shared" si="17"/>
        <v>0</v>
      </c>
      <c r="H118" s="177"/>
      <c r="I118" s="178"/>
      <c r="J118" s="179">
        <f t="shared" si="15"/>
        <v>0</v>
      </c>
      <c r="K118" s="180">
        <v>30</v>
      </c>
      <c r="L118" s="178">
        <v>780</v>
      </c>
      <c r="M118" s="179">
        <f t="shared" ref="M118:M128" si="25">K118*L118</f>
        <v>23400</v>
      </c>
      <c r="N118" s="180">
        <v>26</v>
      </c>
      <c r="O118" s="178">
        <v>1164</v>
      </c>
      <c r="P118" s="179">
        <f t="shared" ref="P118:P142" si="26">N118*O118</f>
        <v>30264</v>
      </c>
      <c r="Q118" s="179">
        <f t="shared" si="22"/>
        <v>23400</v>
      </c>
      <c r="R118" s="179">
        <f t="shared" si="23"/>
        <v>30264</v>
      </c>
      <c r="S118" s="179">
        <f t="shared" si="24"/>
        <v>-6864</v>
      </c>
      <c r="T118" s="181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9" ht="18" customHeight="1" x14ac:dyDescent="0.2">
      <c r="A119" s="257" t="s">
        <v>37</v>
      </c>
      <c r="B119" s="258" t="s">
        <v>203</v>
      </c>
      <c r="C119" s="266" t="s">
        <v>272</v>
      </c>
      <c r="D119" s="260" t="s">
        <v>85</v>
      </c>
      <c r="E119" s="261"/>
      <c r="F119" s="262"/>
      <c r="G119" s="263">
        <f t="shared" si="17"/>
        <v>0</v>
      </c>
      <c r="H119" s="264"/>
      <c r="I119" s="228"/>
      <c r="J119" s="229">
        <f t="shared" si="15"/>
        <v>0</v>
      </c>
      <c r="K119" s="231">
        <v>12</v>
      </c>
      <c r="L119" s="228">
        <v>996</v>
      </c>
      <c r="M119" s="229">
        <f t="shared" si="25"/>
        <v>11952</v>
      </c>
      <c r="N119" s="231"/>
      <c r="O119" s="228"/>
      <c r="P119" s="229">
        <f t="shared" si="26"/>
        <v>0</v>
      </c>
      <c r="Q119" s="229">
        <f t="shared" si="22"/>
        <v>11952</v>
      </c>
      <c r="R119" s="229">
        <f t="shared" si="23"/>
        <v>0</v>
      </c>
      <c r="S119" s="229">
        <f t="shared" si="24"/>
        <v>11952</v>
      </c>
      <c r="T119" s="26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9" ht="15.75" customHeight="1" x14ac:dyDescent="0.2">
      <c r="A120" s="205" t="s">
        <v>37</v>
      </c>
      <c r="B120" s="186" t="s">
        <v>204</v>
      </c>
      <c r="C120" s="226" t="s">
        <v>262</v>
      </c>
      <c r="D120" s="176" t="s">
        <v>329</v>
      </c>
      <c r="E120" s="182"/>
      <c r="F120" s="183"/>
      <c r="G120" s="184">
        <f t="shared" si="17"/>
        <v>0</v>
      </c>
      <c r="H120" s="177"/>
      <c r="I120" s="178"/>
      <c r="J120" s="179">
        <f t="shared" si="15"/>
        <v>0</v>
      </c>
      <c r="K120" s="180">
        <v>2</v>
      </c>
      <c r="L120" s="178">
        <v>594</v>
      </c>
      <c r="M120" s="179">
        <f t="shared" si="25"/>
        <v>1188</v>
      </c>
      <c r="N120" s="227">
        <v>2.54</v>
      </c>
      <c r="O120" s="228">
        <v>582.6</v>
      </c>
      <c r="P120" s="229">
        <v>1479.8</v>
      </c>
      <c r="Q120" s="179">
        <f t="shared" si="22"/>
        <v>1188</v>
      </c>
      <c r="R120" s="179">
        <f t="shared" si="23"/>
        <v>1479.8</v>
      </c>
      <c r="S120" s="179">
        <f t="shared" si="24"/>
        <v>-291.79999999999995</v>
      </c>
      <c r="T120" s="181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9" ht="15" customHeight="1" x14ac:dyDescent="0.2">
      <c r="A121" s="205" t="s">
        <v>37</v>
      </c>
      <c r="B121" s="186" t="s">
        <v>205</v>
      </c>
      <c r="C121" s="226" t="s">
        <v>263</v>
      </c>
      <c r="D121" s="176" t="s">
        <v>329</v>
      </c>
      <c r="E121" s="182"/>
      <c r="F121" s="183"/>
      <c r="G121" s="184">
        <f t="shared" si="17"/>
        <v>0</v>
      </c>
      <c r="H121" s="177"/>
      <c r="I121" s="178"/>
      <c r="J121" s="179">
        <f t="shared" si="15"/>
        <v>0</v>
      </c>
      <c r="K121" s="180">
        <v>2</v>
      </c>
      <c r="L121" s="178">
        <v>594</v>
      </c>
      <c r="M121" s="179">
        <f t="shared" si="25"/>
        <v>1188</v>
      </c>
      <c r="N121" s="227">
        <v>2.54</v>
      </c>
      <c r="O121" s="228">
        <v>582.61</v>
      </c>
      <c r="P121" s="229">
        <v>1479.83</v>
      </c>
      <c r="Q121" s="179">
        <f t="shared" si="22"/>
        <v>1188</v>
      </c>
      <c r="R121" s="179">
        <f t="shared" si="23"/>
        <v>1479.83</v>
      </c>
      <c r="S121" s="179">
        <f t="shared" si="24"/>
        <v>-291.82999999999993</v>
      </c>
      <c r="T121" s="181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9" ht="16.5" customHeight="1" x14ac:dyDescent="0.2">
      <c r="A122" s="205" t="s">
        <v>37</v>
      </c>
      <c r="B122" s="186" t="s">
        <v>206</v>
      </c>
      <c r="C122" s="226" t="s">
        <v>264</v>
      </c>
      <c r="D122" s="176" t="s">
        <v>329</v>
      </c>
      <c r="E122" s="182"/>
      <c r="F122" s="183"/>
      <c r="G122" s="184">
        <f t="shared" si="17"/>
        <v>0</v>
      </c>
      <c r="H122" s="177"/>
      <c r="I122" s="178"/>
      <c r="J122" s="179">
        <f t="shared" si="15"/>
        <v>0</v>
      </c>
      <c r="K122" s="180">
        <v>2</v>
      </c>
      <c r="L122" s="178">
        <v>594</v>
      </c>
      <c r="M122" s="179">
        <f t="shared" si="25"/>
        <v>1188</v>
      </c>
      <c r="N122" s="227">
        <v>1.62</v>
      </c>
      <c r="O122" s="228">
        <v>582.6</v>
      </c>
      <c r="P122" s="229">
        <v>943.81</v>
      </c>
      <c r="Q122" s="179">
        <f t="shared" si="22"/>
        <v>1188</v>
      </c>
      <c r="R122" s="179">
        <f t="shared" si="23"/>
        <v>943.81</v>
      </c>
      <c r="S122" s="179">
        <f t="shared" si="24"/>
        <v>244.19000000000005</v>
      </c>
      <c r="T122" s="181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9" ht="18.75" customHeight="1" x14ac:dyDescent="0.2">
      <c r="A123" s="205" t="s">
        <v>37</v>
      </c>
      <c r="B123" s="186" t="s">
        <v>207</v>
      </c>
      <c r="C123" s="226" t="s">
        <v>265</v>
      </c>
      <c r="D123" s="176" t="s">
        <v>329</v>
      </c>
      <c r="E123" s="182"/>
      <c r="F123" s="183"/>
      <c r="G123" s="184">
        <f t="shared" si="17"/>
        <v>0</v>
      </c>
      <c r="H123" s="177"/>
      <c r="I123" s="178"/>
      <c r="J123" s="179">
        <f t="shared" si="15"/>
        <v>0</v>
      </c>
      <c r="K123" s="180">
        <v>2</v>
      </c>
      <c r="L123" s="178">
        <v>594</v>
      </c>
      <c r="M123" s="179">
        <f t="shared" si="25"/>
        <v>1188</v>
      </c>
      <c r="N123" s="227">
        <v>2.5</v>
      </c>
      <c r="O123" s="228">
        <v>582.6</v>
      </c>
      <c r="P123" s="229">
        <v>1456.5</v>
      </c>
      <c r="Q123" s="179">
        <f t="shared" si="22"/>
        <v>1188</v>
      </c>
      <c r="R123" s="179">
        <f t="shared" si="23"/>
        <v>1456.5</v>
      </c>
      <c r="S123" s="179">
        <f t="shared" si="24"/>
        <v>-268.5</v>
      </c>
      <c r="T123" s="181"/>
      <c r="U123" s="95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18" customHeight="1" x14ac:dyDescent="0.2">
      <c r="A124" s="205" t="s">
        <v>37</v>
      </c>
      <c r="B124" s="186" t="s">
        <v>208</v>
      </c>
      <c r="C124" s="226" t="s">
        <v>266</v>
      </c>
      <c r="D124" s="176" t="s">
        <v>329</v>
      </c>
      <c r="E124" s="182"/>
      <c r="F124" s="183"/>
      <c r="G124" s="184">
        <f t="shared" si="17"/>
        <v>0</v>
      </c>
      <c r="H124" s="177"/>
      <c r="I124" s="178"/>
      <c r="J124" s="179">
        <f t="shared" si="15"/>
        <v>0</v>
      </c>
      <c r="K124" s="180">
        <v>2</v>
      </c>
      <c r="L124" s="178">
        <v>594</v>
      </c>
      <c r="M124" s="179">
        <f t="shared" si="25"/>
        <v>1188</v>
      </c>
      <c r="N124" s="227">
        <v>2</v>
      </c>
      <c r="O124" s="228">
        <v>582.59</v>
      </c>
      <c r="P124" s="229">
        <v>1165.18</v>
      </c>
      <c r="Q124" s="179">
        <f t="shared" si="22"/>
        <v>1188</v>
      </c>
      <c r="R124" s="179">
        <f t="shared" si="23"/>
        <v>1165.18</v>
      </c>
      <c r="S124" s="179">
        <f t="shared" si="24"/>
        <v>22.819999999999936</v>
      </c>
      <c r="T124" s="181"/>
      <c r="U124" s="95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17.25" customHeight="1" x14ac:dyDescent="0.2">
      <c r="A125" s="205" t="s">
        <v>37</v>
      </c>
      <c r="B125" s="186" t="s">
        <v>209</v>
      </c>
      <c r="C125" s="230" t="s">
        <v>273</v>
      </c>
      <c r="D125" s="176" t="s">
        <v>85</v>
      </c>
      <c r="E125" s="182"/>
      <c r="F125" s="183"/>
      <c r="G125" s="184">
        <f t="shared" si="17"/>
        <v>0</v>
      </c>
      <c r="H125" s="177"/>
      <c r="I125" s="178"/>
      <c r="J125" s="179">
        <f t="shared" si="15"/>
        <v>0</v>
      </c>
      <c r="K125" s="180">
        <v>4</v>
      </c>
      <c r="L125" s="178">
        <v>151.19999999999999</v>
      </c>
      <c r="M125" s="179">
        <f t="shared" si="25"/>
        <v>604.79999999999995</v>
      </c>
      <c r="N125" s="231">
        <v>4</v>
      </c>
      <c r="O125" s="228">
        <v>347.9</v>
      </c>
      <c r="P125" s="229">
        <v>1391.62</v>
      </c>
      <c r="Q125" s="179">
        <f t="shared" si="22"/>
        <v>604.79999999999995</v>
      </c>
      <c r="R125" s="179">
        <f t="shared" si="23"/>
        <v>1391.62</v>
      </c>
      <c r="S125" s="179">
        <f t="shared" si="24"/>
        <v>-786.81999999999994</v>
      </c>
      <c r="T125" s="181"/>
      <c r="U125" s="95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16.5" customHeight="1" x14ac:dyDescent="0.2">
      <c r="A126" s="205" t="s">
        <v>37</v>
      </c>
      <c r="B126" s="186" t="s">
        <v>210</v>
      </c>
      <c r="C126" s="230" t="s">
        <v>274</v>
      </c>
      <c r="D126" s="176" t="s">
        <v>85</v>
      </c>
      <c r="E126" s="182"/>
      <c r="F126" s="183"/>
      <c r="G126" s="184">
        <f t="shared" si="17"/>
        <v>0</v>
      </c>
      <c r="H126" s="177"/>
      <c r="I126" s="178"/>
      <c r="J126" s="179">
        <f t="shared" si="15"/>
        <v>0</v>
      </c>
      <c r="K126" s="180">
        <v>4</v>
      </c>
      <c r="L126" s="178">
        <v>220.2</v>
      </c>
      <c r="M126" s="179">
        <f t="shared" si="25"/>
        <v>880.8</v>
      </c>
      <c r="N126" s="231">
        <v>3</v>
      </c>
      <c r="O126" s="228">
        <v>435.46</v>
      </c>
      <c r="P126" s="229">
        <f t="shared" si="26"/>
        <v>1306.3799999999999</v>
      </c>
      <c r="Q126" s="179">
        <f t="shared" si="22"/>
        <v>880.8</v>
      </c>
      <c r="R126" s="179">
        <f t="shared" si="23"/>
        <v>1306.3799999999999</v>
      </c>
      <c r="S126" s="179">
        <f t="shared" si="24"/>
        <v>-425.57999999999993</v>
      </c>
      <c r="T126" s="181"/>
      <c r="U126" s="95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18" customHeight="1" x14ac:dyDescent="0.2">
      <c r="A127" s="205" t="s">
        <v>37</v>
      </c>
      <c r="B127" s="186" t="s">
        <v>211</v>
      </c>
      <c r="C127" s="230" t="s">
        <v>275</v>
      </c>
      <c r="D127" s="176" t="s">
        <v>85</v>
      </c>
      <c r="E127" s="182"/>
      <c r="F127" s="183"/>
      <c r="G127" s="184">
        <f t="shared" si="17"/>
        <v>0</v>
      </c>
      <c r="H127" s="177"/>
      <c r="I127" s="178"/>
      <c r="J127" s="179">
        <f t="shared" si="15"/>
        <v>0</v>
      </c>
      <c r="K127" s="180">
        <v>8</v>
      </c>
      <c r="L127" s="178">
        <v>106.2</v>
      </c>
      <c r="M127" s="179">
        <f t="shared" si="25"/>
        <v>849.6</v>
      </c>
      <c r="N127" s="231">
        <v>8</v>
      </c>
      <c r="O127" s="228">
        <v>208.51</v>
      </c>
      <c r="P127" s="229">
        <f t="shared" si="26"/>
        <v>1668.08</v>
      </c>
      <c r="Q127" s="179">
        <f t="shared" si="22"/>
        <v>849.6</v>
      </c>
      <c r="R127" s="179">
        <f t="shared" si="23"/>
        <v>1668.08</v>
      </c>
      <c r="S127" s="179">
        <f t="shared" si="24"/>
        <v>-818.4799999999999</v>
      </c>
      <c r="T127" s="181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9" ht="17.25" customHeight="1" x14ac:dyDescent="0.2">
      <c r="A128" s="205" t="s">
        <v>37</v>
      </c>
      <c r="B128" s="186" t="s">
        <v>212</v>
      </c>
      <c r="C128" s="185" t="s">
        <v>276</v>
      </c>
      <c r="D128" s="176" t="s">
        <v>85</v>
      </c>
      <c r="E128" s="182"/>
      <c r="F128" s="183"/>
      <c r="G128" s="184">
        <f t="shared" si="17"/>
        <v>0</v>
      </c>
      <c r="H128" s="177"/>
      <c r="I128" s="178"/>
      <c r="J128" s="179">
        <f t="shared" si="15"/>
        <v>0</v>
      </c>
      <c r="K128" s="180">
        <v>20</v>
      </c>
      <c r="L128" s="178">
        <v>119.46</v>
      </c>
      <c r="M128" s="179">
        <f t="shared" si="25"/>
        <v>2389.1999999999998</v>
      </c>
      <c r="N128" s="180">
        <v>30</v>
      </c>
      <c r="O128" s="178">
        <v>115.2</v>
      </c>
      <c r="P128" s="229">
        <f t="shared" si="26"/>
        <v>3456</v>
      </c>
      <c r="Q128" s="179">
        <f t="shared" si="22"/>
        <v>2389.1999999999998</v>
      </c>
      <c r="R128" s="179">
        <f t="shared" si="23"/>
        <v>3456</v>
      </c>
      <c r="S128" s="179">
        <f t="shared" si="24"/>
        <v>-1066.8000000000002</v>
      </c>
      <c r="T128" s="181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8" customHeight="1" x14ac:dyDescent="0.2">
      <c r="A129" s="205" t="s">
        <v>37</v>
      </c>
      <c r="B129" s="186" t="s">
        <v>213</v>
      </c>
      <c r="C129" s="185" t="s">
        <v>277</v>
      </c>
      <c r="D129" s="176" t="s">
        <v>85</v>
      </c>
      <c r="E129" s="182"/>
      <c r="F129" s="183"/>
      <c r="G129" s="184">
        <f t="shared" si="17"/>
        <v>0</v>
      </c>
      <c r="H129" s="177"/>
      <c r="I129" s="178"/>
      <c r="J129" s="179">
        <f t="shared" si="15"/>
        <v>0</v>
      </c>
      <c r="K129" s="180">
        <v>20</v>
      </c>
      <c r="L129" s="178">
        <v>119.46</v>
      </c>
      <c r="M129" s="179">
        <f t="shared" si="16"/>
        <v>2389.1999999999998</v>
      </c>
      <c r="N129" s="180">
        <v>30</v>
      </c>
      <c r="O129" s="178">
        <v>115.2</v>
      </c>
      <c r="P129" s="179">
        <f t="shared" si="26"/>
        <v>3456</v>
      </c>
      <c r="Q129" s="179">
        <f t="shared" si="22"/>
        <v>2389.1999999999998</v>
      </c>
      <c r="R129" s="179">
        <f t="shared" si="23"/>
        <v>3456</v>
      </c>
      <c r="S129" s="179">
        <f t="shared" si="24"/>
        <v>-1066.8000000000002</v>
      </c>
      <c r="T129" s="181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20.25" customHeight="1" x14ac:dyDescent="0.2">
      <c r="A130" s="205" t="s">
        <v>37</v>
      </c>
      <c r="B130" s="186" t="s">
        <v>214</v>
      </c>
      <c r="C130" s="185" t="s">
        <v>278</v>
      </c>
      <c r="D130" s="176" t="s">
        <v>85</v>
      </c>
      <c r="E130" s="182"/>
      <c r="F130" s="183"/>
      <c r="G130" s="184">
        <f t="shared" si="17"/>
        <v>0</v>
      </c>
      <c r="H130" s="177"/>
      <c r="I130" s="178"/>
      <c r="J130" s="179">
        <f t="shared" si="15"/>
        <v>0</v>
      </c>
      <c r="K130" s="180">
        <v>20</v>
      </c>
      <c r="L130" s="178">
        <v>119.46</v>
      </c>
      <c r="M130" s="179">
        <f t="shared" ref="M130:M142" si="27">K130*L130</f>
        <v>2389.1999999999998</v>
      </c>
      <c r="N130" s="180">
        <v>20</v>
      </c>
      <c r="O130" s="178">
        <v>153.6</v>
      </c>
      <c r="P130" s="179">
        <f t="shared" si="26"/>
        <v>3072</v>
      </c>
      <c r="Q130" s="179">
        <f t="shared" si="22"/>
        <v>2389.1999999999998</v>
      </c>
      <c r="R130" s="179">
        <f t="shared" si="23"/>
        <v>3072</v>
      </c>
      <c r="S130" s="179">
        <f t="shared" si="24"/>
        <v>-682.80000000000018</v>
      </c>
      <c r="T130" s="181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27.75" customHeight="1" x14ac:dyDescent="0.2">
      <c r="A131" s="205" t="s">
        <v>37</v>
      </c>
      <c r="B131" s="186" t="s">
        <v>215</v>
      </c>
      <c r="C131" s="185" t="s">
        <v>279</v>
      </c>
      <c r="D131" s="176" t="s">
        <v>85</v>
      </c>
      <c r="E131" s="182"/>
      <c r="F131" s="183"/>
      <c r="G131" s="184">
        <f t="shared" si="17"/>
        <v>0</v>
      </c>
      <c r="H131" s="177"/>
      <c r="I131" s="178"/>
      <c r="J131" s="179">
        <f t="shared" si="15"/>
        <v>0</v>
      </c>
      <c r="K131" s="180">
        <v>10</v>
      </c>
      <c r="L131" s="178">
        <v>189.66</v>
      </c>
      <c r="M131" s="179">
        <f t="shared" si="27"/>
        <v>1896.6</v>
      </c>
      <c r="N131" s="180">
        <v>10</v>
      </c>
      <c r="O131" s="178">
        <v>177.6</v>
      </c>
      <c r="P131" s="179">
        <f t="shared" si="26"/>
        <v>1776</v>
      </c>
      <c r="Q131" s="179">
        <f t="shared" si="22"/>
        <v>1896.6</v>
      </c>
      <c r="R131" s="179">
        <f t="shared" si="23"/>
        <v>1776</v>
      </c>
      <c r="S131" s="179">
        <f t="shared" si="24"/>
        <v>120.59999999999991</v>
      </c>
      <c r="T131" s="181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6.5" customHeight="1" x14ac:dyDescent="0.2">
      <c r="A132" s="205" t="s">
        <v>37</v>
      </c>
      <c r="B132" s="186" t="s">
        <v>216</v>
      </c>
      <c r="C132" s="185" t="s">
        <v>280</v>
      </c>
      <c r="D132" s="176" t="s">
        <v>85</v>
      </c>
      <c r="E132" s="182"/>
      <c r="F132" s="183"/>
      <c r="G132" s="184">
        <f t="shared" si="17"/>
        <v>0</v>
      </c>
      <c r="H132" s="177"/>
      <c r="I132" s="178"/>
      <c r="J132" s="179">
        <f t="shared" si="15"/>
        <v>0</v>
      </c>
      <c r="K132" s="180">
        <v>6</v>
      </c>
      <c r="L132" s="178">
        <v>3180</v>
      </c>
      <c r="M132" s="179">
        <f t="shared" si="27"/>
        <v>19080</v>
      </c>
      <c r="N132" s="180">
        <v>10</v>
      </c>
      <c r="O132" s="178">
        <v>2160</v>
      </c>
      <c r="P132" s="179">
        <f t="shared" si="26"/>
        <v>21600</v>
      </c>
      <c r="Q132" s="179">
        <f t="shared" si="22"/>
        <v>19080</v>
      </c>
      <c r="R132" s="179">
        <f t="shared" si="23"/>
        <v>21600</v>
      </c>
      <c r="S132" s="179">
        <f t="shared" si="24"/>
        <v>-2520</v>
      </c>
      <c r="T132" s="181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16.5" customHeight="1" x14ac:dyDescent="0.2">
      <c r="A133" s="205" t="s">
        <v>37</v>
      </c>
      <c r="B133" s="186" t="s">
        <v>217</v>
      </c>
      <c r="C133" s="185" t="s">
        <v>281</v>
      </c>
      <c r="D133" s="176" t="s">
        <v>85</v>
      </c>
      <c r="E133" s="182"/>
      <c r="F133" s="183"/>
      <c r="G133" s="184">
        <f t="shared" si="17"/>
        <v>0</v>
      </c>
      <c r="H133" s="177"/>
      <c r="I133" s="178"/>
      <c r="J133" s="179">
        <f t="shared" si="15"/>
        <v>0</v>
      </c>
      <c r="K133" s="180">
        <v>5</v>
      </c>
      <c r="L133" s="178">
        <v>2166</v>
      </c>
      <c r="M133" s="179">
        <f t="shared" si="27"/>
        <v>10830</v>
      </c>
      <c r="N133" s="180">
        <v>10</v>
      </c>
      <c r="O133" s="178">
        <v>864</v>
      </c>
      <c r="P133" s="179">
        <f t="shared" si="26"/>
        <v>8640</v>
      </c>
      <c r="Q133" s="179">
        <f t="shared" si="22"/>
        <v>10830</v>
      </c>
      <c r="R133" s="179">
        <f t="shared" si="23"/>
        <v>8640</v>
      </c>
      <c r="S133" s="179">
        <f t="shared" si="24"/>
        <v>2190</v>
      </c>
      <c r="T133" s="181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26.25" customHeight="1" x14ac:dyDescent="0.2">
      <c r="A134" s="257" t="s">
        <v>37</v>
      </c>
      <c r="B134" s="258" t="s">
        <v>218</v>
      </c>
      <c r="C134" s="259" t="s">
        <v>282</v>
      </c>
      <c r="D134" s="260" t="s">
        <v>85</v>
      </c>
      <c r="E134" s="261"/>
      <c r="F134" s="262"/>
      <c r="G134" s="263">
        <f t="shared" si="17"/>
        <v>0</v>
      </c>
      <c r="H134" s="264"/>
      <c r="I134" s="228"/>
      <c r="J134" s="229">
        <f t="shared" si="15"/>
        <v>0</v>
      </c>
      <c r="K134" s="231">
        <v>100</v>
      </c>
      <c r="L134" s="228">
        <v>21.6</v>
      </c>
      <c r="M134" s="229">
        <f t="shared" si="27"/>
        <v>2160</v>
      </c>
      <c r="N134" s="231"/>
      <c r="O134" s="228"/>
      <c r="P134" s="229">
        <f t="shared" si="26"/>
        <v>0</v>
      </c>
      <c r="Q134" s="229">
        <f t="shared" si="22"/>
        <v>2160</v>
      </c>
      <c r="R134" s="229">
        <f t="shared" si="23"/>
        <v>0</v>
      </c>
      <c r="S134" s="229">
        <f t="shared" si="24"/>
        <v>2160</v>
      </c>
      <c r="T134" s="265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27.75" customHeight="1" x14ac:dyDescent="0.2">
      <c r="A135" s="257" t="s">
        <v>37</v>
      </c>
      <c r="B135" s="258" t="s">
        <v>219</v>
      </c>
      <c r="C135" s="259" t="s">
        <v>283</v>
      </c>
      <c r="D135" s="260" t="s">
        <v>85</v>
      </c>
      <c r="E135" s="261"/>
      <c r="F135" s="262"/>
      <c r="G135" s="263">
        <f t="shared" si="17"/>
        <v>0</v>
      </c>
      <c r="H135" s="264"/>
      <c r="I135" s="228"/>
      <c r="J135" s="229">
        <f t="shared" si="15"/>
        <v>0</v>
      </c>
      <c r="K135" s="231">
        <v>10</v>
      </c>
      <c r="L135" s="228">
        <v>217.58</v>
      </c>
      <c r="M135" s="229">
        <v>2175.84</v>
      </c>
      <c r="N135" s="231"/>
      <c r="O135" s="228"/>
      <c r="P135" s="229">
        <f t="shared" si="26"/>
        <v>0</v>
      </c>
      <c r="Q135" s="229">
        <f t="shared" si="22"/>
        <v>2175.84</v>
      </c>
      <c r="R135" s="229">
        <f t="shared" si="23"/>
        <v>0</v>
      </c>
      <c r="S135" s="229">
        <f t="shared" si="24"/>
        <v>2175.84</v>
      </c>
      <c r="T135" s="265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18.75" customHeight="1" x14ac:dyDescent="0.2">
      <c r="A136" s="205" t="s">
        <v>37</v>
      </c>
      <c r="B136" s="186" t="s">
        <v>220</v>
      </c>
      <c r="C136" s="185" t="s">
        <v>284</v>
      </c>
      <c r="D136" s="176" t="s">
        <v>85</v>
      </c>
      <c r="E136" s="182"/>
      <c r="F136" s="183"/>
      <c r="G136" s="184">
        <f t="shared" si="17"/>
        <v>0</v>
      </c>
      <c r="H136" s="177"/>
      <c r="I136" s="178"/>
      <c r="J136" s="179">
        <f t="shared" si="15"/>
        <v>0</v>
      </c>
      <c r="K136" s="180">
        <v>10</v>
      </c>
      <c r="L136" s="178">
        <v>399</v>
      </c>
      <c r="M136" s="179">
        <f t="shared" si="27"/>
        <v>3990</v>
      </c>
      <c r="N136" s="180">
        <v>20</v>
      </c>
      <c r="O136" s="178">
        <v>313.92</v>
      </c>
      <c r="P136" s="179">
        <f t="shared" si="26"/>
        <v>6278.4000000000005</v>
      </c>
      <c r="Q136" s="179">
        <f t="shared" si="22"/>
        <v>3990</v>
      </c>
      <c r="R136" s="179">
        <f t="shared" si="23"/>
        <v>6278.4000000000005</v>
      </c>
      <c r="S136" s="179">
        <f t="shared" si="24"/>
        <v>-2288.4000000000005</v>
      </c>
      <c r="T136" s="181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30" customHeight="1" x14ac:dyDescent="0.2">
      <c r="A137" s="205" t="s">
        <v>37</v>
      </c>
      <c r="B137" s="186" t="s">
        <v>221</v>
      </c>
      <c r="C137" s="185" t="s">
        <v>285</v>
      </c>
      <c r="D137" s="176" t="s">
        <v>85</v>
      </c>
      <c r="E137" s="182"/>
      <c r="F137" s="183"/>
      <c r="G137" s="184">
        <f t="shared" si="17"/>
        <v>0</v>
      </c>
      <c r="H137" s="177"/>
      <c r="I137" s="178"/>
      <c r="J137" s="179">
        <f t="shared" si="15"/>
        <v>0</v>
      </c>
      <c r="K137" s="180">
        <v>10</v>
      </c>
      <c r="L137" s="178">
        <v>499.98</v>
      </c>
      <c r="M137" s="179">
        <f t="shared" si="27"/>
        <v>4999.8</v>
      </c>
      <c r="N137" s="180">
        <v>2</v>
      </c>
      <c r="O137" s="178">
        <v>820.8</v>
      </c>
      <c r="P137" s="179">
        <f t="shared" si="26"/>
        <v>1641.6</v>
      </c>
      <c r="Q137" s="179">
        <f t="shared" si="22"/>
        <v>4999.8</v>
      </c>
      <c r="R137" s="179">
        <f t="shared" si="23"/>
        <v>1641.6</v>
      </c>
      <c r="S137" s="179">
        <f t="shared" si="24"/>
        <v>3358.2000000000003</v>
      </c>
      <c r="T137" s="181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18" customHeight="1" x14ac:dyDescent="0.2">
      <c r="A138" s="205" t="s">
        <v>37</v>
      </c>
      <c r="B138" s="186" t="s">
        <v>222</v>
      </c>
      <c r="C138" s="185" t="s">
        <v>286</v>
      </c>
      <c r="D138" s="176" t="s">
        <v>85</v>
      </c>
      <c r="E138" s="182"/>
      <c r="F138" s="183"/>
      <c r="G138" s="184">
        <f t="shared" si="17"/>
        <v>0</v>
      </c>
      <c r="H138" s="177"/>
      <c r="I138" s="178"/>
      <c r="J138" s="179">
        <f t="shared" si="15"/>
        <v>0</v>
      </c>
      <c r="K138" s="180">
        <v>10</v>
      </c>
      <c r="L138" s="178">
        <v>379.2</v>
      </c>
      <c r="M138" s="179">
        <f t="shared" si="27"/>
        <v>3792</v>
      </c>
      <c r="N138" s="180">
        <v>15</v>
      </c>
      <c r="O138" s="178">
        <v>638.4</v>
      </c>
      <c r="P138" s="179">
        <f t="shared" si="26"/>
        <v>9576</v>
      </c>
      <c r="Q138" s="179">
        <f t="shared" si="22"/>
        <v>3792</v>
      </c>
      <c r="R138" s="179">
        <f t="shared" si="23"/>
        <v>9576</v>
      </c>
      <c r="S138" s="179">
        <f t="shared" si="24"/>
        <v>-5784</v>
      </c>
      <c r="T138" s="181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54.75" customHeight="1" x14ac:dyDescent="0.2">
      <c r="A139" s="257" t="s">
        <v>37</v>
      </c>
      <c r="B139" s="258" t="s">
        <v>223</v>
      </c>
      <c r="C139" s="259" t="s">
        <v>287</v>
      </c>
      <c r="D139" s="260" t="s">
        <v>85</v>
      </c>
      <c r="E139" s="261"/>
      <c r="F139" s="262"/>
      <c r="G139" s="263">
        <f t="shared" si="17"/>
        <v>0</v>
      </c>
      <c r="H139" s="264"/>
      <c r="I139" s="228"/>
      <c r="J139" s="229">
        <f t="shared" si="15"/>
        <v>0</v>
      </c>
      <c r="K139" s="231">
        <v>30</v>
      </c>
      <c r="L139" s="228">
        <v>44.58</v>
      </c>
      <c r="M139" s="229">
        <f t="shared" si="27"/>
        <v>1337.3999999999999</v>
      </c>
      <c r="N139" s="231"/>
      <c r="O139" s="228"/>
      <c r="P139" s="229">
        <f t="shared" si="26"/>
        <v>0</v>
      </c>
      <c r="Q139" s="229">
        <f t="shared" si="22"/>
        <v>1337.3999999999999</v>
      </c>
      <c r="R139" s="229">
        <f t="shared" si="23"/>
        <v>0</v>
      </c>
      <c r="S139" s="229">
        <f t="shared" si="24"/>
        <v>1337.3999999999999</v>
      </c>
      <c r="T139" s="265" t="s">
        <v>336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16.5" customHeight="1" x14ac:dyDescent="0.2">
      <c r="A140" s="205" t="s">
        <v>37</v>
      </c>
      <c r="B140" s="186" t="s">
        <v>224</v>
      </c>
      <c r="C140" s="185" t="s">
        <v>252</v>
      </c>
      <c r="D140" s="176" t="s">
        <v>85</v>
      </c>
      <c r="E140" s="182"/>
      <c r="F140" s="183"/>
      <c r="G140" s="184">
        <f t="shared" si="17"/>
        <v>0</v>
      </c>
      <c r="H140" s="177"/>
      <c r="I140" s="178"/>
      <c r="J140" s="179">
        <f t="shared" si="15"/>
        <v>0</v>
      </c>
      <c r="K140" s="180">
        <v>8</v>
      </c>
      <c r="L140" s="178">
        <v>91</v>
      </c>
      <c r="M140" s="179">
        <f t="shared" si="27"/>
        <v>728</v>
      </c>
      <c r="N140" s="180">
        <v>12</v>
      </c>
      <c r="O140" s="178">
        <v>91</v>
      </c>
      <c r="P140" s="179">
        <f t="shared" si="26"/>
        <v>1092</v>
      </c>
      <c r="Q140" s="179">
        <f t="shared" si="22"/>
        <v>728</v>
      </c>
      <c r="R140" s="179">
        <f t="shared" si="23"/>
        <v>1092</v>
      </c>
      <c r="S140" s="179">
        <f t="shared" si="24"/>
        <v>-364</v>
      </c>
      <c r="T140" s="181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27.75" customHeight="1" x14ac:dyDescent="0.2">
      <c r="A141" s="205" t="s">
        <v>37</v>
      </c>
      <c r="B141" s="186" t="s">
        <v>225</v>
      </c>
      <c r="C141" s="185" t="s">
        <v>251</v>
      </c>
      <c r="D141" s="176" t="s">
        <v>85</v>
      </c>
      <c r="E141" s="182"/>
      <c r="F141" s="183"/>
      <c r="G141" s="184">
        <f t="shared" si="17"/>
        <v>0</v>
      </c>
      <c r="H141" s="177"/>
      <c r="I141" s="178"/>
      <c r="J141" s="179">
        <f t="shared" si="15"/>
        <v>0</v>
      </c>
      <c r="K141" s="180">
        <v>4</v>
      </c>
      <c r="L141" s="178">
        <v>122</v>
      </c>
      <c r="M141" s="179">
        <f t="shared" si="27"/>
        <v>488</v>
      </c>
      <c r="N141" s="180">
        <v>3</v>
      </c>
      <c r="O141" s="178">
        <v>122</v>
      </c>
      <c r="P141" s="179">
        <f t="shared" si="26"/>
        <v>366</v>
      </c>
      <c r="Q141" s="179">
        <f t="shared" si="22"/>
        <v>488</v>
      </c>
      <c r="R141" s="179">
        <f t="shared" si="23"/>
        <v>366</v>
      </c>
      <c r="S141" s="179">
        <f t="shared" si="24"/>
        <v>122</v>
      </c>
      <c r="T141" s="181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27" customHeight="1" x14ac:dyDescent="0.2">
      <c r="A142" s="205" t="s">
        <v>37</v>
      </c>
      <c r="B142" s="186" t="s">
        <v>226</v>
      </c>
      <c r="C142" s="185" t="s">
        <v>250</v>
      </c>
      <c r="D142" s="176" t="s">
        <v>85</v>
      </c>
      <c r="E142" s="182"/>
      <c r="F142" s="183"/>
      <c r="G142" s="184">
        <f t="shared" si="17"/>
        <v>0</v>
      </c>
      <c r="H142" s="177"/>
      <c r="I142" s="178"/>
      <c r="J142" s="179">
        <f t="shared" si="15"/>
        <v>0</v>
      </c>
      <c r="K142" s="180">
        <v>30</v>
      </c>
      <c r="L142" s="178">
        <v>98</v>
      </c>
      <c r="M142" s="179">
        <f t="shared" si="27"/>
        <v>2940</v>
      </c>
      <c r="N142" s="180">
        <v>30</v>
      </c>
      <c r="O142" s="178">
        <v>98</v>
      </c>
      <c r="P142" s="179">
        <f t="shared" si="26"/>
        <v>2940</v>
      </c>
      <c r="Q142" s="179">
        <f t="shared" si="22"/>
        <v>2940</v>
      </c>
      <c r="R142" s="179">
        <f t="shared" si="23"/>
        <v>2940</v>
      </c>
      <c r="S142" s="179">
        <f t="shared" si="24"/>
        <v>0</v>
      </c>
      <c r="T142" s="181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17.25" customHeight="1" thickBot="1" x14ac:dyDescent="0.25">
      <c r="A143" s="205" t="s">
        <v>37</v>
      </c>
      <c r="B143" s="186" t="s">
        <v>227</v>
      </c>
      <c r="C143" s="185" t="s">
        <v>249</v>
      </c>
      <c r="D143" s="224" t="s">
        <v>85</v>
      </c>
      <c r="E143" s="211"/>
      <c r="F143" s="212"/>
      <c r="G143" s="214">
        <f>E143*F143</f>
        <v>0</v>
      </c>
      <c r="H143" s="177"/>
      <c r="I143" s="178"/>
      <c r="J143" s="179">
        <f t="shared" si="15"/>
        <v>0</v>
      </c>
      <c r="K143" s="192">
        <v>20</v>
      </c>
      <c r="L143" s="193">
        <v>92</v>
      </c>
      <c r="M143" s="194">
        <f>K143*L143</f>
        <v>1840</v>
      </c>
      <c r="N143" s="192">
        <v>10</v>
      </c>
      <c r="O143" s="193">
        <v>92</v>
      </c>
      <c r="P143" s="194">
        <f>N143*O143</f>
        <v>920</v>
      </c>
      <c r="Q143" s="179">
        <f>G143+M143</f>
        <v>1840</v>
      </c>
      <c r="R143" s="179">
        <f>J143+P143</f>
        <v>920</v>
      </c>
      <c r="S143" s="179">
        <f>Q143-R143</f>
        <v>920</v>
      </c>
      <c r="T143" s="225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30" customHeight="1" thickBot="1" x14ac:dyDescent="0.25">
      <c r="A144" s="96" t="s">
        <v>88</v>
      </c>
      <c r="B144" s="97"/>
      <c r="C144" s="98"/>
      <c r="D144" s="99"/>
      <c r="E144" s="153"/>
      <c r="F144" s="154"/>
      <c r="G144" s="155">
        <f>SUM(G81:G143)</f>
        <v>51720</v>
      </c>
      <c r="H144" s="100"/>
      <c r="I144" s="101"/>
      <c r="J144" s="102">
        <f>SUM(J81:J143)</f>
        <v>250</v>
      </c>
      <c r="K144" s="100"/>
      <c r="L144" s="101"/>
      <c r="M144" s="102">
        <f>SUM(M81:M143)</f>
        <v>291059.44000000006</v>
      </c>
      <c r="N144" s="100"/>
      <c r="O144" s="101"/>
      <c r="P144" s="102">
        <f>SUM(P81:P143)</f>
        <v>341154.2</v>
      </c>
      <c r="Q144" s="102">
        <f>SUM(Q81:Q143)</f>
        <v>342779.44</v>
      </c>
      <c r="R144" s="102">
        <f>SUM(R81:R143)</f>
        <v>341404.2</v>
      </c>
      <c r="S144" s="102">
        <f>SUM(S81:S143)</f>
        <v>1375.2399999999982</v>
      </c>
      <c r="T144" s="103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42" customHeight="1" thickBot="1" x14ac:dyDescent="0.25">
      <c r="A145" s="71" t="s">
        <v>26</v>
      </c>
      <c r="B145" s="72" t="s">
        <v>89</v>
      </c>
      <c r="C145" s="108" t="s">
        <v>90</v>
      </c>
      <c r="D145" s="65"/>
      <c r="E145" s="66"/>
      <c r="F145" s="67"/>
      <c r="G145" s="68"/>
      <c r="H145" s="66"/>
      <c r="I145" s="67"/>
      <c r="J145" s="68"/>
      <c r="K145" s="66"/>
      <c r="L145" s="67"/>
      <c r="M145" s="68"/>
      <c r="N145" s="66"/>
      <c r="O145" s="67"/>
      <c r="P145" s="68"/>
      <c r="Q145" s="104"/>
      <c r="R145" s="104"/>
      <c r="S145" s="104"/>
      <c r="T145" s="69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</row>
    <row r="146" spans="1:38" ht="53.25" customHeight="1" thickBot="1" x14ac:dyDescent="0.25">
      <c r="A146" s="195" t="s">
        <v>37</v>
      </c>
      <c r="B146" s="196" t="s">
        <v>91</v>
      </c>
      <c r="C146" s="217" t="s">
        <v>120</v>
      </c>
      <c r="D146" s="218" t="s">
        <v>40</v>
      </c>
      <c r="E146" s="219">
        <v>3</v>
      </c>
      <c r="F146" s="220">
        <v>1500</v>
      </c>
      <c r="G146" s="221">
        <f>E146*F146</f>
        <v>4500</v>
      </c>
      <c r="H146" s="219">
        <v>3</v>
      </c>
      <c r="I146" s="220">
        <v>1028.25</v>
      </c>
      <c r="J146" s="221">
        <f>H146*I146</f>
        <v>3084.75</v>
      </c>
      <c r="K146" s="219">
        <v>3</v>
      </c>
      <c r="L146" s="220">
        <v>1500</v>
      </c>
      <c r="M146" s="222">
        <f>K146*L146</f>
        <v>4500</v>
      </c>
      <c r="N146" s="223">
        <v>3</v>
      </c>
      <c r="O146" s="220">
        <v>1337.35</v>
      </c>
      <c r="P146" s="222">
        <f>N146*O146</f>
        <v>4012.0499999999997</v>
      </c>
      <c r="Q146" s="216">
        <f>G146+M146</f>
        <v>9000</v>
      </c>
      <c r="R146" s="179">
        <f>J146+P146</f>
        <v>7096.7999999999993</v>
      </c>
      <c r="S146" s="198">
        <f>Q146-R146</f>
        <v>1903.2000000000007</v>
      </c>
      <c r="T146" s="208" t="s">
        <v>338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52.5" customHeight="1" thickBot="1" x14ac:dyDescent="0.25">
      <c r="A147" s="267" t="s">
        <v>37</v>
      </c>
      <c r="B147" s="268" t="s">
        <v>92</v>
      </c>
      <c r="C147" s="269" t="s">
        <v>121</v>
      </c>
      <c r="D147" s="270" t="s">
        <v>40</v>
      </c>
      <c r="E147" s="271"/>
      <c r="F147" s="272"/>
      <c r="G147" s="273">
        <f>E147*F147</f>
        <v>0</v>
      </c>
      <c r="H147" s="271"/>
      <c r="I147" s="272"/>
      <c r="J147" s="273">
        <f>H147*I147</f>
        <v>0</v>
      </c>
      <c r="K147" s="271">
        <v>3</v>
      </c>
      <c r="L147" s="272">
        <v>1000</v>
      </c>
      <c r="M147" s="274">
        <f>K147*L147</f>
        <v>3000</v>
      </c>
      <c r="N147" s="275">
        <v>0</v>
      </c>
      <c r="O147" s="272">
        <v>0</v>
      </c>
      <c r="P147" s="274">
        <f>N147*O147</f>
        <v>0</v>
      </c>
      <c r="Q147" s="276">
        <f>G147+M147</f>
        <v>3000</v>
      </c>
      <c r="R147" s="277">
        <f>J147+P147</f>
        <v>0</v>
      </c>
      <c r="S147" s="278">
        <f>Q147-R147</f>
        <v>3000</v>
      </c>
      <c r="T147" s="279" t="s">
        <v>339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51.75" customHeight="1" x14ac:dyDescent="0.2">
      <c r="A148" s="257" t="s">
        <v>37</v>
      </c>
      <c r="B148" s="280" t="s">
        <v>93</v>
      </c>
      <c r="C148" s="281" t="s">
        <v>122</v>
      </c>
      <c r="D148" s="270" t="s">
        <v>40</v>
      </c>
      <c r="E148" s="271">
        <v>1</v>
      </c>
      <c r="F148" s="272">
        <v>250</v>
      </c>
      <c r="G148" s="273">
        <f>E148*F148</f>
        <v>250</v>
      </c>
      <c r="H148" s="271">
        <v>0</v>
      </c>
      <c r="I148" s="272">
        <v>0</v>
      </c>
      <c r="J148" s="273">
        <f>H148*I148</f>
        <v>0</v>
      </c>
      <c r="K148" s="271">
        <v>3</v>
      </c>
      <c r="L148" s="272">
        <v>250</v>
      </c>
      <c r="M148" s="274">
        <f>K148*L148</f>
        <v>750</v>
      </c>
      <c r="N148" s="275">
        <v>0</v>
      </c>
      <c r="O148" s="272">
        <v>0</v>
      </c>
      <c r="P148" s="274">
        <f>N148*O148</f>
        <v>0</v>
      </c>
      <c r="Q148" s="276">
        <f>G148+M148</f>
        <v>1000</v>
      </c>
      <c r="R148" s="277">
        <f>J148+P148</f>
        <v>0</v>
      </c>
      <c r="S148" s="278">
        <f>Q148-R148</f>
        <v>1000</v>
      </c>
      <c r="T148" s="279" t="s">
        <v>339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26.25" customHeight="1" thickBot="1" x14ac:dyDescent="0.25">
      <c r="A149" s="205" t="s">
        <v>37</v>
      </c>
      <c r="B149" s="200" t="s">
        <v>123</v>
      </c>
      <c r="C149" s="209" t="s">
        <v>124</v>
      </c>
      <c r="D149" s="210" t="s">
        <v>40</v>
      </c>
      <c r="E149" s="211">
        <v>6</v>
      </c>
      <c r="F149" s="212">
        <v>280</v>
      </c>
      <c r="G149" s="213">
        <f>E149*F149</f>
        <v>1680</v>
      </c>
      <c r="H149" s="211">
        <v>6</v>
      </c>
      <c r="I149" s="212">
        <v>280</v>
      </c>
      <c r="J149" s="213">
        <f>H149*I149</f>
        <v>1680</v>
      </c>
      <c r="K149" s="211">
        <v>3</v>
      </c>
      <c r="L149" s="212">
        <v>280</v>
      </c>
      <c r="M149" s="214">
        <f>K149*L149</f>
        <v>840</v>
      </c>
      <c r="N149" s="215">
        <v>3</v>
      </c>
      <c r="O149" s="212">
        <v>280</v>
      </c>
      <c r="P149" s="214">
        <f>N149*O149</f>
        <v>840</v>
      </c>
      <c r="Q149" s="216">
        <f>G149+M149</f>
        <v>2520</v>
      </c>
      <c r="R149" s="179">
        <f>J149+P149</f>
        <v>2520</v>
      </c>
      <c r="S149" s="198">
        <f>Q149-R149</f>
        <v>0</v>
      </c>
      <c r="T149" s="207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30" customHeight="1" thickBot="1" x14ac:dyDescent="0.25">
      <c r="A150" s="96" t="s">
        <v>94</v>
      </c>
      <c r="B150" s="97"/>
      <c r="C150" s="98"/>
      <c r="D150" s="152"/>
      <c r="E150" s="153"/>
      <c r="F150" s="154"/>
      <c r="G150" s="155">
        <f>SUM(G146:G149)</f>
        <v>6430</v>
      </c>
      <c r="H150" s="153"/>
      <c r="I150" s="154"/>
      <c r="J150" s="155">
        <f>SUM(J146:J149)</f>
        <v>4764.75</v>
      </c>
      <c r="K150" s="153"/>
      <c r="L150" s="154"/>
      <c r="M150" s="155">
        <f>SUM(M146:M149)</f>
        <v>9090</v>
      </c>
      <c r="N150" s="153"/>
      <c r="O150" s="154"/>
      <c r="P150" s="155">
        <f>SUM(P146:P149)</f>
        <v>4852.0499999999993</v>
      </c>
      <c r="Q150" s="102">
        <f>SUM(Q146:Q149)</f>
        <v>15520</v>
      </c>
      <c r="R150" s="102">
        <f>SUM(R146:R149)</f>
        <v>9616.7999999999993</v>
      </c>
      <c r="S150" s="102">
        <f>SUM(S146:S149)</f>
        <v>5903.2000000000007</v>
      </c>
      <c r="T150" s="156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30" customHeight="1" thickBot="1" x14ac:dyDescent="0.25">
      <c r="A151" s="71" t="s">
        <v>26</v>
      </c>
      <c r="B151" s="72" t="s">
        <v>95</v>
      </c>
      <c r="C151" s="108" t="s">
        <v>96</v>
      </c>
      <c r="D151" s="73"/>
      <c r="E151" s="74"/>
      <c r="F151" s="75"/>
      <c r="G151" s="104"/>
      <c r="H151" s="74"/>
      <c r="I151" s="75"/>
      <c r="J151" s="104"/>
      <c r="K151" s="74"/>
      <c r="L151" s="75"/>
      <c r="M151" s="104"/>
      <c r="N151" s="74"/>
      <c r="O151" s="75"/>
      <c r="P151" s="104"/>
      <c r="Q151" s="104"/>
      <c r="R151" s="104"/>
      <c r="S151" s="104"/>
      <c r="T151" s="77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</row>
    <row r="152" spans="1:38" ht="18" customHeight="1" x14ac:dyDescent="0.2">
      <c r="A152" s="78" t="s">
        <v>37</v>
      </c>
      <c r="B152" s="105" t="s">
        <v>97</v>
      </c>
      <c r="C152" s="107" t="s">
        <v>98</v>
      </c>
      <c r="D152" s="81"/>
      <c r="E152" s="82"/>
      <c r="F152" s="83"/>
      <c r="G152" s="84">
        <f>E152*F152</f>
        <v>0</v>
      </c>
      <c r="H152" s="82"/>
      <c r="I152" s="83"/>
      <c r="J152" s="84">
        <f>H152*I152</f>
        <v>0</v>
      </c>
      <c r="K152" s="82"/>
      <c r="L152" s="83"/>
      <c r="M152" s="84">
        <f>K152*L152</f>
        <v>0</v>
      </c>
      <c r="N152" s="82"/>
      <c r="O152" s="83"/>
      <c r="P152" s="84">
        <f>N152*O152</f>
        <v>0</v>
      </c>
      <c r="Q152" s="84">
        <f>G152+M152</f>
        <v>0</v>
      </c>
      <c r="R152" s="84">
        <f>J152+P152</f>
        <v>0</v>
      </c>
      <c r="S152" s="84">
        <f>Q152-R152</f>
        <v>0</v>
      </c>
      <c r="T152" s="85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ht="16.5" customHeight="1" x14ac:dyDescent="0.2">
      <c r="A153" s="78" t="s">
        <v>37</v>
      </c>
      <c r="B153" s="79" t="s">
        <v>99</v>
      </c>
      <c r="C153" s="107" t="s">
        <v>100</v>
      </c>
      <c r="D153" s="81"/>
      <c r="E153" s="82"/>
      <c r="F153" s="83"/>
      <c r="G153" s="84">
        <f>E153*F153</f>
        <v>0</v>
      </c>
      <c r="H153" s="82"/>
      <c r="I153" s="83"/>
      <c r="J153" s="84">
        <f>H153*I153</f>
        <v>0</v>
      </c>
      <c r="K153" s="82"/>
      <c r="L153" s="83"/>
      <c r="M153" s="84">
        <f>K153*L153</f>
        <v>0</v>
      </c>
      <c r="N153" s="82"/>
      <c r="O153" s="83"/>
      <c r="P153" s="84">
        <f>N153*O153</f>
        <v>0</v>
      </c>
      <c r="Q153" s="84">
        <f>G153+M153</f>
        <v>0</v>
      </c>
      <c r="R153" s="84">
        <f>J153+P153</f>
        <v>0</v>
      </c>
      <c r="S153" s="84">
        <f>Q153-R153</f>
        <v>0</v>
      </c>
      <c r="T153" s="85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17.25" customHeight="1" thickBot="1" x14ac:dyDescent="0.25">
      <c r="A154" s="86" t="s">
        <v>37</v>
      </c>
      <c r="B154" s="87" t="s">
        <v>101</v>
      </c>
      <c r="C154" s="107" t="s">
        <v>102</v>
      </c>
      <c r="D154" s="81"/>
      <c r="E154" s="82"/>
      <c r="F154" s="83"/>
      <c r="G154" s="84">
        <f>E154*F154</f>
        <v>0</v>
      </c>
      <c r="H154" s="82"/>
      <c r="I154" s="83"/>
      <c r="J154" s="84">
        <f>H154*I154</f>
        <v>0</v>
      </c>
      <c r="K154" s="82"/>
      <c r="L154" s="83"/>
      <c r="M154" s="84">
        <f>K154*L154</f>
        <v>0</v>
      </c>
      <c r="N154" s="82"/>
      <c r="O154" s="83"/>
      <c r="P154" s="84">
        <f>N154*O154</f>
        <v>0</v>
      </c>
      <c r="Q154" s="84">
        <f>G154+M154</f>
        <v>0</v>
      </c>
      <c r="R154" s="84">
        <f>J154+P154</f>
        <v>0</v>
      </c>
      <c r="S154" s="84">
        <f>Q154-R154</f>
        <v>0</v>
      </c>
      <c r="T154" s="8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30" customHeight="1" thickBot="1" x14ac:dyDescent="0.25">
      <c r="A155" s="109" t="s">
        <v>103</v>
      </c>
      <c r="B155" s="110"/>
      <c r="C155" s="98"/>
      <c r="D155" s="99"/>
      <c r="E155" s="100"/>
      <c r="F155" s="101"/>
      <c r="G155" s="102">
        <f>SUM(G152:G154)</f>
        <v>0</v>
      </c>
      <c r="H155" s="100"/>
      <c r="I155" s="101"/>
      <c r="J155" s="102">
        <f>SUM(J152:J154)</f>
        <v>0</v>
      </c>
      <c r="K155" s="100"/>
      <c r="L155" s="101"/>
      <c r="M155" s="102">
        <f>SUM(M152:M154)</f>
        <v>0</v>
      </c>
      <c r="N155" s="100"/>
      <c r="O155" s="101"/>
      <c r="P155" s="102">
        <f>SUM(P152:P154)</f>
        <v>0</v>
      </c>
      <c r="Q155" s="102">
        <f>SUM(Q152:Q154)</f>
        <v>0</v>
      </c>
      <c r="R155" s="102">
        <f>SUM(R152:R154)</f>
        <v>0</v>
      </c>
      <c r="S155" s="102">
        <f>SUM(S152:S154)</f>
        <v>0</v>
      </c>
      <c r="T155" s="103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30" customHeight="1" thickBot="1" x14ac:dyDescent="0.3">
      <c r="A156" s="71" t="s">
        <v>26</v>
      </c>
      <c r="B156" s="158" t="s">
        <v>104</v>
      </c>
      <c r="C156" s="111" t="s">
        <v>105</v>
      </c>
      <c r="D156" s="73"/>
      <c r="E156" s="74"/>
      <c r="F156" s="75"/>
      <c r="G156" s="104"/>
      <c r="H156" s="74"/>
      <c r="I156" s="75"/>
      <c r="J156" s="104"/>
      <c r="K156" s="74"/>
      <c r="L156" s="75"/>
      <c r="M156" s="104"/>
      <c r="N156" s="74"/>
      <c r="O156" s="75"/>
      <c r="P156" s="104"/>
      <c r="Q156" s="104"/>
      <c r="R156" s="104"/>
      <c r="S156" s="104"/>
      <c r="T156" s="77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</row>
    <row r="157" spans="1:38" ht="66" customHeight="1" x14ac:dyDescent="0.2">
      <c r="A157" s="282" t="s">
        <v>37</v>
      </c>
      <c r="B157" s="283" t="s">
        <v>106</v>
      </c>
      <c r="C157" s="284" t="s">
        <v>155</v>
      </c>
      <c r="D157" s="285" t="s">
        <v>156</v>
      </c>
      <c r="E157" s="300" t="s">
        <v>46</v>
      </c>
      <c r="F157" s="301"/>
      <c r="G157" s="302"/>
      <c r="H157" s="300" t="s">
        <v>46</v>
      </c>
      <c r="I157" s="301"/>
      <c r="J157" s="302"/>
      <c r="K157" s="286">
        <v>60</v>
      </c>
      <c r="L157" s="287">
        <v>240</v>
      </c>
      <c r="M157" s="277">
        <f>K157*L157</f>
        <v>14400</v>
      </c>
      <c r="N157" s="286"/>
      <c r="O157" s="287"/>
      <c r="P157" s="277">
        <f>N157*O157</f>
        <v>0</v>
      </c>
      <c r="Q157" s="277">
        <f>G157+M157</f>
        <v>14400</v>
      </c>
      <c r="R157" s="277">
        <f>J157+P157</f>
        <v>0</v>
      </c>
      <c r="S157" s="277">
        <f>Q157-R157</f>
        <v>14400</v>
      </c>
      <c r="T157" s="265" t="s">
        <v>335</v>
      </c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5.75" customHeight="1" x14ac:dyDescent="0.2">
      <c r="A158" s="288" t="s">
        <v>37</v>
      </c>
      <c r="B158" s="289" t="s">
        <v>107</v>
      </c>
      <c r="C158" s="290" t="s">
        <v>157</v>
      </c>
      <c r="D158" s="285" t="s">
        <v>156</v>
      </c>
      <c r="E158" s="303"/>
      <c r="F158" s="304"/>
      <c r="G158" s="305"/>
      <c r="H158" s="303"/>
      <c r="I158" s="304"/>
      <c r="J158" s="305"/>
      <c r="K158" s="231">
        <v>30</v>
      </c>
      <c r="L158" s="228">
        <v>240</v>
      </c>
      <c r="M158" s="229">
        <f t="shared" ref="M158:M168" si="28">K158*L158</f>
        <v>7200</v>
      </c>
      <c r="N158" s="231">
        <v>45</v>
      </c>
      <c r="O158" s="228">
        <v>120</v>
      </c>
      <c r="P158" s="229">
        <f t="shared" ref="P158:P168" si="29">N158*O158</f>
        <v>5400</v>
      </c>
      <c r="Q158" s="229">
        <f t="shared" ref="Q158:Q168" si="30">G158+M158</f>
        <v>7200</v>
      </c>
      <c r="R158" s="229">
        <f t="shared" ref="R158:R168" si="31">J158+P158</f>
        <v>5400</v>
      </c>
      <c r="S158" s="229">
        <f t="shared" ref="S158:S168" si="32">Q158-R158</f>
        <v>1800</v>
      </c>
      <c r="T158" s="265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53.25" customHeight="1" x14ac:dyDescent="0.2">
      <c r="A159" s="288" t="s">
        <v>37</v>
      </c>
      <c r="B159" s="289" t="s">
        <v>138</v>
      </c>
      <c r="C159" s="290" t="s">
        <v>158</v>
      </c>
      <c r="D159" s="285" t="s">
        <v>156</v>
      </c>
      <c r="E159" s="303"/>
      <c r="F159" s="304"/>
      <c r="G159" s="305"/>
      <c r="H159" s="303"/>
      <c r="I159" s="304"/>
      <c r="J159" s="305"/>
      <c r="K159" s="286">
        <v>30</v>
      </c>
      <c r="L159" s="287">
        <v>240</v>
      </c>
      <c r="M159" s="277">
        <f t="shared" si="28"/>
        <v>7200</v>
      </c>
      <c r="N159" s="286"/>
      <c r="O159" s="287"/>
      <c r="P159" s="277">
        <f t="shared" si="29"/>
        <v>0</v>
      </c>
      <c r="Q159" s="277">
        <f t="shared" si="30"/>
        <v>7200</v>
      </c>
      <c r="R159" s="277">
        <f t="shared" si="31"/>
        <v>0</v>
      </c>
      <c r="S159" s="277">
        <f t="shared" si="32"/>
        <v>7200</v>
      </c>
      <c r="T159" s="265" t="s">
        <v>337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25.5" customHeight="1" x14ac:dyDescent="0.2">
      <c r="A160" s="288" t="s">
        <v>37</v>
      </c>
      <c r="B160" s="289" t="s">
        <v>139</v>
      </c>
      <c r="C160" s="290" t="s">
        <v>159</v>
      </c>
      <c r="D160" s="285" t="s">
        <v>156</v>
      </c>
      <c r="E160" s="303"/>
      <c r="F160" s="304"/>
      <c r="G160" s="305"/>
      <c r="H160" s="303"/>
      <c r="I160" s="304"/>
      <c r="J160" s="305"/>
      <c r="K160" s="231">
        <v>30</v>
      </c>
      <c r="L160" s="228">
        <v>240</v>
      </c>
      <c r="M160" s="229">
        <f t="shared" si="28"/>
        <v>7200</v>
      </c>
      <c r="N160" s="231">
        <v>45</v>
      </c>
      <c r="O160" s="228">
        <v>120</v>
      </c>
      <c r="P160" s="229">
        <f t="shared" si="29"/>
        <v>5400</v>
      </c>
      <c r="Q160" s="229">
        <f t="shared" si="30"/>
        <v>7200</v>
      </c>
      <c r="R160" s="229">
        <f t="shared" si="31"/>
        <v>5400</v>
      </c>
      <c r="S160" s="229">
        <f t="shared" si="32"/>
        <v>1800</v>
      </c>
      <c r="T160" s="265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26.25" customHeight="1" x14ac:dyDescent="0.2">
      <c r="A161" s="288" t="s">
        <v>37</v>
      </c>
      <c r="B161" s="289" t="s">
        <v>140</v>
      </c>
      <c r="C161" s="290" t="s">
        <v>160</v>
      </c>
      <c r="D161" s="285" t="s">
        <v>156</v>
      </c>
      <c r="E161" s="303"/>
      <c r="F161" s="304"/>
      <c r="G161" s="305"/>
      <c r="H161" s="303"/>
      <c r="I161" s="304"/>
      <c r="J161" s="305"/>
      <c r="K161" s="231">
        <v>30</v>
      </c>
      <c r="L161" s="228">
        <v>240</v>
      </c>
      <c r="M161" s="229">
        <f t="shared" si="28"/>
        <v>7200</v>
      </c>
      <c r="N161" s="231">
        <v>45</v>
      </c>
      <c r="O161" s="228">
        <v>120</v>
      </c>
      <c r="P161" s="229">
        <f t="shared" si="29"/>
        <v>5400</v>
      </c>
      <c r="Q161" s="229">
        <f t="shared" si="30"/>
        <v>7200</v>
      </c>
      <c r="R161" s="229">
        <f t="shared" si="31"/>
        <v>5400</v>
      </c>
      <c r="S161" s="229">
        <f t="shared" si="32"/>
        <v>1800</v>
      </c>
      <c r="T161" s="265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7.25" customHeight="1" x14ac:dyDescent="0.2">
      <c r="A162" s="288" t="s">
        <v>37</v>
      </c>
      <c r="B162" s="289" t="s">
        <v>141</v>
      </c>
      <c r="C162" s="290" t="s">
        <v>161</v>
      </c>
      <c r="D162" s="285" t="s">
        <v>162</v>
      </c>
      <c r="E162" s="303"/>
      <c r="F162" s="304"/>
      <c r="G162" s="305"/>
      <c r="H162" s="303"/>
      <c r="I162" s="304"/>
      <c r="J162" s="305"/>
      <c r="K162" s="231">
        <v>4</v>
      </c>
      <c r="L162" s="228">
        <v>5000</v>
      </c>
      <c r="M162" s="229">
        <f t="shared" si="28"/>
        <v>20000</v>
      </c>
      <c r="N162" s="231">
        <v>3</v>
      </c>
      <c r="O162" s="228">
        <v>5333.33</v>
      </c>
      <c r="P162" s="229">
        <v>16000</v>
      </c>
      <c r="Q162" s="229">
        <f t="shared" si="30"/>
        <v>20000</v>
      </c>
      <c r="R162" s="229">
        <f t="shared" si="31"/>
        <v>16000</v>
      </c>
      <c r="S162" s="229">
        <f t="shared" si="32"/>
        <v>4000</v>
      </c>
      <c r="T162" s="265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5.75" customHeight="1" x14ac:dyDescent="0.2">
      <c r="A163" s="288" t="s">
        <v>37</v>
      </c>
      <c r="B163" s="289" t="s">
        <v>142</v>
      </c>
      <c r="C163" s="290" t="s">
        <v>173</v>
      </c>
      <c r="D163" s="285" t="s">
        <v>162</v>
      </c>
      <c r="E163" s="303"/>
      <c r="F163" s="304"/>
      <c r="G163" s="305"/>
      <c r="H163" s="303"/>
      <c r="I163" s="304"/>
      <c r="J163" s="305"/>
      <c r="K163" s="231">
        <v>4</v>
      </c>
      <c r="L163" s="228">
        <v>7500</v>
      </c>
      <c r="M163" s="229">
        <f t="shared" si="28"/>
        <v>30000</v>
      </c>
      <c r="N163" s="231">
        <v>3</v>
      </c>
      <c r="O163" s="228">
        <v>7300</v>
      </c>
      <c r="P163" s="229">
        <v>22000</v>
      </c>
      <c r="Q163" s="229">
        <f t="shared" si="30"/>
        <v>30000</v>
      </c>
      <c r="R163" s="229">
        <f t="shared" si="31"/>
        <v>22000</v>
      </c>
      <c r="S163" s="229">
        <f t="shared" si="32"/>
        <v>8000</v>
      </c>
      <c r="T163" s="265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5.75" customHeight="1" x14ac:dyDescent="0.2">
      <c r="A164" s="288" t="s">
        <v>37</v>
      </c>
      <c r="B164" s="289" t="s">
        <v>143</v>
      </c>
      <c r="C164" s="290" t="s">
        <v>172</v>
      </c>
      <c r="D164" s="285" t="s">
        <v>248</v>
      </c>
      <c r="E164" s="303"/>
      <c r="F164" s="304"/>
      <c r="G164" s="305"/>
      <c r="H164" s="303"/>
      <c r="I164" s="304"/>
      <c r="J164" s="305"/>
      <c r="K164" s="231">
        <v>18</v>
      </c>
      <c r="L164" s="228">
        <v>200</v>
      </c>
      <c r="M164" s="229">
        <f t="shared" si="28"/>
        <v>3600</v>
      </c>
      <c r="N164" s="231">
        <v>15</v>
      </c>
      <c r="O164" s="228">
        <v>200</v>
      </c>
      <c r="P164" s="229">
        <f t="shared" si="29"/>
        <v>3000</v>
      </c>
      <c r="Q164" s="229">
        <f t="shared" si="30"/>
        <v>3600</v>
      </c>
      <c r="R164" s="229">
        <f t="shared" si="31"/>
        <v>3000</v>
      </c>
      <c r="S164" s="229">
        <f t="shared" si="32"/>
        <v>600</v>
      </c>
      <c r="T164" s="265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26.25" customHeight="1" x14ac:dyDescent="0.2">
      <c r="A165" s="288" t="s">
        <v>37</v>
      </c>
      <c r="B165" s="289" t="s">
        <v>144</v>
      </c>
      <c r="C165" s="290" t="s">
        <v>333</v>
      </c>
      <c r="D165" s="285" t="s">
        <v>248</v>
      </c>
      <c r="E165" s="303"/>
      <c r="F165" s="304"/>
      <c r="G165" s="305"/>
      <c r="H165" s="303"/>
      <c r="I165" s="304"/>
      <c r="J165" s="305"/>
      <c r="K165" s="231">
        <v>3</v>
      </c>
      <c r="L165" s="228">
        <v>450</v>
      </c>
      <c r="M165" s="229">
        <f t="shared" si="28"/>
        <v>1350</v>
      </c>
      <c r="N165" s="231">
        <v>6</v>
      </c>
      <c r="O165" s="228">
        <v>450</v>
      </c>
      <c r="P165" s="229">
        <f t="shared" si="29"/>
        <v>2700</v>
      </c>
      <c r="Q165" s="229">
        <f t="shared" si="30"/>
        <v>1350</v>
      </c>
      <c r="R165" s="229">
        <f t="shared" si="31"/>
        <v>2700</v>
      </c>
      <c r="S165" s="229">
        <f t="shared" si="32"/>
        <v>-1350</v>
      </c>
      <c r="T165" s="26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4.25" customHeight="1" x14ac:dyDescent="0.2">
      <c r="A166" s="288" t="s">
        <v>37</v>
      </c>
      <c r="B166" s="289" t="s">
        <v>145</v>
      </c>
      <c r="C166" s="290" t="s">
        <v>171</v>
      </c>
      <c r="D166" s="285" t="s">
        <v>248</v>
      </c>
      <c r="E166" s="303"/>
      <c r="F166" s="304"/>
      <c r="G166" s="305"/>
      <c r="H166" s="303"/>
      <c r="I166" s="304"/>
      <c r="J166" s="305"/>
      <c r="K166" s="231">
        <v>5</v>
      </c>
      <c r="L166" s="228">
        <v>400</v>
      </c>
      <c r="M166" s="229">
        <f t="shared" si="28"/>
        <v>2000</v>
      </c>
      <c r="N166" s="231">
        <v>11</v>
      </c>
      <c r="O166" s="228">
        <v>400</v>
      </c>
      <c r="P166" s="229">
        <f t="shared" si="29"/>
        <v>4400</v>
      </c>
      <c r="Q166" s="229">
        <f t="shared" si="30"/>
        <v>2000</v>
      </c>
      <c r="R166" s="229">
        <f t="shared" si="31"/>
        <v>4400</v>
      </c>
      <c r="S166" s="229">
        <f t="shared" si="32"/>
        <v>-2400</v>
      </c>
      <c r="T166" s="265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5" customHeight="1" x14ac:dyDescent="0.2">
      <c r="A167" s="288" t="s">
        <v>37</v>
      </c>
      <c r="B167" s="289" t="s">
        <v>146</v>
      </c>
      <c r="C167" s="290" t="s">
        <v>170</v>
      </c>
      <c r="D167" s="285" t="s">
        <v>248</v>
      </c>
      <c r="E167" s="303"/>
      <c r="F167" s="304"/>
      <c r="G167" s="305"/>
      <c r="H167" s="303"/>
      <c r="I167" s="304"/>
      <c r="J167" s="305"/>
      <c r="K167" s="231">
        <v>2</v>
      </c>
      <c r="L167" s="228">
        <v>3700</v>
      </c>
      <c r="M167" s="229">
        <f t="shared" si="28"/>
        <v>7400</v>
      </c>
      <c r="N167" s="231">
        <v>2</v>
      </c>
      <c r="O167" s="228">
        <v>3700</v>
      </c>
      <c r="P167" s="229">
        <f t="shared" si="29"/>
        <v>7400</v>
      </c>
      <c r="Q167" s="229">
        <f t="shared" si="30"/>
        <v>7400</v>
      </c>
      <c r="R167" s="229">
        <f t="shared" si="31"/>
        <v>7400</v>
      </c>
      <c r="S167" s="229">
        <f t="shared" si="32"/>
        <v>0</v>
      </c>
      <c r="T167" s="265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52.5" customHeight="1" x14ac:dyDescent="0.2">
      <c r="A168" s="288" t="s">
        <v>37</v>
      </c>
      <c r="B168" s="289" t="s">
        <v>147</v>
      </c>
      <c r="C168" s="290" t="s">
        <v>169</v>
      </c>
      <c r="D168" s="285" t="s">
        <v>112</v>
      </c>
      <c r="E168" s="303"/>
      <c r="F168" s="304"/>
      <c r="G168" s="305"/>
      <c r="H168" s="303"/>
      <c r="I168" s="304"/>
      <c r="J168" s="305"/>
      <c r="K168" s="231">
        <v>1</v>
      </c>
      <c r="L168" s="228">
        <v>25805.360000000001</v>
      </c>
      <c r="M168" s="229">
        <f t="shared" si="28"/>
        <v>25805.360000000001</v>
      </c>
      <c r="N168" s="231">
        <v>1</v>
      </c>
      <c r="O168" s="228">
        <v>25805.360000000001</v>
      </c>
      <c r="P168" s="229">
        <f t="shared" si="29"/>
        <v>25805.360000000001</v>
      </c>
      <c r="Q168" s="229">
        <f t="shared" si="30"/>
        <v>25805.360000000001</v>
      </c>
      <c r="R168" s="229">
        <f t="shared" si="31"/>
        <v>25805.360000000001</v>
      </c>
      <c r="S168" s="229">
        <f t="shared" si="32"/>
        <v>0</v>
      </c>
      <c r="T168" s="265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27" customHeight="1" x14ac:dyDescent="0.2">
      <c r="A169" s="288" t="s">
        <v>37</v>
      </c>
      <c r="B169" s="289" t="s">
        <v>148</v>
      </c>
      <c r="C169" s="290" t="s">
        <v>153</v>
      </c>
      <c r="D169" s="285" t="s">
        <v>112</v>
      </c>
      <c r="E169" s="303"/>
      <c r="F169" s="304"/>
      <c r="G169" s="305"/>
      <c r="H169" s="303"/>
      <c r="I169" s="304"/>
      <c r="J169" s="305"/>
      <c r="K169" s="231">
        <v>1</v>
      </c>
      <c r="L169" s="228">
        <v>48729</v>
      </c>
      <c r="M169" s="229">
        <f>K169*L169</f>
        <v>48729</v>
      </c>
      <c r="N169" s="231">
        <v>1</v>
      </c>
      <c r="O169" s="228">
        <v>48729</v>
      </c>
      <c r="P169" s="229">
        <f>N169*O169</f>
        <v>48729</v>
      </c>
      <c r="Q169" s="229">
        <f>G169+M169</f>
        <v>48729</v>
      </c>
      <c r="R169" s="229">
        <f>J169+P169</f>
        <v>48729</v>
      </c>
      <c r="S169" s="229">
        <f>Q169-R169</f>
        <v>0</v>
      </c>
      <c r="T169" s="265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25.5" customHeight="1" x14ac:dyDescent="0.2">
      <c r="A170" s="288" t="s">
        <v>37</v>
      </c>
      <c r="B170" s="289" t="s">
        <v>149</v>
      </c>
      <c r="C170" s="290" t="s">
        <v>154</v>
      </c>
      <c r="D170" s="285" t="s">
        <v>112</v>
      </c>
      <c r="E170" s="303"/>
      <c r="F170" s="304"/>
      <c r="G170" s="305"/>
      <c r="H170" s="303"/>
      <c r="I170" s="304"/>
      <c r="J170" s="305"/>
      <c r="K170" s="231">
        <v>10</v>
      </c>
      <c r="L170" s="228">
        <v>3500</v>
      </c>
      <c r="M170" s="229">
        <f>K170*L170</f>
        <v>35000</v>
      </c>
      <c r="N170" s="231">
        <v>15</v>
      </c>
      <c r="O170" s="228">
        <v>3500</v>
      </c>
      <c r="P170" s="229">
        <f>N170*O170</f>
        <v>52500</v>
      </c>
      <c r="Q170" s="229">
        <f>G170+M170</f>
        <v>35000</v>
      </c>
      <c r="R170" s="229">
        <f>J170+P170</f>
        <v>52500</v>
      </c>
      <c r="S170" s="229">
        <f>Q170-R170</f>
        <v>-17500</v>
      </c>
      <c r="T170" s="265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5" customHeight="1" thickBot="1" x14ac:dyDescent="0.25">
      <c r="A171" s="288" t="s">
        <v>37</v>
      </c>
      <c r="B171" s="291" t="s">
        <v>150</v>
      </c>
      <c r="C171" s="292" t="s">
        <v>151</v>
      </c>
      <c r="D171" s="285" t="s">
        <v>152</v>
      </c>
      <c r="E171" s="306"/>
      <c r="F171" s="307"/>
      <c r="G171" s="308"/>
      <c r="H171" s="306"/>
      <c r="I171" s="307"/>
      <c r="J171" s="308"/>
      <c r="K171" s="231">
        <v>3</v>
      </c>
      <c r="L171" s="228">
        <v>5981.55</v>
      </c>
      <c r="M171" s="229">
        <f>K171*L171</f>
        <v>17944.650000000001</v>
      </c>
      <c r="N171" s="231">
        <v>2</v>
      </c>
      <c r="O171" s="228">
        <v>5981.54</v>
      </c>
      <c r="P171" s="229">
        <f>N171*O171</f>
        <v>11963.08</v>
      </c>
      <c r="Q171" s="229">
        <f>G171+M171</f>
        <v>17944.650000000001</v>
      </c>
      <c r="R171" s="229">
        <f>J171+P171</f>
        <v>11963.08</v>
      </c>
      <c r="S171" s="229">
        <f>Q171-R171</f>
        <v>5981.5700000000015</v>
      </c>
      <c r="T171" s="265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30" customHeight="1" thickBot="1" x14ac:dyDescent="0.25">
      <c r="A172" s="109" t="s">
        <v>108</v>
      </c>
      <c r="B172" s="113"/>
      <c r="C172" s="114"/>
      <c r="D172" s="99"/>
      <c r="E172" s="100"/>
      <c r="F172" s="101"/>
      <c r="G172" s="102">
        <f>SUM(G157:G171)</f>
        <v>0</v>
      </c>
      <c r="H172" s="100"/>
      <c r="I172" s="101"/>
      <c r="J172" s="102">
        <f>SUM(J157:J171)</f>
        <v>0</v>
      </c>
      <c r="K172" s="100"/>
      <c r="L172" s="101"/>
      <c r="M172" s="102">
        <f>SUM(M157:M171)</f>
        <v>235029.00999999998</v>
      </c>
      <c r="N172" s="100"/>
      <c r="O172" s="101"/>
      <c r="P172" s="102">
        <f>SUM(P157:P171)</f>
        <v>210697.43999999997</v>
      </c>
      <c r="Q172" s="102">
        <f>SUM(Q157:Q171)</f>
        <v>235029.00999999998</v>
      </c>
      <c r="R172" s="102">
        <f>SUM(R157:R171)</f>
        <v>210697.43999999997</v>
      </c>
      <c r="S172" s="102">
        <f>SUM(S157:S171)</f>
        <v>24331.57</v>
      </c>
      <c r="T172" s="103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30" customHeight="1" thickBot="1" x14ac:dyDescent="0.3">
      <c r="A173" s="71" t="s">
        <v>26</v>
      </c>
      <c r="B173" s="115" t="s">
        <v>109</v>
      </c>
      <c r="C173" s="111" t="s">
        <v>110</v>
      </c>
      <c r="D173" s="73"/>
      <c r="E173" s="74"/>
      <c r="F173" s="75"/>
      <c r="G173" s="104"/>
      <c r="H173" s="74"/>
      <c r="I173" s="75"/>
      <c r="J173" s="104"/>
      <c r="K173" s="74"/>
      <c r="L173" s="75"/>
      <c r="M173" s="104"/>
      <c r="N173" s="74"/>
      <c r="O173" s="75"/>
      <c r="P173" s="104"/>
      <c r="Q173" s="104"/>
      <c r="R173" s="104"/>
      <c r="S173" s="104"/>
      <c r="T173" s="77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</row>
    <row r="174" spans="1:38" ht="17.25" customHeight="1" x14ac:dyDescent="0.2">
      <c r="A174" s="86" t="s">
        <v>37</v>
      </c>
      <c r="B174" s="116" t="s">
        <v>111</v>
      </c>
      <c r="C174" s="169" t="s">
        <v>110</v>
      </c>
      <c r="D174" s="112" t="s">
        <v>112</v>
      </c>
      <c r="E174" s="312" t="s">
        <v>46</v>
      </c>
      <c r="F174" s="313"/>
      <c r="G174" s="314"/>
      <c r="H174" s="312" t="s">
        <v>46</v>
      </c>
      <c r="I174" s="313"/>
      <c r="J174" s="314"/>
      <c r="K174" s="82">
        <v>1</v>
      </c>
      <c r="L174" s="83">
        <v>25000</v>
      </c>
      <c r="M174" s="84">
        <f>K174*L174</f>
        <v>25000</v>
      </c>
      <c r="N174" s="82">
        <v>1</v>
      </c>
      <c r="O174" s="83">
        <v>25000</v>
      </c>
      <c r="P174" s="84">
        <f>N174*O174</f>
        <v>25000</v>
      </c>
      <c r="Q174" s="84">
        <f>G174+M174</f>
        <v>25000</v>
      </c>
      <c r="R174" s="84">
        <f>J174+P174</f>
        <v>25000</v>
      </c>
      <c r="S174" s="84">
        <f>Q174-R174</f>
        <v>0</v>
      </c>
      <c r="T174" s="8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30" customHeight="1" x14ac:dyDescent="0.2">
      <c r="A175" s="109" t="s">
        <v>113</v>
      </c>
      <c r="B175" s="117"/>
      <c r="C175" s="114"/>
      <c r="D175" s="99"/>
      <c r="E175" s="100"/>
      <c r="F175" s="101"/>
      <c r="G175" s="102">
        <f>SUM(G174)</f>
        <v>0</v>
      </c>
      <c r="H175" s="100"/>
      <c r="I175" s="101"/>
      <c r="J175" s="102">
        <f>SUM(J174)</f>
        <v>0</v>
      </c>
      <c r="K175" s="100"/>
      <c r="L175" s="101"/>
      <c r="M175" s="102">
        <f>SUM(M174)</f>
        <v>25000</v>
      </c>
      <c r="N175" s="100"/>
      <c r="O175" s="101"/>
      <c r="P175" s="102">
        <f>SUM(P174)</f>
        <v>25000</v>
      </c>
      <c r="Q175" s="102">
        <f>SUM(Q174)</f>
        <v>25000</v>
      </c>
      <c r="R175" s="102">
        <f>SUM(R174)</f>
        <v>25000</v>
      </c>
      <c r="S175" s="102">
        <f>SUM(S174)</f>
        <v>0</v>
      </c>
      <c r="T175" s="103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19.5" customHeight="1" x14ac:dyDescent="0.2">
      <c r="A176" s="118" t="s">
        <v>114</v>
      </c>
      <c r="B176" s="119"/>
      <c r="C176" s="120"/>
      <c r="D176" s="121"/>
      <c r="E176" s="122"/>
      <c r="F176" s="123"/>
      <c r="G176" s="124">
        <f>G41+G45+G50+G57+G79+G144+G150+G155+G172+G175</f>
        <v>100489.70999999999</v>
      </c>
      <c r="H176" s="122"/>
      <c r="I176" s="123"/>
      <c r="J176" s="124">
        <f>J41+J45+J50+J57+J79+J144+J150+J155+J172+J175</f>
        <v>31082.78</v>
      </c>
      <c r="K176" s="122"/>
      <c r="L176" s="123"/>
      <c r="M176" s="124">
        <f>M41+M45+M50+M57+M79+M144+M150+M155+M172+M175</f>
        <v>897684.68</v>
      </c>
      <c r="N176" s="122"/>
      <c r="O176" s="123"/>
      <c r="P176" s="124">
        <f>P41+P45+P50+P57+P79+P144+P150+P155+P172+P175</f>
        <v>963046.39</v>
      </c>
      <c r="Q176" s="124">
        <f>Q41+Q45+Q50+Q57+Q79+Q144+Q150+Q155+Q172+Q175</f>
        <v>998174.39</v>
      </c>
      <c r="R176" s="124">
        <f>R41+R45+R50+R57+R79+R144+R150+R155+R172+R175</f>
        <v>994129.16999999993</v>
      </c>
      <c r="S176" s="124">
        <f>S41+S45+S50+S57+S79+S144+S150+S155+S172+S175</f>
        <v>4045.2199999999939</v>
      </c>
      <c r="T176" s="125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</row>
    <row r="177" spans="1:38" ht="15.75" customHeight="1" x14ac:dyDescent="0.25">
      <c r="A177" s="324"/>
      <c r="B177" s="323"/>
      <c r="C177" s="323"/>
      <c r="D177" s="127"/>
      <c r="E177" s="128"/>
      <c r="F177" s="129"/>
      <c r="G177" s="130"/>
      <c r="H177" s="128"/>
      <c r="I177" s="129"/>
      <c r="J177" s="130"/>
      <c r="K177" s="128"/>
      <c r="L177" s="129"/>
      <c r="M177" s="130"/>
      <c r="N177" s="128"/>
      <c r="O177" s="129"/>
      <c r="P177" s="130"/>
      <c r="Q177" s="130"/>
      <c r="R177" s="130"/>
      <c r="S177" s="130"/>
      <c r="T177" s="13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9.5" customHeight="1" x14ac:dyDescent="0.25">
      <c r="A178" s="322" t="s">
        <v>115</v>
      </c>
      <c r="B178" s="323"/>
      <c r="C178" s="323"/>
      <c r="D178" s="132"/>
      <c r="E178" s="133"/>
      <c r="F178" s="134"/>
      <c r="G178" s="135">
        <f>G22-G176</f>
        <v>0</v>
      </c>
      <c r="H178" s="133"/>
      <c r="I178" s="134"/>
      <c r="J178" s="135">
        <f>J22-J176</f>
        <v>0</v>
      </c>
      <c r="K178" s="136"/>
      <c r="L178" s="134"/>
      <c r="M178" s="137">
        <f>M22-M176</f>
        <v>0</v>
      </c>
      <c r="N178" s="136"/>
      <c r="O178" s="134"/>
      <c r="P178" s="137">
        <f>P22-P176</f>
        <v>0</v>
      </c>
      <c r="Q178" s="138">
        <f>Q22-Q176</f>
        <v>0</v>
      </c>
      <c r="R178" s="138">
        <f>R22-R176</f>
        <v>0</v>
      </c>
      <c r="S178" s="138">
        <f>S22-S176</f>
        <v>-2.1827872842550278E-11</v>
      </c>
      <c r="T178" s="139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40"/>
      <c r="B179" s="141"/>
      <c r="C179" s="140"/>
      <c r="D179" s="140"/>
      <c r="E179" s="51"/>
      <c r="F179" s="140"/>
      <c r="G179" s="140"/>
      <c r="H179" s="51"/>
      <c r="I179" s="140"/>
      <c r="J179" s="140"/>
      <c r="K179" s="51"/>
      <c r="L179" s="140"/>
      <c r="M179" s="140"/>
      <c r="N179" s="51"/>
      <c r="O179" s="140"/>
      <c r="P179" s="140"/>
      <c r="Q179" s="140"/>
      <c r="R179" s="140"/>
      <c r="S179" s="140"/>
      <c r="T179" s="140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40"/>
      <c r="B180" s="141"/>
      <c r="C180" s="140"/>
      <c r="D180" s="140"/>
      <c r="E180" s="51"/>
      <c r="F180" s="140"/>
      <c r="G180" s="140"/>
      <c r="H180" s="51"/>
      <c r="I180" s="140"/>
      <c r="J180" s="140"/>
      <c r="K180" s="51"/>
      <c r="L180" s="140"/>
      <c r="M180" s="140"/>
      <c r="N180" s="51"/>
      <c r="O180" s="140"/>
      <c r="P180" s="140"/>
      <c r="Q180" s="140"/>
      <c r="R180" s="140"/>
      <c r="S180" s="140"/>
      <c r="T180" s="140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40" t="s">
        <v>116</v>
      </c>
      <c r="B181" s="141"/>
      <c r="C181" s="142" t="s">
        <v>350</v>
      </c>
      <c r="D181" s="140"/>
      <c r="E181" s="143"/>
      <c r="F181" s="142"/>
      <c r="G181" s="140"/>
      <c r="H181" s="311" t="s">
        <v>351</v>
      </c>
      <c r="I181" s="311"/>
      <c r="J181" s="311"/>
      <c r="K181" s="311"/>
      <c r="L181" s="140"/>
      <c r="M181" s="140"/>
      <c r="N181" s="51"/>
      <c r="O181" s="140"/>
      <c r="P181" s="140"/>
      <c r="Q181" s="140"/>
      <c r="R181" s="140"/>
      <c r="S181" s="140"/>
      <c r="T181" s="140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1"/>
      <c r="C182" s="144" t="s">
        <v>117</v>
      </c>
      <c r="D182" s="140"/>
      <c r="E182" s="309" t="s">
        <v>118</v>
      </c>
      <c r="F182" s="310"/>
      <c r="G182" s="140"/>
      <c r="H182" s="51"/>
      <c r="I182" s="145" t="s">
        <v>119</v>
      </c>
      <c r="J182" s="140"/>
      <c r="K182" s="51"/>
      <c r="L182" s="145"/>
      <c r="M182" s="140"/>
      <c r="N182" s="51"/>
      <c r="O182" s="145"/>
      <c r="P182" s="140"/>
      <c r="Q182" s="140"/>
      <c r="R182" s="140"/>
      <c r="S182" s="140"/>
      <c r="T182" s="140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5">
      <c r="A183" s="1"/>
      <c r="B183" s="1"/>
      <c r="C183" s="146"/>
      <c r="D183" s="147"/>
      <c r="E183" s="148"/>
      <c r="F183" s="149"/>
      <c r="G183" s="150"/>
      <c r="H183" s="148"/>
      <c r="I183" s="149"/>
      <c r="J183" s="150"/>
      <c r="K183" s="151"/>
      <c r="L183" s="149"/>
      <c r="M183" s="150"/>
      <c r="N183" s="151"/>
      <c r="O183" s="149"/>
      <c r="P183" s="150"/>
      <c r="Q183" s="150"/>
      <c r="R183" s="150"/>
      <c r="S183" s="150"/>
      <c r="T183" s="140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40" t="s">
        <v>116</v>
      </c>
      <c r="B184" s="141"/>
      <c r="C184" s="142" t="s">
        <v>353</v>
      </c>
      <c r="D184" s="140"/>
      <c r="E184" s="143"/>
      <c r="F184" s="142"/>
      <c r="G184" s="140"/>
      <c r="H184" s="311" t="s">
        <v>352</v>
      </c>
      <c r="I184" s="311"/>
      <c r="J184" s="311"/>
      <c r="K184" s="311"/>
      <c r="L184" s="140"/>
      <c r="M184" s="140"/>
      <c r="N184" s="51"/>
      <c r="O184" s="140"/>
      <c r="P184" s="140"/>
      <c r="Q184" s="140"/>
      <c r="R184" s="140"/>
      <c r="S184" s="140"/>
      <c r="T184" s="140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1"/>
      <c r="C185" s="144" t="s">
        <v>117</v>
      </c>
      <c r="D185" s="140"/>
      <c r="E185" s="309" t="s">
        <v>118</v>
      </c>
      <c r="F185" s="310"/>
      <c r="G185" s="140"/>
      <c r="H185" s="51"/>
      <c r="I185" s="145" t="s">
        <v>119</v>
      </c>
      <c r="J185" s="140"/>
      <c r="K185" s="51"/>
      <c r="L185" s="140"/>
      <c r="M185" s="140"/>
      <c r="N185" s="51"/>
      <c r="O185" s="140"/>
      <c r="P185" s="140"/>
      <c r="Q185" s="140"/>
      <c r="R185" s="140"/>
      <c r="S185" s="140"/>
      <c r="T185" s="140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40"/>
      <c r="B186" s="141"/>
      <c r="C186" s="140"/>
      <c r="D186" s="140"/>
      <c r="E186" s="51"/>
      <c r="F186" s="140"/>
      <c r="G186" s="140"/>
      <c r="H186" s="51"/>
      <c r="I186" s="140"/>
      <c r="J186" s="140"/>
      <c r="K186" s="51"/>
      <c r="L186" s="140"/>
      <c r="M186" s="140"/>
      <c r="N186" s="51"/>
      <c r="O186" s="140"/>
      <c r="P186" s="140"/>
      <c r="Q186" s="140"/>
      <c r="R186" s="140"/>
      <c r="S186" s="140"/>
      <c r="T186" s="140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40"/>
      <c r="B187" s="141"/>
      <c r="C187" s="140"/>
      <c r="D187" s="140"/>
      <c r="E187" s="51"/>
      <c r="F187" s="140"/>
      <c r="G187" s="140"/>
      <c r="H187" s="51"/>
      <c r="I187" s="140"/>
      <c r="J187" s="140"/>
      <c r="K187" s="51"/>
      <c r="L187" s="140"/>
      <c r="M187" s="140"/>
      <c r="N187" s="51"/>
      <c r="O187" s="140"/>
      <c r="P187" s="140"/>
      <c r="Q187" s="140"/>
      <c r="R187" s="140"/>
      <c r="S187" s="140"/>
      <c r="T187" s="140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40"/>
      <c r="B188" s="141"/>
      <c r="C188" s="140"/>
      <c r="D188" s="140"/>
      <c r="E188" s="51"/>
      <c r="F188" s="140"/>
      <c r="G188" s="140"/>
      <c r="H188" s="51"/>
      <c r="I188" s="140"/>
      <c r="J188" s="140"/>
      <c r="K188" s="51"/>
      <c r="L188" s="140"/>
      <c r="M188" s="140"/>
      <c r="N188" s="51"/>
      <c r="O188" s="140"/>
      <c r="P188" s="140"/>
      <c r="Q188" s="140"/>
      <c r="R188" s="140"/>
      <c r="S188" s="140"/>
      <c r="T188" s="140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5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25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25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25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5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25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25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25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25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25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25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25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25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25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25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25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25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25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25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25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 x14ac:dyDescent="0.25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 x14ac:dyDescent="0.25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 x14ac:dyDescent="0.25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 x14ac:dyDescent="0.25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 x14ac:dyDescent="0.25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 x14ac:dyDescent="0.25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 x14ac:dyDescent="0.25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 x14ac:dyDescent="0.25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 x14ac:dyDescent="0.25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 x14ac:dyDescent="0.25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3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 x14ac:dyDescent="0.25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3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 x14ac:dyDescent="0.25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3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 x14ac:dyDescent="0.25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3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 x14ac:dyDescent="0.25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3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 x14ac:dyDescent="0.25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3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 x14ac:dyDescent="0.25">
      <c r="A351" s="1"/>
      <c r="B351" s="2"/>
      <c r="C351" s="1"/>
      <c r="D351" s="1"/>
      <c r="E351" s="3"/>
      <c r="F351" s="1"/>
      <c r="G351" s="1"/>
      <c r="H351" s="3"/>
      <c r="I351" s="1"/>
      <c r="J351" s="1"/>
      <c r="K351" s="3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 x14ac:dyDescent="0.25">
      <c r="A352" s="1"/>
      <c r="B352" s="2"/>
      <c r="C352" s="1"/>
      <c r="D352" s="1"/>
      <c r="E352" s="3"/>
      <c r="F352" s="1"/>
      <c r="G352" s="1"/>
      <c r="H352" s="3"/>
      <c r="I352" s="1"/>
      <c r="J352" s="1"/>
      <c r="K352" s="3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 x14ac:dyDescent="0.25">
      <c r="A353" s="1"/>
      <c r="B353" s="2"/>
      <c r="C353" s="1"/>
      <c r="D353" s="1"/>
      <c r="E353" s="3"/>
      <c r="F353" s="1"/>
      <c r="G353" s="1"/>
      <c r="H353" s="3"/>
      <c r="I353" s="1"/>
      <c r="J353" s="1"/>
      <c r="K353" s="3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 x14ac:dyDescent="0.25">
      <c r="A354" s="1"/>
      <c r="B354" s="2"/>
      <c r="C354" s="1"/>
      <c r="D354" s="1"/>
      <c r="E354" s="3"/>
      <c r="F354" s="1"/>
      <c r="G354" s="1"/>
      <c r="H354" s="3"/>
      <c r="I354" s="1"/>
      <c r="J354" s="1"/>
      <c r="K354" s="3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 x14ac:dyDescent="0.25">
      <c r="A355" s="1"/>
      <c r="B355" s="2"/>
      <c r="C355" s="1"/>
      <c r="D355" s="1"/>
      <c r="E355" s="3"/>
      <c r="F355" s="1"/>
      <c r="G355" s="1"/>
      <c r="H355" s="3"/>
      <c r="I355" s="1"/>
      <c r="J355" s="1"/>
      <c r="K355" s="3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 x14ac:dyDescent="0.25">
      <c r="A356" s="1"/>
      <c r="B356" s="2"/>
      <c r="C356" s="1"/>
      <c r="D356" s="1"/>
      <c r="E356" s="3"/>
      <c r="F356" s="1"/>
      <c r="G356" s="1"/>
      <c r="H356" s="3"/>
      <c r="I356" s="1"/>
      <c r="J356" s="1"/>
      <c r="K356" s="3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 x14ac:dyDescent="0.25">
      <c r="A357" s="1"/>
      <c r="B357" s="2"/>
      <c r="C357" s="1"/>
      <c r="D357" s="1"/>
      <c r="E357" s="3"/>
      <c r="F357" s="1"/>
      <c r="G357" s="1"/>
      <c r="H357" s="3"/>
      <c r="I357" s="1"/>
      <c r="J357" s="1"/>
      <c r="K357" s="3"/>
      <c r="L357" s="1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 x14ac:dyDescent="0.25">
      <c r="A358" s="1"/>
      <c r="B358" s="2"/>
      <c r="C358" s="1"/>
      <c r="D358" s="1"/>
      <c r="E358" s="3"/>
      <c r="F358" s="1"/>
      <c r="G358" s="1"/>
      <c r="H358" s="3"/>
      <c r="I358" s="1"/>
      <c r="J358" s="1"/>
      <c r="K358" s="3"/>
      <c r="L358" s="1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 x14ac:dyDescent="0.25">
      <c r="A359" s="1"/>
      <c r="B359" s="2"/>
      <c r="C359" s="1"/>
      <c r="D359" s="1"/>
      <c r="E359" s="3"/>
      <c r="F359" s="1"/>
      <c r="G359" s="1"/>
      <c r="H359" s="3"/>
      <c r="I359" s="1"/>
      <c r="J359" s="1"/>
      <c r="K359" s="3"/>
      <c r="L359" s="1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 x14ac:dyDescent="0.25">
      <c r="A360" s="1"/>
      <c r="B360" s="2"/>
      <c r="C360" s="1"/>
      <c r="D360" s="1"/>
      <c r="E360" s="3"/>
      <c r="F360" s="1"/>
      <c r="G360" s="1"/>
      <c r="H360" s="3"/>
      <c r="I360" s="1"/>
      <c r="J360" s="1"/>
      <c r="K360" s="3"/>
      <c r="L360" s="1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 x14ac:dyDescent="0.25">
      <c r="A361" s="1"/>
      <c r="B361" s="2"/>
      <c r="C361" s="1"/>
      <c r="D361" s="1"/>
      <c r="E361" s="3"/>
      <c r="F361" s="1"/>
      <c r="G361" s="1"/>
      <c r="H361" s="3"/>
      <c r="I361" s="1"/>
      <c r="J361" s="1"/>
      <c r="K361" s="3"/>
      <c r="L361" s="1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 x14ac:dyDescent="0.25">
      <c r="A362" s="1"/>
      <c r="B362" s="2"/>
      <c r="C362" s="1"/>
      <c r="D362" s="1"/>
      <c r="E362" s="3"/>
      <c r="F362" s="1"/>
      <c r="G362" s="1"/>
      <c r="H362" s="3"/>
      <c r="I362" s="1"/>
      <c r="J362" s="1"/>
      <c r="K362" s="3"/>
      <c r="L362" s="1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 x14ac:dyDescent="0.25">
      <c r="A363" s="1"/>
      <c r="B363" s="2"/>
      <c r="C363" s="1"/>
      <c r="D363" s="1"/>
      <c r="E363" s="3"/>
      <c r="F363" s="1"/>
      <c r="G363" s="1"/>
      <c r="H363" s="3"/>
      <c r="I363" s="1"/>
      <c r="J363" s="1"/>
      <c r="K363" s="3"/>
      <c r="L363" s="1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 x14ac:dyDescent="0.25">
      <c r="A364" s="1"/>
      <c r="B364" s="2"/>
      <c r="C364" s="1"/>
      <c r="D364" s="1"/>
      <c r="E364" s="3"/>
      <c r="F364" s="1"/>
      <c r="G364" s="1"/>
      <c r="H364" s="3"/>
      <c r="I364" s="1"/>
      <c r="J364" s="1"/>
      <c r="K364" s="3"/>
      <c r="L364" s="1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 x14ac:dyDescent="0.25">
      <c r="A365" s="1"/>
      <c r="B365" s="2"/>
      <c r="C365" s="1"/>
      <c r="D365" s="1"/>
      <c r="E365" s="3"/>
      <c r="F365" s="1"/>
      <c r="G365" s="1"/>
      <c r="H365" s="3"/>
      <c r="I365" s="1"/>
      <c r="J365" s="1"/>
      <c r="K365" s="3"/>
      <c r="L365" s="1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 x14ac:dyDescent="0.25">
      <c r="A366" s="1"/>
      <c r="B366" s="2"/>
      <c r="C366" s="1"/>
      <c r="D366" s="1"/>
      <c r="E366" s="3"/>
      <c r="F366" s="1"/>
      <c r="G366" s="1"/>
      <c r="H366" s="3"/>
      <c r="I366" s="1"/>
      <c r="J366" s="1"/>
      <c r="K366" s="3"/>
      <c r="L366" s="1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 x14ac:dyDescent="0.25">
      <c r="A367" s="1"/>
      <c r="B367" s="2"/>
      <c r="C367" s="1"/>
      <c r="D367" s="1"/>
      <c r="E367" s="3"/>
      <c r="F367" s="1"/>
      <c r="G367" s="1"/>
      <c r="H367" s="3"/>
      <c r="I367" s="1"/>
      <c r="J367" s="1"/>
      <c r="K367" s="3"/>
      <c r="L367" s="1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 x14ac:dyDescent="0.25">
      <c r="A368" s="1"/>
      <c r="B368" s="2"/>
      <c r="C368" s="1"/>
      <c r="D368" s="1"/>
      <c r="E368" s="3"/>
      <c r="F368" s="1"/>
      <c r="G368" s="1"/>
      <c r="H368" s="3"/>
      <c r="I368" s="1"/>
      <c r="J368" s="1"/>
      <c r="K368" s="3"/>
      <c r="L368" s="1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 x14ac:dyDescent="0.25">
      <c r="A369" s="1"/>
      <c r="B369" s="2"/>
      <c r="C369" s="1"/>
      <c r="D369" s="1"/>
      <c r="E369" s="3"/>
      <c r="F369" s="1"/>
      <c r="G369" s="1"/>
      <c r="H369" s="3"/>
      <c r="I369" s="1"/>
      <c r="J369" s="1"/>
      <c r="K369" s="3"/>
      <c r="L369" s="1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 x14ac:dyDescent="0.25">
      <c r="A370" s="1"/>
      <c r="B370" s="2"/>
      <c r="C370" s="1"/>
      <c r="D370" s="1"/>
      <c r="E370" s="3"/>
      <c r="F370" s="1"/>
      <c r="G370" s="1"/>
      <c r="H370" s="3"/>
      <c r="I370" s="1"/>
      <c r="J370" s="1"/>
      <c r="K370" s="3"/>
      <c r="L370" s="1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 x14ac:dyDescent="0.25">
      <c r="A371" s="1"/>
      <c r="B371" s="2"/>
      <c r="C371" s="1"/>
      <c r="D371" s="1"/>
      <c r="E371" s="3"/>
      <c r="F371" s="1"/>
      <c r="G371" s="1"/>
      <c r="H371" s="3"/>
      <c r="I371" s="1"/>
      <c r="J371" s="1"/>
      <c r="K371" s="3"/>
      <c r="L371" s="1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 x14ac:dyDescent="0.25">
      <c r="A372" s="1"/>
      <c r="B372" s="2"/>
      <c r="C372" s="1"/>
      <c r="D372" s="1"/>
      <c r="E372" s="3"/>
      <c r="F372" s="1"/>
      <c r="G372" s="1"/>
      <c r="H372" s="3"/>
      <c r="I372" s="1"/>
      <c r="J372" s="1"/>
      <c r="K372" s="3"/>
      <c r="L372" s="1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 x14ac:dyDescent="0.25">
      <c r="A373" s="1"/>
      <c r="B373" s="2"/>
      <c r="C373" s="1"/>
      <c r="D373" s="1"/>
      <c r="E373" s="3"/>
      <c r="F373" s="1"/>
      <c r="G373" s="1"/>
      <c r="H373" s="3"/>
      <c r="I373" s="1"/>
      <c r="J373" s="1"/>
      <c r="K373" s="3"/>
      <c r="L373" s="1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 x14ac:dyDescent="0.25">
      <c r="A374" s="1"/>
      <c r="B374" s="2"/>
      <c r="C374" s="1"/>
      <c r="D374" s="1"/>
      <c r="E374" s="3"/>
      <c r="F374" s="1"/>
      <c r="G374" s="1"/>
      <c r="H374" s="3"/>
      <c r="I374" s="1"/>
      <c r="J374" s="1"/>
      <c r="K374" s="3"/>
      <c r="L374" s="1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 x14ac:dyDescent="0.25">
      <c r="A375" s="1"/>
      <c r="B375" s="2"/>
      <c r="C375" s="1"/>
      <c r="D375" s="1"/>
      <c r="E375" s="3"/>
      <c r="F375" s="1"/>
      <c r="G375" s="1"/>
      <c r="H375" s="3"/>
      <c r="I375" s="1"/>
      <c r="J375" s="1"/>
      <c r="K375" s="3"/>
      <c r="L375" s="1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 x14ac:dyDescent="0.25">
      <c r="A376" s="1"/>
      <c r="B376" s="2"/>
      <c r="C376" s="1"/>
      <c r="D376" s="1"/>
      <c r="E376" s="3"/>
      <c r="F376" s="1"/>
      <c r="G376" s="1"/>
      <c r="H376" s="3"/>
      <c r="I376" s="1"/>
      <c r="J376" s="1"/>
      <c r="K376" s="3"/>
      <c r="L376" s="1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 x14ac:dyDescent="0.25">
      <c r="A377" s="1"/>
      <c r="B377" s="2"/>
      <c r="C377" s="1"/>
      <c r="D377" s="1"/>
      <c r="E377" s="3"/>
      <c r="F377" s="1"/>
      <c r="G377" s="1"/>
      <c r="H377" s="3"/>
      <c r="I377" s="1"/>
      <c r="J377" s="1"/>
      <c r="K377" s="3"/>
      <c r="L377" s="1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 x14ac:dyDescent="0.25">
      <c r="A378" s="1"/>
      <c r="B378" s="2"/>
      <c r="C378" s="1"/>
      <c r="D378" s="1"/>
      <c r="E378" s="3"/>
      <c r="F378" s="1"/>
      <c r="G378" s="1"/>
      <c r="H378" s="3"/>
      <c r="I378" s="1"/>
      <c r="J378" s="1"/>
      <c r="K378" s="3"/>
      <c r="L378" s="1"/>
      <c r="M378" s="1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 customHeight="1" x14ac:dyDescent="0.25">
      <c r="A379" s="1"/>
      <c r="B379" s="2"/>
      <c r="C379" s="1"/>
      <c r="D379" s="1"/>
      <c r="E379" s="3"/>
      <c r="F379" s="1"/>
      <c r="G379" s="1"/>
      <c r="H379" s="3"/>
      <c r="I379" s="1"/>
      <c r="J379" s="1"/>
      <c r="K379" s="3"/>
      <c r="L379" s="1"/>
      <c r="M379" s="1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 customHeight="1" x14ac:dyDescent="0.25">
      <c r="A380" s="1"/>
      <c r="B380" s="2"/>
      <c r="C380" s="1"/>
      <c r="D380" s="1"/>
      <c r="E380" s="3"/>
      <c r="F380" s="1"/>
      <c r="G380" s="1"/>
      <c r="H380" s="3"/>
      <c r="I380" s="1"/>
      <c r="J380" s="1"/>
      <c r="K380" s="3"/>
      <c r="L380" s="1"/>
      <c r="M380" s="1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 customHeight="1" x14ac:dyDescent="0.25">
      <c r="A381" s="1"/>
      <c r="B381" s="2"/>
      <c r="C381" s="1"/>
      <c r="D381" s="1"/>
      <c r="E381" s="3"/>
      <c r="F381" s="1"/>
      <c r="G381" s="1"/>
      <c r="H381" s="3"/>
      <c r="I381" s="1"/>
      <c r="J381" s="1"/>
      <c r="K381" s="3"/>
      <c r="L381" s="1"/>
      <c r="M381" s="1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 customHeight="1" x14ac:dyDescent="0.25">
      <c r="A382" s="1"/>
      <c r="B382" s="2"/>
      <c r="C382" s="1"/>
      <c r="D382" s="1"/>
      <c r="E382" s="3"/>
      <c r="F382" s="1"/>
      <c r="G382" s="1"/>
      <c r="H382" s="3"/>
      <c r="I382" s="1"/>
      <c r="J382" s="1"/>
      <c r="K382" s="3"/>
      <c r="L382" s="1"/>
      <c r="M382" s="1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 customHeight="1" x14ac:dyDescent="0.2"/>
    <row r="384" spans="1:38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</sheetData>
  <autoFilter ref="A19:T19"/>
  <mergeCells count="29">
    <mergeCell ref="A12:T12"/>
    <mergeCell ref="A13:T13"/>
    <mergeCell ref="A15:T15"/>
    <mergeCell ref="A17:A18"/>
    <mergeCell ref="B17:B18"/>
    <mergeCell ref="C17:C18"/>
    <mergeCell ref="D17:D18"/>
    <mergeCell ref="K17:M17"/>
    <mergeCell ref="N17:P17"/>
    <mergeCell ref="T59:T61"/>
    <mergeCell ref="A178:C178"/>
    <mergeCell ref="A177:C177"/>
    <mergeCell ref="A23:C23"/>
    <mergeCell ref="E31:G36"/>
    <mergeCell ref="H31:J36"/>
    <mergeCell ref="H157:J171"/>
    <mergeCell ref="Q17:S17"/>
    <mergeCell ref="E17:G17"/>
    <mergeCell ref="H17:J17"/>
    <mergeCell ref="T17:T18"/>
    <mergeCell ref="E38:G40"/>
    <mergeCell ref="H38:J40"/>
    <mergeCell ref="E157:G171"/>
    <mergeCell ref="E185:F185"/>
    <mergeCell ref="H181:K181"/>
    <mergeCell ref="H184:K184"/>
    <mergeCell ref="E174:G174"/>
    <mergeCell ref="H174:J174"/>
    <mergeCell ref="E182:F182"/>
  </mergeCells>
  <phoneticPr fontId="0" type="noConversion"/>
  <printOptions horizontalCentered="1"/>
  <pageMargins left="0" right="0" top="0" bottom="0" header="0" footer="0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Христина</dc:creator>
  <cp:lastModifiedBy>Христина</cp:lastModifiedBy>
  <cp:lastPrinted>2021-01-15T12:40:53Z</cp:lastPrinted>
  <dcterms:created xsi:type="dcterms:W3CDTF">2020-12-22T11:25:31Z</dcterms:created>
  <dcterms:modified xsi:type="dcterms:W3CDTF">2022-01-24T11:39:06Z</dcterms:modified>
</cp:coreProperties>
</file>