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ereginya\Desktop\УКФ\"/>
    </mc:Choice>
  </mc:AlternateContent>
  <xr:revisionPtr revIDLastSave="0" documentId="13_ncr:1_{048C56DF-6E57-49B3-B6F0-4BE6028351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 refMode="R1C1"/>
</workbook>
</file>

<file path=xl/calcChain.xml><?xml version="1.0" encoding="utf-8"?>
<calcChain xmlns="http://schemas.openxmlformats.org/spreadsheetml/2006/main">
  <c r="S103" i="1" l="1"/>
  <c r="S102" i="1"/>
  <c r="S101" i="1"/>
  <c r="S100" i="1"/>
  <c r="S99" i="1"/>
  <c r="S98" i="1"/>
  <c r="S97" i="1"/>
  <c r="R103" i="1"/>
  <c r="R102" i="1"/>
  <c r="R101" i="1"/>
  <c r="R100" i="1"/>
  <c r="R99" i="1"/>
  <c r="R98" i="1"/>
  <c r="R97" i="1"/>
  <c r="Q103" i="1"/>
  <c r="Q102" i="1"/>
  <c r="Q101" i="1"/>
  <c r="Q100" i="1"/>
  <c r="Q99" i="1"/>
  <c r="Q98" i="1"/>
  <c r="Q97" i="1"/>
  <c r="P104" i="1"/>
  <c r="P83" i="1"/>
  <c r="P82" i="1"/>
  <c r="P57" i="1"/>
  <c r="R57" i="1" s="1"/>
  <c r="N59" i="1" l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34" i="1"/>
  <c r="Q34" i="1"/>
  <c r="M48" i="1" l="1"/>
  <c r="R42" i="1"/>
  <c r="Q42" i="1"/>
  <c r="R41" i="1"/>
  <c r="Q41" i="1"/>
  <c r="R36" i="1"/>
  <c r="P50" i="1"/>
  <c r="P34" i="1" s="1"/>
  <c r="P49" i="1"/>
  <c r="R49" i="1" s="1"/>
  <c r="P48" i="1"/>
  <c r="R48" i="1" s="1"/>
  <c r="P47" i="1"/>
  <c r="R47" i="1" s="1"/>
  <c r="P46" i="1"/>
  <c r="P45" i="1"/>
  <c r="P44" i="1"/>
  <c r="R44" i="1" s="1"/>
  <c r="P43" i="1"/>
  <c r="R43" i="1" s="1"/>
  <c r="P42" i="1"/>
  <c r="P41" i="1"/>
  <c r="P40" i="1"/>
  <c r="R40" i="1" s="1"/>
  <c r="P39" i="1"/>
  <c r="R39" i="1" s="1"/>
  <c r="P38" i="1"/>
  <c r="R38" i="1" s="1"/>
  <c r="P37" i="1"/>
  <c r="P36" i="1"/>
  <c r="M50" i="1"/>
  <c r="M49" i="1"/>
  <c r="Q49" i="1" s="1"/>
  <c r="Q48" i="1"/>
  <c r="M47" i="1"/>
  <c r="Q47" i="1" s="1"/>
  <c r="M46" i="1"/>
  <c r="Q46" i="1" s="1"/>
  <c r="M45" i="1"/>
  <c r="M44" i="1"/>
  <c r="Q44" i="1" s="1"/>
  <c r="M43" i="1"/>
  <c r="Q43" i="1" s="1"/>
  <c r="M42" i="1"/>
  <c r="M41" i="1"/>
  <c r="M40" i="1"/>
  <c r="Q40" i="1" s="1"/>
  <c r="M39" i="1"/>
  <c r="Q39" i="1" s="1"/>
  <c r="M38" i="1"/>
  <c r="Q38" i="1" s="1"/>
  <c r="M37" i="1"/>
  <c r="Q37" i="1" s="1"/>
  <c r="M36" i="1"/>
  <c r="Q36" i="1" s="1"/>
  <c r="M52" i="1"/>
  <c r="M53" i="1"/>
  <c r="M54" i="1"/>
  <c r="M51" i="1" l="1"/>
  <c r="R46" i="1"/>
  <c r="R37" i="1"/>
  <c r="M103" i="1"/>
  <c r="M102" i="1"/>
  <c r="M101" i="1"/>
  <c r="M100" i="1"/>
  <c r="M99" i="1"/>
  <c r="M98" i="1"/>
  <c r="M97" i="1"/>
  <c r="M82" i="1"/>
  <c r="Q82" i="1" s="1"/>
  <c r="S82" i="1" s="1"/>
  <c r="P80" i="1"/>
  <c r="R80" i="1" s="1"/>
  <c r="M80" i="1"/>
  <c r="Q80" i="1" s="1"/>
  <c r="M83" i="1"/>
  <c r="M81" i="1"/>
  <c r="Q81" i="1" s="1"/>
  <c r="M79" i="1"/>
  <c r="Q79" i="1" s="1"/>
  <c r="P79" i="1"/>
  <c r="R79" i="1" s="1"/>
  <c r="S80" i="1" l="1"/>
  <c r="S79" i="1"/>
  <c r="S81" i="1"/>
  <c r="M29" i="1" l="1"/>
  <c r="Q29" i="1" s="1"/>
  <c r="J29" i="1"/>
  <c r="M33" i="1"/>
  <c r="Q33" i="1" s="1"/>
  <c r="J33" i="1"/>
  <c r="M32" i="1"/>
  <c r="Q32" i="1" s="1"/>
  <c r="J32" i="1"/>
  <c r="M31" i="1"/>
  <c r="Q31" i="1" s="1"/>
  <c r="J31" i="1"/>
  <c r="R31" i="1" s="1"/>
  <c r="R29" i="1" l="1"/>
  <c r="S29" i="1" s="1"/>
  <c r="R33" i="1"/>
  <c r="S33" i="1" s="1"/>
  <c r="R32" i="1"/>
  <c r="S32" i="1" s="1"/>
  <c r="S31" i="1"/>
  <c r="I28" i="2"/>
  <c r="F28" i="2"/>
  <c r="D28" i="2"/>
  <c r="I17" i="2"/>
  <c r="F17" i="2"/>
  <c r="D17" i="2"/>
  <c r="J107" i="1" l="1"/>
  <c r="G107" i="1"/>
  <c r="P106" i="1"/>
  <c r="M106" i="1"/>
  <c r="M107" i="1" s="1"/>
  <c r="J104" i="1"/>
  <c r="G104" i="1"/>
  <c r="P103" i="1"/>
  <c r="M96" i="1"/>
  <c r="Q96" i="1" s="1"/>
  <c r="P93" i="1"/>
  <c r="M93" i="1"/>
  <c r="J93" i="1"/>
  <c r="R93" i="1" s="1"/>
  <c r="G93" i="1"/>
  <c r="M92" i="1"/>
  <c r="J92" i="1"/>
  <c r="R92" i="1" s="1"/>
  <c r="R94" i="1" s="1"/>
  <c r="G92" i="1"/>
  <c r="Q92" i="1" s="1"/>
  <c r="P91" i="1"/>
  <c r="P94" i="1" s="1"/>
  <c r="M91" i="1"/>
  <c r="J91" i="1"/>
  <c r="J94" i="1" s="1"/>
  <c r="G91" i="1"/>
  <c r="G94" i="1" s="1"/>
  <c r="P88" i="1"/>
  <c r="M88" i="1"/>
  <c r="J88" i="1"/>
  <c r="R88" i="1" s="1"/>
  <c r="G88" i="1"/>
  <c r="Q88" i="1" s="1"/>
  <c r="M87" i="1"/>
  <c r="J87" i="1"/>
  <c r="R87" i="1" s="1"/>
  <c r="G87" i="1"/>
  <c r="P89" i="1"/>
  <c r="M86" i="1"/>
  <c r="J86" i="1"/>
  <c r="J89" i="1" s="1"/>
  <c r="G86" i="1"/>
  <c r="J83" i="1"/>
  <c r="R83" i="1" s="1"/>
  <c r="G83" i="1"/>
  <c r="Q83" i="1" s="1"/>
  <c r="P78" i="1"/>
  <c r="M78" i="1"/>
  <c r="J78" i="1"/>
  <c r="R78" i="1" s="1"/>
  <c r="G78" i="1"/>
  <c r="Q78" i="1" s="1"/>
  <c r="P77" i="1"/>
  <c r="P84" i="1" s="1"/>
  <c r="M77" i="1"/>
  <c r="J77" i="1"/>
  <c r="J84" i="1" s="1"/>
  <c r="G77" i="1"/>
  <c r="G84" i="1" s="1"/>
  <c r="P74" i="1"/>
  <c r="M74" i="1"/>
  <c r="J74" i="1"/>
  <c r="R74" i="1" s="1"/>
  <c r="G74" i="1"/>
  <c r="Q74" i="1" s="1"/>
  <c r="P73" i="1"/>
  <c r="M73" i="1"/>
  <c r="J73" i="1"/>
  <c r="R73" i="1" s="1"/>
  <c r="G73" i="1"/>
  <c r="Q73" i="1" s="1"/>
  <c r="P72" i="1"/>
  <c r="M72" i="1"/>
  <c r="M75" i="1" s="1"/>
  <c r="J72" i="1"/>
  <c r="J75" i="1" s="1"/>
  <c r="G72" i="1"/>
  <c r="G75" i="1" s="1"/>
  <c r="P69" i="1"/>
  <c r="M69" i="1"/>
  <c r="J69" i="1"/>
  <c r="G69" i="1"/>
  <c r="P68" i="1"/>
  <c r="M68" i="1"/>
  <c r="J68" i="1"/>
  <c r="G68" i="1"/>
  <c r="Q68" i="1" s="1"/>
  <c r="P67" i="1"/>
  <c r="M67" i="1"/>
  <c r="J67" i="1"/>
  <c r="G67" i="1"/>
  <c r="P66" i="1"/>
  <c r="P70" i="1" s="1"/>
  <c r="M66" i="1"/>
  <c r="J66" i="1"/>
  <c r="J70" i="1" s="1"/>
  <c r="G66" i="1"/>
  <c r="G70" i="1" s="1"/>
  <c r="P63" i="1"/>
  <c r="M63" i="1"/>
  <c r="J63" i="1"/>
  <c r="R63" i="1" s="1"/>
  <c r="G63" i="1"/>
  <c r="P62" i="1"/>
  <c r="M62" i="1"/>
  <c r="J62" i="1"/>
  <c r="G62" i="1"/>
  <c r="Q62" i="1" s="1"/>
  <c r="P61" i="1"/>
  <c r="P64" i="1" s="1"/>
  <c r="M61" i="1"/>
  <c r="J61" i="1"/>
  <c r="J64" i="1" s="1"/>
  <c r="G61" i="1"/>
  <c r="P58" i="1"/>
  <c r="M58" i="1"/>
  <c r="J58" i="1"/>
  <c r="G58" i="1"/>
  <c r="P59" i="1"/>
  <c r="M57" i="1"/>
  <c r="M59" i="1" s="1"/>
  <c r="J57" i="1"/>
  <c r="G57" i="1"/>
  <c r="G59" i="1" s="1"/>
  <c r="P54" i="1"/>
  <c r="R54" i="1" s="1"/>
  <c r="Q54" i="1"/>
  <c r="P53" i="1"/>
  <c r="Q53" i="1"/>
  <c r="P52" i="1"/>
  <c r="R52" i="1" s="1"/>
  <c r="R50" i="1"/>
  <c r="Q50" i="1"/>
  <c r="R45" i="1"/>
  <c r="Q45" i="1"/>
  <c r="M35" i="1"/>
  <c r="Q35" i="1" s="1"/>
  <c r="M30" i="1"/>
  <c r="J30" i="1"/>
  <c r="G30" i="1"/>
  <c r="Q30" i="1" s="1"/>
  <c r="M28" i="1"/>
  <c r="J28" i="1"/>
  <c r="G28" i="1"/>
  <c r="M27" i="1"/>
  <c r="M26" i="1" s="1"/>
  <c r="J27" i="1"/>
  <c r="G27" i="1"/>
  <c r="J26" i="1"/>
  <c r="J55" i="1" s="1"/>
  <c r="P22" i="1"/>
  <c r="M22" i="1"/>
  <c r="J22" i="1"/>
  <c r="G22" i="1"/>
  <c r="R21" i="1"/>
  <c r="R22" i="1" s="1"/>
  <c r="Q21" i="1"/>
  <c r="R67" i="1" l="1"/>
  <c r="P108" i="1"/>
  <c r="Q67" i="1"/>
  <c r="P26" i="1"/>
  <c r="Q58" i="1"/>
  <c r="R58" i="1"/>
  <c r="S58" i="1" s="1"/>
  <c r="S83" i="1"/>
  <c r="Q86" i="1"/>
  <c r="S73" i="1"/>
  <c r="J59" i="1"/>
  <c r="J108" i="1" s="1"/>
  <c r="J110" i="1" s="1"/>
  <c r="S78" i="1"/>
  <c r="R69" i="1"/>
  <c r="R68" i="1"/>
  <c r="S68" i="1" s="1"/>
  <c r="G64" i="1"/>
  <c r="G89" i="1"/>
  <c r="S92" i="1"/>
  <c r="R28" i="1"/>
  <c r="P51" i="1"/>
  <c r="R62" i="1"/>
  <c r="S62" i="1" s="1"/>
  <c r="Q63" i="1"/>
  <c r="S63" i="1" s="1"/>
  <c r="Q72" i="1"/>
  <c r="Q75" i="1" s="1"/>
  <c r="M84" i="1"/>
  <c r="Q87" i="1"/>
  <c r="S87" i="1" s="1"/>
  <c r="M94" i="1"/>
  <c r="Q93" i="1"/>
  <c r="S93" i="1" s="1"/>
  <c r="R96" i="1"/>
  <c r="R104" i="1" s="1"/>
  <c r="M104" i="1"/>
  <c r="Q106" i="1"/>
  <c r="Q107" i="1" s="1"/>
  <c r="S21" i="1"/>
  <c r="S22" i="1" s="1"/>
  <c r="S54" i="1"/>
  <c r="M64" i="1"/>
  <c r="S67" i="1"/>
  <c r="Q69" i="1"/>
  <c r="S69" i="1" s="1"/>
  <c r="P75" i="1"/>
  <c r="S74" i="1"/>
  <c r="M89" i="1"/>
  <c r="S88" i="1"/>
  <c r="R106" i="1"/>
  <c r="R107" i="1" s="1"/>
  <c r="Q27" i="1"/>
  <c r="Q28" i="1"/>
  <c r="R30" i="1"/>
  <c r="S30" i="1" s="1"/>
  <c r="R27" i="1"/>
  <c r="Q22" i="1"/>
  <c r="Q104" i="1"/>
  <c r="R59" i="1"/>
  <c r="M70" i="1"/>
  <c r="R35" i="1"/>
  <c r="R34" i="1" s="1"/>
  <c r="R72" i="1"/>
  <c r="R75" i="1" s="1"/>
  <c r="R86" i="1"/>
  <c r="R89" i="1" s="1"/>
  <c r="Q61" i="1"/>
  <c r="S86" i="1"/>
  <c r="Q52" i="1"/>
  <c r="Q57" i="1"/>
  <c r="Q77" i="1"/>
  <c r="Q91" i="1"/>
  <c r="R53" i="1"/>
  <c r="S53" i="1" s="1"/>
  <c r="R61" i="1"/>
  <c r="G26" i="1"/>
  <c r="G55" i="1" s="1"/>
  <c r="Q66" i="1"/>
  <c r="R77" i="1"/>
  <c r="R84" i="1" s="1"/>
  <c r="R91" i="1"/>
  <c r="R66" i="1"/>
  <c r="R70" i="1" l="1"/>
  <c r="G108" i="1"/>
  <c r="G110" i="1" s="1"/>
  <c r="R64" i="1"/>
  <c r="S28" i="1"/>
  <c r="S89" i="1"/>
  <c r="S72" i="1"/>
  <c r="S75" i="1" s="1"/>
  <c r="P55" i="1"/>
  <c r="P110" i="1" s="1"/>
  <c r="Q89" i="1"/>
  <c r="S35" i="1"/>
  <c r="S34" i="1" s="1"/>
  <c r="S106" i="1"/>
  <c r="S107" i="1" s="1"/>
  <c r="R26" i="1"/>
  <c r="S96" i="1"/>
  <c r="S104" i="1" s="1"/>
  <c r="Q26" i="1"/>
  <c r="S27" i="1"/>
  <c r="S26" i="1" s="1"/>
  <c r="M55" i="1"/>
  <c r="M108" i="1" s="1"/>
  <c r="M110" i="1" s="1"/>
  <c r="R51" i="1"/>
  <c r="S57" i="1"/>
  <c r="S59" i="1" s="1"/>
  <c r="Q59" i="1"/>
  <c r="S52" i="1"/>
  <c r="S51" i="1" s="1"/>
  <c r="Q51" i="1"/>
  <c r="S77" i="1"/>
  <c r="S84" i="1" s="1"/>
  <c r="Q84" i="1"/>
  <c r="Q70" i="1"/>
  <c r="S66" i="1"/>
  <c r="S70" i="1" s="1"/>
  <c r="S91" i="1"/>
  <c r="S94" i="1" s="1"/>
  <c r="Q94" i="1"/>
  <c r="Q64" i="1"/>
  <c r="S61" i="1"/>
  <c r="S64" i="1" s="1"/>
  <c r="Q55" i="1" l="1"/>
  <c r="Q108" i="1" s="1"/>
  <c r="Q110" i="1" s="1"/>
  <c r="R55" i="1"/>
  <c r="R108" i="1" s="1"/>
  <c r="R110" i="1" s="1"/>
  <c r="S55" i="1"/>
  <c r="S108" i="1" s="1"/>
  <c r="S110" i="1" s="1"/>
</calcChain>
</file>

<file path=xl/sharedStrings.xml><?xml version="1.0" encoding="utf-8"?>
<sst xmlns="http://schemas.openxmlformats.org/spreadsheetml/2006/main" count="328" uniqueCount="217">
  <si>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</si>
  <si>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</si>
  <si>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</si>
  <si>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</si>
  <si>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</si>
  <si>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</si>
  <si>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</si>
  <si>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</si>
  <si>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</si>
  <si>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</si>
  <si>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</si>
  <si>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</si>
  <si>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</si>
  <si>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</si>
  <si>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</si>
  <si>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</si>
  <si>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</si>
  <si>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</si>
  <si>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</si>
  <si>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</si>
  <si>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</si>
  <si>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</si>
  <si>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</si>
  <si>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</si>
  <si>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</si>
  <si>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</si>
  <si>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</si>
  <si>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</si>
  <si>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</si>
  <si>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</si>
  <si>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</si>
  <si>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</si>
  <si>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</si>
  <si>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</si>
  <si>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</si>
  <si>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</si>
  <si>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</si>
  <si>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</si>
  <si>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</si>
  <si>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</si>
  <si>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</si>
  <si>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</si>
  <si>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</si>
  <si>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</si>
  <si>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</si>
  <si>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</si>
  <si>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</si>
  <si>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</si>
  <si>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</si>
  <si>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</si>
  <si>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</si>
  <si>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</si>
  <si>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</si>
  <si>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</si>
  <si>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</si>
  <si>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</si>
  <si>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</si>
  <si>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</si>
  <si>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</si>
  <si>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</si>
  <si>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</si>
  <si>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</si>
  <si>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</si>
  <si>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</si>
  <si>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</si>
  <si>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</si>
  <si>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</si>
  <si>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</si>
  <si>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</si>
  <si>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</si>
  <si>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</si>
  <si>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</si>
  <si>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</si>
  <si>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</si>
  <si>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</si>
  <si>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</si>
  <si>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</si>
  <si>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</si>
  <si>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</si>
  <si>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</si>
  <si>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</si>
  <si>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</si>
  <si>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</si>
  <si>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</si>
  <si>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</si>
  <si>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</si>
  <si>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</si>
  <si>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</si>
  <si>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</si>
  <si>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</si>
  <si>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</si>
  <si>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</si>
  <si>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</si>
  <si>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</si>
  <si>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</si>
  <si>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</si>
  <si>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</si>
  <si>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</si>
  <si>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</si>
  <si>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</si>
  <si>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</si>
  <si>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</si>
  <si>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</si>
  <si>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</si>
  <si>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</si>
  <si>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</si>
  <si>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</si>
  <si>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</si>
  <si>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</si>
  <si>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</si>
  <si>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</si>
  <si>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</si>
  <si>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</si>
  <si>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</si>
  <si>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</si>
  <si>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</si>
  <si>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</si>
  <si>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</si>
  <si>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</si>
  <si>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</si>
  <si>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</si>
  <si>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</si>
  <si>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</si>
  <si>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</si>
  <si>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</si>
  <si>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</si>
  <si>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</si>
  <si>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</si>
  <si>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</si>
  <si>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</si>
  <si>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</si>
  <si>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</si>
  <si>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</si>
  <si>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</si>
  <si>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</si>
  <si>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</si>
  <si>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</si>
  <si>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</si>
  <si>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</si>
  <si>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</si>
  <si>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</si>
  <si>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</si>
  <si>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</si>
  <si>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</si>
  <si>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1.1.4</t>
  </si>
  <si>
    <t>1.1.5</t>
  </si>
  <si>
    <t>1.1.6</t>
  </si>
  <si>
    <t>1.1.7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</si>
  <si>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</si>
  <si>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</si>
  <si>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</si>
  <si>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</si>
  <si>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</si>
  <si>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</si>
  <si>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</si>
  <si>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</si>
  <si>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</si>
  <si>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 xml:space="preserve">Вивіз сміття </t>
  </si>
  <si>
    <t>Експлуатаційні витрати (обслуговування пожежної сигналізації)</t>
  </si>
  <si>
    <t>Краскопульт Wagner W590 Flexio (2361538)</t>
  </si>
  <si>
    <t>6.4</t>
  </si>
  <si>
    <t>6.5</t>
  </si>
  <si>
    <t>Пилка Дискова (DeWalt DWE560)</t>
  </si>
  <si>
    <t>Машина пральна</t>
  </si>
  <si>
    <t>Ноутбук</t>
  </si>
  <si>
    <t>Закупівля витратних канцелярських мкатеріалів</t>
  </si>
  <si>
    <t>6.6</t>
  </si>
  <si>
    <t>6.7</t>
  </si>
  <si>
    <t>Генератор диму</t>
  </si>
  <si>
    <t>9.3</t>
  </si>
  <si>
    <t>9.4</t>
  </si>
  <si>
    <t>9.5</t>
  </si>
  <si>
    <t>9.6</t>
  </si>
  <si>
    <t>9.7</t>
  </si>
  <si>
    <t>Закупівля вишиванок для артистів (артисти хору,балету та оркестру, чоловіки та жінки)</t>
  </si>
  <si>
    <t>Закупівля взуття танцювального (черевики, туфлі та чоботи  чоловічі та жіночі)</t>
  </si>
  <si>
    <t>Закупівлля спідниці (артистки балету та артистки-вокалістки) з поясами (крайки)</t>
  </si>
  <si>
    <t>Закупівля верхнього одягу  (свити осінні) (артисти-вокалісти, артисти оркестру)</t>
  </si>
  <si>
    <t>Ремонт взуття</t>
  </si>
  <si>
    <t>Сушилки для взуття</t>
  </si>
  <si>
    <t xml:space="preserve">Друг поліграфічної продукції (програмки, афіші) </t>
  </si>
  <si>
    <t xml:space="preserve">Обслуговування оргтехніки (налаштування кмопьютерів, встановлення програмного забезпечення) ФОП Кучер Марія Олександрівна </t>
  </si>
  <si>
    <t>1.2.13</t>
  </si>
  <si>
    <t>1.2.14</t>
  </si>
  <si>
    <t>1.2.15</t>
  </si>
  <si>
    <t>1.2.16</t>
  </si>
  <si>
    <t>За договорами ФОП</t>
  </si>
  <si>
    <t>Рубан Віктор Васильович</t>
  </si>
  <si>
    <t>Попович Валентина Миколаївна, прибиральник службових примищень</t>
  </si>
  <si>
    <t>Попович Ігор Володимирович, прибиральник службових примищень</t>
  </si>
  <si>
    <t>Лопатін Сергій Вікторович, бутафор</t>
  </si>
  <si>
    <t>Лопатіна Алла Анатоліївна, швачка</t>
  </si>
  <si>
    <t>Славуцька Ольга В'ячеславівна,старший контролер квитків</t>
  </si>
  <si>
    <t>Брощак Олена Миколаївна, реквізитор</t>
  </si>
  <si>
    <t>Миронець Олександр Михайлович, підсобний робітник</t>
  </si>
  <si>
    <t>Паниця Юрій Анатолійович, ідеооператор</t>
  </si>
  <si>
    <t>Ткаченко Катерина Миколаївна, помічник керівника проекту</t>
  </si>
  <si>
    <t>Малуш Світлана Іванівна, гардеробник</t>
  </si>
  <si>
    <t>Кацімон Ольга Ігорівна, бухгалтер</t>
  </si>
  <si>
    <t>Миронець Олександр Михайлович,сантехнік</t>
  </si>
  <si>
    <t xml:space="preserve"> Дядюн Світлана Анатолійовна, репетитор з балету</t>
  </si>
  <si>
    <t>Хормейстер,Заморська Катеріна Павлівна, хормейстер</t>
  </si>
  <si>
    <t>Ткаченко Катеріна Михайлівна, дизайнер поліграфічної продукції</t>
  </si>
  <si>
    <t>Кравченко Віталій Васильович (Білорусь) , режисер-постановник</t>
  </si>
  <si>
    <t xml:space="preserve"> Заікіна Світлана Борисівна, сценограф</t>
  </si>
  <si>
    <t>Іщенко Олександра Андріївна, касир квитковий</t>
  </si>
  <si>
    <t>Фіщенко Михайло Іванович, режисер-постановник</t>
  </si>
  <si>
    <t>Лещенко Ольга Костянтинівна, PR менеджер</t>
  </si>
  <si>
    <t>Мінтенко Андрій Іванович, фотограф</t>
  </si>
  <si>
    <t>Круковський Олекандр Олександрович,, інженер запису фонограми</t>
  </si>
  <si>
    <t>Інвертор зварювальний</t>
  </si>
  <si>
    <t>Повжик Людмила Василівна, художник по світлу</t>
  </si>
  <si>
    <t>№  3INST51-06359 від "29"  жовтня 2020 року</t>
  </si>
  <si>
    <t>Театрально-концертний заклад культури "Київський академичний театр українського фолькльору "Берегиня"</t>
  </si>
  <si>
    <t>директор-художній керівник</t>
  </si>
  <si>
    <t>І.Б. Генсіцька-Семенцова</t>
  </si>
  <si>
    <t>Додаток №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</si>
</sst>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2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49" fontId="13" fillId="0" borderId="85" xfId="0" applyNumberFormat="1" applyFont="1" applyBorder="1" applyAlignment="1">
      <alignment horizontal="center" vertical="top" wrapText="1"/>
    </xf>
    <xf numFmtId="166" fontId="14" fillId="5" borderId="86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7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4" fontId="22" fillId="0" borderId="91" xfId="0" applyNumberFormat="1" applyFont="1" applyBorder="1" applyAlignment="1">
      <alignment horizontal="center" vertical="center" wrapText="1"/>
    </xf>
    <xf numFmtId="49" fontId="0" fillId="0" borderId="91" xfId="0" applyNumberFormat="1" applyBorder="1" applyAlignment="1">
      <alignment horizontal="right" wrapText="1"/>
    </xf>
    <xf numFmtId="0" fontId="0" fillId="0" borderId="91" xfId="0" applyBorder="1" applyAlignment="1">
      <alignment wrapText="1"/>
    </xf>
    <xf numFmtId="4" fontId="0" fillId="0" borderId="91" xfId="0" applyNumberFormat="1" applyBorder="1"/>
    <xf numFmtId="0" fontId="22" fillId="0" borderId="0" xfId="0" applyFont="1" applyAlignment="1">
      <alignment wrapText="1"/>
    </xf>
    <xf numFmtId="0" fontId="22" fillId="0" borderId="91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1" xfId="0" applyNumberFormat="1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4" fontId="28" fillId="6" borderId="57" xfId="0" applyNumberFormat="1" applyFont="1" applyFill="1" applyBorder="1" applyAlignment="1">
      <alignment horizontal="right" vertical="center" wrapText="1"/>
    </xf>
    <xf numFmtId="49" fontId="13" fillId="0" borderId="92" xfId="0" applyNumberFormat="1" applyFont="1" applyBorder="1" applyAlignment="1">
      <alignment horizontal="center" vertical="top" wrapText="1"/>
    </xf>
    <xf numFmtId="167" fontId="29" fillId="0" borderId="58" xfId="0" applyNumberFormat="1" applyFont="1" applyBorder="1" applyAlignment="1">
      <alignment vertical="top" wrapText="1"/>
    </xf>
    <xf numFmtId="166" fontId="29" fillId="0" borderId="95" xfId="0" applyNumberFormat="1" applyFont="1" applyBorder="1" applyAlignment="1">
      <alignment vertical="top" wrapText="1"/>
    </xf>
    <xf numFmtId="166" fontId="29" fillId="0" borderId="43" xfId="0" applyNumberFormat="1" applyFont="1" applyBorder="1" applyAlignment="1">
      <alignment vertical="top" wrapText="1"/>
    </xf>
    <xf numFmtId="166" fontId="29" fillId="0" borderId="93" xfId="0" applyNumberFormat="1" applyFont="1" applyFill="1" applyBorder="1" applyAlignment="1">
      <alignment vertical="top" wrapText="1"/>
    </xf>
    <xf numFmtId="166" fontId="29" fillId="0" borderId="94" xfId="0" applyNumberFormat="1" applyFont="1" applyFill="1" applyBorder="1" applyAlignment="1">
      <alignment vertical="top" wrapText="1"/>
    </xf>
    <xf numFmtId="166" fontId="29" fillId="0" borderId="95" xfId="0" applyNumberFormat="1" applyFont="1" applyFill="1" applyBorder="1" applyAlignment="1">
      <alignment vertical="top" wrapText="1"/>
    </xf>
    <xf numFmtId="166" fontId="29" fillId="0" borderId="43" xfId="0" applyNumberFormat="1" applyFont="1" applyFill="1" applyBorder="1" applyAlignment="1">
      <alignment vertical="top" wrapText="1"/>
    </xf>
    <xf numFmtId="4" fontId="5" fillId="0" borderId="39" xfId="0" applyNumberFormat="1" applyFont="1" applyFill="1" applyBorder="1" applyAlignment="1">
      <alignment horizontal="right" vertical="top" wrapText="1"/>
    </xf>
    <xf numFmtId="4" fontId="5" fillId="0" borderId="47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22" fillId="7" borderId="88" xfId="0" applyFont="1" applyFill="1" applyBorder="1" applyAlignment="1">
      <alignment horizontal="center" vertical="center" wrapText="1"/>
    </xf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4" fontId="22" fillId="7" borderId="88" xfId="0" applyNumberFormat="1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0" fontId="22" fillId="0" borderId="88" xfId="0" applyFont="1" applyBorder="1" applyAlignment="1">
      <alignment horizontal="right" wrapText="1"/>
    </xf>
    <xf numFmtId="0" fontId="22" fillId="0" borderId="89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4" fontId="5" fillId="0" borderId="38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center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3" fontId="5" fillId="0" borderId="45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/>
    </xf>
    <xf numFmtId="0" fontId="30" fillId="0" borderId="0" xfId="0" applyFont="1" applyAlignment="1"/>
    <xf numFmtId="3" fontId="5" fillId="0" borderId="62" xfId="0" applyNumberFormat="1" applyFont="1" applyBorder="1" applyAlignment="1">
      <alignment horizontal="left" wrapText="1"/>
    </xf>
    <xf numFmtId="3" fontId="28" fillId="6" borderId="55" xfId="0" applyNumberFormat="1" applyFont="1" applyFill="1" applyBorder="1" applyAlignment="1">
      <alignment horizontal="center" vertical="center" wrapText="1"/>
    </xf>
    <xf numFmtId="4" fontId="28" fillId="6" borderId="5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43"/>
  <sheetViews>
    <sheetView tabSelected="1" topLeftCell="J52" zoomScale="125" zoomScaleNormal="125" workbookViewId="0">
      <selection activeCell="M55" sqref="M55:S55"/>
    </sheetView>
  </sheetViews>
  <sheetFormatPr defaultColWidth="12.625" defaultRowHeight="15" customHeight="1" x14ac:dyDescent="0.2"/>
  <cols>
    <col min="1" max="1" width="12.625" customWidth="1"/>
    <col min="2" max="2" width="8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216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212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3" t="s">
        <v>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3" t="s">
        <v>143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57" t="s">
        <v>213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5" t="s">
        <v>2</v>
      </c>
      <c r="B17" s="217" t="s">
        <v>3</v>
      </c>
      <c r="C17" s="217" t="s">
        <v>4</v>
      </c>
      <c r="D17" s="219" t="s">
        <v>5</v>
      </c>
      <c r="E17" s="207" t="s">
        <v>6</v>
      </c>
      <c r="F17" s="208"/>
      <c r="G17" s="209"/>
      <c r="H17" s="207" t="s">
        <v>7</v>
      </c>
      <c r="I17" s="208"/>
      <c r="J17" s="209"/>
      <c r="K17" s="207" t="s">
        <v>139</v>
      </c>
      <c r="L17" s="208"/>
      <c r="M17" s="209"/>
      <c r="N17" s="207" t="s">
        <v>140</v>
      </c>
      <c r="O17" s="208"/>
      <c r="P17" s="209"/>
      <c r="Q17" s="210" t="s">
        <v>142</v>
      </c>
      <c r="R17" s="208"/>
      <c r="S17" s="209"/>
      <c r="T17" s="211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6"/>
      <c r="B18" s="218"/>
      <c r="C18" s="218"/>
      <c r="D18" s="220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1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>
        <v>0</v>
      </c>
      <c r="H21" s="152"/>
      <c r="I21" s="150"/>
      <c r="J21" s="151">
        <v>0</v>
      </c>
      <c r="K21" s="152"/>
      <c r="L21" s="150"/>
      <c r="M21" s="151">
        <v>977915.8</v>
      </c>
      <c r="N21" s="152"/>
      <c r="O21" s="150"/>
      <c r="P21" s="151">
        <v>977915.8</v>
      </c>
      <c r="Q21" s="151">
        <f>G21+M21</f>
        <v>977915.8</v>
      </c>
      <c r="R21" s="151">
        <f>J21+P21</f>
        <v>977915.8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977915.8</v>
      </c>
      <c r="N22" s="140"/>
      <c r="O22" s="141"/>
      <c r="P22" s="142">
        <f t="shared" ref="P22:S22" si="0">SUM(P21)</f>
        <v>977915.8</v>
      </c>
      <c r="Q22" s="142">
        <f t="shared" si="0"/>
        <v>977915.8</v>
      </c>
      <c r="R22" s="142">
        <f t="shared" si="0"/>
        <v>977915.8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26"/>
      <c r="B23" s="214"/>
      <c r="C23" s="214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SUM(G27:G30)</f>
        <v>0</v>
      </c>
      <c r="H26" s="165"/>
      <c r="I26" s="166"/>
      <c r="J26" s="167">
        <f>SUM(J27:J30)</f>
        <v>0</v>
      </c>
      <c r="K26" s="165"/>
      <c r="L26" s="166"/>
      <c r="M26" s="167">
        <f>SUM(M27:M33)</f>
        <v>85014</v>
      </c>
      <c r="N26" s="165"/>
      <c r="O26" s="166"/>
      <c r="P26" s="167">
        <f>SUM(P27:P33)</f>
        <v>113351.99999999999</v>
      </c>
      <c r="Q26" s="167">
        <f>SUM(Q27:Q33)</f>
        <v>85014</v>
      </c>
      <c r="R26" s="167">
        <f>SUM(R27:R33)</f>
        <v>113351.99999999999</v>
      </c>
      <c r="S26" s="167">
        <f>SUM(S27:S33)</f>
        <v>-28337.999999999996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33</v>
      </c>
      <c r="B27" s="97" t="s">
        <v>34</v>
      </c>
      <c r="C27" s="58" t="s">
        <v>192</v>
      </c>
      <c r="D27" s="59" t="s">
        <v>35</v>
      </c>
      <c r="E27" s="60"/>
      <c r="F27" s="61"/>
      <c r="G27" s="62">
        <f t="shared" ref="G27:G30" si="1">E27*F27</f>
        <v>0</v>
      </c>
      <c r="H27" s="60"/>
      <c r="I27" s="61"/>
      <c r="J27" s="62">
        <f t="shared" ref="J27:J30" si="2">H27*I27</f>
        <v>0</v>
      </c>
      <c r="K27" s="60">
        <v>3</v>
      </c>
      <c r="L27" s="61">
        <v>4723</v>
      </c>
      <c r="M27" s="62">
        <f t="shared" ref="M27:M30" si="3">K27*L27</f>
        <v>14169</v>
      </c>
      <c r="N27" s="60">
        <v>3</v>
      </c>
      <c r="O27" s="61">
        <v>6297.33</v>
      </c>
      <c r="P27" s="62">
        <v>18891.98</v>
      </c>
      <c r="Q27" s="62">
        <f t="shared" ref="Q27:Q30" si="4">G27+M27</f>
        <v>14169</v>
      </c>
      <c r="R27" s="62">
        <f t="shared" ref="R27:R30" si="5">J27+P27</f>
        <v>18891.98</v>
      </c>
      <c r="S27" s="62">
        <f t="shared" ref="S27:S30" si="6">Q27-R27</f>
        <v>-4722.9799999999996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33</v>
      </c>
      <c r="B28" s="65" t="s">
        <v>36</v>
      </c>
      <c r="C28" s="58" t="s">
        <v>188</v>
      </c>
      <c r="D28" s="59" t="s">
        <v>35</v>
      </c>
      <c r="E28" s="60"/>
      <c r="F28" s="61"/>
      <c r="G28" s="62">
        <f t="shared" si="1"/>
        <v>0</v>
      </c>
      <c r="H28" s="60"/>
      <c r="I28" s="61"/>
      <c r="J28" s="62">
        <f t="shared" si="2"/>
        <v>0</v>
      </c>
      <c r="K28" s="60">
        <v>3</v>
      </c>
      <c r="L28" s="61">
        <v>4723</v>
      </c>
      <c r="M28" s="62">
        <f t="shared" si="3"/>
        <v>14169</v>
      </c>
      <c r="N28" s="60">
        <v>3</v>
      </c>
      <c r="O28" s="61">
        <v>2102.34</v>
      </c>
      <c r="P28" s="62">
        <v>6307.03</v>
      </c>
      <c r="Q28" s="62">
        <f t="shared" si="4"/>
        <v>14169</v>
      </c>
      <c r="R28" s="62">
        <f t="shared" si="5"/>
        <v>6307.03</v>
      </c>
      <c r="S28" s="62">
        <f t="shared" si="6"/>
        <v>7861.97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94" customFormat="1" ht="30" customHeight="1" x14ac:dyDescent="0.2">
      <c r="A29" s="66"/>
      <c r="B29" s="97" t="s">
        <v>37</v>
      </c>
      <c r="C29" s="68" t="s">
        <v>189</v>
      </c>
      <c r="D29" s="69" t="s">
        <v>35</v>
      </c>
      <c r="E29" s="70"/>
      <c r="F29" s="71"/>
      <c r="G29" s="72">
        <v>0</v>
      </c>
      <c r="H29" s="70"/>
      <c r="I29" s="71"/>
      <c r="J29" s="72">
        <f>H29*I29</f>
        <v>0</v>
      </c>
      <c r="K29" s="70">
        <v>0</v>
      </c>
      <c r="L29" s="71">
        <v>4723</v>
      </c>
      <c r="M29" s="72">
        <f>K29*L29</f>
        <v>0</v>
      </c>
      <c r="N29" s="70">
        <v>2</v>
      </c>
      <c r="O29" s="71">
        <v>6292.54</v>
      </c>
      <c r="P29" s="72">
        <v>12585.07</v>
      </c>
      <c r="Q29" s="72">
        <f>G29+M29</f>
        <v>0</v>
      </c>
      <c r="R29" s="62">
        <f t="shared" si="5"/>
        <v>12585.07</v>
      </c>
      <c r="S29" s="72">
        <f>Q29-R29</f>
        <v>-12585.07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66" t="s">
        <v>33</v>
      </c>
      <c r="B30" s="86" t="s">
        <v>144</v>
      </c>
      <c r="C30" s="68" t="s">
        <v>190</v>
      </c>
      <c r="D30" s="69" t="s">
        <v>35</v>
      </c>
      <c r="E30" s="70"/>
      <c r="F30" s="71"/>
      <c r="G30" s="72">
        <f t="shared" si="1"/>
        <v>0</v>
      </c>
      <c r="H30" s="70"/>
      <c r="I30" s="71"/>
      <c r="J30" s="72">
        <f t="shared" si="2"/>
        <v>0</v>
      </c>
      <c r="K30" s="70">
        <v>3</v>
      </c>
      <c r="L30" s="71">
        <v>4723</v>
      </c>
      <c r="M30" s="72">
        <f t="shared" si="3"/>
        <v>14169</v>
      </c>
      <c r="N30" s="70">
        <v>3</v>
      </c>
      <c r="O30" s="71">
        <v>6297.34</v>
      </c>
      <c r="P30" s="72">
        <v>18891.98</v>
      </c>
      <c r="Q30" s="72">
        <f t="shared" si="4"/>
        <v>14169</v>
      </c>
      <c r="R30" s="72">
        <f t="shared" si="5"/>
        <v>18891.98</v>
      </c>
      <c r="S30" s="72">
        <f t="shared" si="6"/>
        <v>-4722.9799999999996</v>
      </c>
      <c r="T30" s="7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94" customFormat="1" ht="30" customHeight="1" x14ac:dyDescent="0.2">
      <c r="A31" s="66" t="s">
        <v>33</v>
      </c>
      <c r="B31" s="97" t="s">
        <v>145</v>
      </c>
      <c r="C31" s="68" t="s">
        <v>191</v>
      </c>
      <c r="D31" s="69" t="s">
        <v>35</v>
      </c>
      <c r="E31" s="70"/>
      <c r="F31" s="71"/>
      <c r="G31" s="72">
        <v>0</v>
      </c>
      <c r="H31" s="70"/>
      <c r="I31" s="71"/>
      <c r="J31" s="72">
        <f t="shared" ref="J31:J33" si="7">H31*I31</f>
        <v>0</v>
      </c>
      <c r="K31" s="70">
        <v>3</v>
      </c>
      <c r="L31" s="71">
        <v>4723</v>
      </c>
      <c r="M31" s="72">
        <f t="shared" ref="M31:M33" si="8">K31*L31</f>
        <v>14169</v>
      </c>
      <c r="N31" s="70">
        <v>3</v>
      </c>
      <c r="O31" s="71">
        <v>6297.33</v>
      </c>
      <c r="P31" s="72">
        <v>18891.98</v>
      </c>
      <c r="Q31" s="72">
        <f t="shared" ref="Q31:Q33" si="9">G31+M31</f>
        <v>14169</v>
      </c>
      <c r="R31" s="72">
        <f t="shared" ref="R31:R33" si="10">J31+P31</f>
        <v>18891.98</v>
      </c>
      <c r="S31" s="72">
        <f t="shared" ref="S31:S33" si="11">Q31-R31</f>
        <v>-4722.9799999999996</v>
      </c>
      <c r="T31" s="7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94" customFormat="1" ht="30" customHeight="1" x14ac:dyDescent="0.2">
      <c r="A32" s="66" t="s">
        <v>33</v>
      </c>
      <c r="B32" s="86" t="s">
        <v>146</v>
      </c>
      <c r="C32" s="68" t="s">
        <v>193</v>
      </c>
      <c r="D32" s="69" t="s">
        <v>35</v>
      </c>
      <c r="E32" s="70"/>
      <c r="F32" s="71"/>
      <c r="G32" s="72">
        <v>0</v>
      </c>
      <c r="H32" s="70"/>
      <c r="I32" s="71"/>
      <c r="J32" s="72">
        <f t="shared" si="7"/>
        <v>0</v>
      </c>
      <c r="K32" s="70">
        <v>3</v>
      </c>
      <c r="L32" s="71">
        <v>4723</v>
      </c>
      <c r="M32" s="72">
        <f t="shared" si="8"/>
        <v>14169</v>
      </c>
      <c r="N32" s="70">
        <v>3</v>
      </c>
      <c r="O32" s="71">
        <v>6297.33</v>
      </c>
      <c r="P32" s="72">
        <v>18891.98</v>
      </c>
      <c r="Q32" s="72">
        <f t="shared" si="9"/>
        <v>14169</v>
      </c>
      <c r="R32" s="72">
        <f t="shared" si="10"/>
        <v>18891.98</v>
      </c>
      <c r="S32" s="72">
        <f t="shared" si="11"/>
        <v>-4722.9799999999996</v>
      </c>
      <c r="T32" s="7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94" customFormat="1" ht="30" customHeight="1" thickBot="1" x14ac:dyDescent="0.25">
      <c r="A33" s="66" t="s">
        <v>33</v>
      </c>
      <c r="B33" s="97" t="s">
        <v>147</v>
      </c>
      <c r="C33" s="68" t="s">
        <v>194</v>
      </c>
      <c r="D33" s="69" t="s">
        <v>35</v>
      </c>
      <c r="E33" s="70"/>
      <c r="F33" s="71"/>
      <c r="G33" s="72">
        <v>0</v>
      </c>
      <c r="H33" s="70"/>
      <c r="I33" s="71"/>
      <c r="J33" s="72">
        <f t="shared" si="7"/>
        <v>0</v>
      </c>
      <c r="K33" s="70">
        <v>3</v>
      </c>
      <c r="L33" s="71">
        <v>4723</v>
      </c>
      <c r="M33" s="72">
        <f t="shared" si="8"/>
        <v>14169</v>
      </c>
      <c r="N33" s="70">
        <v>3</v>
      </c>
      <c r="O33" s="71">
        <v>6297.33</v>
      </c>
      <c r="P33" s="72">
        <v>18891.98</v>
      </c>
      <c r="Q33" s="72">
        <f t="shared" si="9"/>
        <v>14169</v>
      </c>
      <c r="R33" s="72">
        <f t="shared" si="10"/>
        <v>18891.98</v>
      </c>
      <c r="S33" s="72">
        <f t="shared" si="11"/>
        <v>-4722.9799999999996</v>
      </c>
      <c r="T33" s="7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thickBot="1" x14ac:dyDescent="0.25">
      <c r="A34" s="161" t="s">
        <v>30</v>
      </c>
      <c r="B34" s="162" t="s">
        <v>38</v>
      </c>
      <c r="C34" s="163" t="s">
        <v>39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M35+M36+M37+M38+M39+M40+M41+M42+M43+M44+M45+M46+M47+M48+M49+M50</f>
        <v>394948</v>
      </c>
      <c r="N34" s="165"/>
      <c r="O34" s="166"/>
      <c r="P34" s="167">
        <f>P35+P36+P37+P38+P39+P40+P41+P42+P43+P44+P45+P46+P47+P48+P49+P50</f>
        <v>366610</v>
      </c>
      <c r="Q34" s="167">
        <f>SUM(Q35:Q50)</f>
        <v>394948</v>
      </c>
      <c r="R34" s="167">
        <f>SUM(R35:R50)</f>
        <v>366610</v>
      </c>
      <c r="S34" s="167">
        <f t="shared" ref="S34" si="12">SUM(S35:S50)</f>
        <v>28338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57" t="s">
        <v>33</v>
      </c>
      <c r="B35" s="97" t="s">
        <v>40</v>
      </c>
      <c r="C35" s="201" t="s">
        <v>207</v>
      </c>
      <c r="D35" s="59"/>
      <c r="E35" s="227" t="s">
        <v>41</v>
      </c>
      <c r="F35" s="228"/>
      <c r="G35" s="229"/>
      <c r="H35" s="227" t="s">
        <v>41</v>
      </c>
      <c r="I35" s="228"/>
      <c r="J35" s="229"/>
      <c r="K35" s="255">
        <v>3</v>
      </c>
      <c r="L35" s="253">
        <v>12000</v>
      </c>
      <c r="M35" s="205">
        <f t="shared" ref="M35:M50" si="13">K35*L35</f>
        <v>36000</v>
      </c>
      <c r="N35" s="60">
        <v>3</v>
      </c>
      <c r="O35" s="61">
        <v>12000</v>
      </c>
      <c r="P35" s="62">
        <v>36000</v>
      </c>
      <c r="Q35" s="62">
        <f t="shared" ref="Q35:Q50" si="14">G35+M35</f>
        <v>36000</v>
      </c>
      <c r="R35" s="62">
        <f t="shared" ref="R35:R50" si="15">J35+P35</f>
        <v>36000</v>
      </c>
      <c r="S35" s="62">
        <f t="shared" ref="S35:S50" si="16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94" customFormat="1" ht="30" customHeight="1" thickBot="1" x14ac:dyDescent="0.25">
      <c r="A36" s="96"/>
      <c r="B36" s="97" t="s">
        <v>42</v>
      </c>
      <c r="C36" s="201" t="s">
        <v>208</v>
      </c>
      <c r="D36" s="59"/>
      <c r="E36" s="227"/>
      <c r="F36" s="228"/>
      <c r="G36" s="229"/>
      <c r="H36" s="227"/>
      <c r="I36" s="228"/>
      <c r="J36" s="229"/>
      <c r="K36" s="255">
        <v>3</v>
      </c>
      <c r="L36" s="253">
        <v>4723</v>
      </c>
      <c r="M36" s="205">
        <f t="shared" si="13"/>
        <v>14169</v>
      </c>
      <c r="N36" s="60">
        <v>3</v>
      </c>
      <c r="O36" s="61">
        <v>4723</v>
      </c>
      <c r="P36" s="62">
        <f t="shared" ref="P36:P50" si="17">N36*O36</f>
        <v>14169</v>
      </c>
      <c r="Q36" s="62">
        <f t="shared" ref="Q36:Q44" si="18">G36+M36</f>
        <v>14169</v>
      </c>
      <c r="R36" s="62">
        <f t="shared" ref="R36:R44" si="19">J36+P36</f>
        <v>14169</v>
      </c>
      <c r="S36" s="62">
        <f t="shared" si="16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94" customFormat="1" ht="30" customHeight="1" thickBot="1" x14ac:dyDescent="0.25">
      <c r="A37" s="96"/>
      <c r="B37" s="97" t="s">
        <v>43</v>
      </c>
      <c r="C37" s="201" t="s">
        <v>195</v>
      </c>
      <c r="D37" s="59"/>
      <c r="E37" s="227"/>
      <c r="F37" s="228"/>
      <c r="G37" s="229"/>
      <c r="H37" s="227"/>
      <c r="I37" s="228"/>
      <c r="J37" s="229"/>
      <c r="K37" s="255">
        <v>3</v>
      </c>
      <c r="L37" s="253">
        <v>4723</v>
      </c>
      <c r="M37" s="205">
        <f t="shared" si="13"/>
        <v>14169</v>
      </c>
      <c r="N37" s="60">
        <v>3</v>
      </c>
      <c r="O37" s="61">
        <v>4723</v>
      </c>
      <c r="P37" s="62">
        <f t="shared" si="17"/>
        <v>14169</v>
      </c>
      <c r="Q37" s="62">
        <f t="shared" si="18"/>
        <v>14169</v>
      </c>
      <c r="R37" s="62">
        <f t="shared" si="19"/>
        <v>14169</v>
      </c>
      <c r="S37" s="62">
        <f t="shared" si="16"/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194" customFormat="1" ht="30" customHeight="1" thickBot="1" x14ac:dyDescent="0.25">
      <c r="A38" s="96"/>
      <c r="B38" s="97" t="s">
        <v>148</v>
      </c>
      <c r="C38" s="201" t="s">
        <v>209</v>
      </c>
      <c r="D38" s="59"/>
      <c r="E38" s="227"/>
      <c r="F38" s="228"/>
      <c r="G38" s="229"/>
      <c r="H38" s="227"/>
      <c r="I38" s="228"/>
      <c r="J38" s="229"/>
      <c r="K38" s="255">
        <v>3</v>
      </c>
      <c r="L38" s="253">
        <v>14169</v>
      </c>
      <c r="M38" s="205">
        <f t="shared" si="13"/>
        <v>42507</v>
      </c>
      <c r="N38" s="60">
        <v>3</v>
      </c>
      <c r="O38" s="61">
        <v>14169</v>
      </c>
      <c r="P38" s="62">
        <f t="shared" si="17"/>
        <v>42507</v>
      </c>
      <c r="Q38" s="62">
        <f t="shared" si="18"/>
        <v>42507</v>
      </c>
      <c r="R38" s="62">
        <f t="shared" si="19"/>
        <v>42507</v>
      </c>
      <c r="S38" s="62">
        <f t="shared" si="16"/>
        <v>0</v>
      </c>
      <c r="T38" s="6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194" customFormat="1" ht="30" customHeight="1" thickBot="1" x14ac:dyDescent="0.25">
      <c r="A39" s="96"/>
      <c r="B39" s="97" t="s">
        <v>149</v>
      </c>
      <c r="C39" s="201" t="s">
        <v>196</v>
      </c>
      <c r="D39" s="59"/>
      <c r="E39" s="227"/>
      <c r="F39" s="228"/>
      <c r="G39" s="229"/>
      <c r="H39" s="227"/>
      <c r="I39" s="228"/>
      <c r="J39" s="229"/>
      <c r="K39" s="255">
        <v>3</v>
      </c>
      <c r="L39" s="253">
        <v>4723</v>
      </c>
      <c r="M39" s="205">
        <f t="shared" si="13"/>
        <v>14169</v>
      </c>
      <c r="N39" s="60">
        <v>3</v>
      </c>
      <c r="O39" s="61">
        <v>4723</v>
      </c>
      <c r="P39" s="62">
        <f t="shared" si="17"/>
        <v>14169</v>
      </c>
      <c r="Q39" s="62">
        <f t="shared" si="18"/>
        <v>14169</v>
      </c>
      <c r="R39" s="62">
        <f t="shared" si="19"/>
        <v>14169</v>
      </c>
      <c r="S39" s="62">
        <f t="shared" si="16"/>
        <v>0</v>
      </c>
      <c r="T39" s="6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194" customFormat="1" ht="30" customHeight="1" thickBot="1" x14ac:dyDescent="0.25">
      <c r="A40" s="96"/>
      <c r="B40" s="97" t="s">
        <v>150</v>
      </c>
      <c r="C40" s="201" t="s">
        <v>197</v>
      </c>
      <c r="D40" s="59"/>
      <c r="E40" s="227"/>
      <c r="F40" s="228"/>
      <c r="G40" s="229"/>
      <c r="H40" s="227"/>
      <c r="I40" s="228"/>
      <c r="J40" s="229"/>
      <c r="K40" s="255">
        <v>3</v>
      </c>
      <c r="L40" s="253">
        <v>4723</v>
      </c>
      <c r="M40" s="205">
        <f t="shared" si="13"/>
        <v>14169</v>
      </c>
      <c r="N40" s="60">
        <v>3</v>
      </c>
      <c r="O40" s="61">
        <v>4723</v>
      </c>
      <c r="P40" s="62">
        <f t="shared" si="17"/>
        <v>14169</v>
      </c>
      <c r="Q40" s="62">
        <f t="shared" si="18"/>
        <v>14169</v>
      </c>
      <c r="R40" s="62">
        <f t="shared" si="19"/>
        <v>14169</v>
      </c>
      <c r="S40" s="62">
        <f t="shared" si="16"/>
        <v>0</v>
      </c>
      <c r="T40" s="6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194" customFormat="1" ht="30" customHeight="1" thickBot="1" x14ac:dyDescent="0.25">
      <c r="A41" s="96"/>
      <c r="B41" s="97" t="s">
        <v>151</v>
      </c>
      <c r="C41" s="201" t="s">
        <v>198</v>
      </c>
      <c r="D41" s="59"/>
      <c r="E41" s="227"/>
      <c r="F41" s="228"/>
      <c r="G41" s="229"/>
      <c r="H41" s="227"/>
      <c r="I41" s="228"/>
      <c r="J41" s="229"/>
      <c r="K41" s="255">
        <v>3</v>
      </c>
      <c r="L41" s="253">
        <v>14169</v>
      </c>
      <c r="M41" s="205">
        <f t="shared" si="13"/>
        <v>42507</v>
      </c>
      <c r="N41" s="60">
        <v>3</v>
      </c>
      <c r="O41" s="61">
        <v>14169</v>
      </c>
      <c r="P41" s="62">
        <f t="shared" si="17"/>
        <v>42507</v>
      </c>
      <c r="Q41" s="62">
        <f t="shared" si="18"/>
        <v>42507</v>
      </c>
      <c r="R41" s="62">
        <f t="shared" si="19"/>
        <v>42507</v>
      </c>
      <c r="S41" s="62">
        <f t="shared" si="16"/>
        <v>0</v>
      </c>
      <c r="T41" s="6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s="194" customFormat="1" ht="30" customHeight="1" thickBot="1" x14ac:dyDescent="0.25">
      <c r="A42" s="96"/>
      <c r="B42" s="97" t="s">
        <v>152</v>
      </c>
      <c r="C42" s="201" t="s">
        <v>199</v>
      </c>
      <c r="D42" s="59"/>
      <c r="E42" s="227"/>
      <c r="F42" s="228"/>
      <c r="G42" s="229"/>
      <c r="H42" s="227"/>
      <c r="I42" s="228"/>
      <c r="J42" s="229"/>
      <c r="K42" s="255">
        <v>1</v>
      </c>
      <c r="L42" s="253">
        <v>4723</v>
      </c>
      <c r="M42" s="205">
        <f t="shared" si="13"/>
        <v>4723</v>
      </c>
      <c r="N42" s="60">
        <v>1</v>
      </c>
      <c r="O42" s="61">
        <v>4723</v>
      </c>
      <c r="P42" s="62">
        <f t="shared" si="17"/>
        <v>4723</v>
      </c>
      <c r="Q42" s="62">
        <f t="shared" si="18"/>
        <v>4723</v>
      </c>
      <c r="R42" s="62">
        <f t="shared" si="19"/>
        <v>4723</v>
      </c>
      <c r="S42" s="62">
        <f t="shared" si="16"/>
        <v>0</v>
      </c>
      <c r="T42" s="6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194" customFormat="1" ht="30" customHeight="1" thickBot="1" x14ac:dyDescent="0.25">
      <c r="A43" s="96"/>
      <c r="B43" s="97" t="s">
        <v>153</v>
      </c>
      <c r="C43" s="201" t="s">
        <v>200</v>
      </c>
      <c r="D43" s="59"/>
      <c r="E43" s="227"/>
      <c r="F43" s="228"/>
      <c r="G43" s="229"/>
      <c r="H43" s="227"/>
      <c r="I43" s="228"/>
      <c r="J43" s="229"/>
      <c r="K43" s="255">
        <v>3</v>
      </c>
      <c r="L43" s="253">
        <v>14169</v>
      </c>
      <c r="M43" s="205">
        <f t="shared" si="13"/>
        <v>42507</v>
      </c>
      <c r="N43" s="60">
        <v>3</v>
      </c>
      <c r="O43" s="61">
        <v>14169</v>
      </c>
      <c r="P43" s="62">
        <f t="shared" si="17"/>
        <v>42507</v>
      </c>
      <c r="Q43" s="62">
        <f t="shared" si="18"/>
        <v>42507</v>
      </c>
      <c r="R43" s="62">
        <f t="shared" si="19"/>
        <v>42507</v>
      </c>
      <c r="S43" s="62">
        <f t="shared" si="16"/>
        <v>0</v>
      </c>
      <c r="T43" s="6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s="194" customFormat="1" ht="30" customHeight="1" x14ac:dyDescent="0.2">
      <c r="A44" s="96"/>
      <c r="B44" s="97" t="s">
        <v>154</v>
      </c>
      <c r="C44" s="201" t="s">
        <v>201</v>
      </c>
      <c r="D44" s="59"/>
      <c r="E44" s="227"/>
      <c r="F44" s="228"/>
      <c r="G44" s="229"/>
      <c r="H44" s="227"/>
      <c r="I44" s="228"/>
      <c r="J44" s="229"/>
      <c r="K44" s="255">
        <v>2</v>
      </c>
      <c r="L44" s="253">
        <v>14169</v>
      </c>
      <c r="M44" s="205">
        <f t="shared" si="13"/>
        <v>28338</v>
      </c>
      <c r="N44" s="60">
        <v>2</v>
      </c>
      <c r="O44" s="61">
        <v>14169</v>
      </c>
      <c r="P44" s="62">
        <f t="shared" si="17"/>
        <v>28338</v>
      </c>
      <c r="Q44" s="62">
        <f t="shared" si="18"/>
        <v>28338</v>
      </c>
      <c r="R44" s="62">
        <f t="shared" si="19"/>
        <v>28338</v>
      </c>
      <c r="S44" s="62">
        <f t="shared" si="16"/>
        <v>0</v>
      </c>
      <c r="T44" s="6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64" t="s">
        <v>33</v>
      </c>
      <c r="B45" s="97" t="s">
        <v>155</v>
      </c>
      <c r="C45" s="202" t="s">
        <v>211</v>
      </c>
      <c r="D45" s="59"/>
      <c r="E45" s="230"/>
      <c r="F45" s="214"/>
      <c r="G45" s="229"/>
      <c r="H45" s="230"/>
      <c r="I45" s="214"/>
      <c r="J45" s="229"/>
      <c r="K45" s="255">
        <v>3</v>
      </c>
      <c r="L45" s="253">
        <v>9446</v>
      </c>
      <c r="M45" s="205">
        <f t="shared" si="13"/>
        <v>28338</v>
      </c>
      <c r="N45" s="60">
        <v>3</v>
      </c>
      <c r="O45" s="61">
        <v>9446</v>
      </c>
      <c r="P45" s="62">
        <f t="shared" si="17"/>
        <v>28338</v>
      </c>
      <c r="Q45" s="62">
        <f t="shared" si="14"/>
        <v>28338</v>
      </c>
      <c r="R45" s="62">
        <f t="shared" si="15"/>
        <v>28338</v>
      </c>
      <c r="S45" s="62">
        <f t="shared" si="16"/>
        <v>0</v>
      </c>
      <c r="T45" s="6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195" customFormat="1" ht="30" customHeight="1" x14ac:dyDescent="0.2">
      <c r="A46" s="66"/>
      <c r="B46" s="97" t="s">
        <v>156</v>
      </c>
      <c r="C46" s="202" t="s">
        <v>202</v>
      </c>
      <c r="D46" s="69"/>
      <c r="E46" s="230"/>
      <c r="F46" s="214"/>
      <c r="G46" s="229"/>
      <c r="H46" s="230"/>
      <c r="I46" s="214"/>
      <c r="J46" s="229"/>
      <c r="K46" s="256">
        <v>3</v>
      </c>
      <c r="L46" s="254">
        <v>4723</v>
      </c>
      <c r="M46" s="205">
        <f t="shared" si="13"/>
        <v>14169</v>
      </c>
      <c r="N46" s="70">
        <v>3</v>
      </c>
      <c r="O46" s="71">
        <v>4723</v>
      </c>
      <c r="P46" s="62">
        <f t="shared" si="17"/>
        <v>14169</v>
      </c>
      <c r="Q46" s="62">
        <f t="shared" ref="Q46:Q49" si="20">G46+M46</f>
        <v>14169</v>
      </c>
      <c r="R46" s="62">
        <f t="shared" ref="R46:R49" si="21">J46+P46</f>
        <v>14169</v>
      </c>
      <c r="S46" s="62">
        <f t="shared" si="16"/>
        <v>0</v>
      </c>
      <c r="T46" s="7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s="195" customFormat="1" ht="30" customHeight="1" x14ac:dyDescent="0.2">
      <c r="A47" s="66"/>
      <c r="B47" s="97" t="s">
        <v>182</v>
      </c>
      <c r="C47" s="202" t="s">
        <v>203</v>
      </c>
      <c r="D47" s="69"/>
      <c r="E47" s="230"/>
      <c r="F47" s="214"/>
      <c r="G47" s="229"/>
      <c r="H47" s="230"/>
      <c r="I47" s="214"/>
      <c r="J47" s="229"/>
      <c r="K47" s="256">
        <v>2</v>
      </c>
      <c r="L47" s="254">
        <v>14169</v>
      </c>
      <c r="M47" s="205">
        <f t="shared" si="13"/>
        <v>28338</v>
      </c>
      <c r="N47" s="70">
        <v>0</v>
      </c>
      <c r="O47" s="71">
        <v>0</v>
      </c>
      <c r="P47" s="62">
        <f t="shared" si="17"/>
        <v>0</v>
      </c>
      <c r="Q47" s="62">
        <f t="shared" si="20"/>
        <v>28338</v>
      </c>
      <c r="R47" s="62">
        <f t="shared" si="21"/>
        <v>0</v>
      </c>
      <c r="S47" s="62">
        <f t="shared" si="16"/>
        <v>28338</v>
      </c>
      <c r="T47" s="7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195" customFormat="1" ht="30" customHeight="1" x14ac:dyDescent="0.2">
      <c r="A48" s="66"/>
      <c r="B48" s="97" t="s">
        <v>183</v>
      </c>
      <c r="C48" s="203" t="s">
        <v>204</v>
      </c>
      <c r="D48" s="69"/>
      <c r="E48" s="230"/>
      <c r="F48" s="214"/>
      <c r="G48" s="229"/>
      <c r="H48" s="230"/>
      <c r="I48" s="214"/>
      <c r="J48" s="229"/>
      <c r="K48" s="256">
        <v>2</v>
      </c>
      <c r="L48" s="254">
        <v>14169</v>
      </c>
      <c r="M48" s="205">
        <f t="shared" si="13"/>
        <v>28338</v>
      </c>
      <c r="N48" s="70">
        <v>2</v>
      </c>
      <c r="O48" s="71">
        <v>14169</v>
      </c>
      <c r="P48" s="62">
        <f t="shared" si="17"/>
        <v>28338</v>
      </c>
      <c r="Q48" s="62">
        <f t="shared" si="20"/>
        <v>28338</v>
      </c>
      <c r="R48" s="62">
        <f t="shared" si="21"/>
        <v>28338</v>
      </c>
      <c r="S48" s="62">
        <f t="shared" si="16"/>
        <v>0</v>
      </c>
      <c r="T48" s="7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195" customFormat="1" ht="30" customHeight="1" x14ac:dyDescent="0.2">
      <c r="A49" s="66"/>
      <c r="B49" s="97" t="s">
        <v>184</v>
      </c>
      <c r="C49" s="204" t="s">
        <v>205</v>
      </c>
      <c r="D49" s="69"/>
      <c r="E49" s="230"/>
      <c r="F49" s="214"/>
      <c r="G49" s="229"/>
      <c r="H49" s="230"/>
      <c r="I49" s="214"/>
      <c r="J49" s="229"/>
      <c r="K49" s="256">
        <v>3</v>
      </c>
      <c r="L49" s="254">
        <v>4723</v>
      </c>
      <c r="M49" s="205">
        <f t="shared" si="13"/>
        <v>14169</v>
      </c>
      <c r="N49" s="70">
        <v>3</v>
      </c>
      <c r="O49" s="71">
        <v>4723</v>
      </c>
      <c r="P49" s="62">
        <f t="shared" si="17"/>
        <v>14169</v>
      </c>
      <c r="Q49" s="62">
        <f t="shared" si="20"/>
        <v>14169</v>
      </c>
      <c r="R49" s="62">
        <f t="shared" si="21"/>
        <v>14169</v>
      </c>
      <c r="S49" s="62">
        <f t="shared" si="16"/>
        <v>0</v>
      </c>
      <c r="T49" s="7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thickBot="1" x14ac:dyDescent="0.25">
      <c r="A50" s="66" t="s">
        <v>33</v>
      </c>
      <c r="B50" s="97" t="s">
        <v>185</v>
      </c>
      <c r="C50" s="204" t="s">
        <v>206</v>
      </c>
      <c r="D50" s="69"/>
      <c r="E50" s="230"/>
      <c r="F50" s="228"/>
      <c r="G50" s="229"/>
      <c r="H50" s="230"/>
      <c r="I50" s="228"/>
      <c r="J50" s="229"/>
      <c r="K50" s="256">
        <v>2</v>
      </c>
      <c r="L50" s="254">
        <v>14169</v>
      </c>
      <c r="M50" s="205">
        <f t="shared" si="13"/>
        <v>28338</v>
      </c>
      <c r="N50" s="70">
        <v>2</v>
      </c>
      <c r="O50" s="71">
        <v>14169</v>
      </c>
      <c r="P50" s="62">
        <f t="shared" si="17"/>
        <v>28338</v>
      </c>
      <c r="Q50" s="72">
        <f t="shared" si="14"/>
        <v>28338</v>
      </c>
      <c r="R50" s="72">
        <f t="shared" si="15"/>
        <v>28338</v>
      </c>
      <c r="S50" s="62">
        <f t="shared" si="16"/>
        <v>0</v>
      </c>
      <c r="T50" s="7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thickBot="1" x14ac:dyDescent="0.25">
      <c r="A51" s="161" t="s">
        <v>30</v>
      </c>
      <c r="B51" s="162" t="s">
        <v>44</v>
      </c>
      <c r="C51" s="163" t="s">
        <v>186</v>
      </c>
      <c r="D51" s="164"/>
      <c r="E51" s="165"/>
      <c r="F51" s="166"/>
      <c r="G51" s="167"/>
      <c r="H51" s="165"/>
      <c r="I51" s="166"/>
      <c r="J51" s="167"/>
      <c r="K51" s="165"/>
      <c r="L51" s="166"/>
      <c r="M51" s="167">
        <f>SUM(M52:M54)</f>
        <v>14169</v>
      </c>
      <c r="N51" s="165"/>
      <c r="O51" s="166"/>
      <c r="P51" s="167">
        <f t="shared" ref="P51:S51" si="22">SUM(P52:P54)</f>
        <v>14169</v>
      </c>
      <c r="Q51" s="167">
        <f t="shared" si="22"/>
        <v>14169</v>
      </c>
      <c r="R51" s="167">
        <f t="shared" si="22"/>
        <v>14169</v>
      </c>
      <c r="S51" s="167">
        <f t="shared" si="22"/>
        <v>0</v>
      </c>
      <c r="T51" s="168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57" t="s">
        <v>33</v>
      </c>
      <c r="B52" s="97" t="s">
        <v>45</v>
      </c>
      <c r="C52" s="199" t="s">
        <v>187</v>
      </c>
      <c r="D52" s="59"/>
      <c r="E52" s="227" t="s">
        <v>41</v>
      </c>
      <c r="F52" s="228"/>
      <c r="G52" s="229"/>
      <c r="H52" s="227" t="s">
        <v>41</v>
      </c>
      <c r="I52" s="228"/>
      <c r="J52" s="229"/>
      <c r="K52" s="60">
        <v>1</v>
      </c>
      <c r="L52" s="61">
        <v>14169</v>
      </c>
      <c r="M52" s="62">
        <f t="shared" ref="M52:M54" si="23">K52*L52</f>
        <v>14169</v>
      </c>
      <c r="N52" s="60">
        <v>1</v>
      </c>
      <c r="O52" s="61">
        <v>14169</v>
      </c>
      <c r="P52" s="62">
        <f t="shared" ref="P52:P54" si="24">N52*O52</f>
        <v>14169</v>
      </c>
      <c r="Q52" s="62">
        <f t="shared" ref="Q52:Q54" si="25">G52+M52</f>
        <v>14169</v>
      </c>
      <c r="R52" s="62">
        <f t="shared" ref="R52:R54" si="26">J52+P52</f>
        <v>14169</v>
      </c>
      <c r="S52" s="62">
        <f t="shared" ref="S52:S54" si="27">Q52-R52</f>
        <v>0</v>
      </c>
      <c r="T52" s="6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">
      <c r="A53" s="64" t="s">
        <v>33</v>
      </c>
      <c r="B53" s="65" t="s">
        <v>46</v>
      </c>
      <c r="C53" s="200"/>
      <c r="D53" s="59"/>
      <c r="E53" s="230"/>
      <c r="F53" s="214"/>
      <c r="G53" s="229"/>
      <c r="H53" s="230"/>
      <c r="I53" s="214"/>
      <c r="J53" s="229"/>
      <c r="K53" s="60"/>
      <c r="L53" s="61"/>
      <c r="M53" s="62">
        <f t="shared" si="23"/>
        <v>0</v>
      </c>
      <c r="N53" s="60"/>
      <c r="O53" s="61"/>
      <c r="P53" s="62">
        <f t="shared" si="24"/>
        <v>0</v>
      </c>
      <c r="Q53" s="62">
        <f t="shared" si="25"/>
        <v>0</v>
      </c>
      <c r="R53" s="62">
        <f t="shared" si="26"/>
        <v>0</v>
      </c>
      <c r="S53" s="62">
        <f t="shared" si="27"/>
        <v>0</v>
      </c>
      <c r="T53" s="6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25">
      <c r="A54" s="66" t="s">
        <v>33</v>
      </c>
      <c r="B54" s="67" t="s">
        <v>47</v>
      </c>
      <c r="C54" s="200"/>
      <c r="D54" s="69"/>
      <c r="E54" s="231"/>
      <c r="F54" s="232"/>
      <c r="G54" s="233"/>
      <c r="H54" s="231"/>
      <c r="I54" s="232"/>
      <c r="J54" s="233"/>
      <c r="K54" s="70"/>
      <c r="L54" s="71"/>
      <c r="M54" s="72">
        <f t="shared" si="23"/>
        <v>0</v>
      </c>
      <c r="N54" s="70"/>
      <c r="O54" s="71"/>
      <c r="P54" s="72">
        <f t="shared" si="24"/>
        <v>0</v>
      </c>
      <c r="Q54" s="62">
        <f t="shared" si="25"/>
        <v>0</v>
      </c>
      <c r="R54" s="62">
        <f t="shared" si="26"/>
        <v>0</v>
      </c>
      <c r="S54" s="62">
        <f t="shared" si="27"/>
        <v>0</v>
      </c>
      <c r="T54" s="7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thickBot="1" x14ac:dyDescent="0.25">
      <c r="A55" s="74" t="s">
        <v>48</v>
      </c>
      <c r="B55" s="75"/>
      <c r="C55" s="76"/>
      <c r="D55" s="77"/>
      <c r="E55" s="78"/>
      <c r="F55" s="79"/>
      <c r="G55" s="80">
        <f>G26+G34+G51</f>
        <v>0</v>
      </c>
      <c r="H55" s="78"/>
      <c r="I55" s="79"/>
      <c r="J55" s="80">
        <f>J26+J34+J51</f>
        <v>0</v>
      </c>
      <c r="K55" s="78"/>
      <c r="L55" s="79"/>
      <c r="M55" s="196">
        <f>M26+M34+M51</f>
        <v>494131</v>
      </c>
      <c r="N55" s="260"/>
      <c r="O55" s="261"/>
      <c r="P55" s="196">
        <f>P26+P34+P51</f>
        <v>494131</v>
      </c>
      <c r="Q55" s="196">
        <f>Q26+Q34+Q51</f>
        <v>494131</v>
      </c>
      <c r="R55" s="196">
        <f>R26+R34+R51</f>
        <v>494131</v>
      </c>
      <c r="S55" s="196">
        <f>S26+S34+S51</f>
        <v>3.637978807091713E-12</v>
      </c>
      <c r="T55" s="8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49" t="s">
        <v>22</v>
      </c>
      <c r="B56" s="50" t="s">
        <v>49</v>
      </c>
      <c r="C56" s="51" t="s">
        <v>50</v>
      </c>
      <c r="D56" s="52"/>
      <c r="E56" s="53"/>
      <c r="F56" s="54"/>
      <c r="G56" s="82"/>
      <c r="H56" s="53"/>
      <c r="I56" s="54"/>
      <c r="J56" s="82"/>
      <c r="K56" s="53"/>
      <c r="L56" s="54"/>
      <c r="M56" s="82"/>
      <c r="N56" s="53"/>
      <c r="O56" s="54"/>
      <c r="P56" s="82"/>
      <c r="Q56" s="82"/>
      <c r="R56" s="82"/>
      <c r="S56" s="82"/>
      <c r="T56" s="55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30" customHeight="1" x14ac:dyDescent="0.2">
      <c r="A57" s="57" t="s">
        <v>33</v>
      </c>
      <c r="B57" s="83" t="s">
        <v>51</v>
      </c>
      <c r="C57" s="84" t="s">
        <v>52</v>
      </c>
      <c r="D57" s="59"/>
      <c r="E57" s="60"/>
      <c r="F57" s="85">
        <v>0.22</v>
      </c>
      <c r="G57" s="62">
        <f t="shared" ref="G57:G58" si="28">E57*F57</f>
        <v>0</v>
      </c>
      <c r="H57" s="60"/>
      <c r="I57" s="85">
        <v>0.22</v>
      </c>
      <c r="J57" s="62">
        <f t="shared" ref="J57:J58" si="29">H57*I57</f>
        <v>0</v>
      </c>
      <c r="K57" s="60">
        <v>85014</v>
      </c>
      <c r="L57" s="85">
        <v>0.22</v>
      </c>
      <c r="M57" s="62">
        <f t="shared" ref="M57:M58" si="30">K57*L57</f>
        <v>18703.080000000002</v>
      </c>
      <c r="N57" s="60">
        <v>113352</v>
      </c>
      <c r="O57" s="85">
        <v>0.22</v>
      </c>
      <c r="P57" s="62">
        <f t="shared" ref="P57:P58" si="31">N57*O57</f>
        <v>24937.439999999999</v>
      </c>
      <c r="Q57" s="62">
        <f t="shared" ref="Q57:Q58" si="32">G57+M57</f>
        <v>18703.080000000002</v>
      </c>
      <c r="R57" s="62">
        <f t="shared" ref="R57:R58" si="33">J57+P57</f>
        <v>24937.439999999999</v>
      </c>
      <c r="S57" s="62">
        <f t="shared" ref="S57:S58" si="34">Q57-R57</f>
        <v>-6234.3599999999969</v>
      </c>
      <c r="T57" s="6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64" t="s">
        <v>33</v>
      </c>
      <c r="B58" s="86" t="s">
        <v>53</v>
      </c>
      <c r="C58" s="84" t="s">
        <v>39</v>
      </c>
      <c r="D58" s="59"/>
      <c r="E58" s="60"/>
      <c r="F58" s="85">
        <v>0.22</v>
      </c>
      <c r="G58" s="62">
        <f t="shared" si="28"/>
        <v>0</v>
      </c>
      <c r="H58" s="60"/>
      <c r="I58" s="85">
        <v>0.22</v>
      </c>
      <c r="J58" s="62">
        <f t="shared" si="29"/>
        <v>0</v>
      </c>
      <c r="K58" s="60">
        <v>394948</v>
      </c>
      <c r="L58" s="85">
        <v>0.22</v>
      </c>
      <c r="M58" s="62">
        <f t="shared" si="30"/>
        <v>86888.56</v>
      </c>
      <c r="N58" s="60">
        <v>366610</v>
      </c>
      <c r="O58" s="85">
        <v>0.22</v>
      </c>
      <c r="P58" s="62">
        <f t="shared" si="31"/>
        <v>80654.2</v>
      </c>
      <c r="Q58" s="62">
        <f t="shared" si="32"/>
        <v>86888.56</v>
      </c>
      <c r="R58" s="62">
        <f t="shared" si="33"/>
        <v>80654.2</v>
      </c>
      <c r="S58" s="62">
        <f t="shared" si="34"/>
        <v>6234.3600000000006</v>
      </c>
      <c r="T58" s="6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74" t="s">
        <v>54</v>
      </c>
      <c r="B59" s="75"/>
      <c r="C59" s="76"/>
      <c r="D59" s="77"/>
      <c r="E59" s="78"/>
      <c r="F59" s="79"/>
      <c r="G59" s="80">
        <f>SUM(G57:G58)</f>
        <v>0</v>
      </c>
      <c r="H59" s="78"/>
      <c r="I59" s="79"/>
      <c r="J59" s="80">
        <f>SUM(J57:J58)</f>
        <v>0</v>
      </c>
      <c r="K59" s="78"/>
      <c r="L59" s="79"/>
      <c r="M59" s="196">
        <f>SUM(M57:M58)</f>
        <v>105591.64</v>
      </c>
      <c r="N59" s="196">
        <f>SUM(N57:N58)</f>
        <v>479962</v>
      </c>
      <c r="O59" s="261"/>
      <c r="P59" s="196">
        <f t="shared" ref="P59:S59" si="35">SUM(P57:P58)</f>
        <v>105591.64</v>
      </c>
      <c r="Q59" s="196">
        <f t="shared" si="35"/>
        <v>105591.64</v>
      </c>
      <c r="R59" s="196">
        <f t="shared" si="35"/>
        <v>105591.64</v>
      </c>
      <c r="S59" s="196">
        <f t="shared" si="35"/>
        <v>0</v>
      </c>
      <c r="T59" s="8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49" t="s">
        <v>22</v>
      </c>
      <c r="B60" s="50" t="s">
        <v>55</v>
      </c>
      <c r="C60" s="49" t="s">
        <v>56</v>
      </c>
      <c r="D60" s="52"/>
      <c r="E60" s="53"/>
      <c r="F60" s="54"/>
      <c r="G60" s="82"/>
      <c r="H60" s="53"/>
      <c r="I60" s="54"/>
      <c r="J60" s="82"/>
      <c r="K60" s="53"/>
      <c r="L60" s="54"/>
      <c r="M60" s="82"/>
      <c r="N60" s="53"/>
      <c r="O60" s="54"/>
      <c r="P60" s="82"/>
      <c r="Q60" s="82"/>
      <c r="R60" s="82"/>
      <c r="S60" s="82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1:38" ht="30" customHeight="1" x14ac:dyDescent="0.2">
      <c r="A61" s="57" t="s">
        <v>33</v>
      </c>
      <c r="B61" s="83" t="s">
        <v>57</v>
      </c>
      <c r="C61" s="87" t="s">
        <v>58</v>
      </c>
      <c r="D61" s="59" t="s">
        <v>35</v>
      </c>
      <c r="E61" s="60"/>
      <c r="F61" s="61"/>
      <c r="G61" s="62">
        <f t="shared" ref="G61:G63" si="36">E61*F61</f>
        <v>0</v>
      </c>
      <c r="H61" s="60"/>
      <c r="I61" s="61"/>
      <c r="J61" s="62">
        <f t="shared" ref="J61:J63" si="37">H61*I61</f>
        <v>0</v>
      </c>
      <c r="K61" s="60"/>
      <c r="L61" s="61"/>
      <c r="M61" s="62">
        <f t="shared" ref="M61:M63" si="38">K61*L61</f>
        <v>0</v>
      </c>
      <c r="N61" s="60"/>
      <c r="O61" s="61"/>
      <c r="P61" s="62">
        <f t="shared" ref="P61:P63" si="39">N61*O61</f>
        <v>0</v>
      </c>
      <c r="Q61" s="62">
        <f t="shared" ref="Q61:Q63" si="40">G61+M61</f>
        <v>0</v>
      </c>
      <c r="R61" s="62">
        <f t="shared" ref="R61:R63" si="41">J61+P61</f>
        <v>0</v>
      </c>
      <c r="S61" s="62">
        <f t="shared" ref="S61:S63" si="42">Q61-R61</f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64" t="s">
        <v>33</v>
      </c>
      <c r="B62" s="86" t="s">
        <v>59</v>
      </c>
      <c r="C62" s="87" t="s">
        <v>58</v>
      </c>
      <c r="D62" s="59" t="s">
        <v>35</v>
      </c>
      <c r="E62" s="60"/>
      <c r="F62" s="61"/>
      <c r="G62" s="62">
        <f t="shared" si="36"/>
        <v>0</v>
      </c>
      <c r="H62" s="60"/>
      <c r="I62" s="61"/>
      <c r="J62" s="62">
        <f t="shared" si="37"/>
        <v>0</v>
      </c>
      <c r="K62" s="60"/>
      <c r="L62" s="61"/>
      <c r="M62" s="62">
        <f t="shared" si="38"/>
        <v>0</v>
      </c>
      <c r="N62" s="60"/>
      <c r="O62" s="61"/>
      <c r="P62" s="62">
        <f t="shared" si="39"/>
        <v>0</v>
      </c>
      <c r="Q62" s="62">
        <f t="shared" si="40"/>
        <v>0</v>
      </c>
      <c r="R62" s="62">
        <f t="shared" si="41"/>
        <v>0</v>
      </c>
      <c r="S62" s="62">
        <f t="shared" si="42"/>
        <v>0</v>
      </c>
      <c r="T62" s="6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66" t="s">
        <v>33</v>
      </c>
      <c r="B63" s="88" t="s">
        <v>60</v>
      </c>
      <c r="C63" s="87" t="s">
        <v>58</v>
      </c>
      <c r="D63" s="69" t="s">
        <v>35</v>
      </c>
      <c r="E63" s="70"/>
      <c r="F63" s="71"/>
      <c r="G63" s="72">
        <f t="shared" si="36"/>
        <v>0</v>
      </c>
      <c r="H63" s="70"/>
      <c r="I63" s="71"/>
      <c r="J63" s="72">
        <f t="shared" si="37"/>
        <v>0</v>
      </c>
      <c r="K63" s="70"/>
      <c r="L63" s="71"/>
      <c r="M63" s="72">
        <f t="shared" si="38"/>
        <v>0</v>
      </c>
      <c r="N63" s="70"/>
      <c r="O63" s="71"/>
      <c r="P63" s="72">
        <f t="shared" si="39"/>
        <v>0</v>
      </c>
      <c r="Q63" s="62">
        <f t="shared" si="40"/>
        <v>0</v>
      </c>
      <c r="R63" s="62">
        <f t="shared" si="41"/>
        <v>0</v>
      </c>
      <c r="S63" s="62">
        <f t="shared" si="42"/>
        <v>0</v>
      </c>
      <c r="T63" s="7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9" t="s">
        <v>61</v>
      </c>
      <c r="B64" s="75"/>
      <c r="C64" s="76"/>
      <c r="D64" s="77"/>
      <c r="E64" s="78"/>
      <c r="F64" s="79"/>
      <c r="G64" s="80">
        <f>SUM(G61:G63)</f>
        <v>0</v>
      </c>
      <c r="H64" s="78"/>
      <c r="I64" s="79"/>
      <c r="J64" s="80">
        <f>SUM(J61:J63)</f>
        <v>0</v>
      </c>
      <c r="K64" s="78"/>
      <c r="L64" s="79"/>
      <c r="M64" s="80">
        <f>SUM(M61:M63)</f>
        <v>0</v>
      </c>
      <c r="N64" s="78"/>
      <c r="O64" s="79"/>
      <c r="P64" s="80">
        <f t="shared" ref="P64:S64" si="43">SUM(P61:P63)</f>
        <v>0</v>
      </c>
      <c r="Q64" s="80">
        <f t="shared" si="43"/>
        <v>0</v>
      </c>
      <c r="R64" s="80">
        <f t="shared" si="43"/>
        <v>0</v>
      </c>
      <c r="S64" s="80">
        <f t="shared" si="43"/>
        <v>0</v>
      </c>
      <c r="T64" s="81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x14ac:dyDescent="0.2">
      <c r="A65" s="49" t="s">
        <v>22</v>
      </c>
      <c r="B65" s="50" t="s">
        <v>62</v>
      </c>
      <c r="C65" s="90" t="s">
        <v>63</v>
      </c>
      <c r="D65" s="52"/>
      <c r="E65" s="53"/>
      <c r="F65" s="54"/>
      <c r="G65" s="82"/>
      <c r="H65" s="53"/>
      <c r="I65" s="54"/>
      <c r="J65" s="82"/>
      <c r="K65" s="53"/>
      <c r="L65" s="54"/>
      <c r="M65" s="82"/>
      <c r="N65" s="53"/>
      <c r="O65" s="54"/>
      <c r="P65" s="82"/>
      <c r="Q65" s="82"/>
      <c r="R65" s="82"/>
      <c r="S65" s="82"/>
      <c r="T65" s="55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</row>
    <row r="66" spans="1:38" ht="30" customHeight="1" x14ac:dyDescent="0.2">
      <c r="A66" s="57" t="s">
        <v>33</v>
      </c>
      <c r="B66" s="83" t="s">
        <v>64</v>
      </c>
      <c r="C66" s="87" t="s">
        <v>65</v>
      </c>
      <c r="D66" s="59" t="s">
        <v>35</v>
      </c>
      <c r="E66" s="60"/>
      <c r="F66" s="61"/>
      <c r="G66" s="62">
        <f t="shared" ref="G66:G69" si="44">E66*F66</f>
        <v>0</v>
      </c>
      <c r="H66" s="60"/>
      <c r="I66" s="61"/>
      <c r="J66" s="62">
        <f t="shared" ref="J66:J69" si="45">H66*I66</f>
        <v>0</v>
      </c>
      <c r="K66" s="60"/>
      <c r="L66" s="61"/>
      <c r="M66" s="62">
        <f t="shared" ref="M66:M69" si="46">K66*L66</f>
        <v>0</v>
      </c>
      <c r="N66" s="60"/>
      <c r="O66" s="61"/>
      <c r="P66" s="62">
        <f t="shared" ref="P66:P69" si="47">N66*O66</f>
        <v>0</v>
      </c>
      <c r="Q66" s="62">
        <f t="shared" ref="Q66:Q69" si="48">G66+M66</f>
        <v>0</v>
      </c>
      <c r="R66" s="62">
        <f t="shared" ref="R66:R69" si="49">J66+P66</f>
        <v>0</v>
      </c>
      <c r="S66" s="62">
        <f t="shared" ref="S66:S69" si="50">Q66-R66</f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64" t="s">
        <v>33</v>
      </c>
      <c r="B67" s="88" t="s">
        <v>66</v>
      </c>
      <c r="C67" s="87" t="s">
        <v>67</v>
      </c>
      <c r="D67" s="59" t="s">
        <v>35</v>
      </c>
      <c r="E67" s="60"/>
      <c r="F67" s="61"/>
      <c r="G67" s="62">
        <f t="shared" si="44"/>
        <v>0</v>
      </c>
      <c r="H67" s="60"/>
      <c r="I67" s="61"/>
      <c r="J67" s="62">
        <f t="shared" si="45"/>
        <v>0</v>
      </c>
      <c r="K67" s="60">
        <v>4</v>
      </c>
      <c r="L67" s="61">
        <v>600</v>
      </c>
      <c r="M67" s="62">
        <f t="shared" si="46"/>
        <v>2400</v>
      </c>
      <c r="N67" s="60">
        <v>4</v>
      </c>
      <c r="O67" s="61">
        <v>600</v>
      </c>
      <c r="P67" s="205">
        <f t="shared" si="47"/>
        <v>2400</v>
      </c>
      <c r="Q67" s="62">
        <f t="shared" si="48"/>
        <v>2400</v>
      </c>
      <c r="R67" s="62">
        <f t="shared" si="49"/>
        <v>2400</v>
      </c>
      <c r="S67" s="62">
        <f t="shared" si="50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64" t="s">
        <v>33</v>
      </c>
      <c r="B68" s="86" t="s">
        <v>68</v>
      </c>
      <c r="C68" s="91" t="s">
        <v>157</v>
      </c>
      <c r="D68" s="59" t="s">
        <v>35</v>
      </c>
      <c r="E68" s="60"/>
      <c r="F68" s="61"/>
      <c r="G68" s="62">
        <f t="shared" si="44"/>
        <v>0</v>
      </c>
      <c r="H68" s="60"/>
      <c r="I68" s="61"/>
      <c r="J68" s="62">
        <f t="shared" si="45"/>
        <v>0</v>
      </c>
      <c r="K68" s="60">
        <v>4</v>
      </c>
      <c r="L68" s="61">
        <v>585.54</v>
      </c>
      <c r="M68" s="62">
        <f t="shared" si="46"/>
        <v>2342.16</v>
      </c>
      <c r="N68" s="60">
        <v>4</v>
      </c>
      <c r="O68" s="61">
        <v>585.54</v>
      </c>
      <c r="P68" s="205">
        <f t="shared" si="47"/>
        <v>2342.16</v>
      </c>
      <c r="Q68" s="62">
        <f t="shared" si="48"/>
        <v>2342.16</v>
      </c>
      <c r="R68" s="62">
        <f t="shared" si="49"/>
        <v>2342.16</v>
      </c>
      <c r="S68" s="62">
        <f t="shared" si="50"/>
        <v>0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45.75" customHeight="1" x14ac:dyDescent="0.2">
      <c r="A69" s="66" t="s">
        <v>33</v>
      </c>
      <c r="B69" s="86" t="s">
        <v>69</v>
      </c>
      <c r="C69" s="92" t="s">
        <v>158</v>
      </c>
      <c r="D69" s="69" t="s">
        <v>35</v>
      </c>
      <c r="E69" s="70"/>
      <c r="F69" s="71"/>
      <c r="G69" s="72">
        <f t="shared" si="44"/>
        <v>0</v>
      </c>
      <c r="H69" s="70"/>
      <c r="I69" s="71"/>
      <c r="J69" s="72">
        <f t="shared" si="45"/>
        <v>0</v>
      </c>
      <c r="K69" s="70">
        <v>4</v>
      </c>
      <c r="L69" s="71">
        <v>595</v>
      </c>
      <c r="M69" s="72">
        <f t="shared" si="46"/>
        <v>2380</v>
      </c>
      <c r="N69" s="70">
        <v>4</v>
      </c>
      <c r="O69" s="71">
        <v>595</v>
      </c>
      <c r="P69" s="206">
        <f t="shared" si="47"/>
        <v>2380</v>
      </c>
      <c r="Q69" s="62">
        <f t="shared" si="48"/>
        <v>2380</v>
      </c>
      <c r="R69" s="62">
        <f t="shared" si="49"/>
        <v>2380</v>
      </c>
      <c r="S69" s="62">
        <f t="shared" si="50"/>
        <v>0</v>
      </c>
      <c r="T69" s="7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3" t="s">
        <v>70</v>
      </c>
      <c r="B70" s="75"/>
      <c r="C70" s="76"/>
      <c r="D70" s="77"/>
      <c r="E70" s="78"/>
      <c r="F70" s="79"/>
      <c r="G70" s="80">
        <f>SUM(G66:G69)</f>
        <v>0</v>
      </c>
      <c r="H70" s="78"/>
      <c r="I70" s="79"/>
      <c r="J70" s="80">
        <f>SUM(J66:J69)</f>
        <v>0</v>
      </c>
      <c r="K70" s="78"/>
      <c r="L70" s="79"/>
      <c r="M70" s="196">
        <f>SUM(M66:M69)</f>
        <v>7122.16</v>
      </c>
      <c r="N70" s="260"/>
      <c r="O70" s="261"/>
      <c r="P70" s="196">
        <f t="shared" ref="P70:S70" si="51">SUM(P66:P69)</f>
        <v>7122.16</v>
      </c>
      <c r="Q70" s="196">
        <f t="shared" si="51"/>
        <v>7122.16</v>
      </c>
      <c r="R70" s="196">
        <f t="shared" si="51"/>
        <v>7122.16</v>
      </c>
      <c r="S70" s="196">
        <f t="shared" si="51"/>
        <v>0</v>
      </c>
      <c r="T70" s="81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49" t="s">
        <v>22</v>
      </c>
      <c r="B71" s="50" t="s">
        <v>71</v>
      </c>
      <c r="C71" s="49" t="s">
        <v>72</v>
      </c>
      <c r="D71" s="52"/>
      <c r="E71" s="53"/>
      <c r="F71" s="54"/>
      <c r="G71" s="82"/>
      <c r="H71" s="53"/>
      <c r="I71" s="54"/>
      <c r="J71" s="82"/>
      <c r="K71" s="53"/>
      <c r="L71" s="54"/>
      <c r="M71" s="82"/>
      <c r="N71" s="53"/>
      <c r="O71" s="54"/>
      <c r="P71" s="82"/>
      <c r="Q71" s="82"/>
      <c r="R71" s="82"/>
      <c r="S71" s="82"/>
      <c r="T71" s="55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</row>
    <row r="72" spans="1:38" ht="30" customHeight="1" x14ac:dyDescent="0.2">
      <c r="A72" s="57" t="s">
        <v>33</v>
      </c>
      <c r="B72" s="83" t="s">
        <v>73</v>
      </c>
      <c r="C72" s="94" t="s">
        <v>74</v>
      </c>
      <c r="D72" s="59" t="s">
        <v>35</v>
      </c>
      <c r="E72" s="60"/>
      <c r="F72" s="61"/>
      <c r="G72" s="62">
        <f t="shared" ref="G72:G74" si="52">E72*F72</f>
        <v>0</v>
      </c>
      <c r="H72" s="60"/>
      <c r="I72" s="61"/>
      <c r="J72" s="62">
        <f t="shared" ref="J72:J74" si="53">H72*I72</f>
        <v>0</v>
      </c>
      <c r="K72" s="60"/>
      <c r="L72" s="61"/>
      <c r="M72" s="62">
        <f t="shared" ref="M72:M74" si="54">K72*L72</f>
        <v>0</v>
      </c>
      <c r="N72" s="60"/>
      <c r="O72" s="61"/>
      <c r="P72" s="62">
        <f t="shared" ref="P72:P74" si="55">N72*O72</f>
        <v>0</v>
      </c>
      <c r="Q72" s="62">
        <f t="shared" ref="Q72:Q74" si="56">G72+M72</f>
        <v>0</v>
      </c>
      <c r="R72" s="62">
        <f t="shared" ref="R72:R74" si="57">J72+P72</f>
        <v>0</v>
      </c>
      <c r="S72" s="62">
        <f t="shared" ref="S72:S74" si="58">Q72-R72</f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64" t="s">
        <v>33</v>
      </c>
      <c r="B73" s="86" t="s">
        <v>75</v>
      </c>
      <c r="C73" s="94" t="s">
        <v>76</v>
      </c>
      <c r="D73" s="59" t="s">
        <v>35</v>
      </c>
      <c r="E73" s="60"/>
      <c r="F73" s="61"/>
      <c r="G73" s="62">
        <f t="shared" si="52"/>
        <v>0</v>
      </c>
      <c r="H73" s="60"/>
      <c r="I73" s="61"/>
      <c r="J73" s="62">
        <f t="shared" si="53"/>
        <v>0</v>
      </c>
      <c r="K73" s="60"/>
      <c r="L73" s="61"/>
      <c r="M73" s="62">
        <f t="shared" si="54"/>
        <v>0</v>
      </c>
      <c r="N73" s="60"/>
      <c r="O73" s="61"/>
      <c r="P73" s="62">
        <f t="shared" si="55"/>
        <v>0</v>
      </c>
      <c r="Q73" s="62">
        <f t="shared" si="56"/>
        <v>0</v>
      </c>
      <c r="R73" s="62">
        <f t="shared" si="57"/>
        <v>0</v>
      </c>
      <c r="S73" s="62">
        <f t="shared" si="58"/>
        <v>0</v>
      </c>
      <c r="T73" s="6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66" t="s">
        <v>33</v>
      </c>
      <c r="B74" s="88" t="s">
        <v>77</v>
      </c>
      <c r="C74" s="95" t="s">
        <v>78</v>
      </c>
      <c r="D74" s="69" t="s">
        <v>35</v>
      </c>
      <c r="E74" s="70"/>
      <c r="F74" s="71"/>
      <c r="G74" s="72">
        <f t="shared" si="52"/>
        <v>0</v>
      </c>
      <c r="H74" s="70"/>
      <c r="I74" s="71"/>
      <c r="J74" s="72">
        <f t="shared" si="53"/>
        <v>0</v>
      </c>
      <c r="K74" s="70"/>
      <c r="L74" s="71"/>
      <c r="M74" s="72">
        <f t="shared" si="54"/>
        <v>0</v>
      </c>
      <c r="N74" s="70"/>
      <c r="O74" s="71"/>
      <c r="P74" s="72">
        <f t="shared" si="55"/>
        <v>0</v>
      </c>
      <c r="Q74" s="62">
        <f t="shared" si="56"/>
        <v>0</v>
      </c>
      <c r="R74" s="62">
        <f t="shared" si="57"/>
        <v>0</v>
      </c>
      <c r="S74" s="62">
        <f t="shared" si="58"/>
        <v>0</v>
      </c>
      <c r="T74" s="7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9" t="s">
        <v>79</v>
      </c>
      <c r="B75" s="75"/>
      <c r="C75" s="76"/>
      <c r="D75" s="77"/>
      <c r="E75" s="78"/>
      <c r="F75" s="79"/>
      <c r="G75" s="80">
        <f>SUM(G72:G74)</f>
        <v>0</v>
      </c>
      <c r="H75" s="78"/>
      <c r="I75" s="79"/>
      <c r="J75" s="80">
        <f>SUM(J72:J74)</f>
        <v>0</v>
      </c>
      <c r="K75" s="78"/>
      <c r="L75" s="79"/>
      <c r="M75" s="80">
        <f>SUM(M72:M74)</f>
        <v>0</v>
      </c>
      <c r="N75" s="78"/>
      <c r="O75" s="79"/>
      <c r="P75" s="80">
        <f t="shared" ref="P75:S75" si="59">SUM(P72:P74)</f>
        <v>0</v>
      </c>
      <c r="Q75" s="80">
        <f t="shared" si="59"/>
        <v>0</v>
      </c>
      <c r="R75" s="80">
        <f t="shared" si="59"/>
        <v>0</v>
      </c>
      <c r="S75" s="80">
        <f t="shared" si="59"/>
        <v>0</v>
      </c>
      <c r="T75" s="81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">
      <c r="A76" s="49" t="s">
        <v>22</v>
      </c>
      <c r="B76" s="50" t="s">
        <v>80</v>
      </c>
      <c r="C76" s="49" t="s">
        <v>81</v>
      </c>
      <c r="D76" s="52"/>
      <c r="E76" s="53"/>
      <c r="F76" s="54"/>
      <c r="G76" s="82"/>
      <c r="H76" s="53"/>
      <c r="I76" s="54"/>
      <c r="J76" s="82"/>
      <c r="K76" s="53"/>
      <c r="L76" s="54"/>
      <c r="M76" s="82"/>
      <c r="N76" s="53"/>
      <c r="O76" s="54"/>
      <c r="P76" s="82"/>
      <c r="Q76" s="82"/>
      <c r="R76" s="82"/>
      <c r="S76" s="82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</row>
    <row r="77" spans="1:38" ht="30" customHeight="1" x14ac:dyDescent="0.2">
      <c r="A77" s="57" t="s">
        <v>33</v>
      </c>
      <c r="B77" s="83" t="s">
        <v>82</v>
      </c>
      <c r="C77" s="94" t="s">
        <v>164</v>
      </c>
      <c r="D77" s="59" t="s">
        <v>83</v>
      </c>
      <c r="E77" s="60"/>
      <c r="F77" s="61"/>
      <c r="G77" s="62">
        <f t="shared" ref="G77:G83" si="60">E77*F77</f>
        <v>0</v>
      </c>
      <c r="H77" s="60"/>
      <c r="I77" s="61"/>
      <c r="J77" s="62">
        <f t="shared" ref="J77:J83" si="61">H77*I77</f>
        <v>0</v>
      </c>
      <c r="K77" s="60">
        <v>4</v>
      </c>
      <c r="L77" s="61">
        <v>7200</v>
      </c>
      <c r="M77" s="62">
        <f t="shared" ref="M77:M83" si="62">K77*L77</f>
        <v>28800</v>
      </c>
      <c r="N77" s="60">
        <v>4</v>
      </c>
      <c r="O77" s="61">
        <v>7199</v>
      </c>
      <c r="P77" s="205">
        <f t="shared" ref="P77:P83" si="63">N77*O77</f>
        <v>28796</v>
      </c>
      <c r="Q77" s="62">
        <f t="shared" ref="Q77:Q83" si="64">G77+M77</f>
        <v>28800</v>
      </c>
      <c r="R77" s="62">
        <f t="shared" ref="R77:R83" si="65">J77+P77</f>
        <v>28796</v>
      </c>
      <c r="S77" s="62">
        <f t="shared" ref="S77:S83" si="66">Q77-R77</f>
        <v>4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5">
      <c r="A78" s="64" t="s">
        <v>33</v>
      </c>
      <c r="B78" s="86" t="s">
        <v>84</v>
      </c>
      <c r="C78" s="94" t="s">
        <v>159</v>
      </c>
      <c r="D78" s="59" t="s">
        <v>83</v>
      </c>
      <c r="E78" s="60"/>
      <c r="F78" s="61"/>
      <c r="G78" s="62">
        <f t="shared" si="60"/>
        <v>0</v>
      </c>
      <c r="H78" s="60"/>
      <c r="I78" s="61"/>
      <c r="J78" s="62">
        <f t="shared" si="61"/>
        <v>0</v>
      </c>
      <c r="K78" s="60">
        <v>1</v>
      </c>
      <c r="L78" s="61">
        <v>5152</v>
      </c>
      <c r="M78" s="62">
        <f t="shared" si="62"/>
        <v>5152</v>
      </c>
      <c r="N78" s="60">
        <v>1</v>
      </c>
      <c r="O78" s="61">
        <v>4636.74</v>
      </c>
      <c r="P78" s="205">
        <f t="shared" si="63"/>
        <v>4636.74</v>
      </c>
      <c r="Q78" s="62">
        <f t="shared" si="64"/>
        <v>5152</v>
      </c>
      <c r="R78" s="62">
        <f t="shared" si="65"/>
        <v>4636.74</v>
      </c>
      <c r="S78" s="62">
        <f t="shared" si="66"/>
        <v>515.26000000000022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95" customFormat="1" ht="30" customHeight="1" thickBot="1" x14ac:dyDescent="0.25">
      <c r="A79" s="66"/>
      <c r="B79" s="83" t="s">
        <v>85</v>
      </c>
      <c r="C79" s="95" t="s">
        <v>210</v>
      </c>
      <c r="D79" s="69"/>
      <c r="E79" s="70"/>
      <c r="F79" s="71"/>
      <c r="G79" s="72"/>
      <c r="H79" s="70"/>
      <c r="I79" s="71"/>
      <c r="J79" s="72"/>
      <c r="K79" s="70">
        <v>1</v>
      </c>
      <c r="L79" s="71">
        <v>1885</v>
      </c>
      <c r="M79" s="62">
        <f t="shared" si="62"/>
        <v>1885</v>
      </c>
      <c r="N79" s="70">
        <v>1</v>
      </c>
      <c r="O79" s="71">
        <v>1857.18</v>
      </c>
      <c r="P79" s="205">
        <f t="shared" si="63"/>
        <v>1857.18</v>
      </c>
      <c r="Q79" s="62">
        <f t="shared" si="64"/>
        <v>1885</v>
      </c>
      <c r="R79" s="62">
        <f t="shared" si="65"/>
        <v>1857.18</v>
      </c>
      <c r="S79" s="62">
        <f t="shared" si="66"/>
        <v>27.819999999999936</v>
      </c>
      <c r="T79" s="7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95" customFormat="1" ht="30" customHeight="1" x14ac:dyDescent="0.2">
      <c r="A80" s="66"/>
      <c r="B80" s="83" t="s">
        <v>160</v>
      </c>
      <c r="C80" s="95" t="s">
        <v>163</v>
      </c>
      <c r="D80" s="69"/>
      <c r="E80" s="70"/>
      <c r="F80" s="71"/>
      <c r="G80" s="72"/>
      <c r="H80" s="70"/>
      <c r="I80" s="71"/>
      <c r="J80" s="72"/>
      <c r="K80" s="70">
        <v>1</v>
      </c>
      <c r="L80" s="71">
        <v>7200</v>
      </c>
      <c r="M80" s="62">
        <f t="shared" si="62"/>
        <v>7200</v>
      </c>
      <c r="N80" s="70">
        <v>1</v>
      </c>
      <c r="O80" s="71">
        <v>6998.94</v>
      </c>
      <c r="P80" s="205">
        <f t="shared" si="63"/>
        <v>6998.94</v>
      </c>
      <c r="Q80" s="62">
        <f t="shared" si="64"/>
        <v>7200</v>
      </c>
      <c r="R80" s="62">
        <f t="shared" si="65"/>
        <v>6998.94</v>
      </c>
      <c r="S80" s="62">
        <f t="shared" si="66"/>
        <v>201.0600000000004</v>
      </c>
      <c r="T80" s="7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95" customFormat="1" ht="30" customHeight="1" thickBot="1" x14ac:dyDescent="0.25">
      <c r="A81" s="66"/>
      <c r="B81" s="86" t="s">
        <v>161</v>
      </c>
      <c r="C81" s="95" t="s">
        <v>162</v>
      </c>
      <c r="D81" s="69"/>
      <c r="E81" s="70"/>
      <c r="F81" s="71"/>
      <c r="G81" s="72"/>
      <c r="H81" s="70"/>
      <c r="I81" s="71"/>
      <c r="J81" s="72"/>
      <c r="K81" s="70">
        <v>1</v>
      </c>
      <c r="L81" s="71">
        <v>3890</v>
      </c>
      <c r="M81" s="62">
        <f t="shared" si="62"/>
        <v>3890</v>
      </c>
      <c r="N81" s="70">
        <v>1</v>
      </c>
      <c r="O81" s="71">
        <v>3889</v>
      </c>
      <c r="P81" s="205">
        <v>3889.98</v>
      </c>
      <c r="Q81" s="62">
        <f t="shared" si="64"/>
        <v>3890</v>
      </c>
      <c r="R81" s="62">
        <v>3889.98</v>
      </c>
      <c r="S81" s="62">
        <f t="shared" si="66"/>
        <v>1.999999999998181E-2</v>
      </c>
      <c r="T81" s="7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195" customFormat="1" ht="30" customHeight="1" thickBot="1" x14ac:dyDescent="0.25">
      <c r="A82" s="66"/>
      <c r="B82" s="83" t="s">
        <v>166</v>
      </c>
      <c r="C82" s="95" t="s">
        <v>165</v>
      </c>
      <c r="D82" s="69"/>
      <c r="E82" s="70"/>
      <c r="F82" s="71"/>
      <c r="G82" s="72"/>
      <c r="H82" s="70"/>
      <c r="I82" s="71"/>
      <c r="J82" s="72"/>
      <c r="K82" s="70">
        <v>50</v>
      </c>
      <c r="L82" s="71">
        <v>90</v>
      </c>
      <c r="M82" s="62">
        <f t="shared" si="62"/>
        <v>4500</v>
      </c>
      <c r="N82" s="70">
        <v>50</v>
      </c>
      <c r="O82" s="71">
        <v>90</v>
      </c>
      <c r="P82" s="205">
        <f t="shared" si="63"/>
        <v>4500</v>
      </c>
      <c r="Q82" s="62">
        <f t="shared" si="64"/>
        <v>4500</v>
      </c>
      <c r="R82" s="62">
        <v>4500</v>
      </c>
      <c r="S82" s="62">
        <f t="shared" si="66"/>
        <v>0</v>
      </c>
      <c r="T82" s="7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thickBot="1" x14ac:dyDescent="0.25">
      <c r="A83" s="66" t="s">
        <v>33</v>
      </c>
      <c r="B83" s="83" t="s">
        <v>167</v>
      </c>
      <c r="C83" s="95" t="s">
        <v>168</v>
      </c>
      <c r="D83" s="69" t="s">
        <v>83</v>
      </c>
      <c r="E83" s="70"/>
      <c r="F83" s="71"/>
      <c r="G83" s="72">
        <f t="shared" si="60"/>
        <v>0</v>
      </c>
      <c r="H83" s="70"/>
      <c r="I83" s="71"/>
      <c r="J83" s="72">
        <f t="shared" si="61"/>
        <v>0</v>
      </c>
      <c r="K83" s="70">
        <v>1</v>
      </c>
      <c r="L83" s="71">
        <v>7200</v>
      </c>
      <c r="M83" s="62">
        <f t="shared" si="62"/>
        <v>7200</v>
      </c>
      <c r="N83" s="70">
        <v>1</v>
      </c>
      <c r="O83" s="71">
        <v>7199</v>
      </c>
      <c r="P83" s="205">
        <f t="shared" si="63"/>
        <v>7199</v>
      </c>
      <c r="Q83" s="62">
        <f t="shared" si="64"/>
        <v>7200</v>
      </c>
      <c r="R83" s="62">
        <f t="shared" si="65"/>
        <v>7199</v>
      </c>
      <c r="S83" s="62">
        <f t="shared" si="66"/>
        <v>1</v>
      </c>
      <c r="T83" s="7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 x14ac:dyDescent="0.25">
      <c r="A84" s="89" t="s">
        <v>86</v>
      </c>
      <c r="B84" s="75"/>
      <c r="C84" s="76"/>
      <c r="D84" s="77"/>
      <c r="E84" s="78"/>
      <c r="F84" s="79"/>
      <c r="G84" s="80">
        <f>SUM(G77:G83)</f>
        <v>0</v>
      </c>
      <c r="H84" s="78"/>
      <c r="I84" s="79"/>
      <c r="J84" s="80">
        <f>SUM(J77:J83)</f>
        <v>0</v>
      </c>
      <c r="K84" s="78"/>
      <c r="L84" s="79"/>
      <c r="M84" s="196">
        <f>SUM(M77:M83)</f>
        <v>58627</v>
      </c>
      <c r="N84" s="78"/>
      <c r="O84" s="79"/>
      <c r="P84" s="196">
        <f>SUM(P77:P83)</f>
        <v>57877.840000000004</v>
      </c>
      <c r="Q84" s="196">
        <f t="shared" ref="Q84:S84" si="67">SUM(Q77:Q83)</f>
        <v>58627</v>
      </c>
      <c r="R84" s="196">
        <f t="shared" si="67"/>
        <v>57877.840000000004</v>
      </c>
      <c r="S84" s="196">
        <f t="shared" si="67"/>
        <v>749.16000000000054</v>
      </c>
      <c r="T84" s="81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42" customHeight="1" x14ac:dyDescent="0.2">
      <c r="A85" s="49" t="s">
        <v>22</v>
      </c>
      <c r="B85" s="50" t="s">
        <v>87</v>
      </c>
      <c r="C85" s="90" t="s">
        <v>88</v>
      </c>
      <c r="D85" s="52"/>
      <c r="E85" s="53"/>
      <c r="F85" s="54"/>
      <c r="G85" s="82"/>
      <c r="H85" s="53"/>
      <c r="I85" s="54"/>
      <c r="J85" s="82"/>
      <c r="K85" s="53"/>
      <c r="L85" s="54"/>
      <c r="M85" s="82"/>
      <c r="N85" s="53"/>
      <c r="O85" s="54"/>
      <c r="P85" s="82"/>
      <c r="Q85" s="82"/>
      <c r="R85" s="82"/>
      <c r="S85" s="82"/>
      <c r="T85" s="55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</row>
    <row r="86" spans="1:38" ht="30" customHeight="1" x14ac:dyDescent="0.2">
      <c r="A86" s="57" t="s">
        <v>33</v>
      </c>
      <c r="B86" s="83" t="s">
        <v>89</v>
      </c>
      <c r="C86" s="94" t="s">
        <v>90</v>
      </c>
      <c r="D86" s="59" t="s">
        <v>35</v>
      </c>
      <c r="E86" s="60"/>
      <c r="F86" s="61"/>
      <c r="G86" s="62">
        <f t="shared" ref="G86:G88" si="68">E86*F86</f>
        <v>0</v>
      </c>
      <c r="H86" s="60"/>
      <c r="I86" s="61"/>
      <c r="J86" s="62">
        <f t="shared" ref="J86:J88" si="69">H86*I86</f>
        <v>0</v>
      </c>
      <c r="K86" s="60">
        <v>4</v>
      </c>
      <c r="L86" s="61">
        <v>490</v>
      </c>
      <c r="M86" s="62">
        <f t="shared" ref="M86:M88" si="70">K86*L86</f>
        <v>1960</v>
      </c>
      <c r="N86" s="60">
        <v>3</v>
      </c>
      <c r="O86" s="61">
        <v>413.04</v>
      </c>
      <c r="P86" s="205">
        <v>1239.1199999999999</v>
      </c>
      <c r="Q86" s="62">
        <f t="shared" ref="Q86:Q88" si="71">G86+M86</f>
        <v>1960</v>
      </c>
      <c r="R86" s="62">
        <f t="shared" ref="R86:R88" si="72">J86+P86</f>
        <v>1239.1199999999999</v>
      </c>
      <c r="S86" s="62">
        <f t="shared" ref="S86:S88" si="73">Q86-R86</f>
        <v>720.88000000000011</v>
      </c>
      <c r="T86" s="6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">
      <c r="A87" s="64" t="s">
        <v>33</v>
      </c>
      <c r="B87" s="86" t="s">
        <v>91</v>
      </c>
      <c r="C87" s="94" t="s">
        <v>92</v>
      </c>
      <c r="D87" s="59" t="s">
        <v>35</v>
      </c>
      <c r="E87" s="60"/>
      <c r="F87" s="61"/>
      <c r="G87" s="62">
        <f t="shared" si="68"/>
        <v>0</v>
      </c>
      <c r="H87" s="60"/>
      <c r="I87" s="61"/>
      <c r="J87" s="62">
        <f t="shared" si="69"/>
        <v>0</v>
      </c>
      <c r="K87" s="60">
        <v>4</v>
      </c>
      <c r="L87" s="61">
        <v>596</v>
      </c>
      <c r="M87" s="62">
        <f t="shared" si="70"/>
        <v>2384</v>
      </c>
      <c r="N87" s="60">
        <v>4</v>
      </c>
      <c r="O87" s="61">
        <v>1031.07</v>
      </c>
      <c r="P87" s="205">
        <v>4124.2700000000004</v>
      </c>
      <c r="Q87" s="62">
        <f t="shared" si="71"/>
        <v>2384</v>
      </c>
      <c r="R87" s="62">
        <f t="shared" si="72"/>
        <v>4124.2700000000004</v>
      </c>
      <c r="S87" s="62">
        <f t="shared" si="73"/>
        <v>-1740.2700000000004</v>
      </c>
      <c r="T87" s="6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66" t="s">
        <v>33</v>
      </c>
      <c r="B88" s="88" t="s">
        <v>93</v>
      </c>
      <c r="C88" s="95" t="s">
        <v>94</v>
      </c>
      <c r="D88" s="69" t="s">
        <v>35</v>
      </c>
      <c r="E88" s="70"/>
      <c r="F88" s="71"/>
      <c r="G88" s="72">
        <f t="shared" si="68"/>
        <v>0</v>
      </c>
      <c r="H88" s="70"/>
      <c r="I88" s="71"/>
      <c r="J88" s="72">
        <f t="shared" si="69"/>
        <v>0</v>
      </c>
      <c r="K88" s="70"/>
      <c r="L88" s="71"/>
      <c r="M88" s="72">
        <f t="shared" si="70"/>
        <v>0</v>
      </c>
      <c r="N88" s="70"/>
      <c r="O88" s="71"/>
      <c r="P88" s="72">
        <f t="shared" ref="P88" si="74">N88*O88</f>
        <v>0</v>
      </c>
      <c r="Q88" s="62">
        <f t="shared" si="71"/>
        <v>0</v>
      </c>
      <c r="R88" s="62">
        <f t="shared" si="72"/>
        <v>0</v>
      </c>
      <c r="S88" s="62">
        <f t="shared" si="73"/>
        <v>0</v>
      </c>
      <c r="T88" s="7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9" t="s">
        <v>95</v>
      </c>
      <c r="B89" s="75"/>
      <c r="C89" s="76"/>
      <c r="D89" s="77"/>
      <c r="E89" s="78"/>
      <c r="F89" s="79"/>
      <c r="G89" s="80">
        <f>SUM(G86:G88)</f>
        <v>0</v>
      </c>
      <c r="H89" s="78"/>
      <c r="I89" s="79"/>
      <c r="J89" s="80">
        <f>SUM(J86:J88)</f>
        <v>0</v>
      </c>
      <c r="K89" s="78"/>
      <c r="L89" s="79"/>
      <c r="M89" s="196">
        <f>SUM(M86:M88)</f>
        <v>4344</v>
      </c>
      <c r="N89" s="260"/>
      <c r="O89" s="261"/>
      <c r="P89" s="196">
        <f t="shared" ref="P89:S89" si="75">SUM(P86:P88)</f>
        <v>5363.39</v>
      </c>
      <c r="Q89" s="196">
        <f t="shared" si="75"/>
        <v>4344</v>
      </c>
      <c r="R89" s="196">
        <f t="shared" si="75"/>
        <v>5363.39</v>
      </c>
      <c r="S89" s="196">
        <f t="shared" si="75"/>
        <v>-1019.3900000000003</v>
      </c>
      <c r="T89" s="81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">
      <c r="A90" s="49" t="s">
        <v>22</v>
      </c>
      <c r="B90" s="50" t="s">
        <v>96</v>
      </c>
      <c r="C90" s="90" t="s">
        <v>97</v>
      </c>
      <c r="D90" s="52"/>
      <c r="E90" s="53"/>
      <c r="F90" s="54"/>
      <c r="G90" s="82"/>
      <c r="H90" s="53"/>
      <c r="I90" s="54"/>
      <c r="J90" s="82"/>
      <c r="K90" s="53"/>
      <c r="L90" s="54"/>
      <c r="M90" s="82"/>
      <c r="N90" s="53"/>
      <c r="O90" s="54"/>
      <c r="P90" s="82"/>
      <c r="Q90" s="82"/>
      <c r="R90" s="82"/>
      <c r="S90" s="82"/>
      <c r="T90" s="55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1:38" ht="30" customHeight="1" x14ac:dyDescent="0.2">
      <c r="A91" s="57" t="s">
        <v>33</v>
      </c>
      <c r="B91" s="83" t="s">
        <v>98</v>
      </c>
      <c r="C91" s="87" t="s">
        <v>99</v>
      </c>
      <c r="D91" s="59"/>
      <c r="E91" s="60"/>
      <c r="F91" s="61"/>
      <c r="G91" s="62">
        <f t="shared" ref="G91:G93" si="76">E91*F91</f>
        <v>0</v>
      </c>
      <c r="H91" s="60"/>
      <c r="I91" s="61"/>
      <c r="J91" s="62">
        <f t="shared" ref="J91:J93" si="77">H91*I91</f>
        <v>0</v>
      </c>
      <c r="K91" s="60">
        <v>3</v>
      </c>
      <c r="L91" s="61">
        <v>590</v>
      </c>
      <c r="M91" s="62">
        <f t="shared" ref="M91:M93" si="78">K91*L91</f>
        <v>1770</v>
      </c>
      <c r="N91" s="60">
        <v>42</v>
      </c>
      <c r="O91" s="61">
        <v>3</v>
      </c>
      <c r="P91" s="62">
        <f t="shared" ref="P91:P93" si="79">N91*O91</f>
        <v>126</v>
      </c>
      <c r="Q91" s="62">
        <f t="shared" ref="Q91:Q93" si="80">G91+M91</f>
        <v>1770</v>
      </c>
      <c r="R91" s="62">
        <f t="shared" ref="R91:R93" si="81">J91+P91</f>
        <v>126</v>
      </c>
      <c r="S91" s="62">
        <f t="shared" ref="S91:S93" si="82">Q91-R91</f>
        <v>1644</v>
      </c>
      <c r="T91" s="6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96" t="s">
        <v>33</v>
      </c>
      <c r="B92" s="97" t="s">
        <v>100</v>
      </c>
      <c r="C92" s="98" t="s">
        <v>101</v>
      </c>
      <c r="D92" s="59"/>
      <c r="E92" s="60"/>
      <c r="F92" s="61"/>
      <c r="G92" s="62">
        <f t="shared" si="76"/>
        <v>0</v>
      </c>
      <c r="H92" s="60"/>
      <c r="I92" s="61"/>
      <c r="J92" s="62">
        <f t="shared" si="77"/>
        <v>0</v>
      </c>
      <c r="K92" s="60">
        <v>3</v>
      </c>
      <c r="L92" s="61">
        <v>110</v>
      </c>
      <c r="M92" s="62">
        <f t="shared" si="78"/>
        <v>330</v>
      </c>
      <c r="N92" s="60">
        <v>3</v>
      </c>
      <c r="O92" s="61">
        <v>76.040000000000006</v>
      </c>
      <c r="P92" s="62">
        <v>1159.6099999999999</v>
      </c>
      <c r="Q92" s="62">
        <f t="shared" si="80"/>
        <v>330</v>
      </c>
      <c r="R92" s="62">
        <f t="shared" si="81"/>
        <v>1159.6099999999999</v>
      </c>
      <c r="S92" s="62">
        <f t="shared" si="82"/>
        <v>-829.6099999999999</v>
      </c>
      <c r="T92" s="6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64" t="s">
        <v>33</v>
      </c>
      <c r="B93" s="65" t="s">
        <v>102</v>
      </c>
      <c r="C93" s="98" t="s">
        <v>103</v>
      </c>
      <c r="D93" s="59"/>
      <c r="E93" s="60"/>
      <c r="F93" s="61"/>
      <c r="G93" s="62">
        <f t="shared" si="76"/>
        <v>0</v>
      </c>
      <c r="H93" s="60"/>
      <c r="I93" s="61"/>
      <c r="J93" s="62">
        <f t="shared" si="77"/>
        <v>0</v>
      </c>
      <c r="K93" s="60"/>
      <c r="L93" s="61"/>
      <c r="M93" s="62">
        <f t="shared" si="78"/>
        <v>0</v>
      </c>
      <c r="N93" s="60"/>
      <c r="O93" s="61"/>
      <c r="P93" s="62">
        <f t="shared" si="79"/>
        <v>0</v>
      </c>
      <c r="Q93" s="62">
        <f t="shared" si="80"/>
        <v>0</v>
      </c>
      <c r="R93" s="62">
        <f t="shared" si="81"/>
        <v>0</v>
      </c>
      <c r="S93" s="62">
        <f t="shared" si="82"/>
        <v>0</v>
      </c>
      <c r="T93" s="6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93" t="s">
        <v>104</v>
      </c>
      <c r="B94" s="99"/>
      <c r="C94" s="76"/>
      <c r="D94" s="77"/>
      <c r="E94" s="78"/>
      <c r="F94" s="79"/>
      <c r="G94" s="80">
        <f>SUM(G91:G93)</f>
        <v>0</v>
      </c>
      <c r="H94" s="78"/>
      <c r="I94" s="79"/>
      <c r="J94" s="80">
        <f>SUM(J91:J93)</f>
        <v>0</v>
      </c>
      <c r="K94" s="78"/>
      <c r="L94" s="79"/>
      <c r="M94" s="196">
        <f>SUM(M91:M93)</f>
        <v>2100</v>
      </c>
      <c r="N94" s="260"/>
      <c r="O94" s="261"/>
      <c r="P94" s="196">
        <f t="shared" ref="P94:S94" si="83">SUM(P91:P93)</f>
        <v>1285.6099999999999</v>
      </c>
      <c r="Q94" s="196">
        <f t="shared" si="83"/>
        <v>2100</v>
      </c>
      <c r="R94" s="196">
        <f>SUM(R91:R93)</f>
        <v>1285.6099999999999</v>
      </c>
      <c r="S94" s="196">
        <f t="shared" si="83"/>
        <v>814.3900000000001</v>
      </c>
      <c r="T94" s="81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 x14ac:dyDescent="0.3">
      <c r="A95" s="100" t="s">
        <v>22</v>
      </c>
      <c r="B95" s="177" t="s">
        <v>105</v>
      </c>
      <c r="C95" s="173" t="s">
        <v>106</v>
      </c>
      <c r="D95" s="52"/>
      <c r="E95" s="53"/>
      <c r="F95" s="54"/>
      <c r="G95" s="82"/>
      <c r="H95" s="53"/>
      <c r="I95" s="54"/>
      <c r="J95" s="82"/>
      <c r="K95" s="53"/>
      <c r="L95" s="54"/>
      <c r="M95" s="82"/>
      <c r="N95" s="53"/>
      <c r="O95" s="54"/>
      <c r="P95" s="82"/>
      <c r="Q95" s="82"/>
      <c r="R95" s="82"/>
      <c r="S95" s="82"/>
      <c r="T95" s="55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</row>
    <row r="96" spans="1:38" ht="30" customHeight="1" x14ac:dyDescent="0.2">
      <c r="A96" s="57" t="s">
        <v>33</v>
      </c>
      <c r="B96" s="172" t="s">
        <v>107</v>
      </c>
      <c r="C96" s="198" t="s">
        <v>174</v>
      </c>
      <c r="D96" s="169"/>
      <c r="E96" s="234" t="s">
        <v>41</v>
      </c>
      <c r="F96" s="235"/>
      <c r="G96" s="236"/>
      <c r="H96" s="234" t="s">
        <v>41</v>
      </c>
      <c r="I96" s="235"/>
      <c r="J96" s="236"/>
      <c r="K96" s="60">
        <v>30</v>
      </c>
      <c r="L96" s="61">
        <v>3000</v>
      </c>
      <c r="M96" s="62">
        <f t="shared" ref="M96:M103" si="84">K96*L96</f>
        <v>90000</v>
      </c>
      <c r="N96" s="60">
        <v>34</v>
      </c>
      <c r="O96" s="61">
        <v>3001.3</v>
      </c>
      <c r="P96" s="205">
        <v>102044.16</v>
      </c>
      <c r="Q96" s="62">
        <f t="shared" ref="Q96:Q103" si="85">G96+M96</f>
        <v>90000</v>
      </c>
      <c r="R96" s="62">
        <f t="shared" ref="R96:R103" si="86">J96+P96</f>
        <v>102044.16</v>
      </c>
      <c r="S96" s="62">
        <f t="shared" ref="S96:S103" si="87">Q96-R96</f>
        <v>-12044.160000000003</v>
      </c>
      <c r="T96" s="6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195" customFormat="1" ht="30" customHeight="1" thickBot="1" x14ac:dyDescent="0.25">
      <c r="A97" s="96"/>
      <c r="B97" s="197" t="s">
        <v>108</v>
      </c>
      <c r="C97" s="198" t="s">
        <v>175</v>
      </c>
      <c r="D97" s="169"/>
      <c r="E97" s="227"/>
      <c r="F97" s="228"/>
      <c r="G97" s="229"/>
      <c r="H97" s="227"/>
      <c r="I97" s="228"/>
      <c r="J97" s="229"/>
      <c r="K97" s="60">
        <v>30</v>
      </c>
      <c r="L97" s="61">
        <v>1800</v>
      </c>
      <c r="M97" s="62">
        <f t="shared" si="84"/>
        <v>54000</v>
      </c>
      <c r="N97" s="60">
        <v>33</v>
      </c>
      <c r="O97" s="61">
        <v>1636.36</v>
      </c>
      <c r="P97" s="205">
        <v>54000</v>
      </c>
      <c r="Q97" s="62">
        <f t="shared" si="85"/>
        <v>54000</v>
      </c>
      <c r="R97" s="62">
        <f t="shared" si="86"/>
        <v>54000</v>
      </c>
      <c r="S97" s="62">
        <f t="shared" si="87"/>
        <v>0</v>
      </c>
      <c r="T97" s="6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195" customFormat="1" ht="30" customHeight="1" x14ac:dyDescent="0.2">
      <c r="A98" s="96"/>
      <c r="B98" s="172" t="s">
        <v>169</v>
      </c>
      <c r="C98" s="198" t="s">
        <v>176</v>
      </c>
      <c r="D98" s="169"/>
      <c r="E98" s="227"/>
      <c r="F98" s="228"/>
      <c r="G98" s="229"/>
      <c r="H98" s="227"/>
      <c r="I98" s="228"/>
      <c r="J98" s="229"/>
      <c r="K98" s="60">
        <v>10</v>
      </c>
      <c r="L98" s="61">
        <v>1900</v>
      </c>
      <c r="M98" s="62">
        <f t="shared" si="84"/>
        <v>19000</v>
      </c>
      <c r="N98" s="60">
        <v>33</v>
      </c>
      <c r="O98" s="61">
        <v>1151.52</v>
      </c>
      <c r="P98" s="205">
        <v>38000</v>
      </c>
      <c r="Q98" s="62">
        <f t="shared" si="85"/>
        <v>19000</v>
      </c>
      <c r="R98" s="62">
        <f t="shared" si="86"/>
        <v>38000</v>
      </c>
      <c r="S98" s="62">
        <f t="shared" si="87"/>
        <v>-19000</v>
      </c>
      <c r="T98" s="6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95" customFormat="1" ht="30" customHeight="1" x14ac:dyDescent="0.2">
      <c r="A99" s="96"/>
      <c r="B99" s="197" t="s">
        <v>170</v>
      </c>
      <c r="C99" s="198" t="s">
        <v>177</v>
      </c>
      <c r="D99" s="169"/>
      <c r="E99" s="227"/>
      <c r="F99" s="228"/>
      <c r="G99" s="229"/>
      <c r="H99" s="227"/>
      <c r="I99" s="228"/>
      <c r="J99" s="229"/>
      <c r="K99" s="60">
        <v>10</v>
      </c>
      <c r="L99" s="61">
        <v>7200</v>
      </c>
      <c r="M99" s="62">
        <f t="shared" si="84"/>
        <v>72000</v>
      </c>
      <c r="N99" s="60">
        <v>10</v>
      </c>
      <c r="O99" s="61">
        <v>7200</v>
      </c>
      <c r="P99" s="205">
        <v>72000</v>
      </c>
      <c r="Q99" s="62">
        <f t="shared" si="85"/>
        <v>72000</v>
      </c>
      <c r="R99" s="62">
        <f t="shared" si="86"/>
        <v>72000</v>
      </c>
      <c r="S99" s="62">
        <f t="shared" si="87"/>
        <v>0</v>
      </c>
      <c r="T99" s="6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95" customFormat="1" ht="30" customHeight="1" thickBot="1" x14ac:dyDescent="0.25">
      <c r="A100" s="96"/>
      <c r="B100" s="197"/>
      <c r="C100" s="198" t="s">
        <v>178</v>
      </c>
      <c r="D100" s="169"/>
      <c r="E100" s="227"/>
      <c r="F100" s="228"/>
      <c r="G100" s="229"/>
      <c r="H100" s="227"/>
      <c r="I100" s="228"/>
      <c r="J100" s="229"/>
      <c r="K100" s="60">
        <v>30</v>
      </c>
      <c r="L100" s="61">
        <v>100</v>
      </c>
      <c r="M100" s="62">
        <f t="shared" si="84"/>
        <v>3000</v>
      </c>
      <c r="N100" s="60">
        <v>30</v>
      </c>
      <c r="O100" s="61">
        <v>100</v>
      </c>
      <c r="P100" s="205">
        <v>3000</v>
      </c>
      <c r="Q100" s="62">
        <f t="shared" si="85"/>
        <v>3000</v>
      </c>
      <c r="R100" s="62">
        <f t="shared" si="86"/>
        <v>3000</v>
      </c>
      <c r="S100" s="62">
        <f t="shared" si="87"/>
        <v>0</v>
      </c>
      <c r="T100" s="6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95" customFormat="1" ht="30" customHeight="1" x14ac:dyDescent="0.2">
      <c r="A101" s="96"/>
      <c r="B101" s="172" t="s">
        <v>171</v>
      </c>
      <c r="C101" s="198" t="s">
        <v>179</v>
      </c>
      <c r="D101" s="169"/>
      <c r="E101" s="227"/>
      <c r="F101" s="228"/>
      <c r="G101" s="229"/>
      <c r="H101" s="227"/>
      <c r="I101" s="228"/>
      <c r="J101" s="229"/>
      <c r="K101" s="60">
        <v>30</v>
      </c>
      <c r="L101" s="61">
        <v>600</v>
      </c>
      <c r="M101" s="62">
        <f t="shared" si="84"/>
        <v>18000</v>
      </c>
      <c r="N101" s="60">
        <v>30</v>
      </c>
      <c r="O101" s="61">
        <v>333.33</v>
      </c>
      <c r="P101" s="205">
        <v>10000</v>
      </c>
      <c r="Q101" s="62">
        <f t="shared" si="85"/>
        <v>18000</v>
      </c>
      <c r="R101" s="62">
        <f t="shared" si="86"/>
        <v>10000</v>
      </c>
      <c r="S101" s="62">
        <f t="shared" si="87"/>
        <v>8000</v>
      </c>
      <c r="T101" s="6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95" customFormat="1" ht="30" customHeight="1" thickBot="1" x14ac:dyDescent="0.25">
      <c r="A102" s="96"/>
      <c r="B102" s="197" t="s">
        <v>172</v>
      </c>
      <c r="C102" s="198" t="s">
        <v>180</v>
      </c>
      <c r="D102" s="169"/>
      <c r="E102" s="227"/>
      <c r="F102" s="228"/>
      <c r="G102" s="229"/>
      <c r="H102" s="227"/>
      <c r="I102" s="228"/>
      <c r="J102" s="229"/>
      <c r="K102" s="60">
        <v>4</v>
      </c>
      <c r="L102" s="61">
        <v>1000</v>
      </c>
      <c r="M102" s="62">
        <f t="shared" si="84"/>
        <v>4000</v>
      </c>
      <c r="N102" s="60">
        <v>4</v>
      </c>
      <c r="O102" s="61">
        <v>1000</v>
      </c>
      <c r="P102" s="205">
        <v>4000</v>
      </c>
      <c r="Q102" s="62">
        <f t="shared" si="85"/>
        <v>4000</v>
      </c>
      <c r="R102" s="62">
        <f t="shared" si="86"/>
        <v>4000</v>
      </c>
      <c r="S102" s="62">
        <f t="shared" si="87"/>
        <v>0</v>
      </c>
      <c r="T102" s="6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49.5" customHeight="1" thickBot="1" x14ac:dyDescent="0.25">
      <c r="A103" s="64" t="s">
        <v>33</v>
      </c>
      <c r="B103" s="172" t="s">
        <v>173</v>
      </c>
      <c r="C103" s="198" t="s">
        <v>181</v>
      </c>
      <c r="D103" s="169"/>
      <c r="E103" s="237"/>
      <c r="F103" s="238"/>
      <c r="G103" s="239"/>
      <c r="H103" s="237"/>
      <c r="I103" s="238"/>
      <c r="J103" s="239"/>
      <c r="K103" s="60">
        <v>3</v>
      </c>
      <c r="L103" s="61">
        <v>2000</v>
      </c>
      <c r="M103" s="62">
        <f t="shared" si="84"/>
        <v>6000</v>
      </c>
      <c r="N103" s="60">
        <v>3</v>
      </c>
      <c r="O103" s="61">
        <v>2000</v>
      </c>
      <c r="P103" s="205">
        <f t="shared" ref="P103" si="88">N103*O103</f>
        <v>6000</v>
      </c>
      <c r="Q103" s="62">
        <f t="shared" si="85"/>
        <v>6000</v>
      </c>
      <c r="R103" s="62">
        <f t="shared" si="86"/>
        <v>6000</v>
      </c>
      <c r="S103" s="62">
        <f t="shared" si="87"/>
        <v>0</v>
      </c>
      <c r="T103" s="6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thickBot="1" x14ac:dyDescent="0.25">
      <c r="A104" s="93" t="s">
        <v>109</v>
      </c>
      <c r="B104" s="170"/>
      <c r="C104" s="171"/>
      <c r="D104" s="77"/>
      <c r="E104" s="78"/>
      <c r="F104" s="79"/>
      <c r="G104" s="80">
        <f>SUM(G96:G103)</f>
        <v>0</v>
      </c>
      <c r="H104" s="78"/>
      <c r="I104" s="79"/>
      <c r="J104" s="80">
        <f>SUM(J96:J103)</f>
        <v>0</v>
      </c>
      <c r="K104" s="78"/>
      <c r="L104" s="79"/>
      <c r="M104" s="196">
        <f>SUM(M96:M103)</f>
        <v>266000</v>
      </c>
      <c r="N104" s="78"/>
      <c r="O104" s="79"/>
      <c r="P104" s="196">
        <f>SUM(P96:P103)</f>
        <v>289044.16000000003</v>
      </c>
      <c r="Q104" s="196">
        <f t="shared" ref="Q104:S104" si="89">SUM(Q96:Q103)</f>
        <v>266000</v>
      </c>
      <c r="R104" s="196">
        <f t="shared" si="89"/>
        <v>289044.16000000003</v>
      </c>
      <c r="S104" s="196">
        <f t="shared" si="89"/>
        <v>-23044.160000000003</v>
      </c>
      <c r="T104" s="81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30" customHeight="1" thickBot="1" x14ac:dyDescent="0.3">
      <c r="A105" s="100" t="s">
        <v>22</v>
      </c>
      <c r="B105" s="175" t="s">
        <v>110</v>
      </c>
      <c r="C105" s="173" t="s">
        <v>111</v>
      </c>
      <c r="D105" s="52"/>
      <c r="E105" s="53"/>
      <c r="F105" s="54"/>
      <c r="G105" s="82"/>
      <c r="H105" s="53"/>
      <c r="I105" s="54"/>
      <c r="J105" s="82"/>
      <c r="K105" s="53"/>
      <c r="L105" s="54"/>
      <c r="M105" s="82"/>
      <c r="N105" s="53"/>
      <c r="O105" s="54"/>
      <c r="P105" s="82"/>
      <c r="Q105" s="82"/>
      <c r="R105" s="82"/>
      <c r="S105" s="82"/>
      <c r="T105" s="55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</row>
    <row r="106" spans="1:38" ht="41.25" customHeight="1" thickBot="1" x14ac:dyDescent="0.25">
      <c r="A106" s="64" t="s">
        <v>33</v>
      </c>
      <c r="B106" s="176" t="s">
        <v>112</v>
      </c>
      <c r="C106" s="174" t="s">
        <v>111</v>
      </c>
      <c r="D106" s="169" t="s">
        <v>120</v>
      </c>
      <c r="E106" s="240" t="s">
        <v>41</v>
      </c>
      <c r="F106" s="238"/>
      <c r="G106" s="239"/>
      <c r="H106" s="240" t="s">
        <v>41</v>
      </c>
      <c r="I106" s="238"/>
      <c r="J106" s="239"/>
      <c r="K106" s="60">
        <v>1</v>
      </c>
      <c r="L106" s="61">
        <v>40000</v>
      </c>
      <c r="M106" s="62">
        <f>K106*L106</f>
        <v>40000</v>
      </c>
      <c r="N106" s="60">
        <v>1</v>
      </c>
      <c r="O106" s="61">
        <v>17500</v>
      </c>
      <c r="P106" s="205">
        <f>N106*O106</f>
        <v>17500</v>
      </c>
      <c r="Q106" s="62">
        <f>G106+M106</f>
        <v>40000</v>
      </c>
      <c r="R106" s="62">
        <f>J106+P106</f>
        <v>17500</v>
      </c>
      <c r="S106" s="62">
        <f>Q106-R106</f>
        <v>22500</v>
      </c>
      <c r="T106" s="63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30" customHeight="1" thickBot="1" x14ac:dyDescent="0.25">
      <c r="A107" s="93" t="s">
        <v>113</v>
      </c>
      <c r="B107" s="101"/>
      <c r="C107" s="171"/>
      <c r="D107" s="77"/>
      <c r="E107" s="78"/>
      <c r="F107" s="79"/>
      <c r="G107" s="80">
        <f>SUM(G106)</f>
        <v>0</v>
      </c>
      <c r="H107" s="78"/>
      <c r="I107" s="79"/>
      <c r="J107" s="80">
        <f>SUM(J106)</f>
        <v>0</v>
      </c>
      <c r="K107" s="78"/>
      <c r="L107" s="79"/>
      <c r="M107" s="196">
        <f>SUM(M106)</f>
        <v>40000</v>
      </c>
      <c r="N107" s="260">
        <v>1</v>
      </c>
      <c r="O107" s="261">
        <v>17500</v>
      </c>
      <c r="P107" s="196">
        <v>17500</v>
      </c>
      <c r="Q107" s="196">
        <f t="shared" ref="Q107:S107" si="90">SUM(Q106)</f>
        <v>40000</v>
      </c>
      <c r="R107" s="196">
        <f t="shared" si="90"/>
        <v>17500</v>
      </c>
      <c r="S107" s="196">
        <f t="shared" si="90"/>
        <v>22500</v>
      </c>
      <c r="T107" s="81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19.5" customHeight="1" thickBot="1" x14ac:dyDescent="0.25">
      <c r="A108" s="102" t="s">
        <v>114</v>
      </c>
      <c r="B108" s="103"/>
      <c r="C108" s="104"/>
      <c r="D108" s="105"/>
      <c r="E108" s="106"/>
      <c r="F108" s="107"/>
      <c r="G108" s="108">
        <f>G55+G59+G64+G70+G75+G84+G89+G94+G104+G107</f>
        <v>0</v>
      </c>
      <c r="H108" s="106"/>
      <c r="I108" s="107"/>
      <c r="J108" s="108">
        <f>J55+J59+J64+J70+J75+J84+J89+J94+J104+J107</f>
        <v>0</v>
      </c>
      <c r="K108" s="106"/>
      <c r="L108" s="107"/>
      <c r="M108" s="108">
        <f>M55+M59+M64+M70+M75+M84+M89+M94+M104+M107</f>
        <v>977915.8</v>
      </c>
      <c r="N108" s="106"/>
      <c r="O108" s="107"/>
      <c r="P108" s="108">
        <f>P55+P59+P64+P70+P75+P84+P89+P94+P104+P107</f>
        <v>977915.8</v>
      </c>
      <c r="Q108" s="108">
        <f t="shared" ref="Q108:S108" si="91">Q55+Q59+Q64+Q70+Q75+Q84+Q89+Q94+Q104+Q107</f>
        <v>977915.8</v>
      </c>
      <c r="R108" s="108">
        <f t="shared" si="91"/>
        <v>977915.8</v>
      </c>
      <c r="S108" s="108">
        <f t="shared" si="91"/>
        <v>0</v>
      </c>
      <c r="T108" s="109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</row>
    <row r="109" spans="1:38" ht="15.75" customHeight="1" x14ac:dyDescent="0.25">
      <c r="A109" s="241"/>
      <c r="B109" s="222"/>
      <c r="C109" s="222"/>
      <c r="D109" s="111"/>
      <c r="E109" s="112"/>
      <c r="F109" s="113"/>
      <c r="G109" s="114"/>
      <c r="H109" s="112"/>
      <c r="I109" s="113"/>
      <c r="J109" s="114"/>
      <c r="K109" s="112"/>
      <c r="L109" s="113"/>
      <c r="M109" s="114"/>
      <c r="N109" s="112"/>
      <c r="O109" s="113"/>
      <c r="P109" s="114"/>
      <c r="Q109" s="114"/>
      <c r="R109" s="114"/>
      <c r="S109" s="114"/>
      <c r="T109" s="11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9.5" customHeight="1" x14ac:dyDescent="0.25">
      <c r="A110" s="221" t="s">
        <v>115</v>
      </c>
      <c r="B110" s="222"/>
      <c r="C110" s="223"/>
      <c r="D110" s="116"/>
      <c r="E110" s="117"/>
      <c r="F110" s="118"/>
      <c r="G110" s="119">
        <f>G22-G108</f>
        <v>0</v>
      </c>
      <c r="H110" s="117"/>
      <c r="I110" s="118"/>
      <c r="J110" s="119">
        <f>J22-J108</f>
        <v>0</v>
      </c>
      <c r="K110" s="120"/>
      <c r="L110" s="118"/>
      <c r="M110" s="121">
        <f>M22-M108</f>
        <v>0</v>
      </c>
      <c r="N110" s="120"/>
      <c r="O110" s="118"/>
      <c r="P110" s="121">
        <f>P22-P108</f>
        <v>0</v>
      </c>
      <c r="Q110" s="122">
        <f>Q22-Q108</f>
        <v>0</v>
      </c>
      <c r="R110" s="122">
        <f>R22-R108</f>
        <v>0</v>
      </c>
      <c r="S110" s="122">
        <f>S22-S108</f>
        <v>0</v>
      </c>
      <c r="T110" s="12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24"/>
      <c r="B111" s="125"/>
      <c r="C111" s="124"/>
      <c r="D111" s="124"/>
      <c r="E111" s="37"/>
      <c r="F111" s="124"/>
      <c r="G111" s="124"/>
      <c r="H111" s="37"/>
      <c r="I111" s="124"/>
      <c r="J111" s="124"/>
      <c r="K111" s="37"/>
      <c r="L111" s="124"/>
      <c r="M111" s="124"/>
      <c r="N111" s="37"/>
      <c r="O111" s="124"/>
      <c r="P111" s="124"/>
      <c r="Q111" s="124"/>
      <c r="R111" s="124"/>
      <c r="S111" s="124"/>
      <c r="T111" s="1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24"/>
      <c r="B112" s="125"/>
      <c r="C112" s="124"/>
      <c r="D112" s="124"/>
      <c r="E112" s="37"/>
      <c r="F112" s="124"/>
      <c r="G112" s="124"/>
      <c r="H112" s="37"/>
      <c r="I112" s="124"/>
      <c r="J112" s="124"/>
      <c r="K112" s="37"/>
      <c r="L112" s="124"/>
      <c r="M112" s="124"/>
      <c r="N112" s="37"/>
      <c r="O112" s="124"/>
      <c r="P112" s="124"/>
      <c r="Q112" s="124"/>
      <c r="R112" s="124"/>
      <c r="S112" s="124"/>
      <c r="T112" s="1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24" t="s">
        <v>116</v>
      </c>
      <c r="B113" s="125"/>
      <c r="C113" s="126" t="s">
        <v>214</v>
      </c>
      <c r="D113" s="124"/>
      <c r="E113" s="127"/>
      <c r="F113" s="126"/>
      <c r="G113" s="124"/>
      <c r="H113" s="259" t="s">
        <v>215</v>
      </c>
      <c r="I113" s="259"/>
      <c r="J113" s="259"/>
      <c r="K113" s="259"/>
      <c r="L113" s="124"/>
      <c r="M113" s="124"/>
      <c r="N113" s="37"/>
      <c r="O113" s="124"/>
      <c r="P113" s="124"/>
      <c r="Q113" s="124"/>
      <c r="R113" s="124"/>
      <c r="S113" s="124"/>
      <c r="T113" s="1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1"/>
      <c r="C114" s="128" t="s">
        <v>117</v>
      </c>
      <c r="D114" s="124"/>
      <c r="E114" s="224" t="s">
        <v>118</v>
      </c>
      <c r="F114" s="225"/>
      <c r="G114" s="124"/>
      <c r="H114" s="37"/>
      <c r="I114" s="129" t="s">
        <v>119</v>
      </c>
      <c r="J114" s="124"/>
      <c r="K114" s="37"/>
      <c r="L114" s="129"/>
      <c r="M114" s="124"/>
      <c r="N114" s="37"/>
      <c r="O114" s="129"/>
      <c r="P114" s="124"/>
      <c r="Q114" s="124"/>
      <c r="R114" s="124"/>
      <c r="S114" s="124"/>
      <c r="T114" s="1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1"/>
      <c r="C115" s="130"/>
      <c r="D115" s="131"/>
      <c r="E115" s="132"/>
      <c r="F115" s="133"/>
      <c r="G115" s="134"/>
      <c r="H115" s="132"/>
      <c r="I115" s="133"/>
      <c r="J115" s="134"/>
      <c r="K115" s="135"/>
      <c r="L115" s="133"/>
      <c r="M115" s="134"/>
      <c r="N115" s="135"/>
      <c r="O115" s="133"/>
      <c r="P115" s="134"/>
      <c r="Q115" s="134"/>
      <c r="R115" s="134"/>
      <c r="S115" s="134"/>
      <c r="T115" s="1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24"/>
      <c r="B116" s="125"/>
      <c r="C116" s="124"/>
      <c r="D116" s="124"/>
      <c r="E116" s="37"/>
      <c r="F116" s="124"/>
      <c r="G116" s="124"/>
      <c r="H116" s="37"/>
      <c r="I116" s="124"/>
      <c r="J116" s="124"/>
      <c r="K116" s="37"/>
      <c r="L116" s="124"/>
      <c r="M116" s="124"/>
      <c r="N116" s="37"/>
      <c r="O116" s="124"/>
      <c r="P116" s="124"/>
      <c r="Q116" s="124"/>
      <c r="R116" s="124"/>
      <c r="S116" s="124"/>
      <c r="T116" s="1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24"/>
      <c r="B117" s="125"/>
      <c r="C117" s="124"/>
      <c r="D117" s="124"/>
      <c r="E117" s="37"/>
      <c r="F117" s="124"/>
      <c r="G117" s="124"/>
      <c r="H117" s="37"/>
      <c r="I117" s="124"/>
      <c r="J117" s="124"/>
      <c r="K117" s="37"/>
      <c r="L117" s="124"/>
      <c r="M117" s="124"/>
      <c r="N117" s="37"/>
      <c r="O117" s="124"/>
      <c r="P117" s="124"/>
      <c r="Q117" s="124"/>
      <c r="R117" s="124"/>
      <c r="S117" s="124"/>
      <c r="T117" s="1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24"/>
      <c r="B118" s="125"/>
      <c r="C118" s="124"/>
      <c r="D118" s="124"/>
      <c r="E118" s="37"/>
      <c r="F118" s="124"/>
      <c r="G118" s="124"/>
      <c r="H118" s="37"/>
      <c r="I118" s="124"/>
      <c r="J118" s="124"/>
      <c r="K118" s="37"/>
      <c r="L118" s="124"/>
      <c r="M118" s="124"/>
      <c r="N118" s="37"/>
      <c r="O118" s="124"/>
      <c r="P118" s="124"/>
      <c r="Q118" s="124"/>
      <c r="R118" s="124"/>
      <c r="S118" s="124"/>
      <c r="T118" s="1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24"/>
      <c r="B119" s="125"/>
      <c r="C119" s="124"/>
      <c r="D119" s="124"/>
      <c r="E119" s="37"/>
      <c r="F119" s="124"/>
      <c r="G119" s="124"/>
      <c r="H119" s="37"/>
      <c r="I119" s="124"/>
      <c r="J119" s="124"/>
      <c r="K119" s="37"/>
      <c r="L119" s="124"/>
      <c r="M119" s="124"/>
      <c r="N119" s="37"/>
      <c r="O119" s="124"/>
      <c r="P119" s="124"/>
      <c r="Q119" s="124"/>
      <c r="R119" s="124"/>
      <c r="S119" s="124"/>
      <c r="T119" s="1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24"/>
      <c r="B120" s="125"/>
      <c r="C120" s="124"/>
      <c r="D120" s="124"/>
      <c r="E120" s="37"/>
      <c r="F120" s="124"/>
      <c r="G120" s="124"/>
      <c r="H120" s="37"/>
      <c r="I120" s="124"/>
      <c r="J120" s="124"/>
      <c r="K120" s="37"/>
      <c r="L120" s="124"/>
      <c r="M120" s="124"/>
      <c r="N120" s="37"/>
      <c r="O120" s="124"/>
      <c r="P120" s="124"/>
      <c r="Q120" s="124"/>
      <c r="R120" s="124"/>
      <c r="S120" s="124"/>
      <c r="T120" s="1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1:38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1:38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1:38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1:38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1:38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2">
      <c r="E1022" s="136"/>
      <c r="H1022" s="136"/>
      <c r="I1022" s="137"/>
      <c r="J1022" s="137"/>
      <c r="K1022" s="136"/>
      <c r="L1022" s="137"/>
      <c r="M1022" s="137"/>
      <c r="N1022" s="136"/>
      <c r="O1022" s="137"/>
      <c r="P1022" s="137"/>
      <c r="Q1022" s="137"/>
      <c r="R1022" s="137"/>
      <c r="S1022" s="137"/>
      <c r="T1022" s="137"/>
      <c r="U1022" s="137"/>
      <c r="V1022" s="137"/>
    </row>
    <row r="1023" spans="5:22" ht="15.75" customHeight="1" x14ac:dyDescent="0.2">
      <c r="E1023" s="136"/>
      <c r="H1023" s="136"/>
      <c r="I1023" s="137"/>
      <c r="J1023" s="137"/>
      <c r="K1023" s="136"/>
      <c r="L1023" s="137"/>
      <c r="M1023" s="137"/>
      <c r="N1023" s="136"/>
      <c r="O1023" s="137"/>
      <c r="P1023" s="137"/>
      <c r="Q1023" s="137"/>
      <c r="R1023" s="137"/>
      <c r="S1023" s="137"/>
      <c r="T1023" s="137"/>
      <c r="U1023" s="137"/>
      <c r="V1023" s="137"/>
    </row>
    <row r="1024" spans="5:22" ht="15.75" customHeight="1" x14ac:dyDescent="0.2">
      <c r="E1024" s="136"/>
      <c r="H1024" s="136"/>
      <c r="I1024" s="137"/>
      <c r="J1024" s="137"/>
      <c r="K1024" s="136"/>
      <c r="L1024" s="137"/>
      <c r="M1024" s="137"/>
      <c r="N1024" s="136"/>
      <c r="O1024" s="137"/>
      <c r="P1024" s="137"/>
      <c r="Q1024" s="137"/>
      <c r="R1024" s="137"/>
      <c r="S1024" s="137"/>
      <c r="T1024" s="137"/>
      <c r="U1024" s="137"/>
      <c r="V1024" s="137"/>
    </row>
    <row r="1025" spans="5:22" ht="15.75" customHeight="1" x14ac:dyDescent="0.2">
      <c r="E1025" s="136"/>
      <c r="H1025" s="136"/>
      <c r="I1025" s="137"/>
      <c r="J1025" s="137"/>
      <c r="K1025" s="136"/>
      <c r="L1025" s="137"/>
      <c r="M1025" s="137"/>
      <c r="N1025" s="136"/>
      <c r="O1025" s="137"/>
      <c r="P1025" s="137"/>
      <c r="Q1025" s="137"/>
      <c r="R1025" s="137"/>
      <c r="S1025" s="137"/>
      <c r="T1025" s="137"/>
      <c r="U1025" s="137"/>
      <c r="V1025" s="137"/>
    </row>
    <row r="1026" spans="5:22" ht="15.75" customHeight="1" x14ac:dyDescent="0.2">
      <c r="E1026" s="136"/>
      <c r="H1026" s="136"/>
      <c r="I1026" s="137"/>
      <c r="J1026" s="137"/>
      <c r="K1026" s="136"/>
      <c r="L1026" s="137"/>
      <c r="M1026" s="137"/>
      <c r="N1026" s="136"/>
      <c r="O1026" s="137"/>
      <c r="P1026" s="137"/>
      <c r="Q1026" s="137"/>
      <c r="R1026" s="137"/>
      <c r="S1026" s="137"/>
      <c r="T1026" s="137"/>
      <c r="U1026" s="137"/>
      <c r="V1026" s="137"/>
    </row>
    <row r="1027" spans="5:22" ht="15.75" customHeight="1" x14ac:dyDescent="0.2">
      <c r="E1027" s="136"/>
      <c r="H1027" s="136"/>
      <c r="I1027" s="137"/>
      <c r="J1027" s="137"/>
      <c r="K1027" s="136"/>
      <c r="L1027" s="137"/>
      <c r="M1027" s="137"/>
      <c r="N1027" s="136"/>
      <c r="O1027" s="137"/>
      <c r="P1027" s="137"/>
      <c r="Q1027" s="137"/>
      <c r="R1027" s="137"/>
      <c r="S1027" s="137"/>
      <c r="T1027" s="137"/>
      <c r="U1027" s="137"/>
      <c r="V1027" s="137"/>
    </row>
    <row r="1028" spans="5:22" ht="15.75" customHeight="1" x14ac:dyDescent="0.2">
      <c r="E1028" s="136"/>
      <c r="H1028" s="136"/>
      <c r="I1028" s="137"/>
      <c r="J1028" s="137"/>
      <c r="K1028" s="136"/>
      <c r="L1028" s="137"/>
      <c r="M1028" s="137"/>
      <c r="N1028" s="136"/>
      <c r="O1028" s="137"/>
      <c r="P1028" s="137"/>
      <c r="Q1028" s="137"/>
      <c r="R1028" s="137"/>
      <c r="S1028" s="137"/>
      <c r="T1028" s="137"/>
      <c r="U1028" s="137"/>
      <c r="V1028" s="137"/>
    </row>
    <row r="1029" spans="5:22" ht="15.75" customHeight="1" x14ac:dyDescent="0.2">
      <c r="E1029" s="136"/>
      <c r="H1029" s="136"/>
      <c r="I1029" s="137"/>
      <c r="J1029" s="137"/>
      <c r="K1029" s="136"/>
      <c r="L1029" s="137"/>
      <c r="M1029" s="137"/>
      <c r="N1029" s="136"/>
      <c r="O1029" s="137"/>
      <c r="P1029" s="137"/>
      <c r="Q1029" s="137"/>
      <c r="R1029" s="137"/>
      <c r="S1029" s="137"/>
      <c r="T1029" s="137"/>
      <c r="U1029" s="137"/>
      <c r="V1029" s="137"/>
    </row>
    <row r="1030" spans="5:22" ht="15.75" customHeight="1" x14ac:dyDescent="0.2">
      <c r="E1030" s="136"/>
      <c r="H1030" s="136"/>
      <c r="I1030" s="137"/>
      <c r="J1030" s="137"/>
      <c r="K1030" s="136"/>
      <c r="L1030" s="137"/>
      <c r="M1030" s="137"/>
      <c r="N1030" s="136"/>
      <c r="O1030" s="137"/>
      <c r="P1030" s="137"/>
      <c r="Q1030" s="137"/>
      <c r="R1030" s="137"/>
      <c r="S1030" s="137"/>
      <c r="T1030" s="137"/>
      <c r="U1030" s="137"/>
      <c r="V1030" s="137"/>
    </row>
    <row r="1031" spans="5:22" ht="15.75" customHeight="1" x14ac:dyDescent="0.2">
      <c r="E1031" s="136"/>
      <c r="H1031" s="136"/>
      <c r="I1031" s="137"/>
      <c r="J1031" s="137"/>
      <c r="K1031" s="136"/>
      <c r="L1031" s="137"/>
      <c r="M1031" s="137"/>
      <c r="N1031" s="136"/>
      <c r="O1031" s="137"/>
      <c r="P1031" s="137"/>
      <c r="Q1031" s="137"/>
      <c r="R1031" s="137"/>
      <c r="S1031" s="137"/>
      <c r="T1031" s="137"/>
      <c r="U1031" s="137"/>
      <c r="V1031" s="137"/>
    </row>
    <row r="1032" spans="5:22" ht="15.75" customHeight="1" x14ac:dyDescent="0.2">
      <c r="E1032" s="136"/>
      <c r="H1032" s="136"/>
      <c r="I1032" s="137"/>
      <c r="J1032" s="137"/>
      <c r="K1032" s="136"/>
      <c r="L1032" s="137"/>
      <c r="M1032" s="137"/>
      <c r="N1032" s="136"/>
      <c r="O1032" s="137"/>
      <c r="P1032" s="137"/>
      <c r="Q1032" s="137"/>
      <c r="R1032" s="137"/>
      <c r="S1032" s="137"/>
      <c r="T1032" s="137"/>
      <c r="U1032" s="137"/>
      <c r="V1032" s="137"/>
    </row>
    <row r="1033" spans="5:22" ht="15.75" customHeight="1" x14ac:dyDescent="0.2">
      <c r="E1033" s="136"/>
      <c r="H1033" s="136"/>
      <c r="I1033" s="137"/>
      <c r="J1033" s="137"/>
      <c r="K1033" s="136"/>
      <c r="L1033" s="137"/>
      <c r="M1033" s="137"/>
      <c r="N1033" s="136"/>
      <c r="O1033" s="137"/>
      <c r="P1033" s="137"/>
      <c r="Q1033" s="137"/>
      <c r="R1033" s="137"/>
      <c r="S1033" s="137"/>
      <c r="T1033" s="137"/>
      <c r="U1033" s="137"/>
      <c r="V1033" s="137"/>
    </row>
    <row r="1034" spans="5:22" ht="15.75" customHeight="1" x14ac:dyDescent="0.2">
      <c r="E1034" s="136"/>
      <c r="H1034" s="136"/>
      <c r="I1034" s="137"/>
      <c r="J1034" s="137"/>
      <c r="K1034" s="136"/>
      <c r="L1034" s="137"/>
      <c r="M1034" s="137"/>
      <c r="N1034" s="136"/>
      <c r="O1034" s="137"/>
      <c r="P1034" s="137"/>
      <c r="Q1034" s="137"/>
      <c r="R1034" s="137"/>
      <c r="S1034" s="137"/>
      <c r="T1034" s="137"/>
      <c r="U1034" s="137"/>
      <c r="V1034" s="137"/>
    </row>
    <row r="1035" spans="5:22" ht="15.75" customHeight="1" x14ac:dyDescent="0.2">
      <c r="E1035" s="136"/>
      <c r="H1035" s="136"/>
      <c r="I1035" s="137"/>
      <c r="J1035" s="137"/>
      <c r="K1035" s="136"/>
      <c r="L1035" s="137"/>
      <c r="M1035" s="137"/>
      <c r="N1035" s="136"/>
      <c r="O1035" s="137"/>
      <c r="P1035" s="137"/>
      <c r="Q1035" s="137"/>
      <c r="R1035" s="137"/>
      <c r="S1035" s="137"/>
      <c r="T1035" s="137"/>
      <c r="U1035" s="137"/>
      <c r="V1035" s="137"/>
    </row>
    <row r="1036" spans="5:22" ht="15.75" customHeight="1" x14ac:dyDescent="0.2">
      <c r="E1036" s="136"/>
      <c r="H1036" s="136"/>
      <c r="I1036" s="137"/>
      <c r="J1036" s="137"/>
      <c r="K1036" s="136"/>
      <c r="L1036" s="137"/>
      <c r="M1036" s="137"/>
      <c r="N1036" s="136"/>
      <c r="O1036" s="137"/>
      <c r="P1036" s="137"/>
      <c r="Q1036" s="137"/>
      <c r="R1036" s="137"/>
      <c r="S1036" s="137"/>
      <c r="T1036" s="137"/>
      <c r="U1036" s="137"/>
      <c r="V1036" s="137"/>
    </row>
    <row r="1037" spans="5:22" ht="15.75" customHeight="1" x14ac:dyDescent="0.2">
      <c r="E1037" s="136"/>
      <c r="H1037" s="136"/>
      <c r="I1037" s="137"/>
      <c r="J1037" s="137"/>
      <c r="K1037" s="136"/>
      <c r="L1037" s="137"/>
      <c r="M1037" s="137"/>
      <c r="N1037" s="136"/>
      <c r="O1037" s="137"/>
      <c r="P1037" s="137"/>
      <c r="Q1037" s="137"/>
      <c r="R1037" s="137"/>
      <c r="S1037" s="137"/>
      <c r="T1037" s="137"/>
      <c r="U1037" s="137"/>
      <c r="V1037" s="137"/>
    </row>
    <row r="1038" spans="5:22" ht="15.75" customHeight="1" x14ac:dyDescent="0.2">
      <c r="E1038" s="136"/>
      <c r="H1038" s="136"/>
      <c r="I1038" s="137"/>
      <c r="J1038" s="137"/>
      <c r="K1038" s="136"/>
      <c r="L1038" s="137"/>
      <c r="M1038" s="137"/>
      <c r="N1038" s="136"/>
      <c r="O1038" s="137"/>
      <c r="P1038" s="137"/>
      <c r="Q1038" s="137"/>
      <c r="R1038" s="137"/>
      <c r="S1038" s="137"/>
      <c r="T1038" s="137"/>
      <c r="U1038" s="137"/>
      <c r="V1038" s="137"/>
    </row>
    <row r="1039" spans="5:22" ht="15.75" customHeight="1" x14ac:dyDescent="0.2">
      <c r="E1039" s="136"/>
      <c r="H1039" s="136"/>
      <c r="I1039" s="137"/>
      <c r="J1039" s="137"/>
      <c r="K1039" s="136"/>
      <c r="L1039" s="137"/>
      <c r="M1039" s="137"/>
      <c r="N1039" s="136"/>
      <c r="O1039" s="137"/>
      <c r="P1039" s="137"/>
      <c r="Q1039" s="137"/>
      <c r="R1039" s="137"/>
      <c r="S1039" s="137"/>
      <c r="T1039" s="137"/>
      <c r="U1039" s="137"/>
      <c r="V1039" s="137"/>
    </row>
    <row r="1040" spans="5:22" ht="15.75" customHeight="1" x14ac:dyDescent="0.2">
      <c r="E1040" s="136"/>
      <c r="H1040" s="136"/>
      <c r="I1040" s="137"/>
      <c r="J1040" s="137"/>
      <c r="K1040" s="136"/>
      <c r="L1040" s="137"/>
      <c r="M1040" s="137"/>
      <c r="N1040" s="136"/>
      <c r="O1040" s="137"/>
      <c r="P1040" s="137"/>
      <c r="Q1040" s="137"/>
      <c r="R1040" s="137"/>
      <c r="S1040" s="137"/>
      <c r="T1040" s="137"/>
      <c r="U1040" s="137"/>
      <c r="V1040" s="137"/>
    </row>
    <row r="1041" spans="5:22" ht="15.75" customHeight="1" x14ac:dyDescent="0.2">
      <c r="E1041" s="136"/>
      <c r="H1041" s="136"/>
      <c r="I1041" s="137"/>
      <c r="J1041" s="137"/>
      <c r="K1041" s="136"/>
      <c r="L1041" s="137"/>
      <c r="M1041" s="137"/>
      <c r="N1041" s="136"/>
      <c r="O1041" s="137"/>
      <c r="P1041" s="137"/>
      <c r="Q1041" s="137"/>
      <c r="R1041" s="137"/>
      <c r="S1041" s="137"/>
      <c r="T1041" s="137"/>
      <c r="U1041" s="137"/>
      <c r="V1041" s="137"/>
    </row>
    <row r="1042" spans="5:22" ht="15.75" customHeight="1" x14ac:dyDescent="0.2">
      <c r="E1042" s="136"/>
      <c r="H1042" s="136"/>
      <c r="I1042" s="137"/>
      <c r="J1042" s="137"/>
      <c r="K1042" s="136"/>
      <c r="L1042" s="137"/>
      <c r="M1042" s="137"/>
      <c r="N1042" s="136"/>
      <c r="O1042" s="137"/>
      <c r="P1042" s="137"/>
      <c r="Q1042" s="137"/>
      <c r="R1042" s="137"/>
      <c r="S1042" s="137"/>
      <c r="T1042" s="137"/>
      <c r="U1042" s="137"/>
      <c r="V1042" s="137"/>
    </row>
    <row r="1043" spans="5:22" ht="15.75" customHeight="1" x14ac:dyDescent="0.2">
      <c r="E1043" s="136"/>
      <c r="H1043" s="136"/>
      <c r="I1043" s="137"/>
      <c r="J1043" s="137"/>
      <c r="K1043" s="136"/>
      <c r="L1043" s="137"/>
      <c r="M1043" s="137"/>
      <c r="N1043" s="136"/>
      <c r="O1043" s="137"/>
      <c r="P1043" s="137"/>
      <c r="Q1043" s="137"/>
      <c r="R1043" s="137"/>
      <c r="S1043" s="137"/>
      <c r="T1043" s="137"/>
      <c r="U1043" s="137"/>
      <c r="V1043" s="137"/>
    </row>
  </sheetData>
  <autoFilter ref="A19:T19" xr:uid="{00000000-0009-0000-0000-000000000000}"/>
  <mergeCells count="26">
    <mergeCell ref="A110:C110"/>
    <mergeCell ref="E114:F114"/>
    <mergeCell ref="E17:G17"/>
    <mergeCell ref="H17:J17"/>
    <mergeCell ref="A23:C23"/>
    <mergeCell ref="E35:G50"/>
    <mergeCell ref="H35:J50"/>
    <mergeCell ref="E52:G54"/>
    <mergeCell ref="H52:J54"/>
    <mergeCell ref="E96:G103"/>
    <mergeCell ref="H96:J103"/>
    <mergeCell ref="E106:G106"/>
    <mergeCell ref="H106:J106"/>
    <mergeCell ref="A109:C109"/>
    <mergeCell ref="H113:K113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27" type="noConversion"/>
  <printOptions horizontalCentered="1"/>
  <pageMargins left="0" right="0" top="0" bottom="0" header="0" footer="0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30"/>
  <sheetViews>
    <sheetView topLeftCell="B1" workbookViewId="0">
      <selection activeCell="L6" sqref="L6"/>
    </sheetView>
  </sheetViews>
  <sheetFormatPr defaultRowHeight="14.25" x14ac:dyDescent="0.2"/>
  <cols>
    <col min="1" max="1" width="16.875" style="178" hidden="1" customWidth="1"/>
    <col min="2" max="2" width="9.625" style="178" customWidth="1"/>
    <col min="3" max="3" width="29.875" style="178" customWidth="1"/>
    <col min="4" max="4" width="16.375" style="179" customWidth="1"/>
    <col min="5" max="5" width="17.875" style="178" customWidth="1"/>
    <col min="6" max="6" width="16.375" style="179" customWidth="1"/>
    <col min="7" max="7" width="13.5" style="178" customWidth="1"/>
    <col min="8" max="8" width="14" style="178" customWidth="1"/>
    <col min="9" max="9" width="13.75" style="180" customWidth="1"/>
    <col min="10" max="10" width="15.5" style="180" customWidth="1"/>
    <col min="11" max="16384" width="9" style="180"/>
  </cols>
  <sheetData>
    <row r="1" spans="1:10" ht="15" x14ac:dyDescent="0.25">
      <c r="J1" s="181" t="s">
        <v>121</v>
      </c>
    </row>
    <row r="2" spans="1:10" ht="39.75" customHeight="1" x14ac:dyDescent="0.25">
      <c r="H2" s="250" t="s">
        <v>137</v>
      </c>
      <c r="I2" s="250"/>
      <c r="J2" s="250"/>
    </row>
    <row r="4" spans="1:10" ht="18.75" x14ac:dyDescent="0.3">
      <c r="B4" s="251" t="s">
        <v>122</v>
      </c>
      <c r="C4" s="251"/>
      <c r="D4" s="251"/>
      <c r="E4" s="251"/>
      <c r="F4" s="251"/>
      <c r="G4" s="251"/>
      <c r="H4" s="251"/>
      <c r="I4" s="251"/>
      <c r="J4" s="251"/>
    </row>
    <row r="5" spans="1:10" ht="18.75" x14ac:dyDescent="0.3">
      <c r="B5" s="251" t="s">
        <v>123</v>
      </c>
      <c r="C5" s="251"/>
      <c r="D5" s="251"/>
      <c r="E5" s="251"/>
      <c r="F5" s="251"/>
      <c r="G5" s="251"/>
      <c r="H5" s="251"/>
      <c r="I5" s="251"/>
      <c r="J5" s="251"/>
    </row>
    <row r="6" spans="1:10" ht="21" x14ac:dyDescent="0.3">
      <c r="B6" s="252" t="s">
        <v>124</v>
      </c>
      <c r="C6" s="252"/>
      <c r="D6" s="252"/>
      <c r="E6" s="252"/>
      <c r="F6" s="252"/>
      <c r="G6" s="252"/>
      <c r="H6" s="252"/>
      <c r="I6" s="252"/>
      <c r="J6" s="252"/>
    </row>
    <row r="7" spans="1:10" ht="18.75" x14ac:dyDescent="0.3">
      <c r="B7" s="251" t="s">
        <v>125</v>
      </c>
      <c r="C7" s="251"/>
      <c r="D7" s="251"/>
      <c r="E7" s="251"/>
      <c r="F7" s="251"/>
      <c r="G7" s="251"/>
      <c r="H7" s="251"/>
      <c r="I7" s="251"/>
      <c r="J7" s="251"/>
    </row>
    <row r="9" spans="1:10" s="182" customFormat="1" ht="44.25" customHeight="1" x14ac:dyDescent="0.2">
      <c r="B9" s="242" t="s">
        <v>138</v>
      </c>
      <c r="C9" s="243"/>
      <c r="D9" s="244"/>
      <c r="E9" s="245" t="s">
        <v>126</v>
      </c>
      <c r="F9" s="246"/>
      <c r="G9" s="246"/>
      <c r="H9" s="246"/>
      <c r="I9" s="246"/>
      <c r="J9" s="247"/>
    </row>
    <row r="10" spans="1:10" s="182" customFormat="1" ht="75" x14ac:dyDescent="0.2">
      <c r="A10" s="183" t="s">
        <v>127</v>
      </c>
      <c r="B10" s="183" t="s">
        <v>128</v>
      </c>
      <c r="C10" s="183" t="s">
        <v>4</v>
      </c>
      <c r="D10" s="184" t="s">
        <v>129</v>
      </c>
      <c r="E10" s="183" t="s">
        <v>130</v>
      </c>
      <c r="F10" s="184" t="s">
        <v>129</v>
      </c>
      <c r="G10" s="183" t="s">
        <v>131</v>
      </c>
      <c r="H10" s="183" t="s">
        <v>132</v>
      </c>
      <c r="I10" s="183" t="s">
        <v>133</v>
      </c>
      <c r="J10" s="183" t="s">
        <v>134</v>
      </c>
    </row>
    <row r="11" spans="1:10" x14ac:dyDescent="0.2">
      <c r="A11" s="185"/>
      <c r="B11" s="185" t="s">
        <v>31</v>
      </c>
      <c r="C11" s="186"/>
      <c r="D11" s="187"/>
      <c r="E11" s="186"/>
      <c r="F11" s="187"/>
      <c r="G11" s="186"/>
      <c r="H11" s="186"/>
      <c r="I11" s="187"/>
      <c r="J11" s="186"/>
    </row>
    <row r="12" spans="1:10" x14ac:dyDescent="0.2">
      <c r="A12" s="185"/>
      <c r="B12" s="185" t="s">
        <v>51</v>
      </c>
      <c r="C12" s="186"/>
      <c r="D12" s="187"/>
      <c r="E12" s="186"/>
      <c r="F12" s="187"/>
      <c r="G12" s="186"/>
      <c r="H12" s="186"/>
      <c r="I12" s="187"/>
      <c r="J12" s="186"/>
    </row>
    <row r="13" spans="1:10" x14ac:dyDescent="0.2">
      <c r="A13" s="185"/>
      <c r="B13" s="185" t="s">
        <v>53</v>
      </c>
      <c r="C13" s="186"/>
      <c r="D13" s="187"/>
      <c r="E13" s="186"/>
      <c r="F13" s="187"/>
      <c r="G13" s="186"/>
      <c r="H13" s="186"/>
      <c r="I13" s="187"/>
      <c r="J13" s="186"/>
    </row>
    <row r="14" spans="1:10" x14ac:dyDescent="0.2">
      <c r="A14" s="185"/>
      <c r="B14" s="185" t="s">
        <v>57</v>
      </c>
      <c r="C14" s="186"/>
      <c r="D14" s="187"/>
      <c r="E14" s="186"/>
      <c r="F14" s="187"/>
      <c r="G14" s="186"/>
      <c r="H14" s="186"/>
      <c r="I14" s="187"/>
      <c r="J14" s="186"/>
    </row>
    <row r="15" spans="1:10" x14ac:dyDescent="0.2">
      <c r="A15" s="185"/>
      <c r="B15" s="185" t="s">
        <v>64</v>
      </c>
      <c r="C15" s="186"/>
      <c r="D15" s="187"/>
      <c r="E15" s="186"/>
      <c r="F15" s="187"/>
      <c r="G15" s="186"/>
      <c r="H15" s="186"/>
      <c r="I15" s="187"/>
      <c r="J15" s="186"/>
    </row>
    <row r="16" spans="1:10" x14ac:dyDescent="0.2">
      <c r="A16" s="185"/>
      <c r="B16" s="185"/>
      <c r="C16" s="186"/>
      <c r="D16" s="187"/>
      <c r="E16" s="186"/>
      <c r="F16" s="187"/>
      <c r="G16" s="186"/>
      <c r="H16" s="186"/>
      <c r="I16" s="187"/>
      <c r="J16" s="186"/>
    </row>
    <row r="17" spans="1:10" s="190" customFormat="1" ht="15" x14ac:dyDescent="0.25">
      <c r="A17" s="188"/>
      <c r="B17" s="248" t="s">
        <v>135</v>
      </c>
      <c r="C17" s="249"/>
      <c r="D17" s="193">
        <f>SUM(D11:D16)</f>
        <v>0</v>
      </c>
      <c r="E17" s="189"/>
      <c r="F17" s="193">
        <f>SUM(F11:F16)</f>
        <v>0</v>
      </c>
      <c r="G17" s="189"/>
      <c r="H17" s="189"/>
      <c r="I17" s="193">
        <f>SUM(I11:I16)</f>
        <v>0</v>
      </c>
      <c r="J17" s="189"/>
    </row>
    <row r="20" spans="1:10" s="182" customFormat="1" ht="44.25" customHeight="1" x14ac:dyDescent="0.2">
      <c r="B20" s="242" t="s">
        <v>141</v>
      </c>
      <c r="C20" s="243"/>
      <c r="D20" s="244"/>
      <c r="E20" s="245" t="s">
        <v>126</v>
      </c>
      <c r="F20" s="246"/>
      <c r="G20" s="246"/>
      <c r="H20" s="246"/>
      <c r="I20" s="246"/>
      <c r="J20" s="247"/>
    </row>
    <row r="21" spans="1:10" s="182" customFormat="1" ht="75" x14ac:dyDescent="0.2">
      <c r="A21" s="183" t="s">
        <v>127</v>
      </c>
      <c r="B21" s="183" t="s">
        <v>128</v>
      </c>
      <c r="C21" s="183" t="s">
        <v>4</v>
      </c>
      <c r="D21" s="184" t="s">
        <v>129</v>
      </c>
      <c r="E21" s="183" t="s">
        <v>130</v>
      </c>
      <c r="F21" s="184" t="s">
        <v>129</v>
      </c>
      <c r="G21" s="183" t="s">
        <v>131</v>
      </c>
      <c r="H21" s="183" t="s">
        <v>132</v>
      </c>
      <c r="I21" s="183" t="s">
        <v>133</v>
      </c>
      <c r="J21" s="183" t="s">
        <v>134</v>
      </c>
    </row>
    <row r="22" spans="1:10" x14ac:dyDescent="0.2">
      <c r="A22" s="185"/>
      <c r="B22" s="185" t="s">
        <v>31</v>
      </c>
      <c r="C22" s="186"/>
      <c r="D22" s="187"/>
      <c r="E22" s="186"/>
      <c r="F22" s="187"/>
      <c r="G22" s="186"/>
      <c r="H22" s="186"/>
      <c r="I22" s="187"/>
      <c r="J22" s="186"/>
    </row>
    <row r="23" spans="1:10" x14ac:dyDescent="0.2">
      <c r="A23" s="185"/>
      <c r="B23" s="185" t="s">
        <v>51</v>
      </c>
      <c r="C23" s="186"/>
      <c r="D23" s="187"/>
      <c r="E23" s="186"/>
      <c r="F23" s="187"/>
      <c r="G23" s="186"/>
      <c r="H23" s="186"/>
      <c r="I23" s="187"/>
      <c r="J23" s="186"/>
    </row>
    <row r="24" spans="1:10" x14ac:dyDescent="0.2">
      <c r="A24" s="185"/>
      <c r="B24" s="185" t="s">
        <v>53</v>
      </c>
      <c r="C24" s="186"/>
      <c r="D24" s="187"/>
      <c r="E24" s="186"/>
      <c r="F24" s="187"/>
      <c r="G24" s="186"/>
      <c r="H24" s="186"/>
      <c r="I24" s="187"/>
      <c r="J24" s="186"/>
    </row>
    <row r="25" spans="1:10" x14ac:dyDescent="0.2">
      <c r="A25" s="185"/>
      <c r="B25" s="185" t="s">
        <v>57</v>
      </c>
      <c r="C25" s="186"/>
      <c r="D25" s="187"/>
      <c r="E25" s="186"/>
      <c r="F25" s="187"/>
      <c r="G25" s="186"/>
      <c r="H25" s="186"/>
      <c r="I25" s="187"/>
      <c r="J25" s="186"/>
    </row>
    <row r="26" spans="1:10" x14ac:dyDescent="0.2">
      <c r="A26" s="185"/>
      <c r="B26" s="185" t="s">
        <v>64</v>
      </c>
      <c r="C26" s="186"/>
      <c r="D26" s="187"/>
      <c r="E26" s="186"/>
      <c r="F26" s="187"/>
      <c r="G26" s="186"/>
      <c r="H26" s="186"/>
      <c r="I26" s="187"/>
      <c r="J26" s="186"/>
    </row>
    <row r="27" spans="1:10" x14ac:dyDescent="0.2">
      <c r="A27" s="185"/>
      <c r="B27" s="185"/>
      <c r="C27" s="186"/>
      <c r="D27" s="187"/>
      <c r="E27" s="186"/>
      <c r="F27" s="187"/>
      <c r="G27" s="186"/>
      <c r="H27" s="186"/>
      <c r="I27" s="187"/>
      <c r="J27" s="186"/>
    </row>
    <row r="28" spans="1:10" s="190" customFormat="1" ht="15" x14ac:dyDescent="0.25">
      <c r="A28" s="188"/>
      <c r="B28" s="248" t="s">
        <v>135</v>
      </c>
      <c r="C28" s="249"/>
      <c r="D28" s="193">
        <f>SUM(D22:D27)</f>
        <v>0</v>
      </c>
      <c r="E28" s="189"/>
      <c r="F28" s="193">
        <f>SUM(F22:F27)</f>
        <v>0</v>
      </c>
      <c r="G28" s="189"/>
      <c r="H28" s="189"/>
      <c r="I28" s="193">
        <f>SUM(I22:I27)</f>
        <v>0</v>
      </c>
      <c r="J28" s="189"/>
    </row>
    <row r="30" spans="1:10" s="191" customFormat="1" ht="12.75" x14ac:dyDescent="0.2">
      <c r="B30" s="191" t="s">
        <v>136</v>
      </c>
      <c r="D30" s="192"/>
      <c r="F30" s="192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Bereginya</cp:lastModifiedBy>
  <cp:lastPrinted>2021-01-06T12:52:38Z</cp:lastPrinted>
  <dcterms:modified xsi:type="dcterms:W3CDTF">2021-01-06T13:15:21Z</dcterms:modified>
</cp:coreProperties>
</file>