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Звіт" sheetId="1" r:id="rId1"/>
  </sheets>
  <definedNames>
    <definedName name="_xlnm._FilterDatabase" localSheetId="0" hidden="1">Звіт!$A$19:$T$19</definedName>
  </definedNames>
  <calcPr calcId="144525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M89" i="1" l="1"/>
  <c r="O73" i="1"/>
  <c r="O56" i="1"/>
  <c r="O57" i="1"/>
  <c r="O58" i="1"/>
  <c r="O55" i="1"/>
  <c r="M30" i="1" l="1"/>
  <c r="K47" i="1"/>
  <c r="P39" i="1"/>
  <c r="R39" i="1" s="1"/>
  <c r="P38" i="1"/>
  <c r="R38" i="1" s="1"/>
  <c r="S38" i="1" s="1"/>
  <c r="P37" i="1"/>
  <c r="R37" i="1"/>
  <c r="S37" i="1" s="1"/>
  <c r="P36" i="1"/>
  <c r="R36" i="1"/>
  <c r="S36" i="1" s="1"/>
  <c r="P35" i="1"/>
  <c r="R35" i="1" s="1"/>
  <c r="P34" i="1"/>
  <c r="R34" i="1" s="1"/>
  <c r="M39" i="1"/>
  <c r="Q39" i="1"/>
  <c r="M38" i="1"/>
  <c r="Q38" i="1" s="1"/>
  <c r="M37" i="1"/>
  <c r="Q37" i="1"/>
  <c r="M36" i="1"/>
  <c r="Q36" i="1"/>
  <c r="M35" i="1"/>
  <c r="Q35" i="1"/>
  <c r="M34" i="1"/>
  <c r="Q34" i="1" s="1"/>
  <c r="Q30" i="1" s="1"/>
  <c r="J86" i="1"/>
  <c r="G86" i="1"/>
  <c r="P85" i="1"/>
  <c r="M85" i="1"/>
  <c r="Q85" i="1" s="1"/>
  <c r="J83" i="1"/>
  <c r="G83" i="1"/>
  <c r="P82" i="1"/>
  <c r="R82" i="1" s="1"/>
  <c r="M82" i="1"/>
  <c r="Q82" i="1" s="1"/>
  <c r="P81" i="1"/>
  <c r="M81" i="1"/>
  <c r="Q81" i="1" s="1"/>
  <c r="P78" i="1"/>
  <c r="M78" i="1"/>
  <c r="J78" i="1"/>
  <c r="R78" i="1" s="1"/>
  <c r="G78" i="1"/>
  <c r="P77" i="1"/>
  <c r="M77" i="1"/>
  <c r="J77" i="1"/>
  <c r="G77" i="1"/>
  <c r="Q77" i="1" s="1"/>
  <c r="P76" i="1"/>
  <c r="M76" i="1"/>
  <c r="J76" i="1"/>
  <c r="G76" i="1"/>
  <c r="M73" i="1"/>
  <c r="J73" i="1"/>
  <c r="G73" i="1"/>
  <c r="P72" i="1"/>
  <c r="M72" i="1"/>
  <c r="J72" i="1"/>
  <c r="G72" i="1"/>
  <c r="P71" i="1"/>
  <c r="M71" i="1"/>
  <c r="J71" i="1"/>
  <c r="R71" i="1" s="1"/>
  <c r="G71" i="1"/>
  <c r="P68" i="1"/>
  <c r="M68" i="1"/>
  <c r="J68" i="1"/>
  <c r="R68" i="1" s="1"/>
  <c r="G68" i="1"/>
  <c r="Q68" i="1" s="1"/>
  <c r="P67" i="1"/>
  <c r="M67" i="1"/>
  <c r="J67" i="1"/>
  <c r="G67" i="1"/>
  <c r="P66" i="1"/>
  <c r="M66" i="1"/>
  <c r="J66" i="1"/>
  <c r="G66" i="1"/>
  <c r="P63" i="1"/>
  <c r="M63" i="1"/>
  <c r="J63" i="1"/>
  <c r="G63" i="1"/>
  <c r="Q63" i="1" s="1"/>
  <c r="P62" i="1"/>
  <c r="M62" i="1"/>
  <c r="J62" i="1"/>
  <c r="R62" i="1" s="1"/>
  <c r="G62" i="1"/>
  <c r="Q62" i="1" s="1"/>
  <c r="P61" i="1"/>
  <c r="M61" i="1"/>
  <c r="J61" i="1"/>
  <c r="R61" i="1" s="1"/>
  <c r="G61" i="1"/>
  <c r="M58" i="1"/>
  <c r="J58" i="1"/>
  <c r="G58" i="1"/>
  <c r="J57" i="1"/>
  <c r="G57" i="1"/>
  <c r="M56" i="1"/>
  <c r="J56" i="1"/>
  <c r="G56" i="1"/>
  <c r="R55" i="1"/>
  <c r="M55" i="1"/>
  <c r="J55" i="1"/>
  <c r="G55" i="1"/>
  <c r="G59" i="1" s="1"/>
  <c r="P52" i="1"/>
  <c r="M52" i="1"/>
  <c r="J52" i="1"/>
  <c r="G52" i="1"/>
  <c r="Q52" i="1" s="1"/>
  <c r="P51" i="1"/>
  <c r="M51" i="1"/>
  <c r="J51" i="1"/>
  <c r="R51" i="1" s="1"/>
  <c r="G51" i="1"/>
  <c r="R50" i="1"/>
  <c r="M50" i="1"/>
  <c r="J50" i="1"/>
  <c r="G50" i="1"/>
  <c r="G48" i="1"/>
  <c r="M47" i="1"/>
  <c r="J47" i="1"/>
  <c r="G47" i="1"/>
  <c r="P46" i="1"/>
  <c r="M46" i="1"/>
  <c r="M48" i="1" s="1"/>
  <c r="J46" i="1"/>
  <c r="G46" i="1"/>
  <c r="P43" i="1"/>
  <c r="R43" i="1" s="1"/>
  <c r="M43" i="1"/>
  <c r="Q43" i="1" s="1"/>
  <c r="S43" i="1" s="1"/>
  <c r="P42" i="1"/>
  <c r="M42" i="1"/>
  <c r="Q42" i="1" s="1"/>
  <c r="P41" i="1"/>
  <c r="R41" i="1" s="1"/>
  <c r="M41" i="1"/>
  <c r="P33" i="1"/>
  <c r="R33" i="1" s="1"/>
  <c r="M33" i="1"/>
  <c r="Q33" i="1" s="1"/>
  <c r="P32" i="1"/>
  <c r="R32" i="1" s="1"/>
  <c r="M32" i="1"/>
  <c r="Q32" i="1" s="1"/>
  <c r="P31" i="1"/>
  <c r="R31" i="1" s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Q22" i="1"/>
  <c r="P22" i="1"/>
  <c r="M22" i="1"/>
  <c r="J22" i="1"/>
  <c r="G22" i="1"/>
  <c r="R21" i="1"/>
  <c r="R22" i="1" s="1"/>
  <c r="Q21" i="1"/>
  <c r="P30" i="1" l="1"/>
  <c r="N47" i="1" s="1"/>
  <c r="P47" i="1" s="1"/>
  <c r="R47" i="1" s="1"/>
  <c r="R30" i="1"/>
  <c r="S34" i="1"/>
  <c r="S35" i="1"/>
  <c r="S39" i="1"/>
  <c r="R77" i="1"/>
  <c r="R72" i="1"/>
  <c r="S72" i="1" s="1"/>
  <c r="Q72" i="1"/>
  <c r="R58" i="1"/>
  <c r="M59" i="1"/>
  <c r="Q56" i="1"/>
  <c r="R27" i="1"/>
  <c r="P26" i="1"/>
  <c r="R29" i="1"/>
  <c r="S33" i="1"/>
  <c r="Q28" i="1"/>
  <c r="M26" i="1"/>
  <c r="M53" i="1"/>
  <c r="P59" i="1"/>
  <c r="Q58" i="1"/>
  <c r="Q67" i="1"/>
  <c r="P64" i="1"/>
  <c r="R67" i="1"/>
  <c r="R76" i="1"/>
  <c r="R79" i="1" s="1"/>
  <c r="Q83" i="1"/>
  <c r="M86" i="1"/>
  <c r="R64" i="1"/>
  <c r="S28" i="1"/>
  <c r="S63" i="1"/>
  <c r="Q50" i="1"/>
  <c r="S50" i="1" s="1"/>
  <c r="R52" i="1"/>
  <c r="R53" i="1" s="1"/>
  <c r="R56" i="1"/>
  <c r="R63" i="1"/>
  <c r="P69" i="1"/>
  <c r="Q46" i="1"/>
  <c r="S68" i="1"/>
  <c r="P74" i="1"/>
  <c r="G53" i="1"/>
  <c r="Q57" i="1"/>
  <c r="Q73" i="1"/>
  <c r="P79" i="1"/>
  <c r="J26" i="1"/>
  <c r="J44" i="1" s="1"/>
  <c r="R28" i="1"/>
  <c r="R26" i="1" s="1"/>
  <c r="Q29" i="1"/>
  <c r="S29" i="1" s="1"/>
  <c r="R57" i="1"/>
  <c r="S57" i="1" s="1"/>
  <c r="R66" i="1"/>
  <c r="R73" i="1"/>
  <c r="G26" i="1"/>
  <c r="G44" i="1" s="1"/>
  <c r="Q47" i="1"/>
  <c r="Q51" i="1"/>
  <c r="Q53" i="1" s="1"/>
  <c r="Q78" i="1"/>
  <c r="S78" i="1" s="1"/>
  <c r="M83" i="1"/>
  <c r="Q27" i="1"/>
  <c r="R42" i="1"/>
  <c r="R40" i="1" s="1"/>
  <c r="P40" i="1"/>
  <c r="S51" i="1"/>
  <c r="J59" i="1"/>
  <c r="J64" i="1"/>
  <c r="J69" i="1"/>
  <c r="J74" i="1"/>
  <c r="J79" i="1"/>
  <c r="P86" i="1"/>
  <c r="R85" i="1"/>
  <c r="R86" i="1" s="1"/>
  <c r="S21" i="1"/>
  <c r="S22" i="1" s="1"/>
  <c r="Q31" i="1"/>
  <c r="S32" i="1"/>
  <c r="J48" i="1"/>
  <c r="P83" i="1"/>
  <c r="M40" i="1"/>
  <c r="Q41" i="1"/>
  <c r="S42" i="1"/>
  <c r="J53" i="1"/>
  <c r="P53" i="1"/>
  <c r="S52" i="1"/>
  <c r="S53" i="1" s="1"/>
  <c r="G64" i="1"/>
  <c r="M64" i="1"/>
  <c r="Q61" i="1"/>
  <c r="S62" i="1"/>
  <c r="G69" i="1"/>
  <c r="M69" i="1"/>
  <c r="Q66" i="1"/>
  <c r="S67" i="1"/>
  <c r="G74" i="1"/>
  <c r="M74" i="1"/>
  <c r="Q71" i="1"/>
  <c r="G79" i="1"/>
  <c r="M79" i="1"/>
  <c r="Q76" i="1"/>
  <c r="S77" i="1"/>
  <c r="S82" i="1"/>
  <c r="Q86" i="1"/>
  <c r="R46" i="1"/>
  <c r="Q55" i="1"/>
  <c r="R81" i="1"/>
  <c r="R83" i="1" s="1"/>
  <c r="R48" i="1" l="1"/>
  <c r="P48" i="1"/>
  <c r="P44" i="1"/>
  <c r="P87" i="1" s="1"/>
  <c r="S47" i="1"/>
  <c r="S85" i="1"/>
  <c r="S86" i="1" s="1"/>
  <c r="R74" i="1"/>
  <c r="S58" i="1"/>
  <c r="S56" i="1"/>
  <c r="R59" i="1"/>
  <c r="Q48" i="1"/>
  <c r="M44" i="1"/>
  <c r="M87" i="1" s="1"/>
  <c r="J87" i="1"/>
  <c r="J89" i="1" s="1"/>
  <c r="G87" i="1"/>
  <c r="G89" i="1" s="1"/>
  <c r="S73" i="1"/>
  <c r="R69" i="1"/>
  <c r="R44" i="1"/>
  <c r="Q74" i="1"/>
  <c r="S71" i="1"/>
  <c r="S46" i="1"/>
  <c r="S48" i="1" s="1"/>
  <c r="Q26" i="1"/>
  <c r="S27" i="1"/>
  <c r="S26" i="1" s="1"/>
  <c r="Q59" i="1"/>
  <c r="S55" i="1"/>
  <c r="Q79" i="1"/>
  <c r="S76" i="1"/>
  <c r="S79" i="1" s="1"/>
  <c r="Q69" i="1"/>
  <c r="S66" i="1"/>
  <c r="S69" i="1" s="1"/>
  <c r="Q64" i="1"/>
  <c r="S61" i="1"/>
  <c r="S64" i="1" s="1"/>
  <c r="Q40" i="1"/>
  <c r="S41" i="1"/>
  <c r="S40" i="1" s="1"/>
  <c r="S31" i="1"/>
  <c r="S30" i="1" s="1"/>
  <c r="S81" i="1"/>
  <c r="S83" i="1" s="1"/>
  <c r="S74" i="1" l="1"/>
  <c r="S59" i="1"/>
  <c r="R87" i="1"/>
  <c r="S44" i="1"/>
  <c r="S87" i="1" s="1"/>
  <c r="S89" i="1" s="1"/>
  <c r="Q44" i="1"/>
  <c r="Q87" i="1" s="1"/>
</calcChain>
</file>

<file path=xl/sharedStrings.xml><?xml version="1.0" encoding="utf-8"?>
<sst xmlns="http://schemas.openxmlformats.org/spreadsheetml/2006/main" count="265" uniqueCount="154">
  <si>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</si>
  <si>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</si>
  <si>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</si>
  <si>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</si>
  <si>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</si>
  <si>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</si>
  <si>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</si>
  <si>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</si>
  <si>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</si>
  <si>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</si>
  <si>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</si>
  <si>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</si>
  <si>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</si>
  <si>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</si>
  <si>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</si>
  <si>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</si>
  <si>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</si>
  <si>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</si>
  <si>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</si>
  <si>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</si>
  <si>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</si>
  <si>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</si>
  <si>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</si>
  <si>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</si>
  <si>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</si>
  <si>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</si>
  <si>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</si>
  <si>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</si>
  <si>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</si>
  <si>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</si>
  <si>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</si>
  <si>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</si>
  <si>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</si>
  <si>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</si>
  <si>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</si>
  <si>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</si>
  <si>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</si>
  <si>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</si>
  <si>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</si>
  <si>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</si>
  <si>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</si>
  <si>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</si>
  <si>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</si>
  <si>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</si>
  <si>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</si>
  <si>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</si>
  <si>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</si>
  <si>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</si>
  <si>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</si>
  <si>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</si>
  <si>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</si>
  <si>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</si>
  <si>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</si>
  <si>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</si>
  <si>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</si>
  <si>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</si>
  <si>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</si>
  <si>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</si>
  <si>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</si>
  <si>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</si>
  <si>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</si>
  <si>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</si>
  <si>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</si>
  <si>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</si>
  <si>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</si>
  <si>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</si>
  <si>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</si>
  <si>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</si>
  <si>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</si>
  <si>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</si>
  <si>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</si>
  <si>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</si>
  <si>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</si>
  <si>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</si>
  <si>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</si>
  <si>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</si>
  <si>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</si>
  <si>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</si>
  <si>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</si>
  <si>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</si>
  <si>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</si>
  <si>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</si>
  <si>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</si>
  <si>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</si>
  <si>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</si>
  <si>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</si>
  <si>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</si>
  <si>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</si>
  <si>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</si>
  <si>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</si>
  <si>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</si>
  <si>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</si>
  <si>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</si>
  <si>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</si>
  <si>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</si>
  <si>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</si>
  <si>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</si>
  <si>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</si>
  <si>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</si>
  <si>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</si>
  <si>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</si>
  <si>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</si>
  <si>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</si>
  <si>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</si>
  <si>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</si>
  <si>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</si>
  <si>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</si>
  <si>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</si>
  <si>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</si>
  <si>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</si>
  <si>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</si>
  <si>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</si>
  <si>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</si>
  <si>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</si>
  <si>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</si>
  <si>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</si>
  <si>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</si>
  <si>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</si>
  <si>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</si>
  <si>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</si>
  <si>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</si>
  <si>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</si>
  <si>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</si>
  <si>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</si>
  <si>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</si>
  <si>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</si>
  <si>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</si>
  <si>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</si>
  <si>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Артозей Євгенія Святославівна,виконання робіт акторки театру</t>
  </si>
  <si>
    <t>Синиця Олександра Володимирівна,виконання робіт менеджера театру</t>
  </si>
  <si>
    <t>1.2.4</t>
  </si>
  <si>
    <t>1.2.5</t>
  </si>
  <si>
    <t>1.2.6</t>
  </si>
  <si>
    <t>1.2.7</t>
  </si>
  <si>
    <t>1.2.8</t>
  </si>
  <si>
    <t>1.2.9</t>
  </si>
  <si>
    <t>Льопа Євген Володимирович,надання послуг актора театру</t>
  </si>
  <si>
    <t>Матвійчук Богдана Володимирівна,виконання робіт акторки театру</t>
  </si>
  <si>
    <t>Матвійчук Дмитро Васильович,надання послуг актора театру</t>
  </si>
  <si>
    <t>Коваленко Анжела Олегівна,послуги проектного менеджера</t>
  </si>
  <si>
    <t>Старченко Інна Георгіївна,послуги звукооператора</t>
  </si>
  <si>
    <t>згідно середньої ринкової зарплати для посад перфомативного мистецтва</t>
  </si>
  <si>
    <t>згідно чинного законодавства України.</t>
  </si>
  <si>
    <t>згідно договору про оренду приміщення, Приміщення використовується для поточної діяльності ГО "Молодіжний народний театр "АСКАЛ" , в ньому відбуваються репетиції театру, прем"єри вистав, та поточні, планові покази вистав. До стратегічних планів використання приміщення належить також відкриття культурно - мистецького центру.</t>
  </si>
  <si>
    <t>Вивіз сміття</t>
  </si>
  <si>
    <t>Таргетована реклама у соціальних мережах:Instagram,Facebook</t>
  </si>
  <si>
    <t>Шкварко Інна Володимирівна,послуги бухгалтерського супроводу</t>
  </si>
  <si>
    <t>№ 3INST51-05986 від "02" листопада 2020 року</t>
  </si>
  <si>
    <t>Повна назва організації  Грантоотримувача: Громадська організація "Народний молодіжний театр "АСКАЛ"</t>
  </si>
  <si>
    <t>Додаток № 4</t>
  </si>
  <si>
    <t>Полтавська обл., м. Кременчук,вул. Першотравнева,38 (178,2 кв.м)</t>
  </si>
  <si>
    <t>Голова ГО "Народний молодіжний театр "АСКАЛ"</t>
  </si>
  <si>
    <t>Воробйов М.В.</t>
  </si>
  <si>
    <t>Воробйов Максим Вікторович,надання послуг режисера театру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</si>
</sst>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8"/>
      <name val="Arial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/>
    <xf numFmtId="166" fontId="4" fillId="5" borderId="56" xfId="0" applyNumberFormat="1" applyFont="1" applyFill="1" applyBorder="1" applyAlignment="1">
      <alignment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4" fontId="5" fillId="0" borderId="79" xfId="0" applyNumberFormat="1" applyFont="1" applyBorder="1" applyAlignment="1">
      <alignment horizontal="center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right" vertical="top" wrapText="1"/>
    </xf>
    <xf numFmtId="3" fontId="5" fillId="0" borderId="85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right" vertical="top" wrapText="1"/>
    </xf>
    <xf numFmtId="3" fontId="5" fillId="0" borderId="87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right" vertical="top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right" vertical="top" wrapText="1"/>
    </xf>
    <xf numFmtId="3" fontId="5" fillId="0" borderId="91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4" fontId="5" fillId="0" borderId="94" xfId="0" applyNumberFormat="1" applyFont="1" applyBorder="1" applyAlignment="1">
      <alignment horizontal="right" vertical="top" wrapText="1"/>
    </xf>
    <xf numFmtId="4" fontId="5" fillId="0" borderId="95" xfId="0" applyNumberFormat="1" applyFont="1" applyBorder="1" applyAlignment="1">
      <alignment horizontal="right" vertical="top" wrapText="1"/>
    </xf>
    <xf numFmtId="4" fontId="5" fillId="0" borderId="80" xfId="0" applyNumberFormat="1" applyFont="1" applyBorder="1" applyAlignment="1">
      <alignment horizontal="right" vertical="top" wrapText="1"/>
    </xf>
    <xf numFmtId="4" fontId="5" fillId="0" borderId="96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horizontal="right" vertical="top" wrapText="1"/>
    </xf>
    <xf numFmtId="166" fontId="5" fillId="0" borderId="98" xfId="0" applyNumberFormat="1" applyFont="1" applyBorder="1" applyAlignment="1">
      <alignment vertical="top" wrapText="1"/>
    </xf>
    <xf numFmtId="166" fontId="5" fillId="0" borderId="99" xfId="0" applyNumberFormat="1" applyFont="1" applyFill="1" applyBorder="1" applyAlignment="1">
      <alignment vertical="top" wrapText="1"/>
    </xf>
    <xf numFmtId="166" fontId="5" fillId="0" borderId="81" xfId="0" applyNumberFormat="1" applyFont="1" applyBorder="1" applyAlignment="1">
      <alignment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0" borderId="100" xfId="0" applyNumberFormat="1" applyFont="1" applyBorder="1" applyAlignment="1">
      <alignment vertical="top" wrapText="1"/>
    </xf>
    <xf numFmtId="49" fontId="4" fillId="0" borderId="101" xfId="0" applyNumberFormat="1" applyFont="1" applyBorder="1" applyAlignment="1">
      <alignment horizontal="center" vertical="top" wrapText="1"/>
    </xf>
    <xf numFmtId="166" fontId="4" fillId="0" borderId="102" xfId="0" applyNumberFormat="1" applyFont="1" applyBorder="1" applyAlignment="1">
      <alignment vertical="top" wrapText="1"/>
    </xf>
    <xf numFmtId="49" fontId="4" fillId="0" borderId="103" xfId="0" applyNumberFormat="1" applyFont="1" applyBorder="1" applyAlignment="1">
      <alignment horizontal="center" vertical="top" wrapText="1"/>
    </xf>
    <xf numFmtId="166" fontId="4" fillId="0" borderId="104" xfId="0" applyNumberFormat="1" applyFont="1" applyBorder="1" applyAlignment="1">
      <alignment vertical="top" wrapText="1"/>
    </xf>
    <xf numFmtId="49" fontId="4" fillId="0" borderId="105" xfId="0" applyNumberFormat="1" applyFont="1" applyBorder="1" applyAlignment="1">
      <alignment horizontal="center" vertical="top" wrapText="1"/>
    </xf>
    <xf numFmtId="166" fontId="4" fillId="0" borderId="106" xfId="0" applyNumberFormat="1" applyFont="1" applyBorder="1" applyAlignment="1">
      <alignment vertical="top" wrapText="1"/>
    </xf>
    <xf numFmtId="49" fontId="4" fillId="0" borderId="107" xfId="0" applyNumberFormat="1" applyFont="1" applyBorder="1" applyAlignment="1">
      <alignment horizontal="center" vertical="top" wrapText="1"/>
    </xf>
    <xf numFmtId="166" fontId="5" fillId="0" borderId="41" xfId="0" applyNumberFormat="1" applyFont="1" applyBorder="1" applyAlignment="1">
      <alignment horizontal="center" vertical="top" wrapText="1"/>
    </xf>
    <xf numFmtId="166" fontId="5" fillId="0" borderId="70" xfId="0" applyNumberFormat="1" applyFont="1" applyBorder="1" applyAlignment="1">
      <alignment horizontal="center" vertical="top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5" fillId="0" borderId="110" xfId="0" applyNumberFormat="1" applyFont="1" applyBorder="1" applyAlignment="1">
      <alignment horizontal="center" vertical="center" wrapText="1"/>
    </xf>
    <xf numFmtId="3" fontId="5" fillId="0" borderId="111" xfId="0" applyNumberFormat="1" applyFont="1" applyBorder="1" applyAlignment="1">
      <alignment horizontal="center" vertical="center" wrapText="1"/>
    </xf>
    <xf numFmtId="3" fontId="5" fillId="0" borderId="99" xfId="0" applyNumberFormat="1" applyFont="1" applyBorder="1" applyAlignment="1">
      <alignment horizontal="center" vertical="center" wrapText="1"/>
    </xf>
    <xf numFmtId="3" fontId="5" fillId="0" borderId="112" xfId="0" applyNumberFormat="1" applyFont="1" applyBorder="1" applyAlignment="1">
      <alignment horizontal="center" vertical="center" wrapText="1"/>
    </xf>
    <xf numFmtId="3" fontId="5" fillId="0" borderId="113" xfId="0" applyNumberFormat="1" applyFont="1" applyBorder="1" applyAlignment="1">
      <alignment horizontal="center" vertical="center" wrapText="1"/>
    </xf>
    <xf numFmtId="3" fontId="5" fillId="0" borderId="114" xfId="0" applyNumberFormat="1" applyFont="1" applyBorder="1" applyAlignment="1">
      <alignment horizontal="center" vertical="center" wrapText="1"/>
    </xf>
    <xf numFmtId="166" fontId="5" fillId="0" borderId="91" xfId="0" applyNumberFormat="1" applyFont="1" applyBorder="1" applyAlignment="1">
      <alignment vertical="top" wrapText="1"/>
    </xf>
    <xf numFmtId="166" fontId="5" fillId="0" borderId="115" xfId="0" applyNumberFormat="1" applyFont="1" applyBorder="1" applyAlignment="1">
      <alignment horizontal="center" vertical="top" wrapText="1"/>
    </xf>
    <xf numFmtId="0" fontId="5" fillId="0" borderId="70" xfId="0" applyFont="1" applyBorder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166" fontId="22" fillId="4" borderId="31" xfId="0" applyNumberFormat="1" applyFont="1" applyFill="1" applyBorder="1" applyAlignment="1">
      <alignment wrapText="1"/>
    </xf>
    <xf numFmtId="3" fontId="22" fillId="4" borderId="76" xfId="0" applyNumberFormat="1" applyFont="1" applyFill="1" applyBorder="1" applyAlignment="1">
      <alignment wrapText="1"/>
    </xf>
    <xf numFmtId="4" fontId="22" fillId="4" borderId="39" xfId="0" applyNumberFormat="1" applyFont="1" applyFill="1" applyBorder="1" applyAlignment="1">
      <alignment wrapText="1"/>
    </xf>
    <xf numFmtId="4" fontId="22" fillId="4" borderId="39" xfId="0" applyNumberFormat="1" applyFont="1" applyFill="1" applyBorder="1" applyAlignment="1">
      <alignment horizontal="right" vertical="top" wrapText="1"/>
    </xf>
    <xf numFmtId="3" fontId="22" fillId="4" borderId="39" xfId="0" applyNumberFormat="1" applyFont="1" applyFill="1" applyBorder="1" applyAlignment="1">
      <alignment wrapText="1"/>
    </xf>
    <xf numFmtId="4" fontId="22" fillId="4" borderId="77" xfId="0" applyNumberFormat="1" applyFont="1" applyFill="1" applyBorder="1" applyAlignment="1">
      <alignment horizontal="right" vertical="top" wrapText="1"/>
    </xf>
    <xf numFmtId="4" fontId="22" fillId="4" borderId="31" xfId="0" applyNumberFormat="1" applyFont="1" applyFill="1" applyBorder="1" applyAlignment="1">
      <alignment horizontal="right" vertical="top" wrapText="1"/>
    </xf>
    <xf numFmtId="0" fontId="22" fillId="4" borderId="40" xfId="0" applyFont="1" applyFill="1" applyBorder="1" applyAlignment="1">
      <alignment wrapText="1"/>
    </xf>
    <xf numFmtId="166" fontId="23" fillId="0" borderId="50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6"/>
  <sheetViews>
    <sheetView tabSelected="1" topLeftCell="G1" zoomScale="80" zoomScaleNormal="80" workbookViewId="0">
      <selection activeCell="I7" sqref="I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55" t="s">
        <v>147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90" t="s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90" t="s">
        <v>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91" t="s">
        <v>148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92" t="s">
        <v>3</v>
      </c>
      <c r="B17" s="194" t="s">
        <v>4</v>
      </c>
      <c r="C17" s="194" t="s">
        <v>5</v>
      </c>
      <c r="D17" s="196" t="s">
        <v>6</v>
      </c>
      <c r="E17" s="168" t="s">
        <v>7</v>
      </c>
      <c r="F17" s="169"/>
      <c r="G17" s="170"/>
      <c r="H17" s="168" t="s">
        <v>8</v>
      </c>
      <c r="I17" s="169"/>
      <c r="J17" s="170"/>
      <c r="K17" s="168" t="s">
        <v>9</v>
      </c>
      <c r="L17" s="169"/>
      <c r="M17" s="170"/>
      <c r="N17" s="168" t="s">
        <v>10</v>
      </c>
      <c r="O17" s="169"/>
      <c r="P17" s="170"/>
      <c r="Q17" s="187" t="s">
        <v>11</v>
      </c>
      <c r="R17" s="169"/>
      <c r="S17" s="170"/>
      <c r="T17" s="188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193"/>
      <c r="B18" s="195"/>
      <c r="C18" s="195"/>
      <c r="D18" s="197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18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310348</v>
      </c>
      <c r="N21" s="38"/>
      <c r="O21" s="39"/>
      <c r="P21" s="40">
        <v>310348</v>
      </c>
      <c r="Q21" s="40">
        <f>G21+M21</f>
        <v>310348</v>
      </c>
      <c r="R21" s="40">
        <f>J21+P21</f>
        <v>310348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310348</v>
      </c>
      <c r="N22" s="46"/>
      <c r="O22" s="47"/>
      <c r="P22" s="48">
        <f t="shared" ref="P22:S22" si="0">SUM(P21)</f>
        <v>310348</v>
      </c>
      <c r="Q22" s="48">
        <f t="shared" si="0"/>
        <v>310348</v>
      </c>
      <c r="R22" s="48">
        <f t="shared" si="0"/>
        <v>310348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71"/>
      <c r="B23" s="172"/>
      <c r="C23" s="17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223" t="s">
        <v>34</v>
      </c>
      <c r="B30" s="64" t="s">
        <v>43</v>
      </c>
      <c r="C30" s="71" t="s">
        <v>44</v>
      </c>
      <c r="D30" s="73"/>
      <c r="E30" s="199"/>
      <c r="F30" s="200"/>
      <c r="G30" s="201"/>
      <c r="H30" s="199"/>
      <c r="I30" s="200"/>
      <c r="J30" s="201"/>
      <c r="K30" s="199"/>
      <c r="L30" s="200"/>
      <c r="M30" s="201">
        <f>SUM(M31:M39)</f>
        <v>188400</v>
      </c>
      <c r="N30" s="199"/>
      <c r="O30" s="200"/>
      <c r="P30" s="201">
        <f>SUM(P31:P39)</f>
        <v>188400</v>
      </c>
      <c r="Q30" s="201">
        <f>SUM(Q31:Q39)</f>
        <v>188400</v>
      </c>
      <c r="R30" s="201">
        <f>SUM(R31:R39)</f>
        <v>188400</v>
      </c>
      <c r="S30" s="201">
        <f t="shared" ref="S30" si="9">SUM(S31:S33)</f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56.25" customHeight="1" x14ac:dyDescent="0.2">
      <c r="A31" s="224" t="s">
        <v>37</v>
      </c>
      <c r="B31" s="225" t="s">
        <v>45</v>
      </c>
      <c r="C31" s="254" t="s">
        <v>153</v>
      </c>
      <c r="D31" s="232" t="s">
        <v>40</v>
      </c>
      <c r="E31" s="234" t="s">
        <v>46</v>
      </c>
      <c r="F31" s="235"/>
      <c r="G31" s="236"/>
      <c r="H31" s="234" t="s">
        <v>46</v>
      </c>
      <c r="I31" s="235"/>
      <c r="J31" s="236"/>
      <c r="K31" s="202">
        <v>4</v>
      </c>
      <c r="L31" s="203">
        <v>6500</v>
      </c>
      <c r="M31" s="204">
        <f t="shared" ref="M31:M39" si="10">K31*L31</f>
        <v>26000</v>
      </c>
      <c r="N31" s="202">
        <v>4</v>
      </c>
      <c r="O31" s="203">
        <v>6500</v>
      </c>
      <c r="P31" s="204">
        <f t="shared" ref="P31:P39" si="11">N31*O31</f>
        <v>26000</v>
      </c>
      <c r="Q31" s="215">
        <f t="shared" ref="Q31:Q39" si="12">G31+M31</f>
        <v>26000</v>
      </c>
      <c r="R31" s="215">
        <f t="shared" ref="R31:R39" si="13">J31+P31</f>
        <v>26000</v>
      </c>
      <c r="S31" s="215">
        <f t="shared" ref="S31:S39" si="14">Q31-R31</f>
        <v>0</v>
      </c>
      <c r="T31" s="85" t="s">
        <v>141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55.5" customHeight="1" x14ac:dyDescent="0.2">
      <c r="A32" s="226" t="s">
        <v>37</v>
      </c>
      <c r="B32" s="227" t="s">
        <v>47</v>
      </c>
      <c r="C32" s="220" t="s">
        <v>128</v>
      </c>
      <c r="D32" s="232" t="s">
        <v>40</v>
      </c>
      <c r="E32" s="237"/>
      <c r="F32" s="198"/>
      <c r="G32" s="238"/>
      <c r="H32" s="237"/>
      <c r="I32" s="198"/>
      <c r="J32" s="238"/>
      <c r="K32" s="205">
        <v>4</v>
      </c>
      <c r="L32" s="83">
        <v>5000</v>
      </c>
      <c r="M32" s="206">
        <f t="shared" si="10"/>
        <v>20000</v>
      </c>
      <c r="N32" s="205">
        <v>4</v>
      </c>
      <c r="O32" s="83">
        <v>5000</v>
      </c>
      <c r="P32" s="206">
        <f t="shared" si="11"/>
        <v>20000</v>
      </c>
      <c r="Q32" s="216">
        <f t="shared" si="12"/>
        <v>20000</v>
      </c>
      <c r="R32" s="216">
        <f t="shared" si="13"/>
        <v>20000</v>
      </c>
      <c r="S32" s="216">
        <f t="shared" si="14"/>
        <v>0</v>
      </c>
      <c r="T32" s="85" t="s">
        <v>141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53.25" customHeight="1" x14ac:dyDescent="0.2">
      <c r="A33" s="228" t="s">
        <v>37</v>
      </c>
      <c r="B33" s="229" t="s">
        <v>48</v>
      </c>
      <c r="C33" s="221" t="s">
        <v>137</v>
      </c>
      <c r="D33" s="233" t="s">
        <v>40</v>
      </c>
      <c r="E33" s="237"/>
      <c r="F33" s="198"/>
      <c r="G33" s="238"/>
      <c r="H33" s="237"/>
      <c r="I33" s="198"/>
      <c r="J33" s="238"/>
      <c r="K33" s="207">
        <v>4</v>
      </c>
      <c r="L33" s="208">
        <v>5000</v>
      </c>
      <c r="M33" s="209">
        <f t="shared" si="10"/>
        <v>20000</v>
      </c>
      <c r="N33" s="207">
        <v>4</v>
      </c>
      <c r="O33" s="208">
        <v>5000</v>
      </c>
      <c r="P33" s="209">
        <f t="shared" si="11"/>
        <v>20000</v>
      </c>
      <c r="Q33" s="217">
        <f t="shared" si="12"/>
        <v>20000</v>
      </c>
      <c r="R33" s="217">
        <f t="shared" si="13"/>
        <v>20000</v>
      </c>
      <c r="S33" s="217">
        <f t="shared" si="14"/>
        <v>0</v>
      </c>
      <c r="T33" s="85" t="s">
        <v>141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154" customFormat="1" ht="52.5" customHeight="1" x14ac:dyDescent="0.2">
      <c r="A34" s="228" t="s">
        <v>37</v>
      </c>
      <c r="B34" s="229" t="s">
        <v>130</v>
      </c>
      <c r="C34" s="220" t="s">
        <v>129</v>
      </c>
      <c r="D34" s="232" t="s">
        <v>40</v>
      </c>
      <c r="E34" s="237"/>
      <c r="F34" s="198"/>
      <c r="G34" s="238"/>
      <c r="H34" s="237"/>
      <c r="I34" s="198"/>
      <c r="J34" s="238"/>
      <c r="K34" s="210">
        <v>4</v>
      </c>
      <c r="L34" s="162">
        <v>5200</v>
      </c>
      <c r="M34" s="211">
        <f t="shared" si="10"/>
        <v>20800</v>
      </c>
      <c r="N34" s="210">
        <v>4</v>
      </c>
      <c r="O34" s="162">
        <v>5200</v>
      </c>
      <c r="P34" s="211">
        <f t="shared" si="11"/>
        <v>20800</v>
      </c>
      <c r="Q34" s="218">
        <f t="shared" si="12"/>
        <v>20800</v>
      </c>
      <c r="R34" s="218">
        <f t="shared" si="13"/>
        <v>20800</v>
      </c>
      <c r="S34" s="218">
        <f t="shared" si="14"/>
        <v>0</v>
      </c>
      <c r="T34" s="85" t="s">
        <v>141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s="154" customFormat="1" ht="55.5" customHeight="1" x14ac:dyDescent="0.2">
      <c r="A35" s="228" t="s">
        <v>37</v>
      </c>
      <c r="B35" s="229" t="s">
        <v>131</v>
      </c>
      <c r="C35" s="222" t="s">
        <v>136</v>
      </c>
      <c r="D35" s="232" t="s">
        <v>40</v>
      </c>
      <c r="E35" s="237"/>
      <c r="F35" s="198"/>
      <c r="G35" s="238"/>
      <c r="H35" s="237"/>
      <c r="I35" s="198"/>
      <c r="J35" s="238"/>
      <c r="K35" s="210">
        <v>4</v>
      </c>
      <c r="L35" s="162">
        <v>5000</v>
      </c>
      <c r="M35" s="211">
        <f t="shared" si="10"/>
        <v>20000</v>
      </c>
      <c r="N35" s="210">
        <v>4</v>
      </c>
      <c r="O35" s="162">
        <v>5000</v>
      </c>
      <c r="P35" s="211">
        <f t="shared" si="11"/>
        <v>20000</v>
      </c>
      <c r="Q35" s="218">
        <f t="shared" si="12"/>
        <v>20000</v>
      </c>
      <c r="R35" s="218">
        <f t="shared" si="13"/>
        <v>20000</v>
      </c>
      <c r="S35" s="218">
        <f t="shared" si="14"/>
        <v>0</v>
      </c>
      <c r="T35" s="85" t="s">
        <v>141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54" customFormat="1" ht="54" customHeight="1" x14ac:dyDescent="0.2">
      <c r="A36" s="228" t="s">
        <v>37</v>
      </c>
      <c r="B36" s="229" t="s">
        <v>132</v>
      </c>
      <c r="C36" s="222" t="s">
        <v>138</v>
      </c>
      <c r="D36" s="232" t="s">
        <v>40</v>
      </c>
      <c r="E36" s="237"/>
      <c r="F36" s="198"/>
      <c r="G36" s="238"/>
      <c r="H36" s="237"/>
      <c r="I36" s="198"/>
      <c r="J36" s="238"/>
      <c r="K36" s="210">
        <v>4</v>
      </c>
      <c r="L36" s="162">
        <v>5000</v>
      </c>
      <c r="M36" s="211">
        <f t="shared" si="10"/>
        <v>20000</v>
      </c>
      <c r="N36" s="210">
        <v>4</v>
      </c>
      <c r="O36" s="162">
        <v>5000</v>
      </c>
      <c r="P36" s="211">
        <f t="shared" si="11"/>
        <v>20000</v>
      </c>
      <c r="Q36" s="218">
        <f t="shared" si="12"/>
        <v>20000</v>
      </c>
      <c r="R36" s="218">
        <f t="shared" si="13"/>
        <v>20000</v>
      </c>
      <c r="S36" s="218">
        <f t="shared" si="14"/>
        <v>0</v>
      </c>
      <c r="T36" s="85" t="s">
        <v>141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54" customFormat="1" ht="51.75" customHeight="1" x14ac:dyDescent="0.2">
      <c r="A37" s="228" t="s">
        <v>37</v>
      </c>
      <c r="B37" s="229" t="s">
        <v>133</v>
      </c>
      <c r="C37" s="222" t="s">
        <v>139</v>
      </c>
      <c r="D37" s="232" t="s">
        <v>40</v>
      </c>
      <c r="E37" s="237"/>
      <c r="F37" s="198"/>
      <c r="G37" s="238"/>
      <c r="H37" s="237"/>
      <c r="I37" s="198"/>
      <c r="J37" s="238"/>
      <c r="K37" s="210">
        <v>4</v>
      </c>
      <c r="L37" s="162">
        <v>5200</v>
      </c>
      <c r="M37" s="211">
        <f t="shared" si="10"/>
        <v>20800</v>
      </c>
      <c r="N37" s="210">
        <v>4</v>
      </c>
      <c r="O37" s="162">
        <v>5200</v>
      </c>
      <c r="P37" s="211">
        <f t="shared" si="11"/>
        <v>20800</v>
      </c>
      <c r="Q37" s="218">
        <f t="shared" si="12"/>
        <v>20800</v>
      </c>
      <c r="R37" s="218">
        <f t="shared" si="13"/>
        <v>20800</v>
      </c>
      <c r="S37" s="218">
        <f t="shared" si="14"/>
        <v>0</v>
      </c>
      <c r="T37" s="85" t="s">
        <v>141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154" customFormat="1" ht="53.25" customHeight="1" x14ac:dyDescent="0.2">
      <c r="A38" s="228" t="s">
        <v>37</v>
      </c>
      <c r="B38" s="229" t="s">
        <v>134</v>
      </c>
      <c r="C38" s="222" t="s">
        <v>140</v>
      </c>
      <c r="D38" s="232" t="s">
        <v>40</v>
      </c>
      <c r="E38" s="237"/>
      <c r="F38" s="198"/>
      <c r="G38" s="238"/>
      <c r="H38" s="237"/>
      <c r="I38" s="198"/>
      <c r="J38" s="238"/>
      <c r="K38" s="210">
        <v>4</v>
      </c>
      <c r="L38" s="162">
        <v>5200</v>
      </c>
      <c r="M38" s="211">
        <f t="shared" si="10"/>
        <v>20800</v>
      </c>
      <c r="N38" s="210">
        <v>4</v>
      </c>
      <c r="O38" s="162">
        <v>5200</v>
      </c>
      <c r="P38" s="211">
        <f t="shared" si="11"/>
        <v>20800</v>
      </c>
      <c r="Q38" s="218">
        <f t="shared" si="12"/>
        <v>20800</v>
      </c>
      <c r="R38" s="218">
        <f t="shared" si="13"/>
        <v>20800</v>
      </c>
      <c r="S38" s="218">
        <f t="shared" si="14"/>
        <v>0</v>
      </c>
      <c r="T38" s="85" t="s">
        <v>141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154" customFormat="1" ht="54.75" customHeight="1" thickBot="1" x14ac:dyDescent="0.25">
      <c r="A39" s="230" t="s">
        <v>37</v>
      </c>
      <c r="B39" s="231" t="s">
        <v>135</v>
      </c>
      <c r="C39" s="242" t="s">
        <v>146</v>
      </c>
      <c r="D39" s="243" t="s">
        <v>40</v>
      </c>
      <c r="E39" s="239"/>
      <c r="F39" s="240"/>
      <c r="G39" s="241"/>
      <c r="H39" s="239"/>
      <c r="I39" s="240"/>
      <c r="J39" s="241"/>
      <c r="K39" s="212">
        <v>4</v>
      </c>
      <c r="L39" s="213">
        <v>5000</v>
      </c>
      <c r="M39" s="214">
        <f t="shared" si="10"/>
        <v>20000</v>
      </c>
      <c r="N39" s="212">
        <v>4</v>
      </c>
      <c r="O39" s="213">
        <v>5000</v>
      </c>
      <c r="P39" s="214">
        <f t="shared" si="11"/>
        <v>20000</v>
      </c>
      <c r="Q39" s="219">
        <f t="shared" si="12"/>
        <v>20000</v>
      </c>
      <c r="R39" s="219">
        <f t="shared" si="13"/>
        <v>20000</v>
      </c>
      <c r="S39" s="219">
        <f t="shared" si="14"/>
        <v>0</v>
      </c>
      <c r="T39" s="85" t="s">
        <v>141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5">
      <c r="A40" s="155" t="s">
        <v>34</v>
      </c>
      <c r="B40" s="156" t="s">
        <v>49</v>
      </c>
      <c r="C40" s="155" t="s">
        <v>50</v>
      </c>
      <c r="D40" s="157"/>
      <c r="E40" s="158"/>
      <c r="F40" s="159"/>
      <c r="G40" s="160"/>
      <c r="H40" s="158"/>
      <c r="I40" s="159"/>
      <c r="J40" s="160"/>
      <c r="K40" s="158"/>
      <c r="L40" s="159"/>
      <c r="M40" s="160">
        <f>SUM(M41:M43)</f>
        <v>0</v>
      </c>
      <c r="N40" s="158"/>
      <c r="O40" s="159"/>
      <c r="P40" s="160">
        <f t="shared" ref="P40:S40" si="15">SUM(P41:P43)</f>
        <v>0</v>
      </c>
      <c r="Q40" s="160">
        <f t="shared" si="15"/>
        <v>0</v>
      </c>
      <c r="R40" s="160">
        <f t="shared" si="15"/>
        <v>0</v>
      </c>
      <c r="S40" s="160">
        <f t="shared" si="15"/>
        <v>0</v>
      </c>
      <c r="T40" s="16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8" t="s">
        <v>37</v>
      </c>
      <c r="B41" s="79" t="s">
        <v>51</v>
      </c>
      <c r="C41" s="80" t="s">
        <v>39</v>
      </c>
      <c r="D41" s="81"/>
      <c r="E41" s="173" t="s">
        <v>46</v>
      </c>
      <c r="F41" s="172"/>
      <c r="G41" s="174"/>
      <c r="H41" s="173" t="s">
        <v>46</v>
      </c>
      <c r="I41" s="172"/>
      <c r="J41" s="174"/>
      <c r="K41" s="82"/>
      <c r="L41" s="83"/>
      <c r="M41" s="84">
        <f t="shared" ref="M41:M43" si="16">K41*L41</f>
        <v>0</v>
      </c>
      <c r="N41" s="82"/>
      <c r="O41" s="83"/>
      <c r="P41" s="84">
        <f t="shared" ref="P41:P43" si="17">N41*O41</f>
        <v>0</v>
      </c>
      <c r="Q41" s="84">
        <f t="shared" ref="Q41:Q43" si="18">G41+M41</f>
        <v>0</v>
      </c>
      <c r="R41" s="84">
        <f t="shared" ref="R41:R43" si="19">J41+P41</f>
        <v>0</v>
      </c>
      <c r="S41" s="84">
        <f t="shared" ref="S41:S43" si="20">Q41-R41</f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86" t="s">
        <v>37</v>
      </c>
      <c r="B42" s="87" t="s">
        <v>52</v>
      </c>
      <c r="C42" s="80" t="s">
        <v>39</v>
      </c>
      <c r="D42" s="81"/>
      <c r="E42" s="175"/>
      <c r="F42" s="172"/>
      <c r="G42" s="174"/>
      <c r="H42" s="175"/>
      <c r="I42" s="172"/>
      <c r="J42" s="174"/>
      <c r="K42" s="82"/>
      <c r="L42" s="83"/>
      <c r="M42" s="84">
        <f t="shared" si="16"/>
        <v>0</v>
      </c>
      <c r="N42" s="82"/>
      <c r="O42" s="83"/>
      <c r="P42" s="84">
        <f t="shared" si="17"/>
        <v>0</v>
      </c>
      <c r="Q42" s="84">
        <f t="shared" si="18"/>
        <v>0</v>
      </c>
      <c r="R42" s="84">
        <f t="shared" si="19"/>
        <v>0</v>
      </c>
      <c r="S42" s="84">
        <f t="shared" si="20"/>
        <v>0</v>
      </c>
      <c r="T42" s="8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88" t="s">
        <v>37</v>
      </c>
      <c r="B43" s="89" t="s">
        <v>53</v>
      </c>
      <c r="C43" s="90" t="s">
        <v>39</v>
      </c>
      <c r="D43" s="91"/>
      <c r="E43" s="176"/>
      <c r="F43" s="177"/>
      <c r="G43" s="178"/>
      <c r="H43" s="176"/>
      <c r="I43" s="177"/>
      <c r="J43" s="178"/>
      <c r="K43" s="92"/>
      <c r="L43" s="93"/>
      <c r="M43" s="94">
        <f t="shared" si="16"/>
        <v>0</v>
      </c>
      <c r="N43" s="92"/>
      <c r="O43" s="93"/>
      <c r="P43" s="94">
        <f t="shared" si="17"/>
        <v>0</v>
      </c>
      <c r="Q43" s="84">
        <f t="shared" si="18"/>
        <v>0</v>
      </c>
      <c r="R43" s="84">
        <f t="shared" si="19"/>
        <v>0</v>
      </c>
      <c r="S43" s="84">
        <f t="shared" si="20"/>
        <v>0</v>
      </c>
      <c r="T43" s="9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96" t="s">
        <v>54</v>
      </c>
      <c r="B44" s="97"/>
      <c r="C44" s="98"/>
      <c r="D44" s="99"/>
      <c r="E44" s="100"/>
      <c r="F44" s="101"/>
      <c r="G44" s="102">
        <f>G26+G30+G40</f>
        <v>0</v>
      </c>
      <c r="H44" s="100"/>
      <c r="I44" s="101"/>
      <c r="J44" s="102">
        <f>J26+J30+J40</f>
        <v>0</v>
      </c>
      <c r="K44" s="100"/>
      <c r="L44" s="101"/>
      <c r="M44" s="102">
        <f>M26+M30+M40</f>
        <v>188400</v>
      </c>
      <c r="N44" s="100"/>
      <c r="O44" s="101"/>
      <c r="P44" s="102">
        <f t="shared" ref="P44:S44" si="21">P26+P30+P40</f>
        <v>188400</v>
      </c>
      <c r="Q44" s="102">
        <f t="shared" si="21"/>
        <v>188400</v>
      </c>
      <c r="R44" s="102">
        <f t="shared" si="21"/>
        <v>188400</v>
      </c>
      <c r="S44" s="102">
        <f t="shared" si="21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26</v>
      </c>
      <c r="B45" s="72" t="s">
        <v>55</v>
      </c>
      <c r="C45" s="71" t="s">
        <v>56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">
      <c r="A46" s="78" t="s">
        <v>37</v>
      </c>
      <c r="B46" s="105" t="s">
        <v>57</v>
      </c>
      <c r="C46" s="80" t="s">
        <v>58</v>
      </c>
      <c r="D46" s="81"/>
      <c r="E46" s="82"/>
      <c r="F46" s="106">
        <v>0.22</v>
      </c>
      <c r="G46" s="84">
        <f t="shared" ref="G46:G47" si="22">E46*F46</f>
        <v>0</v>
      </c>
      <c r="H46" s="82"/>
      <c r="I46" s="106">
        <v>0.22</v>
      </c>
      <c r="J46" s="84">
        <f t="shared" ref="J46:J47" si="23">H46*I46</f>
        <v>0</v>
      </c>
      <c r="K46" s="82"/>
      <c r="L46" s="106">
        <v>0.22</v>
      </c>
      <c r="M46" s="84">
        <f t="shared" ref="M46:M47" si="24">K46*L46</f>
        <v>0</v>
      </c>
      <c r="N46" s="82"/>
      <c r="O46" s="106">
        <v>0.22</v>
      </c>
      <c r="P46" s="84">
        <f t="shared" ref="P46:P47" si="25">N46*O46</f>
        <v>0</v>
      </c>
      <c r="Q46" s="84">
        <f t="shared" ref="Q46:Q47" si="26">G46+M46</f>
        <v>0</v>
      </c>
      <c r="R46" s="84">
        <f t="shared" ref="R46:R47" si="27">J46+P46</f>
        <v>0</v>
      </c>
      <c r="S46" s="84">
        <f t="shared" ref="S46:S47" si="28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37</v>
      </c>
      <c r="B47" s="87" t="s">
        <v>59</v>
      </c>
      <c r="C47" s="80" t="s">
        <v>44</v>
      </c>
      <c r="D47" s="81"/>
      <c r="E47" s="82"/>
      <c r="F47" s="106">
        <v>0.22</v>
      </c>
      <c r="G47" s="84">
        <f t="shared" si="22"/>
        <v>0</v>
      </c>
      <c r="H47" s="82"/>
      <c r="I47" s="106">
        <v>0.22</v>
      </c>
      <c r="J47" s="84">
        <f t="shared" si="23"/>
        <v>0</v>
      </c>
      <c r="K47" s="82">
        <f>M30</f>
        <v>188400</v>
      </c>
      <c r="L47" s="106">
        <v>0.22</v>
      </c>
      <c r="M47" s="84">
        <f t="shared" si="24"/>
        <v>41448</v>
      </c>
      <c r="N47" s="82">
        <f>P30</f>
        <v>188400</v>
      </c>
      <c r="O47" s="106">
        <v>0.22</v>
      </c>
      <c r="P47" s="84">
        <f t="shared" si="25"/>
        <v>41448</v>
      </c>
      <c r="Q47" s="84">
        <f t="shared" si="26"/>
        <v>41448</v>
      </c>
      <c r="R47" s="84">
        <f t="shared" si="27"/>
        <v>41448</v>
      </c>
      <c r="S47" s="84">
        <f t="shared" si="28"/>
        <v>0</v>
      </c>
      <c r="T47" s="85" t="s">
        <v>142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96" t="s">
        <v>60</v>
      </c>
      <c r="B48" s="97"/>
      <c r="C48" s="98"/>
      <c r="D48" s="99"/>
      <c r="E48" s="100"/>
      <c r="F48" s="101"/>
      <c r="G48" s="102">
        <f>SUM(G46:G47)</f>
        <v>0</v>
      </c>
      <c r="H48" s="100"/>
      <c r="I48" s="101"/>
      <c r="J48" s="102">
        <f>SUM(J46:J47)</f>
        <v>0</v>
      </c>
      <c r="K48" s="100"/>
      <c r="L48" s="101"/>
      <c r="M48" s="102">
        <f>SUM(M46:M47)</f>
        <v>41448</v>
      </c>
      <c r="N48" s="100"/>
      <c r="O48" s="101"/>
      <c r="P48" s="102">
        <f t="shared" ref="P48:S48" si="29">SUM(P46:P47)</f>
        <v>41448</v>
      </c>
      <c r="Q48" s="102">
        <f t="shared" si="29"/>
        <v>41448</v>
      </c>
      <c r="R48" s="102">
        <f t="shared" si="29"/>
        <v>41448</v>
      </c>
      <c r="S48" s="102">
        <f t="shared" si="29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1" t="s">
        <v>26</v>
      </c>
      <c r="B49" s="72" t="s">
        <v>61</v>
      </c>
      <c r="C49" s="71" t="s">
        <v>62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210.75" customHeight="1" x14ac:dyDescent="0.2">
      <c r="A50" s="78" t="s">
        <v>37</v>
      </c>
      <c r="B50" s="105" t="s">
        <v>63</v>
      </c>
      <c r="C50" s="107" t="s">
        <v>150</v>
      </c>
      <c r="D50" s="81" t="s">
        <v>40</v>
      </c>
      <c r="E50" s="82"/>
      <c r="F50" s="83"/>
      <c r="G50" s="84">
        <f t="shared" ref="G50:G52" si="30">E50*F50</f>
        <v>0</v>
      </c>
      <c r="H50" s="82"/>
      <c r="I50" s="83"/>
      <c r="J50" s="84">
        <f t="shared" ref="J50:J52" si="31">H50*I50</f>
        <v>0</v>
      </c>
      <c r="K50" s="82">
        <v>4</v>
      </c>
      <c r="L50" s="83">
        <v>4000</v>
      </c>
      <c r="M50" s="84">
        <f t="shared" ref="M50:M52" si="32">K50*L50</f>
        <v>16000</v>
      </c>
      <c r="N50" s="82">
        <v>4</v>
      </c>
      <c r="O50" s="83">
        <v>3706.77</v>
      </c>
      <c r="P50" s="84">
        <v>14827.09</v>
      </c>
      <c r="Q50" s="84">
        <f t="shared" ref="Q50:Q52" si="33">G50+M50</f>
        <v>16000</v>
      </c>
      <c r="R50" s="84">
        <f t="shared" ref="R50:R52" si="34">J50+P50</f>
        <v>14827.09</v>
      </c>
      <c r="S50" s="84">
        <f t="shared" ref="S50:S52" si="35">Q50-R50</f>
        <v>1172.9099999999999</v>
      </c>
      <c r="T50" s="85" t="s">
        <v>143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46.5" customHeight="1" x14ac:dyDescent="0.2">
      <c r="A51" s="86" t="s">
        <v>37</v>
      </c>
      <c r="B51" s="87" t="s">
        <v>65</v>
      </c>
      <c r="C51" s="107" t="s">
        <v>64</v>
      </c>
      <c r="D51" s="81" t="s">
        <v>40</v>
      </c>
      <c r="E51" s="82"/>
      <c r="F51" s="83"/>
      <c r="G51" s="84">
        <f t="shared" si="30"/>
        <v>0</v>
      </c>
      <c r="H51" s="82"/>
      <c r="I51" s="83"/>
      <c r="J51" s="84">
        <f t="shared" si="31"/>
        <v>0</v>
      </c>
      <c r="K51" s="82"/>
      <c r="L51" s="83"/>
      <c r="M51" s="84">
        <f t="shared" si="32"/>
        <v>0</v>
      </c>
      <c r="N51" s="82"/>
      <c r="O51" s="83"/>
      <c r="P51" s="84">
        <f t="shared" ref="P51:P52" si="36">N51*O51</f>
        <v>0</v>
      </c>
      <c r="Q51" s="84">
        <f t="shared" si="33"/>
        <v>0</v>
      </c>
      <c r="R51" s="84">
        <f t="shared" si="34"/>
        <v>0</v>
      </c>
      <c r="S51" s="84">
        <f t="shared" si="35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6.5" customHeight="1" x14ac:dyDescent="0.2">
      <c r="A52" s="88" t="s">
        <v>37</v>
      </c>
      <c r="B52" s="89" t="s">
        <v>66</v>
      </c>
      <c r="C52" s="107" t="s">
        <v>64</v>
      </c>
      <c r="D52" s="91" t="s">
        <v>40</v>
      </c>
      <c r="E52" s="92"/>
      <c r="F52" s="93"/>
      <c r="G52" s="94">
        <f t="shared" si="30"/>
        <v>0</v>
      </c>
      <c r="H52" s="92"/>
      <c r="I52" s="93"/>
      <c r="J52" s="94">
        <f t="shared" si="31"/>
        <v>0</v>
      </c>
      <c r="K52" s="92"/>
      <c r="L52" s="93"/>
      <c r="M52" s="94">
        <f t="shared" si="32"/>
        <v>0</v>
      </c>
      <c r="N52" s="92"/>
      <c r="O52" s="93"/>
      <c r="P52" s="94">
        <f t="shared" si="36"/>
        <v>0</v>
      </c>
      <c r="Q52" s="84">
        <f t="shared" si="33"/>
        <v>0</v>
      </c>
      <c r="R52" s="84">
        <f t="shared" si="34"/>
        <v>0</v>
      </c>
      <c r="S52" s="84">
        <f t="shared" si="35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96" t="s">
        <v>67</v>
      </c>
      <c r="B53" s="97"/>
      <c r="C53" s="98"/>
      <c r="D53" s="99"/>
      <c r="E53" s="100"/>
      <c r="F53" s="101"/>
      <c r="G53" s="102">
        <f>SUM(G50:G52)</f>
        <v>0</v>
      </c>
      <c r="H53" s="100"/>
      <c r="I53" s="101"/>
      <c r="J53" s="102">
        <f>SUM(J50:J52)</f>
        <v>0</v>
      </c>
      <c r="K53" s="100"/>
      <c r="L53" s="101"/>
      <c r="M53" s="102">
        <f>SUM(M50:M52)</f>
        <v>16000</v>
      </c>
      <c r="N53" s="100"/>
      <c r="O53" s="101"/>
      <c r="P53" s="102">
        <f t="shared" ref="P53:S53" si="37">SUM(P50:P52)</f>
        <v>14827.09</v>
      </c>
      <c r="Q53" s="102">
        <f t="shared" si="37"/>
        <v>16000</v>
      </c>
      <c r="R53" s="102">
        <f t="shared" si="37"/>
        <v>14827.09</v>
      </c>
      <c r="S53" s="102">
        <f t="shared" si="37"/>
        <v>1172.9099999999999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47.25" customHeight="1" x14ac:dyDescent="0.2">
      <c r="A54" s="71" t="s">
        <v>26</v>
      </c>
      <c r="B54" s="72" t="s">
        <v>68</v>
      </c>
      <c r="C54" s="108" t="s">
        <v>69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37</v>
      </c>
      <c r="B55" s="105" t="s">
        <v>70</v>
      </c>
      <c r="C55" s="107" t="s">
        <v>71</v>
      </c>
      <c r="D55" s="81" t="s">
        <v>40</v>
      </c>
      <c r="E55" s="82"/>
      <c r="F55" s="83"/>
      <c r="G55" s="84">
        <f t="shared" ref="G55:G58" si="38">E55*F55</f>
        <v>0</v>
      </c>
      <c r="H55" s="82"/>
      <c r="I55" s="83"/>
      <c r="J55" s="84">
        <f t="shared" ref="J55:J58" si="39">H55*I55</f>
        <v>0</v>
      </c>
      <c r="K55" s="82">
        <v>4</v>
      </c>
      <c r="L55" s="83">
        <v>600</v>
      </c>
      <c r="M55" s="84">
        <f t="shared" ref="M55:M58" si="40">K55*L55</f>
        <v>2400</v>
      </c>
      <c r="N55" s="82">
        <v>4</v>
      </c>
      <c r="O55" s="83">
        <f>P55/N55</f>
        <v>464.88</v>
      </c>
      <c r="P55" s="84">
        <v>1859.52</v>
      </c>
      <c r="Q55" s="84">
        <f t="shared" ref="Q55:Q58" si="41">G55+M55</f>
        <v>2400</v>
      </c>
      <c r="R55" s="84">
        <f t="shared" ref="R55:R58" si="42">J55+P55</f>
        <v>1859.52</v>
      </c>
      <c r="S55" s="84">
        <f t="shared" ref="S55:S58" si="43">Q55-R55</f>
        <v>540.48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9" t="s">
        <v>72</v>
      </c>
      <c r="C56" s="107" t="s">
        <v>73</v>
      </c>
      <c r="D56" s="81" t="s">
        <v>40</v>
      </c>
      <c r="E56" s="82"/>
      <c r="F56" s="83"/>
      <c r="G56" s="84">
        <f t="shared" si="38"/>
        <v>0</v>
      </c>
      <c r="H56" s="82"/>
      <c r="I56" s="83"/>
      <c r="J56" s="84">
        <f t="shared" si="39"/>
        <v>0</v>
      </c>
      <c r="K56" s="82">
        <v>4</v>
      </c>
      <c r="L56" s="83">
        <v>1000</v>
      </c>
      <c r="M56" s="84">
        <f t="shared" si="40"/>
        <v>4000</v>
      </c>
      <c r="N56" s="82">
        <v>4</v>
      </c>
      <c r="O56" s="83">
        <f t="shared" ref="O56:O58" si="44">P56/N56</f>
        <v>233.58500000000001</v>
      </c>
      <c r="P56" s="84">
        <v>934.34</v>
      </c>
      <c r="Q56" s="84">
        <f t="shared" si="41"/>
        <v>4000</v>
      </c>
      <c r="R56" s="84">
        <f t="shared" si="42"/>
        <v>934.34</v>
      </c>
      <c r="S56" s="84">
        <f t="shared" si="43"/>
        <v>3065.66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6" t="s">
        <v>37</v>
      </c>
      <c r="B57" s="87" t="s">
        <v>74</v>
      </c>
      <c r="C57" s="109" t="s">
        <v>75</v>
      </c>
      <c r="D57" s="81" t="s">
        <v>40</v>
      </c>
      <c r="E57" s="82"/>
      <c r="F57" s="83"/>
      <c r="G57" s="84">
        <f t="shared" si="38"/>
        <v>0</v>
      </c>
      <c r="H57" s="82"/>
      <c r="I57" s="83"/>
      <c r="J57" s="84">
        <f t="shared" si="39"/>
        <v>0</v>
      </c>
      <c r="K57" s="82">
        <v>3</v>
      </c>
      <c r="L57" s="83">
        <v>7000</v>
      </c>
      <c r="M57" s="84">
        <v>17500</v>
      </c>
      <c r="N57" s="82">
        <v>3</v>
      </c>
      <c r="O57" s="83">
        <f t="shared" si="44"/>
        <v>3864.11</v>
      </c>
      <c r="P57" s="84">
        <v>11592.33</v>
      </c>
      <c r="Q57" s="84">
        <f t="shared" si="41"/>
        <v>17500</v>
      </c>
      <c r="R57" s="84">
        <f t="shared" si="42"/>
        <v>11592.33</v>
      </c>
      <c r="S57" s="84">
        <f t="shared" si="43"/>
        <v>5907.67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45.75" customHeight="1" x14ac:dyDescent="0.2">
      <c r="A58" s="88" t="s">
        <v>37</v>
      </c>
      <c r="B58" s="87" t="s">
        <v>76</v>
      </c>
      <c r="C58" s="110" t="s">
        <v>144</v>
      </c>
      <c r="D58" s="91" t="s">
        <v>40</v>
      </c>
      <c r="E58" s="92"/>
      <c r="F58" s="93"/>
      <c r="G58" s="94">
        <f t="shared" si="38"/>
        <v>0</v>
      </c>
      <c r="H58" s="92"/>
      <c r="I58" s="93"/>
      <c r="J58" s="94">
        <f t="shared" si="39"/>
        <v>0</v>
      </c>
      <c r="K58" s="92">
        <v>4</v>
      </c>
      <c r="L58" s="93">
        <v>150</v>
      </c>
      <c r="M58" s="94">
        <f t="shared" si="40"/>
        <v>600</v>
      </c>
      <c r="N58" s="92">
        <v>4</v>
      </c>
      <c r="O58" s="83">
        <f t="shared" si="44"/>
        <v>150</v>
      </c>
      <c r="P58" s="94">
        <v>600</v>
      </c>
      <c r="Q58" s="84">
        <f t="shared" si="41"/>
        <v>600</v>
      </c>
      <c r="R58" s="84">
        <f t="shared" si="42"/>
        <v>600</v>
      </c>
      <c r="S58" s="84">
        <f t="shared" si="43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11" t="s">
        <v>77</v>
      </c>
      <c r="B59" s="97"/>
      <c r="C59" s="98"/>
      <c r="D59" s="99"/>
      <c r="E59" s="100"/>
      <c r="F59" s="101"/>
      <c r="G59" s="102">
        <f>SUM(G55:G58)</f>
        <v>0</v>
      </c>
      <c r="H59" s="100"/>
      <c r="I59" s="101"/>
      <c r="J59" s="102">
        <f>SUM(J55:J58)</f>
        <v>0</v>
      </c>
      <c r="K59" s="100"/>
      <c r="L59" s="101"/>
      <c r="M59" s="102">
        <f>SUM(M55:M58)</f>
        <v>24500</v>
      </c>
      <c r="N59" s="100"/>
      <c r="O59" s="101"/>
      <c r="P59" s="102">
        <f t="shared" ref="P59:S59" si="45">SUM(P55:P58)</f>
        <v>14986.19</v>
      </c>
      <c r="Q59" s="102">
        <f t="shared" si="45"/>
        <v>24500</v>
      </c>
      <c r="R59" s="102">
        <f t="shared" si="45"/>
        <v>14986.19</v>
      </c>
      <c r="S59" s="102">
        <f t="shared" si="45"/>
        <v>9513.81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1" t="s">
        <v>26</v>
      </c>
      <c r="B60" s="72" t="s">
        <v>78</v>
      </c>
      <c r="C60" s="71" t="s">
        <v>79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47.25" customHeight="1" x14ac:dyDescent="0.2">
      <c r="A61" s="78" t="s">
        <v>37</v>
      </c>
      <c r="B61" s="105" t="s">
        <v>80</v>
      </c>
      <c r="C61" s="112" t="s">
        <v>81</v>
      </c>
      <c r="D61" s="81" t="s">
        <v>40</v>
      </c>
      <c r="E61" s="82"/>
      <c r="F61" s="83"/>
      <c r="G61" s="84">
        <f t="shared" ref="G61:G63" si="46">E61*F61</f>
        <v>0</v>
      </c>
      <c r="H61" s="82"/>
      <c r="I61" s="83"/>
      <c r="J61" s="84">
        <f t="shared" ref="J61:J63" si="47">H61*I61</f>
        <v>0</v>
      </c>
      <c r="K61" s="82"/>
      <c r="L61" s="83"/>
      <c r="M61" s="84">
        <f t="shared" ref="M61:M63" si="48">K61*L61</f>
        <v>0</v>
      </c>
      <c r="N61" s="82"/>
      <c r="O61" s="83"/>
      <c r="P61" s="84">
        <f t="shared" ref="P61:P63" si="49">N61*O61</f>
        <v>0</v>
      </c>
      <c r="Q61" s="84">
        <f t="shared" ref="Q61:Q63" si="50">G61+M61</f>
        <v>0</v>
      </c>
      <c r="R61" s="84">
        <f t="shared" ref="R61:R63" si="51">J61+P61</f>
        <v>0</v>
      </c>
      <c r="S61" s="84">
        <f t="shared" ref="S61:S63" si="52">Q61-R61</f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44.25" customHeight="1" x14ac:dyDescent="0.2">
      <c r="A62" s="86" t="s">
        <v>37</v>
      </c>
      <c r="B62" s="87" t="s">
        <v>82</v>
      </c>
      <c r="C62" s="112" t="s">
        <v>83</v>
      </c>
      <c r="D62" s="81" t="s">
        <v>40</v>
      </c>
      <c r="E62" s="82"/>
      <c r="F62" s="83"/>
      <c r="G62" s="84">
        <f t="shared" si="46"/>
        <v>0</v>
      </c>
      <c r="H62" s="82"/>
      <c r="I62" s="83"/>
      <c r="J62" s="84">
        <f t="shared" si="47"/>
        <v>0</v>
      </c>
      <c r="K62" s="82"/>
      <c r="L62" s="83"/>
      <c r="M62" s="84">
        <f t="shared" si="48"/>
        <v>0</v>
      </c>
      <c r="N62" s="82"/>
      <c r="O62" s="83"/>
      <c r="P62" s="84">
        <f t="shared" si="49"/>
        <v>0</v>
      </c>
      <c r="Q62" s="84">
        <f t="shared" si="50"/>
        <v>0</v>
      </c>
      <c r="R62" s="84">
        <f t="shared" si="51"/>
        <v>0</v>
      </c>
      <c r="S62" s="84">
        <f t="shared" si="52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43.5" customHeight="1" x14ac:dyDescent="0.2">
      <c r="A63" s="88" t="s">
        <v>37</v>
      </c>
      <c r="B63" s="89" t="s">
        <v>84</v>
      </c>
      <c r="C63" s="113" t="s">
        <v>85</v>
      </c>
      <c r="D63" s="91" t="s">
        <v>40</v>
      </c>
      <c r="E63" s="92"/>
      <c r="F63" s="93"/>
      <c r="G63" s="94">
        <f t="shared" si="46"/>
        <v>0</v>
      </c>
      <c r="H63" s="92"/>
      <c r="I63" s="93"/>
      <c r="J63" s="94">
        <f t="shared" si="47"/>
        <v>0</v>
      </c>
      <c r="K63" s="92"/>
      <c r="L63" s="93"/>
      <c r="M63" s="94">
        <f t="shared" si="48"/>
        <v>0</v>
      </c>
      <c r="N63" s="92"/>
      <c r="O63" s="93"/>
      <c r="P63" s="94">
        <f t="shared" si="49"/>
        <v>0</v>
      </c>
      <c r="Q63" s="84">
        <f t="shared" si="50"/>
        <v>0</v>
      </c>
      <c r="R63" s="84">
        <f t="shared" si="51"/>
        <v>0</v>
      </c>
      <c r="S63" s="84">
        <f t="shared" si="52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96" t="s">
        <v>86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0</v>
      </c>
      <c r="N64" s="100"/>
      <c r="O64" s="101"/>
      <c r="P64" s="102">
        <f t="shared" ref="P64:S64" si="53">SUM(P61:P63)</f>
        <v>0</v>
      </c>
      <c r="Q64" s="102">
        <f t="shared" si="53"/>
        <v>0</v>
      </c>
      <c r="R64" s="102">
        <f t="shared" si="53"/>
        <v>0</v>
      </c>
      <c r="S64" s="102">
        <f t="shared" si="53"/>
        <v>0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x14ac:dyDescent="0.2">
      <c r="A65" s="71" t="s">
        <v>26</v>
      </c>
      <c r="B65" s="72" t="s">
        <v>87</v>
      </c>
      <c r="C65" s="71" t="s">
        <v>88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2">
      <c r="A66" s="78" t="s">
        <v>37</v>
      </c>
      <c r="B66" s="105" t="s">
        <v>89</v>
      </c>
      <c r="C66" s="112" t="s">
        <v>90</v>
      </c>
      <c r="D66" s="81" t="s">
        <v>91</v>
      </c>
      <c r="E66" s="82"/>
      <c r="F66" s="83"/>
      <c r="G66" s="84">
        <f t="shared" ref="G66:G68" si="54">E66*F66</f>
        <v>0</v>
      </c>
      <c r="H66" s="82"/>
      <c r="I66" s="83"/>
      <c r="J66" s="84">
        <f t="shared" ref="J66:J68" si="55">H66*I66</f>
        <v>0</v>
      </c>
      <c r="K66" s="82"/>
      <c r="L66" s="83"/>
      <c r="M66" s="84">
        <f t="shared" ref="M66:M68" si="56">K66*L66</f>
        <v>0</v>
      </c>
      <c r="N66" s="82"/>
      <c r="O66" s="83"/>
      <c r="P66" s="84">
        <f t="shared" ref="P66:P68" si="57">N66*O66</f>
        <v>0</v>
      </c>
      <c r="Q66" s="84">
        <f t="shared" ref="Q66:Q68" si="58">G66+M66</f>
        <v>0</v>
      </c>
      <c r="R66" s="84">
        <f t="shared" ref="R66:R68" si="59">J66+P66</f>
        <v>0</v>
      </c>
      <c r="S66" s="84">
        <f t="shared" ref="S66:S68" si="60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92</v>
      </c>
      <c r="C67" s="112" t="s">
        <v>90</v>
      </c>
      <c r="D67" s="81" t="s">
        <v>91</v>
      </c>
      <c r="E67" s="82"/>
      <c r="F67" s="83"/>
      <c r="G67" s="84">
        <f t="shared" si="54"/>
        <v>0</v>
      </c>
      <c r="H67" s="82"/>
      <c r="I67" s="83"/>
      <c r="J67" s="84">
        <f t="shared" si="55"/>
        <v>0</v>
      </c>
      <c r="K67" s="82"/>
      <c r="L67" s="83"/>
      <c r="M67" s="84">
        <f t="shared" si="56"/>
        <v>0</v>
      </c>
      <c r="N67" s="82"/>
      <c r="O67" s="83"/>
      <c r="P67" s="84">
        <f t="shared" si="57"/>
        <v>0</v>
      </c>
      <c r="Q67" s="84">
        <f t="shared" si="58"/>
        <v>0</v>
      </c>
      <c r="R67" s="84">
        <f t="shared" si="59"/>
        <v>0</v>
      </c>
      <c r="S67" s="84">
        <f t="shared" si="60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8" t="s">
        <v>37</v>
      </c>
      <c r="B68" s="89" t="s">
        <v>93</v>
      </c>
      <c r="C68" s="113" t="s">
        <v>90</v>
      </c>
      <c r="D68" s="91" t="s">
        <v>91</v>
      </c>
      <c r="E68" s="92"/>
      <c r="F68" s="93"/>
      <c r="G68" s="94">
        <f t="shared" si="54"/>
        <v>0</v>
      </c>
      <c r="H68" s="92"/>
      <c r="I68" s="93"/>
      <c r="J68" s="94">
        <f t="shared" si="55"/>
        <v>0</v>
      </c>
      <c r="K68" s="92"/>
      <c r="L68" s="93"/>
      <c r="M68" s="94">
        <f t="shared" si="56"/>
        <v>0</v>
      </c>
      <c r="N68" s="92"/>
      <c r="O68" s="93"/>
      <c r="P68" s="94">
        <f t="shared" si="57"/>
        <v>0</v>
      </c>
      <c r="Q68" s="84">
        <f t="shared" si="58"/>
        <v>0</v>
      </c>
      <c r="R68" s="84">
        <f t="shared" si="59"/>
        <v>0</v>
      </c>
      <c r="S68" s="84">
        <f t="shared" si="60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96" t="s">
        <v>94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0</v>
      </c>
      <c r="N69" s="100"/>
      <c r="O69" s="101"/>
      <c r="P69" s="102">
        <f t="shared" ref="P69:S69" si="61">SUM(P66:P68)</f>
        <v>0</v>
      </c>
      <c r="Q69" s="102">
        <f t="shared" si="61"/>
        <v>0</v>
      </c>
      <c r="R69" s="102">
        <f t="shared" si="61"/>
        <v>0</v>
      </c>
      <c r="S69" s="102">
        <f t="shared" si="61"/>
        <v>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42" customHeight="1" x14ac:dyDescent="0.2">
      <c r="A70" s="71" t="s">
        <v>26</v>
      </c>
      <c r="B70" s="72" t="s">
        <v>95</v>
      </c>
      <c r="C70" s="108" t="s">
        <v>96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2">
      <c r="A71" s="78" t="s">
        <v>37</v>
      </c>
      <c r="B71" s="105" t="s">
        <v>97</v>
      </c>
      <c r="C71" s="112" t="s">
        <v>98</v>
      </c>
      <c r="D71" s="81" t="s">
        <v>40</v>
      </c>
      <c r="E71" s="82"/>
      <c r="F71" s="83"/>
      <c r="G71" s="84">
        <f t="shared" ref="G71:G73" si="62">E71*F71</f>
        <v>0</v>
      </c>
      <c r="H71" s="82"/>
      <c r="I71" s="83"/>
      <c r="J71" s="84">
        <f t="shared" ref="J71:J73" si="63">H71*I71</f>
        <v>0</v>
      </c>
      <c r="K71" s="82">
        <v>4</v>
      </c>
      <c r="L71" s="83">
        <v>400</v>
      </c>
      <c r="M71" s="84">
        <f t="shared" ref="M71:M73" si="64">K71*L71</f>
        <v>1600</v>
      </c>
      <c r="N71" s="82">
        <v>4</v>
      </c>
      <c r="O71" s="83">
        <v>400</v>
      </c>
      <c r="P71" s="84">
        <f t="shared" ref="P71:P72" si="65">N71*O71</f>
        <v>1600</v>
      </c>
      <c r="Q71" s="84">
        <f t="shared" ref="Q71:Q73" si="66">G71+M71</f>
        <v>1600</v>
      </c>
      <c r="R71" s="84">
        <f t="shared" ref="R71:R73" si="67">J71+P71</f>
        <v>1600</v>
      </c>
      <c r="S71" s="84">
        <f t="shared" ref="S71:S73" si="68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99</v>
      </c>
      <c r="C72" s="112" t="s">
        <v>100</v>
      </c>
      <c r="D72" s="81" t="s">
        <v>40</v>
      </c>
      <c r="E72" s="82"/>
      <c r="F72" s="83"/>
      <c r="G72" s="84">
        <f t="shared" si="62"/>
        <v>0</v>
      </c>
      <c r="H72" s="82"/>
      <c r="I72" s="83"/>
      <c r="J72" s="84">
        <f t="shared" si="63"/>
        <v>0</v>
      </c>
      <c r="K72" s="82">
        <v>4</v>
      </c>
      <c r="L72" s="83">
        <v>150</v>
      </c>
      <c r="M72" s="84">
        <f t="shared" si="64"/>
        <v>600</v>
      </c>
      <c r="N72" s="82">
        <v>4</v>
      </c>
      <c r="O72" s="83">
        <v>150</v>
      </c>
      <c r="P72" s="84">
        <f t="shared" si="65"/>
        <v>600</v>
      </c>
      <c r="Q72" s="84">
        <f t="shared" si="66"/>
        <v>600</v>
      </c>
      <c r="R72" s="84">
        <f t="shared" si="67"/>
        <v>600</v>
      </c>
      <c r="S72" s="84">
        <f t="shared" si="68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8" t="s">
        <v>37</v>
      </c>
      <c r="B73" s="89" t="s">
        <v>101</v>
      </c>
      <c r="C73" s="113" t="s">
        <v>145</v>
      </c>
      <c r="D73" s="91" t="s">
        <v>40</v>
      </c>
      <c r="E73" s="92"/>
      <c r="F73" s="93"/>
      <c r="G73" s="94">
        <f t="shared" si="62"/>
        <v>0</v>
      </c>
      <c r="H73" s="92"/>
      <c r="I73" s="93"/>
      <c r="J73" s="94">
        <f t="shared" si="63"/>
        <v>0</v>
      </c>
      <c r="K73" s="92">
        <v>4</v>
      </c>
      <c r="L73" s="93">
        <v>5000</v>
      </c>
      <c r="M73" s="94">
        <f t="shared" si="64"/>
        <v>20000</v>
      </c>
      <c r="N73" s="92">
        <v>4</v>
      </c>
      <c r="O73" s="93">
        <f>P73/N73</f>
        <v>8090.0574999999999</v>
      </c>
      <c r="P73" s="94">
        <v>32360.23</v>
      </c>
      <c r="Q73" s="84">
        <f t="shared" si="66"/>
        <v>20000</v>
      </c>
      <c r="R73" s="84">
        <f t="shared" si="67"/>
        <v>32360.23</v>
      </c>
      <c r="S73" s="84">
        <f t="shared" si="68"/>
        <v>-12360.23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96" t="s">
        <v>102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22200</v>
      </c>
      <c r="N74" s="100"/>
      <c r="O74" s="101"/>
      <c r="P74" s="102">
        <f t="shared" ref="P74:S74" si="69">SUM(P71:P73)</f>
        <v>34560.229999999996</v>
      </c>
      <c r="Q74" s="102">
        <f t="shared" si="69"/>
        <v>22200</v>
      </c>
      <c r="R74" s="102">
        <f t="shared" si="69"/>
        <v>34560.229999999996</v>
      </c>
      <c r="S74" s="102">
        <f t="shared" si="69"/>
        <v>-12360.23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2">
      <c r="A75" s="71" t="s">
        <v>26</v>
      </c>
      <c r="B75" s="72" t="s">
        <v>103</v>
      </c>
      <c r="C75" s="108" t="s">
        <v>104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">
      <c r="A76" s="78" t="s">
        <v>37</v>
      </c>
      <c r="B76" s="105" t="s">
        <v>105</v>
      </c>
      <c r="C76" s="107" t="s">
        <v>106</v>
      </c>
      <c r="D76" s="81"/>
      <c r="E76" s="82"/>
      <c r="F76" s="83"/>
      <c r="G76" s="84">
        <f t="shared" ref="G76:G78" si="70">E76*F76</f>
        <v>0</v>
      </c>
      <c r="H76" s="82"/>
      <c r="I76" s="83"/>
      <c r="J76" s="84">
        <f t="shared" ref="J76:J78" si="71">H76*I76</f>
        <v>0</v>
      </c>
      <c r="K76" s="82">
        <v>4</v>
      </c>
      <c r="L76" s="83">
        <v>500</v>
      </c>
      <c r="M76" s="84">
        <f t="shared" ref="M76:M78" si="72">K76*L76</f>
        <v>2000</v>
      </c>
      <c r="N76" s="82">
        <v>1</v>
      </c>
      <c r="O76" s="83">
        <v>990.44</v>
      </c>
      <c r="P76" s="84">
        <f t="shared" ref="P76:P78" si="73">N76*O76</f>
        <v>990.44</v>
      </c>
      <c r="Q76" s="84">
        <f t="shared" ref="Q76:Q78" si="74">G76+M76</f>
        <v>2000</v>
      </c>
      <c r="R76" s="84">
        <f t="shared" ref="R76:R78" si="75">J76+P76</f>
        <v>990.44</v>
      </c>
      <c r="S76" s="84">
        <f t="shared" ref="S76:S78" si="76">Q76-R76</f>
        <v>1009.56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28.5" customHeight="1" x14ac:dyDescent="0.2">
      <c r="A77" s="78" t="s">
        <v>37</v>
      </c>
      <c r="B77" s="79" t="s">
        <v>107</v>
      </c>
      <c r="C77" s="107" t="s">
        <v>108</v>
      </c>
      <c r="D77" s="81"/>
      <c r="E77" s="82"/>
      <c r="F77" s="83"/>
      <c r="G77" s="84">
        <f t="shared" si="70"/>
        <v>0</v>
      </c>
      <c r="H77" s="82"/>
      <c r="I77" s="83"/>
      <c r="J77" s="84">
        <f t="shared" si="71"/>
        <v>0</v>
      </c>
      <c r="K77" s="82">
        <v>4</v>
      </c>
      <c r="L77" s="83">
        <v>200</v>
      </c>
      <c r="M77" s="84">
        <f t="shared" si="72"/>
        <v>800</v>
      </c>
      <c r="N77" s="82">
        <v>1</v>
      </c>
      <c r="O77" s="83">
        <v>136.05000000000001</v>
      </c>
      <c r="P77" s="84">
        <f t="shared" si="73"/>
        <v>136.05000000000001</v>
      </c>
      <c r="Q77" s="84">
        <f t="shared" si="74"/>
        <v>800</v>
      </c>
      <c r="R77" s="84">
        <f t="shared" si="75"/>
        <v>136.05000000000001</v>
      </c>
      <c r="S77" s="84">
        <f t="shared" si="76"/>
        <v>663.95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37</v>
      </c>
      <c r="B78" s="87" t="s">
        <v>109</v>
      </c>
      <c r="C78" s="107" t="s">
        <v>110</v>
      </c>
      <c r="D78" s="81"/>
      <c r="E78" s="82"/>
      <c r="F78" s="83"/>
      <c r="G78" s="84">
        <f t="shared" si="70"/>
        <v>0</v>
      </c>
      <c r="H78" s="82"/>
      <c r="I78" s="83"/>
      <c r="J78" s="84">
        <f t="shared" si="71"/>
        <v>0</v>
      </c>
      <c r="K78" s="82"/>
      <c r="L78" s="83"/>
      <c r="M78" s="84">
        <f t="shared" si="72"/>
        <v>0</v>
      </c>
      <c r="N78" s="82"/>
      <c r="O78" s="83"/>
      <c r="P78" s="84">
        <f t="shared" si="73"/>
        <v>0</v>
      </c>
      <c r="Q78" s="84">
        <f t="shared" si="74"/>
        <v>0</v>
      </c>
      <c r="R78" s="84">
        <f t="shared" si="75"/>
        <v>0</v>
      </c>
      <c r="S78" s="84">
        <f t="shared" si="76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111" t="s">
        <v>111</v>
      </c>
      <c r="B79" s="114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2800</v>
      </c>
      <c r="N79" s="100"/>
      <c r="O79" s="101"/>
      <c r="P79" s="102">
        <f t="shared" ref="P79:S79" si="77">SUM(P76:P78)</f>
        <v>1126.49</v>
      </c>
      <c r="Q79" s="102">
        <f t="shared" si="77"/>
        <v>2800</v>
      </c>
      <c r="R79" s="102">
        <f t="shared" si="77"/>
        <v>1126.49</v>
      </c>
      <c r="S79" s="102">
        <f t="shared" si="77"/>
        <v>1673.51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26</v>
      </c>
      <c r="B80" s="115" t="s">
        <v>112</v>
      </c>
      <c r="C80" s="116" t="s">
        <v>113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">
      <c r="A81" s="78" t="s">
        <v>37</v>
      </c>
      <c r="B81" s="117" t="s">
        <v>114</v>
      </c>
      <c r="C81" s="118" t="s">
        <v>113</v>
      </c>
      <c r="D81" s="119"/>
      <c r="E81" s="179" t="s">
        <v>46</v>
      </c>
      <c r="F81" s="180"/>
      <c r="G81" s="181"/>
      <c r="H81" s="179" t="s">
        <v>46</v>
      </c>
      <c r="I81" s="180"/>
      <c r="J81" s="181"/>
      <c r="K81" s="82"/>
      <c r="L81" s="83"/>
      <c r="M81" s="84">
        <f t="shared" ref="M81:M82" si="78">K81*L81</f>
        <v>0</v>
      </c>
      <c r="N81" s="82"/>
      <c r="O81" s="83"/>
      <c r="P81" s="84">
        <f t="shared" ref="P81:P82" si="79">N81*O81</f>
        <v>0</v>
      </c>
      <c r="Q81" s="84">
        <f t="shared" ref="Q81:Q82" si="80">G81+M81</f>
        <v>0</v>
      </c>
      <c r="R81" s="84">
        <f t="shared" ref="R81:R82" si="81">J81+P81</f>
        <v>0</v>
      </c>
      <c r="S81" s="84">
        <f t="shared" ref="S81:S82" si="82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6" t="s">
        <v>37</v>
      </c>
      <c r="B82" s="120" t="s">
        <v>115</v>
      </c>
      <c r="C82" s="121" t="s">
        <v>113</v>
      </c>
      <c r="D82" s="119"/>
      <c r="E82" s="182"/>
      <c r="F82" s="183"/>
      <c r="G82" s="184"/>
      <c r="H82" s="182"/>
      <c r="I82" s="183"/>
      <c r="J82" s="184"/>
      <c r="K82" s="82"/>
      <c r="L82" s="83"/>
      <c r="M82" s="84">
        <f t="shared" si="78"/>
        <v>0</v>
      </c>
      <c r="N82" s="82"/>
      <c r="O82" s="83"/>
      <c r="P82" s="84">
        <f t="shared" si="79"/>
        <v>0</v>
      </c>
      <c r="Q82" s="84">
        <f t="shared" si="80"/>
        <v>0</v>
      </c>
      <c r="R82" s="84">
        <f t="shared" si="81"/>
        <v>0</v>
      </c>
      <c r="S82" s="84">
        <f t="shared" si="82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111" t="s">
        <v>116</v>
      </c>
      <c r="B83" s="122"/>
      <c r="C83" s="123"/>
      <c r="D83" s="99"/>
      <c r="E83" s="100"/>
      <c r="F83" s="101"/>
      <c r="G83" s="102">
        <f>SUM(G81:G82)</f>
        <v>0</v>
      </c>
      <c r="H83" s="100"/>
      <c r="I83" s="101"/>
      <c r="J83" s="102">
        <f>SUM(J81:J82)</f>
        <v>0</v>
      </c>
      <c r="K83" s="100"/>
      <c r="L83" s="101"/>
      <c r="M83" s="102">
        <f>SUM(M81:M82)</f>
        <v>0</v>
      </c>
      <c r="N83" s="100"/>
      <c r="O83" s="101"/>
      <c r="P83" s="102">
        <f t="shared" ref="P83:S83" si="83">SUM(P81:P82)</f>
        <v>0</v>
      </c>
      <c r="Q83" s="102">
        <f t="shared" si="83"/>
        <v>0</v>
      </c>
      <c r="R83" s="102">
        <f t="shared" si="83"/>
        <v>0</v>
      </c>
      <c r="S83" s="102">
        <f t="shared" si="83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5">
      <c r="A84" s="71" t="s">
        <v>26</v>
      </c>
      <c r="B84" s="124" t="s">
        <v>117</v>
      </c>
      <c r="C84" s="116" t="s">
        <v>118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41.25" customHeight="1" x14ac:dyDescent="0.2">
      <c r="A85" s="86" t="s">
        <v>37</v>
      </c>
      <c r="B85" s="125" t="s">
        <v>119</v>
      </c>
      <c r="C85" s="126" t="s">
        <v>118</v>
      </c>
      <c r="D85" s="119" t="s">
        <v>120</v>
      </c>
      <c r="E85" s="185" t="s">
        <v>46</v>
      </c>
      <c r="F85" s="183"/>
      <c r="G85" s="184"/>
      <c r="H85" s="185" t="s">
        <v>46</v>
      </c>
      <c r="I85" s="183"/>
      <c r="J85" s="184"/>
      <c r="K85" s="82">
        <v>1</v>
      </c>
      <c r="L85" s="83">
        <v>15000</v>
      </c>
      <c r="M85" s="84">
        <f>K85*L85</f>
        <v>15000</v>
      </c>
      <c r="N85" s="82">
        <v>1</v>
      </c>
      <c r="O85" s="83">
        <v>15000</v>
      </c>
      <c r="P85" s="84">
        <f>N85*O85</f>
        <v>15000</v>
      </c>
      <c r="Q85" s="84">
        <f>G85+M85</f>
        <v>15000</v>
      </c>
      <c r="R85" s="84">
        <f>J85+P85</f>
        <v>15000</v>
      </c>
      <c r="S85" s="84">
        <f>Q85-R85</f>
        <v>0</v>
      </c>
      <c r="T85" s="85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">
      <c r="A86" s="111" t="s">
        <v>121</v>
      </c>
      <c r="B86" s="127"/>
      <c r="C86" s="123"/>
      <c r="D86" s="99"/>
      <c r="E86" s="100"/>
      <c r="F86" s="101"/>
      <c r="G86" s="102">
        <f>SUM(G85)</f>
        <v>0</v>
      </c>
      <c r="H86" s="100"/>
      <c r="I86" s="101"/>
      <c r="J86" s="102">
        <f>SUM(J85)</f>
        <v>0</v>
      </c>
      <c r="K86" s="100"/>
      <c r="L86" s="101"/>
      <c r="M86" s="102">
        <f>SUM(M85)</f>
        <v>15000</v>
      </c>
      <c r="N86" s="100"/>
      <c r="O86" s="101"/>
      <c r="P86" s="102">
        <f t="shared" ref="P86:S86" si="84">SUM(P85)</f>
        <v>15000</v>
      </c>
      <c r="Q86" s="102">
        <f t="shared" si="84"/>
        <v>15000</v>
      </c>
      <c r="R86" s="102">
        <f t="shared" si="84"/>
        <v>15000</v>
      </c>
      <c r="S86" s="102">
        <f t="shared" si="84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9.5" customHeight="1" x14ac:dyDescent="0.2">
      <c r="A87" s="128" t="s">
        <v>122</v>
      </c>
      <c r="B87" s="129"/>
      <c r="C87" s="130"/>
      <c r="D87" s="131"/>
      <c r="E87" s="132"/>
      <c r="F87" s="133"/>
      <c r="G87" s="134">
        <f>G44+G48+G53+G59+G64+G69+G74+G79+G83+G86</f>
        <v>0</v>
      </c>
      <c r="H87" s="132"/>
      <c r="I87" s="133"/>
      <c r="J87" s="134">
        <f>J44+J48+J53+J59+J64+J69+J74+J79+J83+J86</f>
        <v>0</v>
      </c>
      <c r="K87" s="132"/>
      <c r="L87" s="133"/>
      <c r="M87" s="134">
        <f>M44+M48+M53+M59+M64+M69+M74+M79+M83+M86</f>
        <v>310348</v>
      </c>
      <c r="N87" s="132"/>
      <c r="O87" s="133"/>
      <c r="P87" s="134">
        <f t="shared" ref="P87:S89" si="85">P44+P48+P53+P59+P64+P69+P74+P79+P83+P86</f>
        <v>310348</v>
      </c>
      <c r="Q87" s="134">
        <f t="shared" si="85"/>
        <v>310348</v>
      </c>
      <c r="R87" s="134">
        <f t="shared" si="85"/>
        <v>310348</v>
      </c>
      <c r="S87" s="134">
        <f t="shared" si="85"/>
        <v>-2.2737367544323206E-13</v>
      </c>
      <c r="T87" s="135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</row>
    <row r="88" spans="1:38" ht="15.75" customHeight="1" x14ac:dyDescent="0.25">
      <c r="A88" s="186"/>
      <c r="B88" s="164"/>
      <c r="C88" s="164"/>
      <c r="D88" s="137"/>
      <c r="E88" s="138"/>
      <c r="F88" s="139"/>
      <c r="G88" s="140"/>
      <c r="H88" s="138"/>
      <c r="I88" s="139"/>
      <c r="J88" s="140"/>
      <c r="K88" s="138"/>
      <c r="L88" s="139"/>
      <c r="M88" s="140"/>
      <c r="N88" s="138"/>
      <c r="O88" s="139"/>
      <c r="P88" s="140"/>
      <c r="Q88" s="140"/>
      <c r="R88" s="140"/>
      <c r="S88" s="140"/>
      <c r="T88" s="14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9.5" customHeight="1" x14ac:dyDescent="0.25">
      <c r="A89" s="163" t="s">
        <v>123</v>
      </c>
      <c r="B89" s="164"/>
      <c r="C89" s="165"/>
      <c r="D89" s="246"/>
      <c r="E89" s="247"/>
      <c r="F89" s="248"/>
      <c r="G89" s="249">
        <f>G22-G87</f>
        <v>0</v>
      </c>
      <c r="H89" s="247"/>
      <c r="I89" s="248"/>
      <c r="J89" s="249">
        <f>J22-J87</f>
        <v>0</v>
      </c>
      <c r="K89" s="250"/>
      <c r="L89" s="248"/>
      <c r="M89" s="251">
        <f>M87</f>
        <v>310348</v>
      </c>
      <c r="N89" s="250"/>
      <c r="O89" s="248"/>
      <c r="P89" s="251">
        <v>310348</v>
      </c>
      <c r="Q89" s="252">
        <v>310348</v>
      </c>
      <c r="R89" s="252">
        <v>310348</v>
      </c>
      <c r="S89" s="252">
        <f t="shared" ref="P89:S89" si="86">S22-S87</f>
        <v>2.2737367544323206E-13</v>
      </c>
      <c r="T89" s="25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2"/>
      <c r="B90" s="143"/>
      <c r="C90" s="142"/>
      <c r="D90" s="142"/>
      <c r="E90" s="51"/>
      <c r="F90" s="142"/>
      <c r="G90" s="142"/>
      <c r="H90" s="51"/>
      <c r="I90" s="142"/>
      <c r="J90" s="142"/>
      <c r="K90" s="51"/>
      <c r="L90" s="142"/>
      <c r="M90" s="142"/>
      <c r="N90" s="51"/>
      <c r="O90" s="142"/>
      <c r="P90" s="142"/>
      <c r="Q90" s="142"/>
      <c r="R90" s="142"/>
      <c r="S90" s="142"/>
      <c r="T90" s="14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42"/>
      <c r="B91" s="143"/>
      <c r="C91" s="142"/>
      <c r="D91" s="142"/>
      <c r="E91" s="51"/>
      <c r="F91" s="142"/>
      <c r="G91" s="142"/>
      <c r="H91" s="51"/>
      <c r="I91" s="142"/>
      <c r="J91" s="142"/>
      <c r="K91" s="51"/>
      <c r="L91" s="142"/>
      <c r="M91" s="142"/>
      <c r="N91" s="51"/>
      <c r="O91" s="142"/>
      <c r="P91" s="142"/>
      <c r="Q91" s="142"/>
      <c r="R91" s="142"/>
      <c r="S91" s="142"/>
      <c r="T91" s="14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33.75" customHeight="1" x14ac:dyDescent="0.25">
      <c r="A92" s="142" t="s">
        <v>124</v>
      </c>
      <c r="B92" s="143"/>
      <c r="C92" s="244" t="s">
        <v>151</v>
      </c>
      <c r="D92" s="142"/>
      <c r="E92" s="145"/>
      <c r="F92" s="144"/>
      <c r="G92" s="142"/>
      <c r="H92" s="145"/>
      <c r="I92" s="244" t="s">
        <v>152</v>
      </c>
      <c r="J92" s="144"/>
      <c r="K92" s="245"/>
      <c r="L92" s="142"/>
      <c r="M92" s="142"/>
      <c r="N92" s="51"/>
      <c r="O92" s="142"/>
      <c r="P92" s="142"/>
      <c r="Q92" s="142"/>
      <c r="R92" s="142"/>
      <c r="S92" s="142"/>
      <c r="T92" s="14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1"/>
      <c r="C93" s="146" t="s">
        <v>125</v>
      </c>
      <c r="D93" s="142"/>
      <c r="E93" s="166" t="s">
        <v>126</v>
      </c>
      <c r="F93" s="167"/>
      <c r="G93" s="142"/>
      <c r="H93" s="51"/>
      <c r="I93" s="146" t="s">
        <v>127</v>
      </c>
      <c r="J93" s="142"/>
      <c r="K93" s="51"/>
      <c r="L93" s="147"/>
      <c r="M93" s="142"/>
      <c r="N93" s="51"/>
      <c r="O93" s="147"/>
      <c r="P93" s="142"/>
      <c r="Q93" s="142"/>
      <c r="R93" s="142"/>
      <c r="S93" s="142"/>
      <c r="T93" s="14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5">
      <c r="A94" s="1"/>
      <c r="B94" s="1"/>
      <c r="C94" s="148"/>
      <c r="D94" s="149"/>
      <c r="E94" s="150"/>
      <c r="F94" s="151"/>
      <c r="G94" s="152"/>
      <c r="H94" s="150"/>
      <c r="I94" s="151"/>
      <c r="J94" s="152"/>
      <c r="K94" s="153"/>
      <c r="L94" s="151"/>
      <c r="M94" s="152"/>
      <c r="N94" s="153"/>
      <c r="O94" s="151"/>
      <c r="P94" s="152"/>
      <c r="Q94" s="152"/>
      <c r="R94" s="152"/>
      <c r="S94" s="152"/>
      <c r="T94" s="14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2"/>
      <c r="B95" s="143"/>
      <c r="C95" s="142"/>
      <c r="D95" s="142"/>
      <c r="E95" s="51"/>
      <c r="F95" s="142"/>
      <c r="G95" s="142"/>
      <c r="H95" s="51"/>
      <c r="I95" s="142"/>
      <c r="J95" s="142"/>
      <c r="K95" s="51"/>
      <c r="L95" s="142"/>
      <c r="M95" s="142"/>
      <c r="N95" s="51"/>
      <c r="O95" s="142"/>
      <c r="P95" s="142"/>
      <c r="Q95" s="142"/>
      <c r="R95" s="142"/>
      <c r="S95" s="142"/>
      <c r="T95" s="14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2"/>
      <c r="B96" s="143"/>
      <c r="C96" s="142"/>
      <c r="D96" s="142"/>
      <c r="E96" s="51"/>
      <c r="F96" s="142"/>
      <c r="G96" s="142"/>
      <c r="H96" s="51"/>
      <c r="I96" s="142"/>
      <c r="J96" s="142"/>
      <c r="K96" s="51"/>
      <c r="L96" s="142"/>
      <c r="M96" s="142"/>
      <c r="N96" s="51"/>
      <c r="O96" s="142"/>
      <c r="P96" s="142"/>
      <c r="Q96" s="142"/>
      <c r="R96" s="142"/>
      <c r="S96" s="142"/>
      <c r="T96" s="14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42"/>
      <c r="B97" s="143"/>
      <c r="C97" s="142"/>
      <c r="D97" s="142"/>
      <c r="E97" s="51"/>
      <c r="F97" s="142"/>
      <c r="G97" s="142"/>
      <c r="H97" s="51"/>
      <c r="I97" s="142"/>
      <c r="J97" s="142"/>
      <c r="K97" s="51"/>
      <c r="L97" s="142"/>
      <c r="M97" s="142"/>
      <c r="N97" s="51"/>
      <c r="O97" s="142"/>
      <c r="P97" s="142"/>
      <c r="Q97" s="142"/>
      <c r="R97" s="142"/>
      <c r="S97" s="142"/>
      <c r="T97" s="14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42"/>
      <c r="B98" s="143"/>
      <c r="C98" s="142"/>
      <c r="D98" s="142"/>
      <c r="E98" s="51"/>
      <c r="F98" s="142"/>
      <c r="G98" s="142"/>
      <c r="H98" s="51"/>
      <c r="I98" s="142"/>
      <c r="J98" s="142"/>
      <c r="K98" s="51"/>
      <c r="L98" s="142"/>
      <c r="M98" s="142"/>
      <c r="N98" s="51"/>
      <c r="O98" s="142"/>
      <c r="P98" s="142"/>
      <c r="Q98" s="142"/>
      <c r="R98" s="142"/>
      <c r="S98" s="142"/>
      <c r="T98" s="14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42"/>
      <c r="B99" s="143"/>
      <c r="C99" s="142"/>
      <c r="D99" s="142"/>
      <c r="E99" s="51"/>
      <c r="F99" s="142"/>
      <c r="G99" s="142"/>
      <c r="H99" s="51"/>
      <c r="I99" s="142"/>
      <c r="J99" s="142"/>
      <c r="K99" s="51"/>
      <c r="L99" s="142"/>
      <c r="M99" s="142"/>
      <c r="N99" s="51"/>
      <c r="O99" s="142"/>
      <c r="P99" s="142"/>
      <c r="Q99" s="142"/>
      <c r="R99" s="142"/>
      <c r="S99" s="142"/>
      <c r="T99" s="14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9:C89"/>
    <mergeCell ref="E93:F93"/>
    <mergeCell ref="E17:G17"/>
    <mergeCell ref="H17:J17"/>
    <mergeCell ref="A23:C23"/>
    <mergeCell ref="E41:G43"/>
    <mergeCell ref="H41:J43"/>
    <mergeCell ref="E81:G82"/>
    <mergeCell ref="H81:J82"/>
    <mergeCell ref="E85:G85"/>
    <mergeCell ref="H85:J85"/>
    <mergeCell ref="A88:C88"/>
    <mergeCell ref="E31:G39"/>
    <mergeCell ref="H31:J39"/>
  </mergeCells>
  <phoneticPr fontId="21" type="noConversion"/>
  <printOptions horizontalCentered="1"/>
  <pageMargins left="0" right="0" top="0" bottom="0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Slr</cp:lastModifiedBy>
  <cp:lastPrinted>2021-01-12T16:11:30Z</cp:lastPrinted>
  <dcterms:modified xsi:type="dcterms:W3CDTF">2021-02-08T14:36:27Z</dcterms:modified>
</cp:coreProperties>
</file>