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40" windowHeight="8655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  <definedName name="_xlnm.Print_Titles" localSheetId="0">Звіт!$17:$19</definedName>
    <definedName name="_xlnm.Print_Titles" localSheetId="1">Реєстр!$18:$19</definedName>
    <definedName name="_xlnm.Print_Area" localSheetId="0">Звіт!$A$1:$T$150</definedName>
    <definedName name="_xlnm.Print_Area" localSheetId="1">Реєстр!$B$1:$J$99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77" i="1" l="1"/>
  <c r="I96" i="2" l="1"/>
  <c r="F96" i="2"/>
  <c r="D96" i="2"/>
  <c r="G47" i="1"/>
  <c r="J47" i="1"/>
  <c r="M47" i="1"/>
  <c r="P47" i="1"/>
  <c r="G128" i="1"/>
  <c r="J128" i="1"/>
  <c r="M128" i="1"/>
  <c r="P128" i="1"/>
  <c r="G129" i="1"/>
  <c r="J129" i="1"/>
  <c r="M129" i="1"/>
  <c r="Q129" i="1" s="1"/>
  <c r="P129" i="1"/>
  <c r="G130" i="1"/>
  <c r="J130" i="1"/>
  <c r="M130" i="1"/>
  <c r="Q130" i="1" s="1"/>
  <c r="P130" i="1"/>
  <c r="G131" i="1"/>
  <c r="J131" i="1"/>
  <c r="M131" i="1"/>
  <c r="Q131" i="1" s="1"/>
  <c r="P131" i="1"/>
  <c r="G87" i="1"/>
  <c r="J87" i="1"/>
  <c r="M87" i="1"/>
  <c r="P87" i="1"/>
  <c r="G88" i="1"/>
  <c r="J88" i="1"/>
  <c r="M88" i="1"/>
  <c r="Q88" i="1" s="1"/>
  <c r="P88" i="1"/>
  <c r="G89" i="1"/>
  <c r="J89" i="1"/>
  <c r="M89" i="1"/>
  <c r="P89" i="1"/>
  <c r="G90" i="1"/>
  <c r="J90" i="1"/>
  <c r="M90" i="1"/>
  <c r="Q90" i="1" s="1"/>
  <c r="P90" i="1"/>
  <c r="G91" i="1"/>
  <c r="J91" i="1"/>
  <c r="M91" i="1"/>
  <c r="P91" i="1"/>
  <c r="G92" i="1"/>
  <c r="J92" i="1"/>
  <c r="M92" i="1"/>
  <c r="P92" i="1"/>
  <c r="G93" i="1"/>
  <c r="J93" i="1"/>
  <c r="M93" i="1"/>
  <c r="P93" i="1"/>
  <c r="G94" i="1"/>
  <c r="J94" i="1"/>
  <c r="M94" i="1"/>
  <c r="P94" i="1"/>
  <c r="G95" i="1"/>
  <c r="J95" i="1"/>
  <c r="M95" i="1"/>
  <c r="P95" i="1"/>
  <c r="G96" i="1"/>
  <c r="J96" i="1"/>
  <c r="M96" i="1"/>
  <c r="P96" i="1"/>
  <c r="G97" i="1"/>
  <c r="J97" i="1"/>
  <c r="M97" i="1"/>
  <c r="P97" i="1"/>
  <c r="G98" i="1"/>
  <c r="J98" i="1"/>
  <c r="M98" i="1"/>
  <c r="Q98" i="1" s="1"/>
  <c r="P98" i="1"/>
  <c r="G99" i="1"/>
  <c r="J99" i="1"/>
  <c r="M99" i="1"/>
  <c r="Q99" i="1" s="1"/>
  <c r="P99" i="1"/>
  <c r="G100" i="1"/>
  <c r="J100" i="1"/>
  <c r="M100" i="1"/>
  <c r="P100" i="1"/>
  <c r="G101" i="1"/>
  <c r="J101" i="1"/>
  <c r="M101" i="1"/>
  <c r="P101" i="1"/>
  <c r="G102" i="1"/>
  <c r="J102" i="1"/>
  <c r="M102" i="1"/>
  <c r="P102" i="1"/>
  <c r="G103" i="1"/>
  <c r="J103" i="1"/>
  <c r="M103" i="1"/>
  <c r="P103" i="1"/>
  <c r="G104" i="1"/>
  <c r="J104" i="1"/>
  <c r="M104" i="1"/>
  <c r="P104" i="1"/>
  <c r="G105" i="1"/>
  <c r="J105" i="1"/>
  <c r="M105" i="1"/>
  <c r="P105" i="1"/>
  <c r="G106" i="1"/>
  <c r="J106" i="1"/>
  <c r="M106" i="1"/>
  <c r="P106" i="1"/>
  <c r="G107" i="1"/>
  <c r="J107" i="1"/>
  <c r="M107" i="1"/>
  <c r="P107" i="1"/>
  <c r="G108" i="1"/>
  <c r="J108" i="1"/>
  <c r="M108" i="1"/>
  <c r="P108" i="1"/>
  <c r="G109" i="1"/>
  <c r="J109" i="1"/>
  <c r="M109" i="1"/>
  <c r="P109" i="1"/>
  <c r="G110" i="1"/>
  <c r="J110" i="1"/>
  <c r="M110" i="1"/>
  <c r="P110" i="1"/>
  <c r="G111" i="1"/>
  <c r="J111" i="1"/>
  <c r="M111" i="1"/>
  <c r="P111" i="1"/>
  <c r="G112" i="1"/>
  <c r="J112" i="1"/>
  <c r="M112" i="1"/>
  <c r="P112" i="1"/>
  <c r="G113" i="1"/>
  <c r="J113" i="1"/>
  <c r="M113" i="1"/>
  <c r="P113" i="1"/>
  <c r="G114" i="1"/>
  <c r="J114" i="1"/>
  <c r="M114" i="1"/>
  <c r="P114" i="1"/>
  <c r="G115" i="1"/>
  <c r="J115" i="1"/>
  <c r="M115" i="1"/>
  <c r="P115" i="1"/>
  <c r="G116" i="1"/>
  <c r="J116" i="1"/>
  <c r="M116" i="1"/>
  <c r="P116" i="1"/>
  <c r="G117" i="1"/>
  <c r="J117" i="1"/>
  <c r="M117" i="1"/>
  <c r="P117" i="1"/>
  <c r="G118" i="1"/>
  <c r="J118" i="1"/>
  <c r="M118" i="1"/>
  <c r="P118" i="1"/>
  <c r="G119" i="1"/>
  <c r="J119" i="1"/>
  <c r="M119" i="1"/>
  <c r="P119" i="1"/>
  <c r="G120" i="1"/>
  <c r="J120" i="1"/>
  <c r="M120" i="1"/>
  <c r="P120" i="1"/>
  <c r="G121" i="1"/>
  <c r="J121" i="1"/>
  <c r="M121" i="1"/>
  <c r="P121" i="1"/>
  <c r="G122" i="1"/>
  <c r="J122" i="1"/>
  <c r="M122" i="1"/>
  <c r="P122" i="1"/>
  <c r="G123" i="1"/>
  <c r="J123" i="1"/>
  <c r="M123" i="1"/>
  <c r="P123" i="1"/>
  <c r="P76" i="1"/>
  <c r="M76" i="1"/>
  <c r="M77" i="1"/>
  <c r="Q77" i="1" s="1"/>
  <c r="M75" i="1"/>
  <c r="J76" i="1"/>
  <c r="J77" i="1"/>
  <c r="G76" i="1"/>
  <c r="P64" i="1"/>
  <c r="R64" i="1" s="1"/>
  <c r="M64" i="1"/>
  <c r="Q64" i="1" s="1"/>
  <c r="P50" i="1"/>
  <c r="P51" i="1"/>
  <c r="M50" i="1"/>
  <c r="M51" i="1"/>
  <c r="M52" i="1"/>
  <c r="J50" i="1"/>
  <c r="J51" i="1"/>
  <c r="J52" i="1"/>
  <c r="G50" i="1"/>
  <c r="G51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49" i="1"/>
  <c r="J29" i="1"/>
  <c r="R29" i="1" s="1"/>
  <c r="J30" i="1"/>
  <c r="R30" i="1" s="1"/>
  <c r="J31" i="1"/>
  <c r="J32" i="1"/>
  <c r="R32" i="1" s="1"/>
  <c r="J33" i="1"/>
  <c r="J34" i="1"/>
  <c r="J35" i="1"/>
  <c r="J36" i="1"/>
  <c r="J37" i="1"/>
  <c r="R37" i="1" s="1"/>
  <c r="J38" i="1"/>
  <c r="R38" i="1" s="1"/>
  <c r="J39" i="1"/>
  <c r="J40" i="1"/>
  <c r="R40" i="1" s="1"/>
  <c r="J41" i="1"/>
  <c r="J42" i="1"/>
  <c r="J43" i="1"/>
  <c r="J44" i="1"/>
  <c r="J45" i="1"/>
  <c r="R45" i="1" s="1"/>
  <c r="J46" i="1"/>
  <c r="R46" i="1" s="1"/>
  <c r="J48" i="1"/>
  <c r="R48" i="1" s="1"/>
  <c r="J49" i="1"/>
  <c r="R49" i="1" s="1"/>
  <c r="G48" i="1"/>
  <c r="G49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52" i="1"/>
  <c r="I15" i="2"/>
  <c r="F15" i="2"/>
  <c r="D15" i="2"/>
  <c r="J144" i="1"/>
  <c r="G144" i="1"/>
  <c r="P143" i="1"/>
  <c r="R143" i="1" s="1"/>
  <c r="R144" i="1" s="1"/>
  <c r="M143" i="1"/>
  <c r="M144" i="1" s="1"/>
  <c r="J141" i="1"/>
  <c r="G141" i="1"/>
  <c r="P140" i="1"/>
  <c r="R140" i="1" s="1"/>
  <c r="M140" i="1"/>
  <c r="Q140" i="1" s="1"/>
  <c r="P139" i="1"/>
  <c r="M139" i="1"/>
  <c r="Q139" i="1" s="1"/>
  <c r="P136" i="1"/>
  <c r="M136" i="1"/>
  <c r="J136" i="1"/>
  <c r="G136" i="1"/>
  <c r="P135" i="1"/>
  <c r="M135" i="1"/>
  <c r="J135" i="1"/>
  <c r="G135" i="1"/>
  <c r="P134" i="1"/>
  <c r="M134" i="1"/>
  <c r="J134" i="1"/>
  <c r="J137" i="1" s="1"/>
  <c r="G134" i="1"/>
  <c r="P127" i="1"/>
  <c r="M127" i="1"/>
  <c r="J127" i="1"/>
  <c r="G127" i="1"/>
  <c r="P126" i="1"/>
  <c r="M126" i="1"/>
  <c r="J126" i="1"/>
  <c r="G126" i="1"/>
  <c r="P86" i="1"/>
  <c r="M86" i="1"/>
  <c r="J86" i="1"/>
  <c r="G86" i="1"/>
  <c r="P85" i="1"/>
  <c r="M85" i="1"/>
  <c r="J85" i="1"/>
  <c r="G85" i="1"/>
  <c r="P82" i="1"/>
  <c r="M82" i="1"/>
  <c r="J82" i="1"/>
  <c r="G82" i="1"/>
  <c r="P81" i="1"/>
  <c r="M81" i="1"/>
  <c r="J81" i="1"/>
  <c r="G81" i="1"/>
  <c r="P80" i="1"/>
  <c r="M80" i="1"/>
  <c r="J80" i="1"/>
  <c r="G80" i="1"/>
  <c r="P75" i="1"/>
  <c r="J75" i="1"/>
  <c r="G75" i="1"/>
  <c r="P74" i="1"/>
  <c r="M74" i="1"/>
  <c r="J74" i="1"/>
  <c r="G74" i="1"/>
  <c r="P73" i="1"/>
  <c r="M73" i="1"/>
  <c r="J73" i="1"/>
  <c r="G73" i="1"/>
  <c r="P70" i="1"/>
  <c r="M70" i="1"/>
  <c r="J70" i="1"/>
  <c r="G70" i="1"/>
  <c r="P69" i="1"/>
  <c r="M69" i="1"/>
  <c r="J69" i="1"/>
  <c r="G69" i="1"/>
  <c r="P68" i="1"/>
  <c r="M68" i="1"/>
  <c r="J68" i="1"/>
  <c r="G68" i="1"/>
  <c r="P65" i="1"/>
  <c r="M65" i="1"/>
  <c r="J65" i="1"/>
  <c r="G65" i="1"/>
  <c r="P63" i="1"/>
  <c r="M63" i="1"/>
  <c r="J63" i="1"/>
  <c r="G63" i="1"/>
  <c r="P60" i="1"/>
  <c r="R60" i="1" s="1"/>
  <c r="M60" i="1"/>
  <c r="Q60" i="1" s="1"/>
  <c r="P59" i="1"/>
  <c r="R59" i="1" s="1"/>
  <c r="M59" i="1"/>
  <c r="Q59" i="1" s="1"/>
  <c r="P58" i="1"/>
  <c r="R58" i="1" s="1"/>
  <c r="M58" i="1"/>
  <c r="Q58" i="1" s="1"/>
  <c r="P56" i="1"/>
  <c r="R56" i="1" s="1"/>
  <c r="M56" i="1"/>
  <c r="Q56" i="1" s="1"/>
  <c r="P55" i="1"/>
  <c r="R55" i="1" s="1"/>
  <c r="M55" i="1"/>
  <c r="Q55" i="1" s="1"/>
  <c r="P54" i="1"/>
  <c r="M54" i="1"/>
  <c r="Q54" i="1" s="1"/>
  <c r="P52" i="1"/>
  <c r="P28" i="1"/>
  <c r="M28" i="1"/>
  <c r="J28" i="1"/>
  <c r="G28" i="1"/>
  <c r="P27" i="1"/>
  <c r="M27" i="1"/>
  <c r="J27" i="1"/>
  <c r="G27" i="1"/>
  <c r="P22" i="1"/>
  <c r="M22" i="1"/>
  <c r="J22" i="1"/>
  <c r="G22" i="1"/>
  <c r="R21" i="1"/>
  <c r="R22" i="1" s="1"/>
  <c r="Q21" i="1"/>
  <c r="Q22" i="1" s="1"/>
  <c r="R131" i="1" l="1"/>
  <c r="Q47" i="1"/>
  <c r="Q136" i="1"/>
  <c r="S136" i="1" s="1"/>
  <c r="R136" i="1"/>
  <c r="R122" i="1"/>
  <c r="R106" i="1"/>
  <c r="Q76" i="1"/>
  <c r="Q141" i="1"/>
  <c r="R130" i="1"/>
  <c r="S130" i="1" s="1"/>
  <c r="S21" i="1"/>
  <c r="S22" i="1" s="1"/>
  <c r="Q48" i="1"/>
  <c r="S48" i="1" s="1"/>
  <c r="Q52" i="1"/>
  <c r="Q122" i="1"/>
  <c r="S122" i="1" s="1"/>
  <c r="Q118" i="1"/>
  <c r="R128" i="1"/>
  <c r="G137" i="1"/>
  <c r="Q135" i="1"/>
  <c r="P141" i="1"/>
  <c r="Q51" i="1"/>
  <c r="R104" i="1"/>
  <c r="R102" i="1"/>
  <c r="R90" i="1"/>
  <c r="S90" i="1" s="1"/>
  <c r="S131" i="1"/>
  <c r="R129" i="1"/>
  <c r="S129" i="1"/>
  <c r="R135" i="1"/>
  <c r="R119" i="1"/>
  <c r="R117" i="1"/>
  <c r="R115" i="1"/>
  <c r="R103" i="1"/>
  <c r="R101" i="1"/>
  <c r="R99" i="1"/>
  <c r="S99" i="1" s="1"/>
  <c r="R91" i="1"/>
  <c r="R88" i="1"/>
  <c r="S88" i="1" s="1"/>
  <c r="R47" i="1"/>
  <c r="R44" i="1"/>
  <c r="R43" i="1"/>
  <c r="R41" i="1"/>
  <c r="R36" i="1"/>
  <c r="R35" i="1"/>
  <c r="R33" i="1"/>
  <c r="R31" i="1"/>
  <c r="M137" i="1"/>
  <c r="Q128" i="1"/>
  <c r="P132" i="1"/>
  <c r="R108" i="1"/>
  <c r="Q102" i="1"/>
  <c r="Q89" i="1"/>
  <c r="G132" i="1"/>
  <c r="R120" i="1"/>
  <c r="R118" i="1"/>
  <c r="S118" i="1" s="1"/>
  <c r="R114" i="1"/>
  <c r="R98" i="1"/>
  <c r="S98" i="1" s="1"/>
  <c r="R92" i="1"/>
  <c r="Q123" i="1"/>
  <c r="R123" i="1"/>
  <c r="Q115" i="1"/>
  <c r="Q113" i="1"/>
  <c r="Q107" i="1"/>
  <c r="R97" i="1"/>
  <c r="Q105" i="1"/>
  <c r="Q103" i="1"/>
  <c r="R87" i="1"/>
  <c r="Q114" i="1"/>
  <c r="Q112" i="1"/>
  <c r="Q93" i="1"/>
  <c r="Q120" i="1"/>
  <c r="Q116" i="1"/>
  <c r="Q111" i="1"/>
  <c r="R96" i="1"/>
  <c r="R94" i="1"/>
  <c r="R121" i="1"/>
  <c r="R112" i="1"/>
  <c r="R110" i="1"/>
  <c r="Q106" i="1"/>
  <c r="S106" i="1" s="1"/>
  <c r="R100" i="1"/>
  <c r="Q97" i="1"/>
  <c r="R127" i="1"/>
  <c r="Q121" i="1"/>
  <c r="Q104" i="1"/>
  <c r="R95" i="1"/>
  <c r="R93" i="1"/>
  <c r="Q91" i="1"/>
  <c r="R89" i="1"/>
  <c r="R116" i="1"/>
  <c r="R113" i="1"/>
  <c r="R111" i="1"/>
  <c r="S111" i="1" s="1"/>
  <c r="R109" i="1"/>
  <c r="R107" i="1"/>
  <c r="R105" i="1"/>
  <c r="Q96" i="1"/>
  <c r="Q119" i="1"/>
  <c r="Q117" i="1"/>
  <c r="Q110" i="1"/>
  <c r="Q109" i="1"/>
  <c r="Q108" i="1"/>
  <c r="Q101" i="1"/>
  <c r="Q100" i="1"/>
  <c r="Q95" i="1"/>
  <c r="Q94" i="1"/>
  <c r="Q92" i="1"/>
  <c r="Q87" i="1"/>
  <c r="S102" i="1"/>
  <c r="R39" i="1"/>
  <c r="R34" i="1"/>
  <c r="R77" i="1"/>
  <c r="S77" i="1" s="1"/>
  <c r="R76" i="1"/>
  <c r="S76" i="1" s="1"/>
  <c r="R85" i="1"/>
  <c r="J83" i="1"/>
  <c r="J66" i="1"/>
  <c r="M71" i="1"/>
  <c r="P83" i="1"/>
  <c r="R51" i="1"/>
  <c r="Q81" i="1"/>
  <c r="Q85" i="1"/>
  <c r="G83" i="1"/>
  <c r="Q70" i="1"/>
  <c r="R82" i="1"/>
  <c r="Q86" i="1"/>
  <c r="R68" i="1"/>
  <c r="R74" i="1"/>
  <c r="R81" i="1"/>
  <c r="S81" i="1" s="1"/>
  <c r="M124" i="1"/>
  <c r="J124" i="1"/>
  <c r="S60" i="1"/>
  <c r="Q82" i="1"/>
  <c r="M83" i="1"/>
  <c r="M78" i="1"/>
  <c r="M132" i="1"/>
  <c r="G71" i="1"/>
  <c r="P71" i="1"/>
  <c r="P124" i="1"/>
  <c r="Q127" i="1"/>
  <c r="Q134" i="1"/>
  <c r="M141" i="1"/>
  <c r="R86" i="1"/>
  <c r="G124" i="1"/>
  <c r="P137" i="1"/>
  <c r="Q50" i="1"/>
  <c r="Q65" i="1"/>
  <c r="R134" i="1"/>
  <c r="S140" i="1"/>
  <c r="P144" i="1"/>
  <c r="Q49" i="1"/>
  <c r="S49" i="1" s="1"/>
  <c r="J132" i="1"/>
  <c r="R42" i="1"/>
  <c r="R75" i="1"/>
  <c r="P78" i="1"/>
  <c r="R65" i="1"/>
  <c r="Q69" i="1"/>
  <c r="Q75" i="1"/>
  <c r="Q42" i="1"/>
  <c r="Q44" i="1"/>
  <c r="S44" i="1" s="1"/>
  <c r="Q36" i="1"/>
  <c r="R50" i="1"/>
  <c r="G78" i="1"/>
  <c r="S64" i="1"/>
  <c r="R70" i="1"/>
  <c r="Q73" i="1"/>
  <c r="Q43" i="1"/>
  <c r="Q35" i="1"/>
  <c r="R63" i="1"/>
  <c r="Q74" i="1"/>
  <c r="J71" i="1"/>
  <c r="J78" i="1"/>
  <c r="R52" i="1"/>
  <c r="S52" i="1" s="1"/>
  <c r="P66" i="1"/>
  <c r="M66" i="1"/>
  <c r="M57" i="1"/>
  <c r="P53" i="1"/>
  <c r="M53" i="1"/>
  <c r="Q63" i="1"/>
  <c r="P57" i="1"/>
  <c r="Q53" i="1"/>
  <c r="R57" i="1"/>
  <c r="S59" i="1"/>
  <c r="S56" i="1"/>
  <c r="Q46" i="1"/>
  <c r="S46" i="1" s="1"/>
  <c r="Q45" i="1"/>
  <c r="S45" i="1" s="1"/>
  <c r="Q39" i="1"/>
  <c r="Q31" i="1"/>
  <c r="Q38" i="1"/>
  <c r="S38" i="1" s="1"/>
  <c r="Q30" i="1"/>
  <c r="S30" i="1" s="1"/>
  <c r="Q37" i="1"/>
  <c r="S37" i="1" s="1"/>
  <c r="Q29" i="1"/>
  <c r="S29" i="1" s="1"/>
  <c r="Q34" i="1"/>
  <c r="R28" i="1"/>
  <c r="Q41" i="1"/>
  <c r="Q33" i="1"/>
  <c r="Q40" i="1"/>
  <c r="S40" i="1" s="1"/>
  <c r="Q32" i="1"/>
  <c r="S32" i="1" s="1"/>
  <c r="R27" i="1"/>
  <c r="G26" i="1"/>
  <c r="G61" i="1" s="1"/>
  <c r="P26" i="1"/>
  <c r="Q27" i="1"/>
  <c r="M26" i="1"/>
  <c r="Q57" i="1"/>
  <c r="S58" i="1"/>
  <c r="S134" i="1"/>
  <c r="J26" i="1"/>
  <c r="J61" i="1" s="1"/>
  <c r="G66" i="1"/>
  <c r="R73" i="1"/>
  <c r="Q28" i="1"/>
  <c r="S55" i="1"/>
  <c r="R139" i="1"/>
  <c r="R141" i="1" s="1"/>
  <c r="Q143" i="1"/>
  <c r="Q80" i="1"/>
  <c r="Q126" i="1"/>
  <c r="R54" i="1"/>
  <c r="Q68" i="1"/>
  <c r="R69" i="1"/>
  <c r="R80" i="1"/>
  <c r="R126" i="1"/>
  <c r="Q137" i="1" l="1"/>
  <c r="S51" i="1"/>
  <c r="S107" i="1"/>
  <c r="S128" i="1"/>
  <c r="S115" i="1"/>
  <c r="S89" i="1"/>
  <c r="S104" i="1"/>
  <c r="S123" i="1"/>
  <c r="S47" i="1"/>
  <c r="S103" i="1"/>
  <c r="S135" i="1"/>
  <c r="S137" i="1" s="1"/>
  <c r="S127" i="1"/>
  <c r="R137" i="1"/>
  <c r="S119" i="1"/>
  <c r="S117" i="1"/>
  <c r="S114" i="1"/>
  <c r="S110" i="1"/>
  <c r="S108" i="1"/>
  <c r="S101" i="1"/>
  <c r="S100" i="1"/>
  <c r="S91" i="1"/>
  <c r="S87" i="1"/>
  <c r="R132" i="1"/>
  <c r="S43" i="1"/>
  <c r="S41" i="1"/>
  <c r="S36" i="1"/>
  <c r="S35" i="1"/>
  <c r="S33" i="1"/>
  <c r="S31" i="1"/>
  <c r="S116" i="1"/>
  <c r="S121" i="1"/>
  <c r="S120" i="1"/>
  <c r="S93" i="1"/>
  <c r="S113" i="1"/>
  <c r="S112" i="1"/>
  <c r="S92" i="1"/>
  <c r="S94" i="1"/>
  <c r="S105" i="1"/>
  <c r="S34" i="1"/>
  <c r="S97" i="1"/>
  <c r="S95" i="1"/>
  <c r="S96" i="1"/>
  <c r="S75" i="1"/>
  <c r="S109" i="1"/>
  <c r="Q78" i="1"/>
  <c r="S39" i="1"/>
  <c r="S85" i="1"/>
  <c r="S65" i="1"/>
  <c r="S74" i="1"/>
  <c r="R78" i="1"/>
  <c r="S86" i="1"/>
  <c r="Q124" i="1"/>
  <c r="R83" i="1"/>
  <c r="R124" i="1"/>
  <c r="S82" i="1"/>
  <c r="S70" i="1"/>
  <c r="S50" i="1"/>
  <c r="S42" i="1"/>
  <c r="J145" i="1"/>
  <c r="J147" i="1" s="1"/>
  <c r="S63" i="1"/>
  <c r="R66" i="1"/>
  <c r="S73" i="1"/>
  <c r="R71" i="1"/>
  <c r="S69" i="1"/>
  <c r="S57" i="1"/>
  <c r="Q66" i="1"/>
  <c r="P61" i="1"/>
  <c r="P145" i="1" s="1"/>
  <c r="M61" i="1"/>
  <c r="M145" i="1" s="1"/>
  <c r="M147" i="1" s="1"/>
  <c r="G145" i="1"/>
  <c r="G147" i="1" s="1"/>
  <c r="S28" i="1"/>
  <c r="R26" i="1"/>
  <c r="S27" i="1"/>
  <c r="S68" i="1"/>
  <c r="Q71" i="1"/>
  <c r="Q26" i="1"/>
  <c r="Q61" i="1" s="1"/>
  <c r="S139" i="1"/>
  <c r="S141" i="1" s="1"/>
  <c r="R53" i="1"/>
  <c r="S54" i="1"/>
  <c r="S53" i="1" s="1"/>
  <c r="S126" i="1"/>
  <c r="Q132" i="1"/>
  <c r="S80" i="1"/>
  <c r="Q83" i="1"/>
  <c r="S143" i="1"/>
  <c r="S144" i="1" s="1"/>
  <c r="Q144" i="1"/>
  <c r="P147" i="1" l="1"/>
  <c r="S132" i="1"/>
  <c r="S78" i="1"/>
  <c r="S66" i="1"/>
  <c r="S124" i="1"/>
  <c r="S83" i="1"/>
  <c r="R61" i="1"/>
  <c r="R145" i="1" s="1"/>
  <c r="R147" i="1" s="1"/>
  <c r="S71" i="1"/>
  <c r="Q145" i="1"/>
  <c r="Q147" i="1" s="1"/>
  <c r="S26" i="1"/>
  <c r="S61" i="1" s="1"/>
  <c r="S145" i="1" l="1"/>
  <c r="S147" i="1" s="1"/>
</calcChain>
</file>

<file path=xl/sharedStrings.xml><?xml version="1.0" encoding="utf-8"?>
<sst xmlns="http://schemas.openxmlformats.org/spreadsheetml/2006/main" count="935" uniqueCount="505">
  <si>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</si>
  <si>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</si>
  <si>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</si>
  <si>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</si>
  <si>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</si>
  <si>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</si>
  <si>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</si>
  <si>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</si>
  <si>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</si>
  <si>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</si>
  <si>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</si>
  <si>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</si>
  <si>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</si>
  <si>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</si>
  <si>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</si>
  <si>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</si>
  <si>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</si>
  <si>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</si>
  <si>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</si>
  <si>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</si>
  <si>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</si>
  <si>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</si>
  <si>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</si>
  <si>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</si>
  <si>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</si>
  <si>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</si>
  <si>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</si>
  <si>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</si>
  <si>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</si>
  <si>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</si>
  <si>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</si>
  <si>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</si>
  <si>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</si>
  <si>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</si>
  <si>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</si>
  <si>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</si>
  <si>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</si>
  <si>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</si>
  <si>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</si>
  <si>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</si>
  <si>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</si>
  <si>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</si>
  <si>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</si>
  <si>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</si>
  <si>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</si>
  <si>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</si>
  <si>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</si>
  <si>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</si>
  <si>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</si>
  <si>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</si>
  <si>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</si>
  <si>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</si>
  <si>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</si>
  <si>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</si>
  <si>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</si>
  <si>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</si>
  <si>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</si>
  <si>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</si>
  <si>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</si>
  <si>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</si>
  <si>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</si>
  <si>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</si>
  <si>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</si>
  <si>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</si>
  <si>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</si>
  <si>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</si>
  <si>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</si>
  <si>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</si>
  <si>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</si>
  <si>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</si>
  <si>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</si>
  <si>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</si>
  <si>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</si>
  <si>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</si>
  <si>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</si>
  <si>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</si>
  <si>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</si>
  <si>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</si>
  <si>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</si>
  <si>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</si>
  <si>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</si>
  <si>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</si>
  <si>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</si>
  <si>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</si>
  <si>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</si>
  <si>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</si>
  <si>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</si>
  <si>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</si>
  <si>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</si>
  <si>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</si>
  <si>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</si>
  <si>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</si>
  <si>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</si>
  <si>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</si>
  <si>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</si>
  <si>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</si>
  <si>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</si>
  <si>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</si>
  <si>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</si>
  <si>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</si>
  <si>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</si>
  <si>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</si>
  <si>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</si>
  <si>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</si>
  <si>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</si>
  <si>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</si>
  <si>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</si>
  <si>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</si>
  <si>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</si>
  <si>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</si>
  <si>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</si>
  <si>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</si>
  <si>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</si>
  <si>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</si>
  <si>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</si>
  <si>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</si>
  <si>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</si>
  <si>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</si>
  <si>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</si>
  <si>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</si>
  <si>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</si>
  <si>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</si>
  <si>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</si>
  <si>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</si>
  <si>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</si>
  <si>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</si>
  <si>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</si>
  <si>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</si>
  <si>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</si>
  <si>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</si>
  <si>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</si>
  <si>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</si>
  <si>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</si>
  <si>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</si>
  <si>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</si>
  <si>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</si>
  <si>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</si>
  <si>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</si>
  <si>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</si>
  <si>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</si>
  <si>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</si>
  <si>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</si>
  <si>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</si>
  <si>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</si>
  <si>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</si>
  <si>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</si>
  <si>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</si>
  <si>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</si>
  <si>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</si>
  <si>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</si>
  <si>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</si>
  <si>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</si>
  <si>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</si>
  <si>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</si>
  <si>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</si>
  <si>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</si>
  <si>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</si>
  <si>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</si>
  <si>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</si>
  <si>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</si>
  <si>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</si>
  <si>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</si>
  <si>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</si>
  <si>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</si>
  <si>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</si>
  <si>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Кожевніков Вадим Олександрович, директор-художній керівник</t>
  </si>
  <si>
    <t>Кожевнікова Ірина Володимирівна, заступник директора-художнього керівника</t>
  </si>
  <si>
    <t>Прядка Світлана Вікторівна, головний бухгалтер</t>
  </si>
  <si>
    <t>Бигу Микола Іларіонович, головний інженер</t>
  </si>
  <si>
    <t>Супрунов Святослав Вячеславович, помічник директора-художнього керівника</t>
  </si>
  <si>
    <t>Рассамахіна Ганна Валеріївна, юрисконсульт</t>
  </si>
  <si>
    <t>Торбенко Тетяна Миколаївна, головний художник</t>
  </si>
  <si>
    <t>Чехович Сергій Вячеславович, завідувач художньо-постановочною частиною</t>
  </si>
  <si>
    <t>Храпачевська Людмила Михайлівна, художник-декоратор</t>
  </si>
  <si>
    <t>Бондарєва Ірина Вадимівна, художник-модельєр</t>
  </si>
  <si>
    <t>Бережна Людмила Франківна, художник-оформлювач</t>
  </si>
  <si>
    <t>Романенко Оксана Вікторівна, художник-оформлювач</t>
  </si>
  <si>
    <t>Яремчук Дмитро Михайлович, художник-оформлювач ігрових ляльок</t>
  </si>
  <si>
    <t>Яремчук Михайло Петрович, головний режисер</t>
  </si>
  <si>
    <t>Чеверноженко Леся Анатоліївна, артист-провідний майстер сцени</t>
  </si>
  <si>
    <t>1.1.24</t>
  </si>
  <si>
    <t>Щокін Станіслав Миколайович, артист-провідний майстер сцени</t>
  </si>
  <si>
    <t>Калаш Олександр Володимирович, артист-провідний майстер сцени</t>
  </si>
  <si>
    <t>Завгородній Ярослав Юрійович, артист-провідний майстер сцени</t>
  </si>
  <si>
    <t>Книженко Олена Анатоліївна, артист-ляльковод вищої категорії</t>
  </si>
  <si>
    <t>Луцак Інна Анатоліївна, артист-ляльковод вищої категорії</t>
  </si>
  <si>
    <t>Добровольський Дмитро Вікторович, завідувач господарства</t>
  </si>
  <si>
    <t>Коробко Лідія Миколаївна, прибиральник службових приміщень</t>
  </si>
  <si>
    <t>1.1.25</t>
  </si>
  <si>
    <t>Лук'яненко Олексій Григорович, монтувальник сцени</t>
  </si>
  <si>
    <t>Рудий Андрій Валерійович, художник з освітлення</t>
  </si>
  <si>
    <t>Харлов Роман Геннадійович, художник з освітлення</t>
  </si>
  <si>
    <t>Штатні працівники (інв. ІІІ-їгрупи, ЄСВ-8,41%)</t>
  </si>
  <si>
    <t>Оренда малої сцени Київського академічного театру і комедії на лівому березі Дніпра за адресою :02000, м.Київ, Броварський проспект</t>
  </si>
  <si>
    <t>4.5</t>
  </si>
  <si>
    <t>Експлуатаційні витрати (послуги страхування будівлі)</t>
  </si>
  <si>
    <t>Експлуатаційні витрати (охоронні послуги)</t>
  </si>
  <si>
    <t>Оренда вантажних транспортних засобів (вантажопідйомність - не менше 3-х тонн (запланований переїзд театру)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</si>
  <si>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</si>
  <si>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</si>
  <si>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</si>
  <si>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</si>
  <si>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</si>
  <si>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</si>
  <si>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</si>
  <si>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</si>
  <si>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</si>
  <si>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</si>
  <si>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</si>
  <si>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</si>
  <si>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</si>
  <si>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</si>
  <si>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</si>
  <si>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</si>
  <si>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</si>
  <si>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</si>
  <si>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</si>
  <si>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</si>
  <si>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</si>
  <si>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</si>
  <si>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</si>
  <si>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</si>
  <si>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</si>
  <si>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</si>
  <si>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</si>
  <si>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</si>
  <si>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</si>
  <si>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</si>
  <si>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</si>
  <si>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</si>
  <si>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</si>
  <si>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</si>
  <si>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</si>
  <si>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</si>
  <si>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Дизпаливо для забезпечення діяльності (виїзні вистави)</t>
  </si>
  <si>
    <t xml:space="preserve">ДСП ламіноване 2070/2800/18мм </t>
  </si>
  <si>
    <t>Металева труба квадрат 40/40/1.8 мм (виготовлення офісних меблів)</t>
  </si>
  <si>
    <t>Металева труба квадрат 25/25/1.8 мм (виготовлення офісних меблів)</t>
  </si>
  <si>
    <t>OSB-плита 2500/1250/22 мм</t>
  </si>
  <si>
    <t>Електроди "Моноліт", 2.5 кг</t>
  </si>
  <si>
    <t>пачка</t>
  </si>
  <si>
    <t>лист</t>
  </si>
  <si>
    <t>Відрізні круги по металу 125/1.2/22.23</t>
  </si>
  <si>
    <t>Заточні круги по металу 125/6-22.23</t>
  </si>
  <si>
    <t>Саморізи оцинковані 4/30</t>
  </si>
  <si>
    <t>Саморізи оцинковані 4/16</t>
  </si>
  <si>
    <t>Фарба по металу "молоткова" з грунтом, 2.5л</t>
  </si>
  <si>
    <t>Свердла по металу</t>
  </si>
  <si>
    <t>Дзеркало з підсвіткою та пеналом в туалет</t>
  </si>
  <si>
    <t>банка</t>
  </si>
  <si>
    <t>Дозатор для рідкого мила</t>
  </si>
  <si>
    <t>Йоржик для унітазу</t>
  </si>
  <si>
    <t>Тримач туалетного папіру</t>
  </si>
  <si>
    <t>Тримач паперових рушників</t>
  </si>
  <si>
    <t>Відро туалетне з поворотною кришкою</t>
  </si>
  <si>
    <t>Гачок настінний подвійний</t>
  </si>
  <si>
    <t>Карніз для душової</t>
  </si>
  <si>
    <t>Шторка для душової</t>
  </si>
  <si>
    <t>Офісний кошик</t>
  </si>
  <si>
    <t>Бак пластиковий для сміття, 65 л</t>
  </si>
  <si>
    <t>Магнітно-маркерна дошка,90х120см</t>
  </si>
  <si>
    <t>Настільні лампи</t>
  </si>
  <si>
    <t>Килимок захисний під офісне крісло, 90х120см</t>
  </si>
  <si>
    <t>Стільці офісні</t>
  </si>
  <si>
    <t>Електропродукція різна (кабель, виделки,розетки і т.п.)</t>
  </si>
  <si>
    <t>Холодильник</t>
  </si>
  <si>
    <t>Мікрохвильова піч</t>
  </si>
  <si>
    <t>HDMI-кабель, 1 м</t>
  </si>
  <si>
    <t>Комп'ютерний стаціонарний блок</t>
  </si>
  <si>
    <t>Монітор, 27"</t>
  </si>
  <si>
    <t>Фурнітура меблева різна</t>
  </si>
  <si>
    <t xml:space="preserve">Канцелярські товари різні </t>
  </si>
  <si>
    <t>Господарчі товари різні (побутова хімія)</t>
  </si>
  <si>
    <t>Меблі з нержавіючої сталі</t>
  </si>
  <si>
    <t>Обладнання для транспортування та зберігання сценічного обладнання у складі скринь-органайзерів "Qbrick Sysytem"</t>
  </si>
  <si>
    <t>Сходинкові візки</t>
  </si>
  <si>
    <t>7.4</t>
  </si>
  <si>
    <t>7.5</t>
  </si>
  <si>
    <t>7.6</t>
  </si>
  <si>
    <t>Послуги широкополосного доступу до мережі Internet</t>
  </si>
  <si>
    <t>Оплата реєстрації доменних імен  (marionette.theatre; white.theatre)</t>
  </si>
  <si>
    <t>Оплата персонального кабінету на маркет плейсі "Пром.Юа" - цільовий продаж вистав</t>
  </si>
  <si>
    <t>одиниць</t>
  </si>
  <si>
    <t>Створення нового сайту Театру маріонеток</t>
  </si>
  <si>
    <t>Єфремова Наталія Миколаївна, завідувач трупи</t>
  </si>
  <si>
    <t>2.3</t>
  </si>
  <si>
    <t>Український культурний фонд,ЄДРПОУ 41436842</t>
  </si>
  <si>
    <t>3INST51-01904 від 20.10.2020р.</t>
  </si>
  <si>
    <t xml:space="preserve">Банківська виписка за 18.12.2020р., рахунок UA553226690000026008301275391 </t>
  </si>
  <si>
    <t>195, 18.12.2020</t>
  </si>
  <si>
    <t>1.</t>
  </si>
  <si>
    <t xml:space="preserve"> Оплата праці:</t>
  </si>
  <si>
    <t xml:space="preserve"> 1.1</t>
  </si>
  <si>
    <t xml:space="preserve">  Штатних працівників</t>
  </si>
  <si>
    <t>КЗ ТВЗК "Театр маріонеток", ЄДРПОУ 23376854</t>
  </si>
  <si>
    <t>Розрахунок преміального фонду (у формі розрахунково-платіжної відомості - до видачі), 21.12.2020</t>
  </si>
  <si>
    <t xml:space="preserve">Банківська виписка за 21.12.2020р., рахунок UA553226690000026008301275391 </t>
  </si>
  <si>
    <t>415, 21.12.2020</t>
  </si>
  <si>
    <t>УДКСУ у Печерському
 р-ні м. Києва, ЄДРПОУ 38004897</t>
  </si>
  <si>
    <t>Розрахунок преміального фонду (у формі розрахунково-платіжної відомості - воєнний збір), 21.12.2020</t>
  </si>
  <si>
    <t>412, 21.12.2020</t>
  </si>
  <si>
    <t>Розрахунок преміального фонду (у формі розрахунково-платіжної відомості - ПДФО), 21.12.2020</t>
  </si>
  <si>
    <t>411, 21.12.2020</t>
  </si>
  <si>
    <t xml:space="preserve"> Соціальні внески з оплати праці (нарахування ЄСВ)</t>
  </si>
  <si>
    <t xml:space="preserve"> 2.1</t>
  </si>
  <si>
    <t xml:space="preserve">  Штатні працівники</t>
  </si>
  <si>
    <t>ГУ ДПС ум. Києві, ЄДРПОУ 43141267</t>
  </si>
  <si>
    <t>Розрахунок преміального фонду (у формі розрахунково-платіжної відомості - Нархування ЄСВ), 21.12.2020</t>
  </si>
  <si>
    <t>413, 21.12.2020</t>
  </si>
  <si>
    <t xml:space="preserve"> 2.2</t>
  </si>
  <si>
    <t xml:space="preserve"> Штатні працівники (інв.ІІІ-ї групи, ЄСВ - 8.41%)</t>
  </si>
  <si>
    <t>№1Н/12-20 від 01.12.202р</t>
  </si>
  <si>
    <t xml:space="preserve">Банківська виписка за 29.12.2020р., рахунок UA553226690000026008301275391 </t>
  </si>
  <si>
    <t>463, 29.12.2020</t>
  </si>
  <si>
    <t xml:space="preserve"> 4.4</t>
  </si>
  <si>
    <t>ПАТ "СК "Українська страхова група", ЄДРПОУ 30859524</t>
  </si>
  <si>
    <t>Дог.№05-5000-19-00037 від 15.08.2019</t>
  </si>
  <si>
    <t>Х</t>
  </si>
  <si>
    <t>439, 24.12.2020</t>
  </si>
  <si>
    <t xml:space="preserve"> 4.5</t>
  </si>
  <si>
    <t>ТОВ "ВЕНБЕСТ-БЕЗПЕКА 23", ЄДРПОУ 42313997</t>
  </si>
  <si>
    <t>Дог.№1065/23ОП від 12.08.2020</t>
  </si>
  <si>
    <t>416, 22.12.2020</t>
  </si>
  <si>
    <t>Громадянин 
Макуцевич В.Г.</t>
  </si>
  <si>
    <t>Договір № 1Н-12-20 від 01 грудня 2020 року</t>
  </si>
  <si>
    <t>Акти: №1від 08.12.2020,
 №2 від 10.12.2020, 
№3 від 14.12.2020</t>
  </si>
  <si>
    <t>464, 29.12.2020</t>
  </si>
  <si>
    <t>Розрахунок податків з доходу за договором  ЦПХ № 1Н-12-20 від 01.12. 2020</t>
  </si>
  <si>
    <t>461,29.12.2020</t>
  </si>
  <si>
    <t>462,29.12.2020</t>
  </si>
  <si>
    <t>ТОВ "СОЛВІНГ СІСТЕМС", ЄДРПОУ  42524688</t>
  </si>
  <si>
    <t>Договір № 2212-1 від 22.12.2020, 
Рахунок № 3020 від 23.12.2020</t>
  </si>
  <si>
    <t>Видаткова накладна № 5360 від 23.12.2020</t>
  </si>
  <si>
    <t>449, 24.12.2020</t>
  </si>
  <si>
    <t>ТОВ "Самая полезная металлобаза", ЄДРПОУ 39463018</t>
  </si>
  <si>
    <t>Рахунок № СФ-0005194 від 22.12.2020</t>
  </si>
  <si>
    <t>Видаткова накладна № РН-004202 від 30.12.2020</t>
  </si>
  <si>
    <t>420, 22.12.2020</t>
  </si>
  <si>
    <t>ТОВ "МКФ-ТРЕЙД", ЄДРПОУ 39856102</t>
  </si>
  <si>
    <t>Рахунок № М-00082182 від 22.12.2020</t>
  </si>
  <si>
    <t>Видаткова накладна № М-00074067 від 28.12.2020
 АКТ № М-00074067 від 28.12.2020</t>
  </si>
  <si>
    <t>426, 23.12.2020</t>
  </si>
  <si>
    <t>ТОВ "ЕПІЦЕНТР К", ЄДРПОУ 32490244</t>
  </si>
  <si>
    <t>Рахунок № Счт/03-0194669 від 23.12.2020</t>
  </si>
  <si>
    <t>Видаткова накладна Рнк/03-0183551 від 24.12.2020</t>
  </si>
  <si>
    <t>447, 24.12.2020</t>
  </si>
  <si>
    <t>ТОВ "Леруа Мерлен Україна " ЄДРПОУ 35679295</t>
  </si>
  <si>
    <t>Рахунок № 898489 від 24.12.2020</t>
  </si>
  <si>
    <t>Видаткова накладна БН103_199997 від 30.12.2020</t>
  </si>
  <si>
    <t>459, 29.12.2020</t>
  </si>
  <si>
    <t>Рахунок № Счт/03-0194129 від 21.12.2020</t>
  </si>
  <si>
    <t>Видаткова накладна №Рнк/03-0183577 від 24.12.2020</t>
  </si>
  <si>
    <t>424, 23.12.2020</t>
  </si>
  <si>
    <t>ТОВ "ЕПІЦЕНТР К", ЄДРПОУ 32490245</t>
  </si>
  <si>
    <t>Рахунок № Счт/03-0194129 від 21.12.2021</t>
  </si>
  <si>
    <t>Видаткова накладна №Рнк/03-0183577 від 24.12.2021</t>
  </si>
  <si>
    <t>ТОВ "Поліколор", ЄДРПОУ 30012591</t>
  </si>
  <si>
    <t>Договір 0412-1 від 04.12.2020</t>
  </si>
  <si>
    <t>Видаткова накладна №944 від 10.12.2020</t>
  </si>
  <si>
    <t>417, 22.12.2020</t>
  </si>
  <si>
    <t>ТОВ "Полісан", ЄДРПОУ 32318370</t>
  </si>
  <si>
    <t>Договір 0412-4 від 04.12.2020</t>
  </si>
  <si>
    <t>Видаткова накладна № 1722599 від 11.12.2020</t>
  </si>
  <si>
    <t>418, 22.12.2020</t>
  </si>
  <si>
    <t>ФОП Ульянова Тетяна Миколаївна, ІПН 2252101547</t>
  </si>
  <si>
    <t>Рахунок № УТК-001132 від 16.12.2020</t>
  </si>
  <si>
    <t>Видаткова накладна № УТК-000970 від 28.12.2020</t>
  </si>
  <si>
    <t>437, 24.12.2020</t>
  </si>
  <si>
    <t>ФОП Бабич Олена Сергіївна, ІПН 2915101642</t>
  </si>
  <si>
    <t>Рахунок № 1882 від 16.12.2020</t>
  </si>
  <si>
    <t>Видаткова накладна №1756 від 25.12.2020</t>
  </si>
  <si>
    <t>436, 24.12.2020</t>
  </si>
  <si>
    <t>ФОП Мірошніченко Д.Є., ІПН 3336603436</t>
  </si>
  <si>
    <t>Рахунок № Сч-Б-370 від 16.12.2020</t>
  </si>
  <si>
    <t>Видаткова накдадна №РН-Б-12160 від 25.12.2020</t>
  </si>
  <si>
    <t>434, 24.12.2020</t>
  </si>
  <si>
    <t>ТОВ "НАБІТЕК КИЇВ", ЄДРПОУ 39064674</t>
  </si>
  <si>
    <t>Рахунок № НК-19594 від 16.12.2020</t>
  </si>
  <si>
    <t>Видаткова накдадна №НК-15560 від 28.12.2020</t>
  </si>
  <si>
    <t>424, 24.12.2020</t>
  </si>
  <si>
    <t>ТОВ "Світловодська меблева фабрика "ПРЕСТИЖ", ЄДРПОУ 42999483</t>
  </si>
  <si>
    <t>Договір № 0412-3 від 04.12.2020 (7980,00 грн.) 
Договір № 0412-3 від 04.12.2020 (1995,00 грн.)</t>
  </si>
  <si>
    <t>Видаткова накладна №РН-0000679 від 21.12.2020 
Видаткова накладна №СФ-0000980</t>
  </si>
  <si>
    <t>423, 22.12.2020</t>
  </si>
  <si>
    <t>ТОВ "ДІЄСА" , ЄДРПОУ 36483471</t>
  </si>
  <si>
    <t>Рахунок № С035-00065660 від 18.12.2020</t>
  </si>
  <si>
    <t>Видаткова накладна №0003192677 від 27.12.2020</t>
  </si>
  <si>
    <t>429, 23.12.2020</t>
  </si>
  <si>
    <t>Рахунок № С035-00065658 від 18.12.2020</t>
  </si>
  <si>
    <t>Видаткова накладна №0003192663 від 27.12.2020</t>
  </si>
  <si>
    <t>430, 23.12.2020</t>
  </si>
  <si>
    <t>Видаткова накладна №Рнк/03-0183579 від 24.12.2020</t>
  </si>
  <si>
    <t>ФОП Погребняк С.В., ІПН 2996015492</t>
  </si>
  <si>
    <t>Рахунок №11 від 18.12.2020</t>
  </si>
  <si>
    <t>Видаткова накладна №1240 від 30.12.2020</t>
  </si>
  <si>
    <t>458, 29.12.2020</t>
  </si>
  <si>
    <t>ТОВ "РозеткаУА", ЄДРПОУ 37193071</t>
  </si>
  <si>
    <t>№ СФ-02237764 від 24 грудня 2020 р.</t>
  </si>
  <si>
    <t>Видаткова накладна № 2237764 від 24.12.2020</t>
  </si>
  <si>
    <t>450, 24.12.2020</t>
  </si>
  <si>
    <t>Меблева фурнітура</t>
  </si>
  <si>
    <t>Рахунок № М-00082677 від 23.12.2020</t>
  </si>
  <si>
    <t>Видаткова накладна № М-00074069 від 28.12.2020</t>
  </si>
  <si>
    <t>452, 24.12.2020</t>
  </si>
  <si>
    <t>Меблева фурнітура (колесо гумове з гальмом)</t>
  </si>
  <si>
    <t>Дашок пласт. 30Х30</t>
  </si>
  <si>
    <t>Дашок пласт. 25Х25</t>
  </si>
  <si>
    <t>Дашок пласт. 40Х40</t>
  </si>
  <si>
    <t>Меблева фурнітура (колеса гумові)</t>
  </si>
  <si>
    <t>Видаткова накладна № Рнк/03-0183585 від 24.12.2020
Видаткова накладна № Рнк/03-0183587 від 24.12.2020
Видаткова накладна № Рнк/03-0183583 від 24.12.2020</t>
  </si>
  <si>
    <t>Меблева фурнітура (кутники з'єднувальні, направляючі)</t>
  </si>
  <si>
    <t>Рахунок № М-0084413 від 29.12.2020</t>
  </si>
  <si>
    <t>Видаткова накладна №М-0075154 від 31.12.2020</t>
  </si>
  <si>
    <t>460, 29.12.2020</t>
  </si>
  <si>
    <t>Меблева фурнітура (направляючі)</t>
  </si>
  <si>
    <t>Рахунок № М-0084735 від 30.12.2020</t>
  </si>
  <si>
    <t>Видаткова накладна №М-0075152 від 31.12.2020</t>
  </si>
  <si>
    <t>467, 30.12.2020</t>
  </si>
  <si>
    <t xml:space="preserve">ТОВ "Метро Кеш енд Керрі Україна", ЄДРПОУ </t>
  </si>
  <si>
    <t>Авансовий звіт №32 від 23.12.2020р.</t>
  </si>
  <si>
    <t xml:space="preserve">Фінансовий чек № 379646 від 23.12.2020р.
Фінансовий чек №431201від 23.12.2020р.
Банківська виписка від 24.12.2020 по рахунку UA553226690000026008301275391 </t>
  </si>
  <si>
    <t>457, 24.12.2020</t>
  </si>
  <si>
    <t>ТОВ "Папірус Універсал" ЄДРПОУ 40959684</t>
  </si>
  <si>
    <t>Рахунок № 26-000537 від 22.12.2020</t>
  </si>
  <si>
    <t>Видаткова накладна №26-000874 від 29.12.2020</t>
  </si>
  <si>
    <t>448, 24.12.2020</t>
  </si>
  <si>
    <t>ФОП Уривська Марія Володимирівна, ІПН 3195501605</t>
  </si>
  <si>
    <t>Рахунок № 937 від 17.12.2020</t>
  </si>
  <si>
    <t>Видаткова накладна №397 від 28.12.2020</t>
  </si>
  <si>
    <t>443, 24.12.2020</t>
  </si>
  <si>
    <t>ПП "Роллс-Роллс", ЄДРПОУ 35942276</t>
  </si>
  <si>
    <t>Рахунок № СФ-0000195 від 18.12.2020</t>
  </si>
  <si>
    <t>433, 24.12.2020</t>
  </si>
  <si>
    <t xml:space="preserve">Витрати на послуги зв'язку, інтернет, обслуговування сайтів та програмного забезпечення;  </t>
  </si>
  <si>
    <t xml:space="preserve"> 7.1</t>
  </si>
  <si>
    <t>ТОВ "Лайфселл", ЄДРПОУ 22859846</t>
  </si>
  <si>
    <t>Договір про надання телекомунікаційний послуг № 205582655 від 24.12.2020 р. Авансовий звіт № 36 від 29.12.2020</t>
  </si>
  <si>
    <t xml:space="preserve">Квитанція № 3027389712628309 від 24.12.2020
Квитанція №3027389712629552 від24.12.2020р.
Квитанція № 2189-4066-6367-0012 від 30.12.2020
Банківська виписка від 24.12.2020 по рахунку UA553226690000026008301275391 
</t>
  </si>
  <si>
    <t>466, 30.12.2020</t>
  </si>
  <si>
    <t xml:space="preserve"> 7.2</t>
  </si>
  <si>
    <t xml:space="preserve">ТОВ "Київські мережі", ЄДРПОУ 32958420     </t>
  </si>
  <si>
    <t>Дог. № U107/02-20 від 05.02.2020</t>
  </si>
  <si>
    <t>Акт № ОУ-0000459 від 31.08.2020
Акт №ОУ-0000525 від 30.09.2020
Акт №ОУ-0000602 від 31.10.2020
Акт №ОУ-0000678 від 30.11.2020</t>
  </si>
  <si>
    <t>441, 24.12.2020</t>
  </si>
  <si>
    <t xml:space="preserve"> 7.3</t>
  </si>
  <si>
    <t>ТОВ "ЛІБЕРТІ ЮКРЕЙН", ЄДРПОУ 300528</t>
  </si>
  <si>
    <t>Дог. № ВК-20734-06/20 від 01.07.2020</t>
  </si>
  <si>
    <t xml:space="preserve">Акт № ЛЮ-0000000000000121 від 31.07.2020
</t>
  </si>
  <si>
    <t>428, 24.12.2020</t>
  </si>
  <si>
    <t xml:space="preserve"> 7.4</t>
  </si>
  <si>
    <t>ТОВ "Хостінг Україна", ЄДРПОУ 337593550</t>
  </si>
  <si>
    <t xml:space="preserve">Рахунок № 1-5199866 від 17.12.2020 </t>
  </si>
  <si>
    <t>Акт №14759 від 28.12.2020</t>
  </si>
  <si>
    <t>431, 24.12.2020</t>
  </si>
  <si>
    <t xml:space="preserve"> Рахунок № 1-5200921 від 18.12.2020</t>
  </si>
  <si>
    <t>Акт № 14757 від 28.12.2020</t>
  </si>
  <si>
    <t>432, 24.12.2020</t>
  </si>
  <si>
    <t xml:space="preserve"> 7.6</t>
  </si>
  <si>
    <t>ПП"НВФ"ПАК", ЄДРПОУ 16468254</t>
  </si>
  <si>
    <t>Акт №б/н від 31.12.2020</t>
  </si>
  <si>
    <t>444, 24.12.2020</t>
  </si>
  <si>
    <t xml:space="preserve"> 8.2</t>
  </si>
  <si>
    <t>Державний ощадний банк України, ЄДРПОУ 09322277</t>
  </si>
  <si>
    <t>Довідка №100.40/0198-25-2575 від 24.09.2020</t>
  </si>
  <si>
    <t xml:space="preserve">Банківська виписка від 21.12.2020 по рахунку UA553226690000026008301275391 </t>
  </si>
  <si>
    <t>410, 21.12.2020</t>
  </si>
  <si>
    <t xml:space="preserve">Банківська виписка від 28.12.2020 по рахунку UA553226690000026008301275391 </t>
  </si>
  <si>
    <t>1474540711, 28.12.2020</t>
  </si>
  <si>
    <t>ТОВ "АФ "Злагода", ЄДРПОУ 36015556</t>
  </si>
  <si>
    <t>Договір № 36/ОВ від 04.12.2020</t>
  </si>
  <si>
    <t>Акт № 36/ОВ від 14.01.2021</t>
  </si>
  <si>
    <t>451, 24.12.2020</t>
  </si>
  <si>
    <t>ЗАГАЛЬНА СУМА ВИТРАТ:</t>
  </si>
  <si>
    <t>ПАТ "Укртелеком", ЄДРПОУ 21560766</t>
  </si>
  <si>
    <t>446, 24.12.2020</t>
  </si>
  <si>
    <t>ТОВ "НК Енергогруп", ЄДРПОУ 39187845</t>
  </si>
  <si>
    <t>445, 24.12.2020</t>
  </si>
  <si>
    <t>1.1.26</t>
  </si>
  <si>
    <t>Договір №03/01/2020/1 від 03.01.2020р.</t>
  </si>
  <si>
    <t>Видаткова накладна №РН-0000937 від 13.03.2020р.
Видаткова накладна №РН-0001052 від 28.05.2020р.</t>
  </si>
  <si>
    <t>Договір №2096120 від 01.03.2011р.</t>
  </si>
  <si>
    <t>Рахунок-акт №8200004420961201 від 30.04.2020р.</t>
  </si>
  <si>
    <t>Акт №4510 від 31.08.2020р.
Акт №4559 від 30.09.2020р.
Акт №5249 від 31.10.2020р.
Акт №5966 від 30.11.2020р.</t>
  </si>
  <si>
    <t>Видаткова накладна №РН-0000194 від 28.12.2020р.</t>
  </si>
  <si>
    <t>Договір №0412-5 від 04.12.2020р.</t>
  </si>
  <si>
    <t>Директор ТОВ "АФ "Злагода"</t>
  </si>
  <si>
    <t>Л.В. Таратута</t>
  </si>
  <si>
    <t>за проектом інституційної підтримки</t>
  </si>
  <si>
    <t>у період з  20.10.2020  року по 31.12.2020 року</t>
  </si>
  <si>
    <t>"14" січня  2021 року</t>
  </si>
  <si>
    <t>Наказом  №68-к від 20.11.2020р. був переведений на неповну зайнятість (0,5ст) на іншу посаду, а саме завідувач квитковою касою з 01.12.2020р.</t>
  </si>
  <si>
    <t>У зв'язку із частковим переїздом лише адміністративного складу  Театру за новою адресою об'єм робіт не збільшився</t>
  </si>
  <si>
    <t>У зв'язку із епідеміологічною ситуацією спричиненою коронавірусною інфекцією (Covid-19) та хворобою атристичного персоналу прем'єру нової вистави перенесено на березень 2021року</t>
  </si>
  <si>
    <t>Перед Новорічними святами підвищення вартості</t>
  </si>
  <si>
    <t>Був проведений моніторинг вартості</t>
  </si>
  <si>
    <t xml:space="preserve">Був проведений щоденний моніторинг вартості, зростання ціни було зпричинене підвищеним сезонним попитом на данну продукцію </t>
  </si>
  <si>
    <t>Світлана ПРЯДКА</t>
  </si>
  <si>
    <t xml:space="preserve">Головний бухгалтер </t>
  </si>
  <si>
    <t>Був проведений щоденний моніторинг вартості, зростання ціни було зпричинене підвищеним сезонним попитом на данну продукцію та інфляцією</t>
  </si>
  <si>
    <t>У зв'язку із підвищенням захворюваності творчого та адміністративного персоналу Театру на гостру коронавірусну хворобу Covid-19, запланована на кінець грудня 2020 року прем'єра вистави "S and S:Стриптиз  та Серенада" за мотивами п'єс С.Мрожека, була скасована. Скорочення преміювання пов'язано зі зменшенням об'єму робіт, пов'язаних з підготовкою вистави до прем'єрного показу</t>
  </si>
  <si>
    <t>Наказом №71-к від 30.11.2020р була прийнята на посаду завідувач трупою з 01.12.2020р. Додання данної посади пов'язане із додатковим навантаженням пов'язаним із реорганізацією роботи Театру у період зимових свят: цьогоріч Театр не брав участі у "Зимовій країні на ВДНГ", тому основна діяльність зосередилась на виїзних тетральних виставах, що затребувало щільного планування робочого графіку репетицій, вводів та вистав в умовах складної епідеміологічної ситуації (склад акторів постійно змінювався в залежності від наявності здорового акторського складу)</t>
  </si>
  <si>
    <t>Договір з громадянином України. Згідно Податкового кодексу України  та  закону України «Про збір та облік єдиного внеску на загальнообов'язкове державне соціальне страхування» №2462 -VI   КЗ ТВЗК «Театр маріонеток» являється податковим агентом щодо сплати з доходів громадян ПДФО, воєнного збору та ЄСВ.</t>
  </si>
  <si>
    <t>Вадим КОЖЕВНІКОВ</t>
  </si>
  <si>
    <t>(підпис)</t>
  </si>
  <si>
    <t>Директор-художній керівник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</si>
</sst>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4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22222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71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center" vertical="top" wrapText="1"/>
    </xf>
    <xf numFmtId="49" fontId="4" fillId="0" borderId="84" xfId="0" applyNumberFormat="1" applyFont="1" applyBorder="1" applyAlignment="1">
      <alignment horizontal="center" vertical="top" wrapText="1"/>
    </xf>
    <xf numFmtId="49" fontId="4" fillId="0" borderId="85" xfId="0" applyNumberFormat="1" applyFont="1" applyBorder="1" applyAlignment="1">
      <alignment horizontal="center" vertical="top" wrapText="1"/>
    </xf>
    <xf numFmtId="166" fontId="5" fillId="0" borderId="0" xfId="0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5" fillId="0" borderId="87" xfId="0" applyNumberFormat="1" applyFont="1" applyBorder="1" applyAlignment="1">
      <alignment horizontal="center" vertical="top" wrapText="1"/>
    </xf>
    <xf numFmtId="4" fontId="5" fillId="0" borderId="92" xfId="0" applyNumberFormat="1" applyFont="1" applyBorder="1" applyAlignment="1">
      <alignment horizontal="center" vertical="top" wrapText="1"/>
    </xf>
    <xf numFmtId="166" fontId="5" fillId="0" borderId="70" xfId="0" applyNumberFormat="1" applyFont="1" applyBorder="1" applyAlignment="1">
      <alignment vertical="top" wrapText="1"/>
    </xf>
    <xf numFmtId="166" fontId="5" fillId="0" borderId="82" xfId="0" applyNumberFormat="1" applyFont="1" applyBorder="1" applyAlignment="1">
      <alignment vertical="top" wrapText="1"/>
    </xf>
    <xf numFmtId="166" fontId="5" fillId="0" borderId="93" xfId="0" applyNumberFormat="1" applyFont="1" applyBorder="1" applyAlignment="1">
      <alignment vertical="top" wrapText="1"/>
    </xf>
    <xf numFmtId="3" fontId="5" fillId="0" borderId="94" xfId="0" applyNumberFormat="1" applyFont="1" applyBorder="1" applyAlignment="1">
      <alignment horizontal="center" vertical="top" wrapText="1"/>
    </xf>
    <xf numFmtId="3" fontId="5" fillId="0" borderId="95" xfId="0" applyNumberFormat="1" applyFont="1" applyBorder="1" applyAlignment="1">
      <alignment horizontal="center" vertical="top" wrapText="1"/>
    </xf>
    <xf numFmtId="3" fontId="5" fillId="0" borderId="83" xfId="0" applyNumberFormat="1" applyFont="1" applyBorder="1" applyAlignment="1">
      <alignment horizontal="center" vertical="top" wrapText="1"/>
    </xf>
    <xf numFmtId="166" fontId="4" fillId="5" borderId="67" xfId="0" applyNumberFormat="1" applyFont="1" applyFill="1" applyBorder="1" applyAlignment="1">
      <alignment horizontal="center" vertical="center" wrapText="1"/>
    </xf>
    <xf numFmtId="166" fontId="5" fillId="0" borderId="84" xfId="0" applyNumberFormat="1" applyFont="1" applyBorder="1" applyAlignment="1">
      <alignment horizontal="center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5" fillId="0" borderId="96" xfId="0" applyNumberFormat="1" applyFont="1" applyBorder="1" applyAlignment="1">
      <alignment horizontal="center" vertical="top" wrapText="1"/>
    </xf>
    <xf numFmtId="4" fontId="5" fillId="0" borderId="97" xfId="0" applyNumberFormat="1" applyFont="1" applyBorder="1" applyAlignment="1">
      <alignment horizontal="center" vertical="top" wrapText="1"/>
    </xf>
    <xf numFmtId="3" fontId="5" fillId="0" borderId="98" xfId="0" applyNumberFormat="1" applyFont="1" applyBorder="1" applyAlignment="1">
      <alignment horizontal="center" vertical="top" wrapText="1"/>
    </xf>
    <xf numFmtId="3" fontId="5" fillId="0" borderId="89" xfId="0" applyNumberFormat="1" applyFont="1" applyBorder="1" applyAlignment="1">
      <alignment horizontal="center" vertical="top" wrapText="1"/>
    </xf>
    <xf numFmtId="4" fontId="5" fillId="0" borderId="90" xfId="0" applyNumberFormat="1" applyFont="1" applyBorder="1" applyAlignment="1">
      <alignment horizontal="right" vertical="top" wrapText="1"/>
    </xf>
    <xf numFmtId="3" fontId="5" fillId="0" borderId="91" xfId="0" applyNumberFormat="1" applyFont="1" applyBorder="1" applyAlignment="1">
      <alignment horizontal="center" vertical="top" wrapText="1"/>
    </xf>
    <xf numFmtId="166" fontId="4" fillId="0" borderId="99" xfId="0" applyNumberFormat="1" applyFont="1" applyBorder="1" applyAlignment="1">
      <alignment vertical="top" wrapText="1"/>
    </xf>
    <xf numFmtId="166" fontId="5" fillId="0" borderId="100" xfId="0" applyNumberFormat="1" applyFont="1" applyBorder="1" applyAlignment="1">
      <alignment horizontal="center" vertical="top" wrapText="1"/>
    </xf>
    <xf numFmtId="3" fontId="5" fillId="0" borderId="101" xfId="0" applyNumberFormat="1" applyFont="1" applyBorder="1" applyAlignment="1">
      <alignment horizontal="center" vertical="top" wrapText="1"/>
    </xf>
    <xf numFmtId="4" fontId="5" fillId="0" borderId="102" xfId="0" applyNumberFormat="1" applyFont="1" applyBorder="1" applyAlignment="1">
      <alignment horizontal="center" vertical="top" wrapText="1"/>
    </xf>
    <xf numFmtId="3" fontId="5" fillId="0" borderId="103" xfId="0" applyNumberFormat="1" applyFont="1" applyBorder="1" applyAlignment="1">
      <alignment horizontal="center" vertical="top" wrapText="1"/>
    </xf>
    <xf numFmtId="166" fontId="4" fillId="5" borderId="104" xfId="0" applyNumberFormat="1" applyFont="1" applyFill="1" applyBorder="1" applyAlignment="1">
      <alignment vertical="center" wrapText="1"/>
    </xf>
    <xf numFmtId="49" fontId="4" fillId="5" borderId="105" xfId="0" applyNumberFormat="1" applyFont="1" applyFill="1" applyBorder="1" applyAlignment="1">
      <alignment horizontal="center" vertical="center" wrapText="1"/>
    </xf>
    <xf numFmtId="166" fontId="4" fillId="5" borderId="106" xfId="0" applyNumberFormat="1" applyFont="1" applyFill="1" applyBorder="1" applyAlignment="1">
      <alignment vertical="center" wrapText="1"/>
    </xf>
    <xf numFmtId="166" fontId="4" fillId="5" borderId="107" xfId="0" applyNumberFormat="1" applyFont="1" applyFill="1" applyBorder="1" applyAlignment="1">
      <alignment horizontal="center" vertical="center" wrapText="1"/>
    </xf>
    <xf numFmtId="3" fontId="4" fillId="5" borderId="107" xfId="0" applyNumberFormat="1" applyFont="1" applyFill="1" applyBorder="1" applyAlignment="1">
      <alignment horizontal="center" vertical="center" wrapText="1"/>
    </xf>
    <xf numFmtId="4" fontId="4" fillId="5" borderId="107" xfId="0" applyNumberFormat="1" applyFont="1" applyFill="1" applyBorder="1" applyAlignment="1">
      <alignment horizontal="center" vertical="center" wrapText="1"/>
    </xf>
    <xf numFmtId="4" fontId="4" fillId="5" borderId="108" xfId="0" applyNumberFormat="1" applyFont="1" applyFill="1" applyBorder="1" applyAlignment="1">
      <alignment horizontal="right" vertical="center" wrapText="1"/>
    </xf>
    <xf numFmtId="0" fontId="4" fillId="5" borderId="109" xfId="0" applyFont="1" applyFill="1" applyBorder="1" applyAlignment="1">
      <alignment vertical="center" wrapText="1"/>
    </xf>
    <xf numFmtId="4" fontId="5" fillId="0" borderId="110" xfId="0" applyNumberFormat="1" applyFont="1" applyBorder="1" applyAlignment="1">
      <alignment horizontal="right" vertical="top" wrapText="1"/>
    </xf>
    <xf numFmtId="4" fontId="5" fillId="0" borderId="82" xfId="0" applyNumberFormat="1" applyFont="1" applyBorder="1" applyAlignment="1">
      <alignment horizontal="right" vertical="top" wrapText="1"/>
    </xf>
    <xf numFmtId="4" fontId="5" fillId="0" borderId="99" xfId="0" applyNumberFormat="1" applyFont="1" applyBorder="1" applyAlignment="1">
      <alignment horizontal="right" vertical="top" wrapText="1"/>
    </xf>
    <xf numFmtId="4" fontId="5" fillId="0" borderId="86" xfId="0" applyNumberFormat="1" applyFont="1" applyBorder="1" applyAlignment="1">
      <alignment horizontal="right" vertical="top" wrapText="1"/>
    </xf>
    <xf numFmtId="4" fontId="5" fillId="0" borderId="93" xfId="0" applyNumberFormat="1" applyFont="1" applyBorder="1" applyAlignment="1">
      <alignment horizontal="right" vertical="top" wrapText="1"/>
    </xf>
    <xf numFmtId="0" fontId="4" fillId="5" borderId="68" xfId="0" applyFont="1" applyFill="1" applyBorder="1" applyAlignment="1">
      <alignment vertical="center" wrapText="1"/>
    </xf>
    <xf numFmtId="4" fontId="5" fillId="0" borderId="111" xfId="0" applyNumberFormat="1" applyFont="1" applyBorder="1" applyAlignment="1">
      <alignment horizontal="center" vertical="top" wrapText="1"/>
    </xf>
    <xf numFmtId="4" fontId="5" fillId="0" borderId="110" xfId="0" applyNumberFormat="1" applyFont="1" applyBorder="1" applyAlignment="1">
      <alignment horizontal="center" vertical="top" wrapText="1"/>
    </xf>
    <xf numFmtId="4" fontId="5" fillId="0" borderId="82" xfId="0" applyNumberFormat="1" applyFont="1" applyBorder="1" applyAlignment="1">
      <alignment horizontal="center" vertical="top" wrapText="1"/>
    </xf>
    <xf numFmtId="4" fontId="4" fillId="5" borderId="112" xfId="0" applyNumberFormat="1" applyFont="1" applyFill="1" applyBorder="1" applyAlignment="1">
      <alignment horizontal="right" vertical="center" wrapText="1"/>
    </xf>
    <xf numFmtId="4" fontId="5" fillId="0" borderId="99" xfId="0" applyNumberFormat="1" applyFont="1" applyBorder="1" applyAlignment="1">
      <alignment horizontal="center" vertical="top" wrapText="1"/>
    </xf>
    <xf numFmtId="3" fontId="5" fillId="0" borderId="113" xfId="0" applyNumberFormat="1" applyFont="1" applyBorder="1" applyAlignment="1">
      <alignment horizontal="center" vertical="top" wrapText="1"/>
    </xf>
    <xf numFmtId="3" fontId="5" fillId="0" borderId="114" xfId="0" applyNumberFormat="1" applyFont="1" applyBorder="1" applyAlignment="1">
      <alignment horizontal="center" vertical="top" wrapText="1"/>
    </xf>
    <xf numFmtId="3" fontId="5" fillId="0" borderId="115" xfId="0" applyNumberFormat="1" applyFont="1" applyBorder="1" applyAlignment="1">
      <alignment horizontal="center" vertical="top" wrapText="1"/>
    </xf>
    <xf numFmtId="3" fontId="5" fillId="0" borderId="116" xfId="0" applyNumberFormat="1" applyFont="1" applyBorder="1" applyAlignment="1">
      <alignment horizontal="center" vertical="top" wrapText="1"/>
    </xf>
    <xf numFmtId="4" fontId="5" fillId="0" borderId="117" xfId="0" applyNumberFormat="1" applyFont="1" applyBorder="1" applyAlignment="1">
      <alignment horizontal="right" vertical="top" wrapText="1"/>
    </xf>
    <xf numFmtId="4" fontId="5" fillId="0" borderId="118" xfId="0" applyNumberFormat="1" applyFont="1" applyBorder="1" applyAlignment="1">
      <alignment horizontal="right" vertical="top" wrapText="1"/>
    </xf>
    <xf numFmtId="4" fontId="5" fillId="0" borderId="119" xfId="0" applyNumberFormat="1" applyFont="1" applyBorder="1" applyAlignment="1">
      <alignment horizontal="right" vertical="top" wrapText="1"/>
    </xf>
    <xf numFmtId="4" fontId="5" fillId="0" borderId="120" xfId="0" applyNumberFormat="1" applyFont="1" applyBorder="1" applyAlignment="1">
      <alignment horizontal="right" vertical="top" wrapText="1"/>
    </xf>
    <xf numFmtId="4" fontId="4" fillId="5" borderId="121" xfId="0" applyNumberFormat="1" applyFont="1" applyFill="1" applyBorder="1" applyAlignment="1">
      <alignment horizontal="center" vertical="center" wrapText="1"/>
    </xf>
    <xf numFmtId="3" fontId="4" fillId="5" borderId="121" xfId="0" applyNumberFormat="1" applyFont="1" applyFill="1" applyBorder="1" applyAlignment="1">
      <alignment horizontal="center" vertical="center" wrapText="1"/>
    </xf>
    <xf numFmtId="3" fontId="5" fillId="0" borderId="122" xfId="0" applyNumberFormat="1" applyFont="1" applyBorder="1" applyAlignment="1">
      <alignment horizontal="center" vertical="top" wrapText="1"/>
    </xf>
    <xf numFmtId="4" fontId="5" fillId="0" borderId="88" xfId="0" applyNumberFormat="1" applyFont="1" applyBorder="1" applyAlignment="1">
      <alignment horizontal="right" vertical="top" wrapText="1"/>
    </xf>
    <xf numFmtId="4" fontId="5" fillId="0" borderId="123" xfId="0" applyNumberFormat="1" applyFont="1" applyBorder="1" applyAlignment="1">
      <alignment horizontal="right" vertical="top" wrapText="1"/>
    </xf>
    <xf numFmtId="0" fontId="5" fillId="0" borderId="124" xfId="0" applyFont="1" applyBorder="1" applyAlignment="1">
      <alignment vertical="top" wrapText="1"/>
    </xf>
    <xf numFmtId="0" fontId="5" fillId="0" borderId="118" xfId="0" applyFont="1" applyBorder="1" applyAlignment="1">
      <alignment vertical="top" wrapText="1"/>
    </xf>
    <xf numFmtId="4" fontId="5" fillId="0" borderId="125" xfId="0" applyNumberFormat="1" applyFont="1" applyBorder="1" applyAlignment="1">
      <alignment horizontal="right" vertical="top" wrapText="1"/>
    </xf>
    <xf numFmtId="0" fontId="5" fillId="0" borderId="126" xfId="0" applyFont="1" applyBorder="1" applyAlignment="1">
      <alignment vertical="top" wrapText="1"/>
    </xf>
    <xf numFmtId="0" fontId="5" fillId="0" borderId="120" xfId="0" applyFont="1" applyBorder="1" applyAlignment="1">
      <alignment vertical="top" wrapText="1"/>
    </xf>
    <xf numFmtId="0" fontId="5" fillId="0" borderId="119" xfId="0" applyFont="1" applyBorder="1" applyAlignment="1">
      <alignment vertical="top" wrapText="1"/>
    </xf>
    <xf numFmtId="166" fontId="5" fillId="0" borderId="127" xfId="0" applyNumberFormat="1" applyFont="1" applyBorder="1" applyAlignment="1">
      <alignment horizontal="center" vertical="top" wrapText="1"/>
    </xf>
    <xf numFmtId="0" fontId="0" fillId="0" borderId="0" xfId="0" applyFont="1" applyAlignment="1"/>
    <xf numFmtId="4" fontId="25" fillId="0" borderId="45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center" wrapText="1"/>
    </xf>
    <xf numFmtId="4" fontId="26" fillId="0" borderId="0" xfId="0" applyNumberFormat="1" applyFont="1" applyAlignment="1">
      <alignment vertical="top" wrapText="1"/>
    </xf>
    <xf numFmtId="4" fontId="10" fillId="0" borderId="0" xfId="0" applyNumberFormat="1" applyFont="1" applyAlignment="1">
      <alignment vertical="top"/>
    </xf>
    <xf numFmtId="4" fontId="0" fillId="0" borderId="0" xfId="0" applyNumberFormat="1" applyFont="1" applyAlignment="1"/>
    <xf numFmtId="0" fontId="1" fillId="7" borderId="0" xfId="0" applyFont="1" applyFill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vertical="top"/>
    </xf>
    <xf numFmtId="4" fontId="5" fillId="8" borderId="46" xfId="0" applyNumberFormat="1" applyFont="1" applyFill="1" applyBorder="1" applyAlignment="1">
      <alignment horizontal="right" vertical="top" wrapText="1"/>
    </xf>
    <xf numFmtId="2" fontId="1" fillId="0" borderId="0" xfId="0" applyNumberFormat="1" applyFont="1" applyAlignment="1">
      <alignment vertical="top" wrapText="1"/>
    </xf>
    <xf numFmtId="0" fontId="2" fillId="0" borderId="62" xfId="0" applyFont="1" applyBorder="1" applyAlignment="1">
      <alignment horizontal="center" vertical="center" wrapText="1"/>
    </xf>
    <xf numFmtId="0" fontId="28" fillId="0" borderId="81" xfId="0" applyFont="1" applyBorder="1" applyAlignment="1">
      <alignment horizontal="center" vertical="center" wrapText="1"/>
    </xf>
    <xf numFmtId="4" fontId="28" fillId="0" borderId="81" xfId="0" applyNumberFormat="1" applyFont="1" applyBorder="1" applyAlignment="1">
      <alignment horizontal="center" vertical="center" wrapText="1"/>
    </xf>
    <xf numFmtId="0" fontId="28" fillId="9" borderId="81" xfId="0" applyFont="1" applyFill="1" applyBorder="1" applyAlignment="1">
      <alignment horizontal="center" vertical="center" wrapText="1"/>
    </xf>
    <xf numFmtId="4" fontId="28" fillId="9" borderId="81" xfId="0" applyNumberFormat="1" applyFont="1" applyFill="1" applyBorder="1" applyAlignment="1">
      <alignment horizontal="center" vertical="center" wrapText="1"/>
    </xf>
    <xf numFmtId="1" fontId="28" fillId="9" borderId="81" xfId="0" applyNumberFormat="1" applyFont="1" applyFill="1" applyBorder="1" applyAlignment="1">
      <alignment horizontal="center" vertical="center" wrapText="1"/>
    </xf>
    <xf numFmtId="4" fontId="28" fillId="0" borderId="81" xfId="0" applyNumberFormat="1" applyFont="1" applyBorder="1" applyAlignment="1">
      <alignment wrapText="1"/>
    </xf>
    <xf numFmtId="0" fontId="28" fillId="0" borderId="81" xfId="0" applyFont="1" applyBorder="1" applyAlignment="1">
      <alignment wrapText="1"/>
    </xf>
    <xf numFmtId="0" fontId="29" fillId="0" borderId="81" xfId="0" applyFont="1" applyBorder="1" applyAlignment="1">
      <alignment horizontal="center" vertical="center" wrapText="1"/>
    </xf>
    <xf numFmtId="4" fontId="29" fillId="0" borderId="81" xfId="0" applyNumberFormat="1" applyFont="1" applyBorder="1" applyAlignment="1">
      <alignment horizontal="center" vertical="center" wrapText="1"/>
    </xf>
    <xf numFmtId="1" fontId="29" fillId="0" borderId="81" xfId="0" applyNumberFormat="1" applyFont="1" applyBorder="1" applyAlignment="1">
      <alignment horizontal="center" vertical="center" wrapText="1"/>
    </xf>
    <xf numFmtId="0" fontId="30" fillId="8" borderId="81" xfId="0" applyFont="1" applyFill="1" applyBorder="1" applyAlignment="1">
      <alignment horizontal="center" vertical="center" wrapText="1"/>
    </xf>
    <xf numFmtId="4" fontId="30" fillId="8" borderId="81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horizontal="left" vertical="center" wrapText="1"/>
    </xf>
    <xf numFmtId="4" fontId="30" fillId="0" borderId="81" xfId="0" applyNumberFormat="1" applyFont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center" wrapText="1"/>
    </xf>
    <xf numFmtId="0" fontId="30" fillId="0" borderId="81" xfId="0" applyFont="1" applyBorder="1" applyAlignment="1">
      <alignment horizontal="left" vertical="center" wrapText="1"/>
    </xf>
    <xf numFmtId="0" fontId="28" fillId="9" borderId="81" xfId="0" applyFont="1" applyFill="1" applyBorder="1" applyAlignment="1">
      <alignment horizontal="center" wrapText="1"/>
    </xf>
    <xf numFmtId="4" fontId="28" fillId="9" borderId="81" xfId="0" applyNumberFormat="1" applyFont="1" applyFill="1" applyBorder="1" applyAlignment="1">
      <alignment horizontal="center"/>
    </xf>
    <xf numFmtId="4" fontId="28" fillId="9" borderId="81" xfId="0" applyNumberFormat="1" applyFont="1" applyFill="1" applyBorder="1" applyAlignment="1">
      <alignment horizontal="center" vertical="center"/>
    </xf>
    <xf numFmtId="0" fontId="28" fillId="9" borderId="81" xfId="0" applyFont="1" applyFill="1" applyBorder="1" applyAlignment="1">
      <alignment horizontal="center" vertical="center"/>
    </xf>
    <xf numFmtId="4" fontId="29" fillId="0" borderId="81" xfId="0" applyNumberFormat="1" applyFont="1" applyBorder="1" applyAlignment="1">
      <alignment horizontal="center" vertical="center"/>
    </xf>
    <xf numFmtId="0" fontId="29" fillId="0" borderId="81" xfId="0" applyFont="1" applyBorder="1" applyAlignment="1">
      <alignment vertical="center" wrapText="1"/>
    </xf>
    <xf numFmtId="0" fontId="29" fillId="9" borderId="81" xfId="0" applyFont="1" applyFill="1" applyBorder="1" applyAlignment="1">
      <alignment horizontal="center" vertical="center" wrapText="1"/>
    </xf>
    <xf numFmtId="49" fontId="29" fillId="0" borderId="81" xfId="0" applyNumberFormat="1" applyFont="1" applyBorder="1" applyAlignment="1">
      <alignment horizontal="center" vertical="center" wrapText="1"/>
    </xf>
    <xf numFmtId="167" fontId="29" fillId="0" borderId="81" xfId="0" applyNumberFormat="1" applyFont="1" applyBorder="1" applyAlignment="1">
      <alignment horizontal="left" vertical="center" wrapText="1"/>
    </xf>
    <xf numFmtId="49" fontId="30" fillId="0" borderId="81" xfId="0" applyNumberFormat="1" applyFont="1" applyBorder="1" applyAlignment="1">
      <alignment horizontal="center" vertical="center" wrapText="1"/>
    </xf>
    <xf numFmtId="167" fontId="30" fillId="0" borderId="81" xfId="0" applyNumberFormat="1" applyFont="1" applyBorder="1" applyAlignment="1">
      <alignment horizontal="left" vertical="center" wrapText="1"/>
    </xf>
    <xf numFmtId="0" fontId="30" fillId="0" borderId="81" xfId="0" applyFont="1" applyBorder="1" applyAlignment="1">
      <alignment vertical="center" wrapText="1"/>
    </xf>
    <xf numFmtId="167" fontId="30" fillId="8" borderId="81" xfId="0" applyNumberFormat="1" applyFont="1" applyFill="1" applyBorder="1" applyAlignment="1">
      <alignment horizontal="left" vertical="center" wrapText="1"/>
    </xf>
    <xf numFmtId="167" fontId="29" fillId="0" borderId="81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wrapText="1"/>
    </xf>
    <xf numFmtId="49" fontId="31" fillId="0" borderId="47" xfId="0" applyNumberFormat="1" applyFont="1" applyBorder="1" applyAlignment="1">
      <alignment horizontal="center" vertical="top" wrapText="1"/>
    </xf>
    <xf numFmtId="167" fontId="5" fillId="8" borderId="62" xfId="0" applyNumberFormat="1" applyFont="1" applyFill="1" applyBorder="1" applyAlignment="1">
      <alignment horizontal="left" vertical="top" wrapText="1"/>
    </xf>
    <xf numFmtId="4" fontId="5" fillId="8" borderId="45" xfId="0" applyNumberFormat="1" applyFont="1" applyFill="1" applyBorder="1" applyAlignment="1">
      <alignment horizontal="center" vertical="top" wrapText="1"/>
    </xf>
    <xf numFmtId="4" fontId="5" fillId="8" borderId="110" xfId="0" applyNumberFormat="1" applyFont="1" applyFill="1" applyBorder="1" applyAlignment="1">
      <alignment horizontal="center" vertical="top" wrapText="1"/>
    </xf>
    <xf numFmtId="4" fontId="5" fillId="8" borderId="82" xfId="0" applyNumberFormat="1" applyFont="1" applyFill="1" applyBorder="1" applyAlignment="1">
      <alignment horizontal="center" vertical="top" wrapText="1"/>
    </xf>
    <xf numFmtId="4" fontId="5" fillId="8" borderId="99" xfId="0" applyNumberFormat="1" applyFont="1" applyFill="1" applyBorder="1" applyAlignment="1">
      <alignment horizontal="center" vertical="top" wrapText="1"/>
    </xf>
    <xf numFmtId="4" fontId="5" fillId="8" borderId="102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25" xfId="0" applyFont="1" applyBorder="1" applyAlignment="1">
      <alignment wrapText="1"/>
    </xf>
    <xf numFmtId="0" fontId="28" fillId="0" borderId="0" xfId="0" applyFont="1"/>
    <xf numFmtId="0" fontId="29" fillId="0" borderId="0" xfId="0" applyFont="1" applyAlignment="1"/>
    <xf numFmtId="4" fontId="28" fillId="0" borderId="25" xfId="0" applyNumberFormat="1" applyFont="1" applyBorder="1" applyAlignment="1">
      <alignment horizontal="center" wrapText="1"/>
    </xf>
    <xf numFmtId="0" fontId="28" fillId="0" borderId="25" xfId="0" applyFont="1" applyBorder="1" applyAlignment="1">
      <alignment horizontal="center" wrapText="1"/>
    </xf>
    <xf numFmtId="4" fontId="29" fillId="8" borderId="81" xfId="0" applyNumberFormat="1" applyFont="1" applyFill="1" applyBorder="1" applyAlignment="1">
      <alignment horizontal="center" vertical="center" wrapText="1"/>
    </xf>
    <xf numFmtId="0" fontId="29" fillId="8" borderId="81" xfId="0" applyFont="1" applyFill="1" applyBorder="1" applyAlignment="1">
      <alignment horizontal="center" vertical="center" wrapText="1"/>
    </xf>
    <xf numFmtId="4" fontId="28" fillId="0" borderId="0" xfId="0" applyNumberFormat="1" applyFont="1"/>
    <xf numFmtId="0" fontId="13" fillId="0" borderId="130" xfId="0" applyFont="1" applyBorder="1" applyAlignment="1"/>
    <xf numFmtId="4" fontId="13" fillId="0" borderId="0" xfId="0" applyNumberFormat="1" applyFont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7" fontId="29" fillId="0" borderId="102" xfId="0" applyNumberFormat="1" applyFont="1" applyBorder="1" applyAlignment="1">
      <alignment horizontal="left" vertical="center" wrapText="1"/>
    </xf>
    <xf numFmtId="167" fontId="29" fillId="0" borderId="128" xfId="0" applyNumberFormat="1" applyFont="1" applyBorder="1" applyAlignment="1">
      <alignment horizontal="left" vertical="center" wrapText="1"/>
    </xf>
    <xf numFmtId="167" fontId="29" fillId="0" borderId="129" xfId="0" applyNumberFormat="1" applyFont="1" applyBorder="1" applyAlignment="1">
      <alignment horizontal="left" vertical="center" wrapText="1"/>
    </xf>
    <xf numFmtId="4" fontId="29" fillId="0" borderId="102" xfId="0" applyNumberFormat="1" applyFont="1" applyBorder="1" applyAlignment="1">
      <alignment horizontal="center" vertical="center" wrapText="1"/>
    </xf>
    <xf numFmtId="4" fontId="29" fillId="0" borderId="128" xfId="0" applyNumberFormat="1" applyFont="1" applyBorder="1" applyAlignment="1">
      <alignment horizontal="center" vertical="center" wrapText="1"/>
    </xf>
    <xf numFmtId="4" fontId="29" fillId="0" borderId="129" xfId="0" applyNumberFormat="1" applyFont="1" applyBorder="1" applyAlignment="1">
      <alignment horizontal="center" vertical="center" wrapText="1"/>
    </xf>
    <xf numFmtId="49" fontId="29" fillId="0" borderId="102" xfId="0" applyNumberFormat="1" applyFont="1" applyBorder="1" applyAlignment="1">
      <alignment horizontal="center" vertical="center" wrapText="1"/>
    </xf>
    <xf numFmtId="49" fontId="29" fillId="0" borderId="128" xfId="0" applyNumberFormat="1" applyFont="1" applyBorder="1" applyAlignment="1">
      <alignment horizontal="center" vertical="center" wrapText="1"/>
    </xf>
    <xf numFmtId="49" fontId="29" fillId="0" borderId="129" xfId="0" applyNumberFormat="1" applyFont="1" applyBorder="1" applyAlignment="1">
      <alignment horizontal="center" vertical="center" wrapText="1"/>
    </xf>
    <xf numFmtId="0" fontId="29" fillId="0" borderId="102" xfId="0" applyFont="1" applyBorder="1" applyAlignment="1">
      <alignment horizontal="center" vertical="center" wrapText="1"/>
    </xf>
    <xf numFmtId="0" fontId="29" fillId="0" borderId="129" xfId="0" applyFont="1" applyBorder="1" applyAlignment="1">
      <alignment horizontal="center" vertical="center" wrapText="1"/>
    </xf>
    <xf numFmtId="4" fontId="29" fillId="0" borderId="102" xfId="0" applyNumberFormat="1" applyFont="1" applyBorder="1" applyAlignment="1">
      <alignment horizontal="center" vertical="center"/>
    </xf>
    <xf numFmtId="4" fontId="29" fillId="0" borderId="129" xfId="0" applyNumberFormat="1" applyFont="1" applyBorder="1" applyAlignment="1">
      <alignment horizontal="center" vertical="center"/>
    </xf>
    <xf numFmtId="4" fontId="30" fillId="0" borderId="102" xfId="0" applyNumberFormat="1" applyFont="1" applyBorder="1" applyAlignment="1">
      <alignment horizontal="center" vertical="center" wrapText="1"/>
    </xf>
    <xf numFmtId="4" fontId="30" fillId="0" borderId="128" xfId="0" applyNumberFormat="1" applyFont="1" applyBorder="1" applyAlignment="1">
      <alignment horizontal="center" vertical="center" wrapText="1"/>
    </xf>
    <xf numFmtId="4" fontId="30" fillId="0" borderId="129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8" fillId="0" borderId="62" xfId="0" applyFont="1" applyBorder="1" applyAlignment="1">
      <alignment horizontal="center" wrapText="1"/>
    </xf>
    <xf numFmtId="0" fontId="30" fillId="0" borderId="79" xfId="0" applyFont="1" applyBorder="1" applyAlignment="1">
      <alignment horizontal="center"/>
    </xf>
    <xf numFmtId="0" fontId="2" fillId="5" borderId="64" xfId="0" applyFont="1" applyFill="1" applyBorder="1" applyAlignment="1">
      <alignment horizontal="center" vertical="center" wrapText="1"/>
    </xf>
    <xf numFmtId="0" fontId="7" fillId="0" borderId="65" xfId="0" applyFont="1" applyBorder="1"/>
    <xf numFmtId="4" fontId="2" fillId="5" borderId="64" xfId="0" applyNumberFormat="1" applyFont="1" applyFill="1" applyBorder="1" applyAlignment="1">
      <alignment horizontal="center" vertical="center" wrapText="1"/>
    </xf>
    <xf numFmtId="0" fontId="28" fillId="0" borderId="81" xfId="0" applyFont="1" applyBorder="1" applyAlignment="1">
      <alignment horizontal="left" wrapText="1"/>
    </xf>
    <xf numFmtId="0" fontId="30" fillId="0" borderId="81" xfId="0" applyFont="1" applyBorder="1" applyAlignment="1">
      <alignment horizontal="left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29" fillId="0" borderId="102" xfId="0" applyFont="1" applyBorder="1" applyAlignment="1">
      <alignment horizontal="left" vertical="center" wrapText="1"/>
    </xf>
    <xf numFmtId="0" fontId="29" fillId="0" borderId="128" xfId="0" applyFont="1" applyBorder="1" applyAlignment="1">
      <alignment horizontal="left" vertical="center" wrapText="1"/>
    </xf>
    <xf numFmtId="0" fontId="29" fillId="0" borderId="129" xfId="0" applyFont="1" applyBorder="1" applyAlignment="1">
      <alignment horizontal="left" vertical="center" wrapText="1"/>
    </xf>
    <xf numFmtId="0" fontId="29" fillId="0" borderId="128" xfId="0" applyFont="1" applyBorder="1" applyAlignment="1">
      <alignment horizontal="center" vertical="center" wrapText="1"/>
    </xf>
    <xf numFmtId="49" fontId="29" fillId="0" borderId="102" xfId="0" applyNumberFormat="1" applyFont="1" applyBorder="1" applyAlignment="1">
      <alignment horizontal="center" vertical="top" wrapText="1"/>
    </xf>
    <xf numFmtId="49" fontId="29" fillId="0" borderId="128" xfId="0" applyNumberFormat="1" applyFont="1" applyBorder="1" applyAlignment="1">
      <alignment horizontal="center" vertical="top" wrapText="1"/>
    </xf>
    <xf numFmtId="49" fontId="29" fillId="0" borderId="129" xfId="0" applyNumberFormat="1" applyFont="1" applyBorder="1" applyAlignment="1">
      <alignment horizontal="center" vertical="top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128" xfId="0" applyNumberFormat="1" applyFont="1" applyBorder="1" applyAlignment="1">
      <alignment horizontal="center" vertical="center" wrapText="1"/>
    </xf>
    <xf numFmtId="49" fontId="30" fillId="0" borderId="129" xfId="0" applyNumberFormat="1" applyFont="1" applyBorder="1" applyAlignment="1">
      <alignment horizontal="center" vertical="center" wrapText="1"/>
    </xf>
    <xf numFmtId="0" fontId="32" fillId="0" borderId="118" xfId="0" applyFont="1" applyBorder="1" applyAlignment="1">
      <alignment vertical="top" wrapText="1"/>
    </xf>
    <xf numFmtId="0" fontId="32" fillId="0" borderId="43" xfId="0" applyFont="1" applyFill="1" applyBorder="1" applyAlignment="1">
      <alignment vertical="top" wrapText="1"/>
    </xf>
    <xf numFmtId="0" fontId="32" fillId="0" borderId="43" xfId="0" applyFont="1" applyBorder="1" applyAlignment="1">
      <alignment vertical="top" wrapText="1"/>
    </xf>
    <xf numFmtId="0" fontId="5" fillId="0" borderId="70" xfId="0" applyFont="1" applyBorder="1" applyAlignment="1">
      <alignment horizontal="center" wrapText="1"/>
    </xf>
    <xf numFmtId="0" fontId="5" fillId="0" borderId="70" xfId="0" applyFont="1" applyBorder="1" applyAlignment="1">
      <alignment horizontal="center" wrapText="1"/>
    </xf>
    <xf numFmtId="166" fontId="5" fillId="0" borderId="82" xfId="0" applyNumberFormat="1" applyFont="1" applyFill="1" applyBorder="1" applyAlignment="1">
      <alignment vertical="top" wrapText="1"/>
    </xf>
    <xf numFmtId="166" fontId="5" fillId="0" borderId="93" xfId="0" applyNumberFormat="1" applyFont="1" applyFill="1" applyBorder="1" applyAlignment="1">
      <alignment vertical="top" wrapText="1"/>
    </xf>
    <xf numFmtId="4" fontId="5" fillId="0" borderId="63" xfId="0" applyNumberFormat="1" applyFont="1" applyBorder="1" applyAlignment="1">
      <alignment horizontal="right" vertical="top" wrapText="1"/>
    </xf>
    <xf numFmtId="49" fontId="33" fillId="0" borderId="131" xfId="0" applyNumberFormat="1" applyFont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0" fontId="5" fillId="0" borderId="6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62"/>
  <sheetViews>
    <sheetView view="pageBreakPreview" topLeftCell="B16" zoomScale="60" zoomScaleNormal="110" workbookViewId="0">
      <pane xSplit="3" ySplit="4" topLeftCell="H20" activePane="bottomRight" state="frozen"/>
      <selection activeCell="B16" sqref="B16"/>
      <selection pane="topRight" activeCell="E16" sqref="E16"/>
      <selection pane="bottomLeft" activeCell="B20" sqref="B20"/>
      <selection pane="bottomRight" activeCell="L148" sqref="L148:M148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2.1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21" width="5" customWidth="1"/>
    <col min="22" max="22" width="7.25" customWidth="1"/>
    <col min="23" max="23" width="7.375" style="256" customWidth="1"/>
    <col min="24" max="24" width="10.25" customWidth="1"/>
    <col min="25" max="25" width="9.5" customWidth="1"/>
    <col min="26" max="26" width="8.875" customWidth="1"/>
    <col min="27" max="27" width="5" customWidth="1"/>
    <col min="28" max="28" width="9.5" customWidth="1"/>
    <col min="29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24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248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248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248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248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248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248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248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248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248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248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339" t="s">
        <v>3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7"/>
      <c r="V12" s="7"/>
      <c r="W12" s="249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339" t="s">
        <v>4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7"/>
      <c r="V13" s="7"/>
      <c r="W13" s="249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249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340" t="s">
        <v>5</v>
      </c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1"/>
      <c r="V15" s="1"/>
      <c r="W15" s="248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248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341" t="s">
        <v>6</v>
      </c>
      <c r="B17" s="343" t="s">
        <v>7</v>
      </c>
      <c r="C17" s="343" t="s">
        <v>8</v>
      </c>
      <c r="D17" s="345" t="s">
        <v>9</v>
      </c>
      <c r="E17" s="317" t="s">
        <v>10</v>
      </c>
      <c r="F17" s="318"/>
      <c r="G17" s="319"/>
      <c r="H17" s="317" t="s">
        <v>11</v>
      </c>
      <c r="I17" s="318"/>
      <c r="J17" s="319"/>
      <c r="K17" s="317" t="s">
        <v>12</v>
      </c>
      <c r="L17" s="318"/>
      <c r="M17" s="319"/>
      <c r="N17" s="317" t="s">
        <v>13</v>
      </c>
      <c r="O17" s="318"/>
      <c r="P17" s="319"/>
      <c r="Q17" s="336" t="s">
        <v>14</v>
      </c>
      <c r="R17" s="318"/>
      <c r="S17" s="319"/>
      <c r="T17" s="337" t="s">
        <v>15</v>
      </c>
      <c r="U17" s="15"/>
      <c r="V17" s="15"/>
      <c r="W17" s="250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342"/>
      <c r="B18" s="344"/>
      <c r="C18" s="344"/>
      <c r="D18" s="346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18" t="s">
        <v>21</v>
      </c>
      <c r="Q18" s="18" t="s">
        <v>22</v>
      </c>
      <c r="R18" s="18" t="s">
        <v>23</v>
      </c>
      <c r="S18" s="18" t="s">
        <v>24</v>
      </c>
      <c r="T18" s="338"/>
      <c r="U18" s="1"/>
      <c r="V18" s="1"/>
      <c r="W18" s="248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248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251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4956.6499999999996</v>
      </c>
      <c r="H21" s="38"/>
      <c r="I21" s="39"/>
      <c r="J21" s="40">
        <v>4956.6499999999996</v>
      </c>
      <c r="K21" s="38"/>
      <c r="L21" s="39"/>
      <c r="M21" s="40">
        <v>995041.76</v>
      </c>
      <c r="N21" s="38"/>
      <c r="O21" s="39"/>
      <c r="P21" s="40">
        <v>995041.76</v>
      </c>
      <c r="Q21" s="40">
        <f>G21+M21</f>
        <v>999998.41</v>
      </c>
      <c r="R21" s="40">
        <f>J21+P21</f>
        <v>999998.41</v>
      </c>
      <c r="S21" s="40">
        <f>Q21-R21</f>
        <v>0</v>
      </c>
      <c r="T21" s="41"/>
      <c r="U21" s="7"/>
      <c r="V21" s="7"/>
      <c r="W21" s="249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33</v>
      </c>
      <c r="B22" s="43"/>
      <c r="C22" s="44"/>
      <c r="D22" s="45"/>
      <c r="E22" s="46"/>
      <c r="F22" s="47"/>
      <c r="G22" s="48">
        <f>SUM(G21)</f>
        <v>4956.6499999999996</v>
      </c>
      <c r="H22" s="46"/>
      <c r="I22" s="47"/>
      <c r="J22" s="48">
        <f>SUM(J21)</f>
        <v>4956.6499999999996</v>
      </c>
      <c r="K22" s="46"/>
      <c r="L22" s="47"/>
      <c r="M22" s="48">
        <f>SUM(M21)</f>
        <v>995041.76</v>
      </c>
      <c r="N22" s="46"/>
      <c r="O22" s="47"/>
      <c r="P22" s="48">
        <f t="shared" ref="P22:S22" si="0">SUM(P21)</f>
        <v>995041.76</v>
      </c>
      <c r="Q22" s="48">
        <f t="shared" si="0"/>
        <v>999998.41</v>
      </c>
      <c r="R22" s="48">
        <f t="shared" si="0"/>
        <v>999998.41</v>
      </c>
      <c r="S22" s="48">
        <f t="shared" si="0"/>
        <v>0</v>
      </c>
      <c r="T22" s="49"/>
      <c r="U22" s="4"/>
      <c r="V22" s="4"/>
      <c r="W22" s="252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320"/>
      <c r="B23" s="321"/>
      <c r="C23" s="32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25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26</v>
      </c>
      <c r="B24" s="56" t="s">
        <v>34</v>
      </c>
      <c r="C24" s="57" t="s">
        <v>35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251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 x14ac:dyDescent="0.25">
      <c r="A25" s="63" t="s">
        <v>29</v>
      </c>
      <c r="B25" s="64" t="s">
        <v>30</v>
      </c>
      <c r="C25" s="63" t="s">
        <v>36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253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5">
      <c r="A26" s="71" t="s">
        <v>37</v>
      </c>
      <c r="B26" s="64" t="s">
        <v>38</v>
      </c>
      <c r="C26" s="71" t="s">
        <v>39</v>
      </c>
      <c r="D26" s="190"/>
      <c r="E26" s="192"/>
      <c r="F26" s="193"/>
      <c r="G26" s="194">
        <f>SUM(G27:G52)</f>
        <v>0</v>
      </c>
      <c r="H26" s="192"/>
      <c r="I26" s="193"/>
      <c r="J26" s="194">
        <f>SUM(J27:J52)</f>
        <v>0</v>
      </c>
      <c r="K26" s="192"/>
      <c r="L26" s="193"/>
      <c r="M26" s="194">
        <f>SUM(M27:M52)</f>
        <v>533193</v>
      </c>
      <c r="N26" s="74"/>
      <c r="O26" s="75"/>
      <c r="P26" s="76">
        <f t="shared" ref="P26:S26" si="1">SUM(P27:P52)</f>
        <v>532840</v>
      </c>
      <c r="Q26" s="194">
        <f t="shared" si="1"/>
        <v>533193</v>
      </c>
      <c r="R26" s="76">
        <f t="shared" si="1"/>
        <v>532840</v>
      </c>
      <c r="S26" s="194">
        <f t="shared" si="1"/>
        <v>353</v>
      </c>
      <c r="T26" s="219"/>
      <c r="U26" s="70"/>
      <c r="V26" s="70"/>
      <c r="W26" s="253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40</v>
      </c>
      <c r="B27" s="178" t="s">
        <v>41</v>
      </c>
      <c r="C27" s="184" t="s">
        <v>165</v>
      </c>
      <c r="D27" s="191" t="s">
        <v>43</v>
      </c>
      <c r="E27" s="225"/>
      <c r="F27" s="182"/>
      <c r="G27" s="229">
        <f t="shared" ref="G27:G46" si="2">E27*F27</f>
        <v>0</v>
      </c>
      <c r="H27" s="195"/>
      <c r="I27" s="220"/>
      <c r="J27" s="236">
        <f t="shared" ref="J27:J52" si="3">H27*I27</f>
        <v>0</v>
      </c>
      <c r="K27" s="195">
        <v>3</v>
      </c>
      <c r="L27" s="196">
        <v>13494</v>
      </c>
      <c r="M27" s="237">
        <f t="shared" ref="M27:M52" si="4">K27*L27</f>
        <v>40482</v>
      </c>
      <c r="N27" s="187">
        <v>3</v>
      </c>
      <c r="O27" s="296">
        <v>14840</v>
      </c>
      <c r="P27" s="214">
        <f t="shared" ref="P27:P52" si="5">N27*O27</f>
        <v>44520</v>
      </c>
      <c r="Q27" s="240">
        <f t="shared" ref="Q27:Q52" si="6">G27+M27</f>
        <v>40482</v>
      </c>
      <c r="R27" s="181">
        <f t="shared" ref="R27:R52" si="7">J27+P27</f>
        <v>44520</v>
      </c>
      <c r="S27" s="240">
        <f t="shared" ref="S27:S52" si="8">Q27-R27</f>
        <v>-4038</v>
      </c>
      <c r="T27" s="241"/>
      <c r="U27" s="4"/>
      <c r="V27" s="4"/>
      <c r="W27" s="25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42" customHeight="1" x14ac:dyDescent="0.2">
      <c r="A28" s="88" t="s">
        <v>40</v>
      </c>
      <c r="B28" s="179" t="s">
        <v>44</v>
      </c>
      <c r="C28" s="180" t="s">
        <v>166</v>
      </c>
      <c r="D28" s="244" t="s">
        <v>43</v>
      </c>
      <c r="E28" s="226"/>
      <c r="F28" s="177"/>
      <c r="G28" s="230">
        <f t="shared" si="2"/>
        <v>0</v>
      </c>
      <c r="H28" s="197"/>
      <c r="I28" s="221"/>
      <c r="J28" s="199">
        <f t="shared" si="3"/>
        <v>0</v>
      </c>
      <c r="K28" s="197">
        <v>3</v>
      </c>
      <c r="L28" s="221">
        <v>12820</v>
      </c>
      <c r="M28" s="199">
        <f t="shared" si="4"/>
        <v>38460</v>
      </c>
      <c r="N28" s="188">
        <v>3</v>
      </c>
      <c r="O28" s="297">
        <v>13720</v>
      </c>
      <c r="P28" s="215">
        <f t="shared" si="5"/>
        <v>41160</v>
      </c>
      <c r="Q28" s="217">
        <f t="shared" si="6"/>
        <v>38460</v>
      </c>
      <c r="R28" s="218">
        <f t="shared" si="7"/>
        <v>41160</v>
      </c>
      <c r="S28" s="217">
        <f t="shared" si="8"/>
        <v>-2700</v>
      </c>
      <c r="T28" s="238"/>
      <c r="U28" s="4"/>
      <c r="V28" s="4"/>
      <c r="W28" s="25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40</v>
      </c>
      <c r="B29" s="179" t="s">
        <v>45</v>
      </c>
      <c r="C29" s="185" t="s">
        <v>167</v>
      </c>
      <c r="D29" s="244" t="s">
        <v>43</v>
      </c>
      <c r="E29" s="227"/>
      <c r="F29" s="177"/>
      <c r="G29" s="230">
        <f t="shared" si="2"/>
        <v>0</v>
      </c>
      <c r="H29" s="198"/>
      <c r="I29" s="222"/>
      <c r="J29" s="199">
        <f t="shared" si="3"/>
        <v>0</v>
      </c>
      <c r="K29" s="198">
        <v>3</v>
      </c>
      <c r="L29" s="222">
        <v>12820</v>
      </c>
      <c r="M29" s="199">
        <f t="shared" si="4"/>
        <v>38460</v>
      </c>
      <c r="N29" s="189">
        <v>3</v>
      </c>
      <c r="O29" s="298">
        <v>13720</v>
      </c>
      <c r="P29" s="215">
        <f t="shared" si="5"/>
        <v>41160</v>
      </c>
      <c r="Q29" s="217">
        <f t="shared" si="6"/>
        <v>38460</v>
      </c>
      <c r="R29" s="218">
        <f t="shared" si="7"/>
        <v>41160</v>
      </c>
      <c r="S29" s="217">
        <f t="shared" si="8"/>
        <v>-2700</v>
      </c>
      <c r="T29" s="239"/>
      <c r="U29" s="4"/>
      <c r="V29" s="4"/>
      <c r="W29" s="25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88" t="s">
        <v>40</v>
      </c>
      <c r="B30" s="179" t="s">
        <v>145</v>
      </c>
      <c r="C30" s="185" t="s">
        <v>168</v>
      </c>
      <c r="D30" s="244" t="s">
        <v>43</v>
      </c>
      <c r="E30" s="227"/>
      <c r="F30" s="177"/>
      <c r="G30" s="230">
        <f t="shared" si="2"/>
        <v>0</v>
      </c>
      <c r="H30" s="198"/>
      <c r="I30" s="222"/>
      <c r="J30" s="199">
        <f t="shared" si="3"/>
        <v>0</v>
      </c>
      <c r="K30" s="198">
        <v>3</v>
      </c>
      <c r="L30" s="222">
        <v>11936</v>
      </c>
      <c r="M30" s="199">
        <f t="shared" si="4"/>
        <v>35808</v>
      </c>
      <c r="N30" s="189">
        <v>3</v>
      </c>
      <c r="O30" s="298">
        <v>12770</v>
      </c>
      <c r="P30" s="215">
        <f t="shared" si="5"/>
        <v>38310</v>
      </c>
      <c r="Q30" s="217">
        <f t="shared" si="6"/>
        <v>35808</v>
      </c>
      <c r="R30" s="218">
        <f t="shared" si="7"/>
        <v>38310</v>
      </c>
      <c r="S30" s="217">
        <f t="shared" si="8"/>
        <v>-2502</v>
      </c>
      <c r="T30" s="239"/>
      <c r="U30" s="4"/>
      <c r="V30" s="4"/>
      <c r="W30" s="25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59.25" customHeight="1" x14ac:dyDescent="0.2">
      <c r="A31" s="88" t="s">
        <v>40</v>
      </c>
      <c r="B31" s="179" t="s">
        <v>146</v>
      </c>
      <c r="C31" s="392" t="s">
        <v>169</v>
      </c>
      <c r="D31" s="244" t="s">
        <v>43</v>
      </c>
      <c r="E31" s="227"/>
      <c r="F31" s="177"/>
      <c r="G31" s="230">
        <f t="shared" si="2"/>
        <v>0</v>
      </c>
      <c r="H31" s="198"/>
      <c r="I31" s="222"/>
      <c r="J31" s="199">
        <f t="shared" si="3"/>
        <v>0</v>
      </c>
      <c r="K31" s="198">
        <v>3</v>
      </c>
      <c r="L31" s="222">
        <v>9446</v>
      </c>
      <c r="M31" s="199">
        <f t="shared" si="4"/>
        <v>28338</v>
      </c>
      <c r="N31" s="189">
        <v>2</v>
      </c>
      <c r="O31" s="298">
        <v>10100</v>
      </c>
      <c r="P31" s="215">
        <f t="shared" si="5"/>
        <v>20200</v>
      </c>
      <c r="Q31" s="217">
        <f t="shared" si="6"/>
        <v>28338</v>
      </c>
      <c r="R31" s="218">
        <f t="shared" si="7"/>
        <v>20200</v>
      </c>
      <c r="S31" s="217">
        <f t="shared" si="8"/>
        <v>8138</v>
      </c>
      <c r="T31" s="387" t="s">
        <v>490</v>
      </c>
      <c r="U31" s="4"/>
      <c r="V31" s="4"/>
      <c r="W31" s="25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x14ac:dyDescent="0.2">
      <c r="A32" s="88" t="s">
        <v>40</v>
      </c>
      <c r="B32" s="179" t="s">
        <v>147</v>
      </c>
      <c r="C32" s="185" t="s">
        <v>170</v>
      </c>
      <c r="D32" s="244" t="s">
        <v>43</v>
      </c>
      <c r="E32" s="227"/>
      <c r="F32" s="177"/>
      <c r="G32" s="230">
        <f t="shared" si="2"/>
        <v>0</v>
      </c>
      <c r="H32" s="198"/>
      <c r="I32" s="222"/>
      <c r="J32" s="199">
        <f t="shared" si="3"/>
        <v>0</v>
      </c>
      <c r="K32" s="198">
        <v>3</v>
      </c>
      <c r="L32" s="222">
        <v>9446</v>
      </c>
      <c r="M32" s="199">
        <f t="shared" si="4"/>
        <v>28338</v>
      </c>
      <c r="N32" s="189">
        <v>3</v>
      </c>
      <c r="O32" s="298">
        <v>10100</v>
      </c>
      <c r="P32" s="215">
        <f t="shared" si="5"/>
        <v>30300</v>
      </c>
      <c r="Q32" s="217">
        <f t="shared" si="6"/>
        <v>28338</v>
      </c>
      <c r="R32" s="218">
        <f t="shared" si="7"/>
        <v>30300</v>
      </c>
      <c r="S32" s="217">
        <f t="shared" si="8"/>
        <v>-1962</v>
      </c>
      <c r="T32" s="239"/>
      <c r="U32" s="4"/>
      <c r="V32" s="4"/>
      <c r="W32" s="252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x14ac:dyDescent="0.2">
      <c r="A33" s="88" t="s">
        <v>40</v>
      </c>
      <c r="B33" s="179" t="s">
        <v>148</v>
      </c>
      <c r="C33" s="185" t="s">
        <v>171</v>
      </c>
      <c r="D33" s="244" t="s">
        <v>43</v>
      </c>
      <c r="E33" s="227"/>
      <c r="F33" s="177"/>
      <c r="G33" s="230">
        <f t="shared" si="2"/>
        <v>0</v>
      </c>
      <c r="H33" s="198"/>
      <c r="I33" s="222"/>
      <c r="J33" s="199">
        <f t="shared" si="3"/>
        <v>0</v>
      </c>
      <c r="K33" s="198">
        <v>3</v>
      </c>
      <c r="L33" s="222">
        <v>4723</v>
      </c>
      <c r="M33" s="199">
        <f t="shared" si="4"/>
        <v>14169</v>
      </c>
      <c r="N33" s="189">
        <v>3</v>
      </c>
      <c r="O33" s="298">
        <v>5000</v>
      </c>
      <c r="P33" s="215">
        <f t="shared" si="5"/>
        <v>15000</v>
      </c>
      <c r="Q33" s="217">
        <f t="shared" si="6"/>
        <v>14169</v>
      </c>
      <c r="R33" s="218">
        <f t="shared" si="7"/>
        <v>15000</v>
      </c>
      <c r="S33" s="217">
        <f t="shared" si="8"/>
        <v>-831</v>
      </c>
      <c r="T33" s="239"/>
      <c r="U33" s="4"/>
      <c r="V33" s="4"/>
      <c r="W33" s="252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42" customHeight="1" x14ac:dyDescent="0.2">
      <c r="A34" s="88" t="s">
        <v>40</v>
      </c>
      <c r="B34" s="179" t="s">
        <v>149</v>
      </c>
      <c r="C34" s="185" t="s">
        <v>172</v>
      </c>
      <c r="D34" s="244" t="s">
        <v>43</v>
      </c>
      <c r="E34" s="227"/>
      <c r="F34" s="177"/>
      <c r="G34" s="230">
        <f t="shared" si="2"/>
        <v>0</v>
      </c>
      <c r="H34" s="198"/>
      <c r="I34" s="222"/>
      <c r="J34" s="199">
        <f t="shared" si="3"/>
        <v>0</v>
      </c>
      <c r="K34" s="198">
        <v>3</v>
      </c>
      <c r="L34" s="222">
        <v>5423</v>
      </c>
      <c r="M34" s="199">
        <f t="shared" si="4"/>
        <v>16269</v>
      </c>
      <c r="N34" s="189">
        <v>3</v>
      </c>
      <c r="O34" s="298">
        <v>5965</v>
      </c>
      <c r="P34" s="215">
        <f t="shared" si="5"/>
        <v>17895</v>
      </c>
      <c r="Q34" s="217">
        <f t="shared" si="6"/>
        <v>16269</v>
      </c>
      <c r="R34" s="218">
        <f t="shared" si="7"/>
        <v>17895</v>
      </c>
      <c r="S34" s="217">
        <f t="shared" si="8"/>
        <v>-1626</v>
      </c>
      <c r="T34" s="239"/>
      <c r="U34" s="4"/>
      <c r="V34" s="4"/>
      <c r="W34" s="252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171" customHeight="1" x14ac:dyDescent="0.2">
      <c r="A35" s="88" t="s">
        <v>40</v>
      </c>
      <c r="B35" s="179" t="s">
        <v>150</v>
      </c>
      <c r="C35" s="392" t="s">
        <v>173</v>
      </c>
      <c r="D35" s="244" t="s">
        <v>43</v>
      </c>
      <c r="E35" s="227"/>
      <c r="F35" s="177"/>
      <c r="G35" s="230">
        <f t="shared" si="2"/>
        <v>0</v>
      </c>
      <c r="H35" s="198"/>
      <c r="I35" s="222"/>
      <c r="J35" s="199">
        <f t="shared" si="3"/>
        <v>0</v>
      </c>
      <c r="K35" s="198">
        <v>3</v>
      </c>
      <c r="L35" s="222">
        <v>5423</v>
      </c>
      <c r="M35" s="199">
        <f t="shared" si="4"/>
        <v>16269</v>
      </c>
      <c r="N35" s="189">
        <v>3</v>
      </c>
      <c r="O35" s="298">
        <v>2300</v>
      </c>
      <c r="P35" s="215">
        <f t="shared" si="5"/>
        <v>6900</v>
      </c>
      <c r="Q35" s="217">
        <f t="shared" si="6"/>
        <v>16269</v>
      </c>
      <c r="R35" s="218">
        <f t="shared" si="7"/>
        <v>6900</v>
      </c>
      <c r="S35" s="217">
        <f t="shared" si="8"/>
        <v>9369</v>
      </c>
      <c r="T35" s="387" t="s">
        <v>499</v>
      </c>
      <c r="U35" s="4"/>
      <c r="V35" s="4"/>
      <c r="W35" s="252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x14ac:dyDescent="0.2">
      <c r="A36" s="88" t="s">
        <v>40</v>
      </c>
      <c r="B36" s="179" t="s">
        <v>151</v>
      </c>
      <c r="C36" s="185" t="s">
        <v>174</v>
      </c>
      <c r="D36" s="244" t="s">
        <v>43</v>
      </c>
      <c r="E36" s="227"/>
      <c r="F36" s="177"/>
      <c r="G36" s="230">
        <f t="shared" si="2"/>
        <v>0</v>
      </c>
      <c r="H36" s="198"/>
      <c r="I36" s="222"/>
      <c r="J36" s="199">
        <f t="shared" si="3"/>
        <v>0</v>
      </c>
      <c r="K36" s="198">
        <v>3</v>
      </c>
      <c r="L36" s="222">
        <v>5423</v>
      </c>
      <c r="M36" s="199">
        <f t="shared" si="4"/>
        <v>16269</v>
      </c>
      <c r="N36" s="189">
        <v>3</v>
      </c>
      <c r="O36" s="298">
        <v>5965</v>
      </c>
      <c r="P36" s="215">
        <f t="shared" si="5"/>
        <v>17895</v>
      </c>
      <c r="Q36" s="217">
        <f t="shared" si="6"/>
        <v>16269</v>
      </c>
      <c r="R36" s="218">
        <f t="shared" si="7"/>
        <v>17895</v>
      </c>
      <c r="S36" s="217">
        <f t="shared" si="8"/>
        <v>-1626</v>
      </c>
      <c r="T36" s="239"/>
      <c r="U36" s="4"/>
      <c r="V36" s="4"/>
      <c r="W36" s="252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 x14ac:dyDescent="0.2">
      <c r="A37" s="88" t="s">
        <v>40</v>
      </c>
      <c r="B37" s="179" t="s">
        <v>152</v>
      </c>
      <c r="C37" s="185" t="s">
        <v>175</v>
      </c>
      <c r="D37" s="244" t="s">
        <v>43</v>
      </c>
      <c r="E37" s="227"/>
      <c r="F37" s="177"/>
      <c r="G37" s="230">
        <f t="shared" si="2"/>
        <v>0</v>
      </c>
      <c r="H37" s="198"/>
      <c r="I37" s="222"/>
      <c r="J37" s="199">
        <f t="shared" si="3"/>
        <v>0</v>
      </c>
      <c r="K37" s="198">
        <v>3</v>
      </c>
      <c r="L37" s="222">
        <v>5423</v>
      </c>
      <c r="M37" s="199">
        <f t="shared" si="4"/>
        <v>16269</v>
      </c>
      <c r="N37" s="189">
        <v>3</v>
      </c>
      <c r="O37" s="298">
        <v>5965</v>
      </c>
      <c r="P37" s="215">
        <f t="shared" si="5"/>
        <v>17895</v>
      </c>
      <c r="Q37" s="217">
        <f t="shared" si="6"/>
        <v>16269</v>
      </c>
      <c r="R37" s="218">
        <f t="shared" si="7"/>
        <v>17895</v>
      </c>
      <c r="S37" s="217">
        <f t="shared" si="8"/>
        <v>-1626</v>
      </c>
      <c r="T37" s="239"/>
      <c r="U37" s="4"/>
      <c r="V37" s="4"/>
      <c r="W37" s="252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 x14ac:dyDescent="0.2">
      <c r="A38" s="88" t="s">
        <v>40</v>
      </c>
      <c r="B38" s="179" t="s">
        <v>153</v>
      </c>
      <c r="C38" s="185" t="s">
        <v>176</v>
      </c>
      <c r="D38" s="244" t="s">
        <v>43</v>
      </c>
      <c r="E38" s="227"/>
      <c r="F38" s="177"/>
      <c r="G38" s="230">
        <f t="shared" si="2"/>
        <v>0</v>
      </c>
      <c r="H38" s="198"/>
      <c r="I38" s="222"/>
      <c r="J38" s="199">
        <f t="shared" si="3"/>
        <v>0</v>
      </c>
      <c r="K38" s="198">
        <v>3</v>
      </c>
      <c r="L38" s="222">
        <v>5423</v>
      </c>
      <c r="M38" s="199">
        <f t="shared" si="4"/>
        <v>16269</v>
      </c>
      <c r="N38" s="189">
        <v>3</v>
      </c>
      <c r="O38" s="298">
        <v>5965</v>
      </c>
      <c r="P38" s="215">
        <f t="shared" si="5"/>
        <v>17895</v>
      </c>
      <c r="Q38" s="217">
        <f t="shared" si="6"/>
        <v>16269</v>
      </c>
      <c r="R38" s="218">
        <f t="shared" si="7"/>
        <v>17895</v>
      </c>
      <c r="S38" s="217">
        <f t="shared" si="8"/>
        <v>-1626</v>
      </c>
      <c r="T38" s="239"/>
      <c r="U38" s="4"/>
      <c r="V38" s="4"/>
      <c r="W38" s="252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169.5" customHeight="1" x14ac:dyDescent="0.2">
      <c r="A39" s="88" t="s">
        <v>40</v>
      </c>
      <c r="B39" s="179" t="s">
        <v>154</v>
      </c>
      <c r="C39" s="392" t="s">
        <v>177</v>
      </c>
      <c r="D39" s="244" t="s">
        <v>43</v>
      </c>
      <c r="E39" s="227"/>
      <c r="F39" s="177"/>
      <c r="G39" s="230">
        <f t="shared" si="2"/>
        <v>0</v>
      </c>
      <c r="H39" s="198"/>
      <c r="I39" s="222"/>
      <c r="J39" s="199">
        <f t="shared" si="3"/>
        <v>0</v>
      </c>
      <c r="K39" s="198">
        <v>3</v>
      </c>
      <c r="L39" s="222">
        <v>5423</v>
      </c>
      <c r="M39" s="199">
        <f t="shared" si="4"/>
        <v>16269</v>
      </c>
      <c r="N39" s="189">
        <v>0</v>
      </c>
      <c r="O39" s="298">
        <v>0</v>
      </c>
      <c r="P39" s="215">
        <f t="shared" si="5"/>
        <v>0</v>
      </c>
      <c r="Q39" s="217">
        <f t="shared" si="6"/>
        <v>16269</v>
      </c>
      <c r="R39" s="218">
        <f t="shared" si="7"/>
        <v>0</v>
      </c>
      <c r="S39" s="217">
        <f t="shared" si="8"/>
        <v>16269</v>
      </c>
      <c r="T39" s="387" t="s">
        <v>499</v>
      </c>
      <c r="U39" s="4"/>
      <c r="V39" s="4"/>
      <c r="W39" s="252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x14ac:dyDescent="0.2">
      <c r="A40" s="88" t="s">
        <v>40</v>
      </c>
      <c r="B40" s="179" t="s">
        <v>155</v>
      </c>
      <c r="C40" s="185" t="s">
        <v>178</v>
      </c>
      <c r="D40" s="244" t="s">
        <v>43</v>
      </c>
      <c r="E40" s="227"/>
      <c r="F40" s="177"/>
      <c r="G40" s="230">
        <f t="shared" si="2"/>
        <v>0</v>
      </c>
      <c r="H40" s="198"/>
      <c r="I40" s="222"/>
      <c r="J40" s="199">
        <f t="shared" si="3"/>
        <v>0</v>
      </c>
      <c r="K40" s="198">
        <v>3</v>
      </c>
      <c r="L40" s="222">
        <v>12612</v>
      </c>
      <c r="M40" s="199">
        <f t="shared" si="4"/>
        <v>37836</v>
      </c>
      <c r="N40" s="189">
        <v>3</v>
      </c>
      <c r="O40" s="298">
        <v>13870</v>
      </c>
      <c r="P40" s="215">
        <f t="shared" si="5"/>
        <v>41610</v>
      </c>
      <c r="Q40" s="217">
        <f t="shared" si="6"/>
        <v>37836</v>
      </c>
      <c r="R40" s="218">
        <f t="shared" si="7"/>
        <v>41610</v>
      </c>
      <c r="S40" s="217">
        <f t="shared" si="8"/>
        <v>-3774</v>
      </c>
      <c r="T40" s="239"/>
      <c r="U40" s="4"/>
      <c r="V40" s="4"/>
      <c r="W40" s="252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8" t="s">
        <v>40</v>
      </c>
      <c r="B41" s="179" t="s">
        <v>156</v>
      </c>
      <c r="C41" s="185" t="s">
        <v>179</v>
      </c>
      <c r="D41" s="244" t="s">
        <v>43</v>
      </c>
      <c r="E41" s="227"/>
      <c r="F41" s="177"/>
      <c r="G41" s="230">
        <f t="shared" si="2"/>
        <v>0</v>
      </c>
      <c r="H41" s="198"/>
      <c r="I41" s="222"/>
      <c r="J41" s="199">
        <f t="shared" si="3"/>
        <v>0</v>
      </c>
      <c r="K41" s="198">
        <v>3</v>
      </c>
      <c r="L41" s="222">
        <v>5865</v>
      </c>
      <c r="M41" s="199">
        <f t="shared" si="4"/>
        <v>17595</v>
      </c>
      <c r="N41" s="189">
        <v>3</v>
      </c>
      <c r="O41" s="298">
        <v>6450</v>
      </c>
      <c r="P41" s="215">
        <f t="shared" si="5"/>
        <v>19350</v>
      </c>
      <c r="Q41" s="217">
        <f t="shared" si="6"/>
        <v>17595</v>
      </c>
      <c r="R41" s="218">
        <f t="shared" si="7"/>
        <v>19350</v>
      </c>
      <c r="S41" s="217">
        <f t="shared" si="8"/>
        <v>-1755</v>
      </c>
      <c r="T41" s="239"/>
      <c r="U41" s="4"/>
      <c r="V41" s="4"/>
      <c r="W41" s="252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88" t="s">
        <v>40</v>
      </c>
      <c r="B42" s="179" t="s">
        <v>157</v>
      </c>
      <c r="C42" s="185" t="s">
        <v>181</v>
      </c>
      <c r="D42" s="244" t="s">
        <v>43</v>
      </c>
      <c r="E42" s="227"/>
      <c r="F42" s="177"/>
      <c r="G42" s="230">
        <f t="shared" si="2"/>
        <v>0</v>
      </c>
      <c r="H42" s="198"/>
      <c r="I42" s="222"/>
      <c r="J42" s="199">
        <f t="shared" si="3"/>
        <v>0</v>
      </c>
      <c r="K42" s="198">
        <v>3</v>
      </c>
      <c r="L42" s="222">
        <v>5865</v>
      </c>
      <c r="M42" s="199">
        <f t="shared" si="4"/>
        <v>17595</v>
      </c>
      <c r="N42" s="189">
        <v>3</v>
      </c>
      <c r="O42" s="298">
        <v>6450</v>
      </c>
      <c r="P42" s="215">
        <f t="shared" si="5"/>
        <v>19350</v>
      </c>
      <c r="Q42" s="217">
        <f t="shared" si="6"/>
        <v>17595</v>
      </c>
      <c r="R42" s="218">
        <f t="shared" si="7"/>
        <v>19350</v>
      </c>
      <c r="S42" s="217">
        <f t="shared" si="8"/>
        <v>-1755</v>
      </c>
      <c r="T42" s="239"/>
      <c r="U42" s="4"/>
      <c r="V42" s="4"/>
      <c r="W42" s="252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8.450000000000003" customHeight="1" x14ac:dyDescent="0.2">
      <c r="A43" s="88" t="s">
        <v>40</v>
      </c>
      <c r="B43" s="179" t="s">
        <v>158</v>
      </c>
      <c r="C43" s="185" t="s">
        <v>182</v>
      </c>
      <c r="D43" s="244" t="s">
        <v>43</v>
      </c>
      <c r="E43" s="227"/>
      <c r="F43" s="177"/>
      <c r="G43" s="230">
        <f t="shared" si="2"/>
        <v>0</v>
      </c>
      <c r="H43" s="198"/>
      <c r="I43" s="222"/>
      <c r="J43" s="199">
        <f t="shared" si="3"/>
        <v>0</v>
      </c>
      <c r="K43" s="198">
        <v>3</v>
      </c>
      <c r="L43" s="222">
        <v>5865</v>
      </c>
      <c r="M43" s="199">
        <f t="shared" si="4"/>
        <v>17595</v>
      </c>
      <c r="N43" s="189">
        <v>3</v>
      </c>
      <c r="O43" s="298">
        <v>6450</v>
      </c>
      <c r="P43" s="215">
        <f t="shared" si="5"/>
        <v>19350</v>
      </c>
      <c r="Q43" s="217">
        <f t="shared" si="6"/>
        <v>17595</v>
      </c>
      <c r="R43" s="218">
        <f t="shared" si="7"/>
        <v>19350</v>
      </c>
      <c r="S43" s="217">
        <f t="shared" si="8"/>
        <v>-1755</v>
      </c>
      <c r="T43" s="239"/>
      <c r="U43" s="4"/>
      <c r="V43" s="4"/>
      <c r="W43" s="252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88" t="s">
        <v>40</v>
      </c>
      <c r="B44" s="179" t="s">
        <v>159</v>
      </c>
      <c r="C44" s="186" t="s">
        <v>183</v>
      </c>
      <c r="D44" s="244" t="s">
        <v>43</v>
      </c>
      <c r="E44" s="227"/>
      <c r="F44" s="177"/>
      <c r="G44" s="230">
        <f t="shared" si="2"/>
        <v>0</v>
      </c>
      <c r="H44" s="198"/>
      <c r="I44" s="222"/>
      <c r="J44" s="199">
        <f t="shared" si="3"/>
        <v>0</v>
      </c>
      <c r="K44" s="198">
        <v>3</v>
      </c>
      <c r="L44" s="222">
        <v>5865</v>
      </c>
      <c r="M44" s="199">
        <f t="shared" si="4"/>
        <v>17595</v>
      </c>
      <c r="N44" s="189">
        <v>3</v>
      </c>
      <c r="O44" s="298">
        <v>6450</v>
      </c>
      <c r="P44" s="215">
        <f t="shared" si="5"/>
        <v>19350</v>
      </c>
      <c r="Q44" s="217">
        <f t="shared" si="6"/>
        <v>17595</v>
      </c>
      <c r="R44" s="218">
        <f t="shared" si="7"/>
        <v>19350</v>
      </c>
      <c r="S44" s="217">
        <f t="shared" si="8"/>
        <v>-1755</v>
      </c>
      <c r="T44" s="239"/>
      <c r="U44" s="4"/>
      <c r="V44" s="4"/>
      <c r="W44" s="252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8" t="s">
        <v>40</v>
      </c>
      <c r="B45" s="179" t="s">
        <v>160</v>
      </c>
      <c r="C45" s="186" t="s">
        <v>184</v>
      </c>
      <c r="D45" s="244" t="s">
        <v>43</v>
      </c>
      <c r="E45" s="227"/>
      <c r="F45" s="177"/>
      <c r="G45" s="230">
        <f t="shared" si="2"/>
        <v>0</v>
      </c>
      <c r="H45" s="198"/>
      <c r="I45" s="222"/>
      <c r="J45" s="199">
        <f t="shared" si="3"/>
        <v>0</v>
      </c>
      <c r="K45" s="198">
        <v>3</v>
      </c>
      <c r="L45" s="222">
        <v>5423</v>
      </c>
      <c r="M45" s="199">
        <f t="shared" si="4"/>
        <v>16269</v>
      </c>
      <c r="N45" s="189">
        <v>3</v>
      </c>
      <c r="O45" s="298">
        <v>5965</v>
      </c>
      <c r="P45" s="215">
        <f t="shared" si="5"/>
        <v>17895</v>
      </c>
      <c r="Q45" s="217">
        <f t="shared" si="6"/>
        <v>16269</v>
      </c>
      <c r="R45" s="218">
        <f t="shared" si="7"/>
        <v>17895</v>
      </c>
      <c r="S45" s="217">
        <f t="shared" si="8"/>
        <v>-1626</v>
      </c>
      <c r="T45" s="239"/>
      <c r="U45" s="4"/>
      <c r="V45" s="4"/>
      <c r="W45" s="252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40</v>
      </c>
      <c r="B46" s="179" t="s">
        <v>161</v>
      </c>
      <c r="C46" s="186" t="s">
        <v>185</v>
      </c>
      <c r="D46" s="244" t="s">
        <v>43</v>
      </c>
      <c r="E46" s="227"/>
      <c r="F46" s="177"/>
      <c r="G46" s="230">
        <f t="shared" si="2"/>
        <v>0</v>
      </c>
      <c r="H46" s="198"/>
      <c r="I46" s="222"/>
      <c r="J46" s="199">
        <f t="shared" si="3"/>
        <v>0</v>
      </c>
      <c r="K46" s="198">
        <v>3</v>
      </c>
      <c r="L46" s="222">
        <v>5423</v>
      </c>
      <c r="M46" s="199">
        <f t="shared" si="4"/>
        <v>16269</v>
      </c>
      <c r="N46" s="189">
        <v>3</v>
      </c>
      <c r="O46" s="298">
        <v>5965</v>
      </c>
      <c r="P46" s="215">
        <f t="shared" si="5"/>
        <v>17895</v>
      </c>
      <c r="Q46" s="217">
        <f t="shared" si="6"/>
        <v>16269</v>
      </c>
      <c r="R46" s="218">
        <f t="shared" si="7"/>
        <v>17895</v>
      </c>
      <c r="S46" s="217">
        <f t="shared" si="8"/>
        <v>-1626</v>
      </c>
      <c r="T46" s="239"/>
      <c r="U46" s="4"/>
      <c r="V46" s="4"/>
      <c r="W46" s="252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234.75" customHeight="1" x14ac:dyDescent="0.2">
      <c r="A47" s="88" t="s">
        <v>40</v>
      </c>
      <c r="B47" s="179" t="s">
        <v>162</v>
      </c>
      <c r="C47" s="393" t="s">
        <v>284</v>
      </c>
      <c r="D47" s="244" t="s">
        <v>43</v>
      </c>
      <c r="E47" s="227"/>
      <c r="F47" s="177"/>
      <c r="G47" s="230">
        <f t="shared" ref="G47" si="9">E47*F47</f>
        <v>0</v>
      </c>
      <c r="H47" s="198"/>
      <c r="I47" s="222"/>
      <c r="J47" s="199">
        <f t="shared" ref="J47" si="10">H47*I47</f>
        <v>0</v>
      </c>
      <c r="K47" s="198">
        <v>0</v>
      </c>
      <c r="L47" s="222">
        <v>0</v>
      </c>
      <c r="M47" s="199">
        <f t="shared" ref="M47" si="11">K47*L47</f>
        <v>0</v>
      </c>
      <c r="N47" s="189">
        <v>1</v>
      </c>
      <c r="O47" s="298">
        <v>15000</v>
      </c>
      <c r="P47" s="215">
        <f t="shared" ref="P47" si="12">N47*O47</f>
        <v>15000</v>
      </c>
      <c r="Q47" s="217">
        <f>G47+M47</f>
        <v>0</v>
      </c>
      <c r="R47" s="218">
        <f t="shared" ref="R47" si="13">J47+P47</f>
        <v>15000</v>
      </c>
      <c r="S47" s="217">
        <f t="shared" ref="S47" si="14">Q47-R47</f>
        <v>-15000</v>
      </c>
      <c r="T47" s="387" t="s">
        <v>500</v>
      </c>
      <c r="U47" s="4"/>
      <c r="V47" s="247"/>
      <c r="W47" s="25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88" t="s">
        <v>40</v>
      </c>
      <c r="B48" s="179" t="s">
        <v>163</v>
      </c>
      <c r="C48" s="186" t="s">
        <v>186</v>
      </c>
      <c r="D48" s="244" t="s">
        <v>43</v>
      </c>
      <c r="E48" s="227"/>
      <c r="F48" s="177"/>
      <c r="G48" s="230">
        <f>E48*F48</f>
        <v>0</v>
      </c>
      <c r="H48" s="198"/>
      <c r="I48" s="222"/>
      <c r="J48" s="199">
        <f t="shared" si="3"/>
        <v>0</v>
      </c>
      <c r="K48" s="198">
        <v>3</v>
      </c>
      <c r="L48" s="222">
        <v>6246</v>
      </c>
      <c r="M48" s="199">
        <f t="shared" si="4"/>
        <v>18738</v>
      </c>
      <c r="N48" s="189">
        <v>3</v>
      </c>
      <c r="O48" s="298">
        <v>6685</v>
      </c>
      <c r="P48" s="215">
        <f t="shared" si="5"/>
        <v>20055</v>
      </c>
      <c r="Q48" s="217">
        <f t="shared" si="6"/>
        <v>18738</v>
      </c>
      <c r="R48" s="218">
        <f t="shared" si="7"/>
        <v>20055</v>
      </c>
      <c r="S48" s="217">
        <f t="shared" si="8"/>
        <v>-1317</v>
      </c>
      <c r="T48" s="239"/>
      <c r="U48" s="4"/>
      <c r="V48" s="4"/>
      <c r="W48" s="252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53.25" customHeight="1" x14ac:dyDescent="0.2">
      <c r="A49" s="88" t="s">
        <v>40</v>
      </c>
      <c r="B49" s="179" t="s">
        <v>164</v>
      </c>
      <c r="C49" s="393" t="s">
        <v>187</v>
      </c>
      <c r="D49" s="244" t="s">
        <v>43</v>
      </c>
      <c r="E49" s="227"/>
      <c r="F49" s="177"/>
      <c r="G49" s="231">
        <f>E49*F49</f>
        <v>0</v>
      </c>
      <c r="H49" s="198"/>
      <c r="I49" s="222"/>
      <c r="J49" s="199">
        <f t="shared" si="3"/>
        <v>0</v>
      </c>
      <c r="K49" s="198">
        <v>3</v>
      </c>
      <c r="L49" s="222">
        <v>4723</v>
      </c>
      <c r="M49" s="199">
        <f t="shared" si="4"/>
        <v>14169</v>
      </c>
      <c r="N49" s="189">
        <v>0</v>
      </c>
      <c r="O49" s="222">
        <v>0</v>
      </c>
      <c r="P49" s="215">
        <f t="shared" si="5"/>
        <v>0</v>
      </c>
      <c r="Q49" s="217">
        <f t="shared" si="6"/>
        <v>14169</v>
      </c>
      <c r="R49" s="218">
        <f t="shared" si="7"/>
        <v>0</v>
      </c>
      <c r="S49" s="217">
        <f t="shared" si="8"/>
        <v>14169</v>
      </c>
      <c r="T49" s="387" t="s">
        <v>491</v>
      </c>
      <c r="U49" s="4"/>
      <c r="V49" s="4"/>
      <c r="W49" s="252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51.75" customHeight="1" x14ac:dyDescent="0.2">
      <c r="A50" s="88" t="s">
        <v>40</v>
      </c>
      <c r="B50" s="179" t="s">
        <v>180</v>
      </c>
      <c r="C50" s="393" t="s">
        <v>189</v>
      </c>
      <c r="D50" s="244" t="s">
        <v>43</v>
      </c>
      <c r="E50" s="228"/>
      <c r="F50" s="204"/>
      <c r="G50" s="231">
        <f t="shared" ref="G50:G51" si="15">E50*F50</f>
        <v>0</v>
      </c>
      <c r="H50" s="203"/>
      <c r="I50" s="224"/>
      <c r="J50" s="199">
        <f t="shared" si="3"/>
        <v>0</v>
      </c>
      <c r="K50" s="203">
        <v>3</v>
      </c>
      <c r="L50" s="224">
        <v>2361</v>
      </c>
      <c r="M50" s="199">
        <f t="shared" si="4"/>
        <v>7083</v>
      </c>
      <c r="N50" s="205">
        <v>0</v>
      </c>
      <c r="O50" s="224">
        <v>0</v>
      </c>
      <c r="P50" s="215">
        <f t="shared" si="5"/>
        <v>0</v>
      </c>
      <c r="Q50" s="217">
        <f t="shared" si="6"/>
        <v>7083</v>
      </c>
      <c r="R50" s="218">
        <f t="shared" si="7"/>
        <v>0</v>
      </c>
      <c r="S50" s="217">
        <f t="shared" si="8"/>
        <v>7083</v>
      </c>
      <c r="T50" s="387" t="s">
        <v>491</v>
      </c>
      <c r="U50" s="4"/>
      <c r="V50" s="4"/>
      <c r="W50" s="252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8" t="s">
        <v>40</v>
      </c>
      <c r="B51" s="179" t="s">
        <v>188</v>
      </c>
      <c r="C51" s="186" t="s">
        <v>190</v>
      </c>
      <c r="D51" s="244" t="s">
        <v>43</v>
      </c>
      <c r="E51" s="228"/>
      <c r="F51" s="204"/>
      <c r="G51" s="231">
        <f t="shared" si="15"/>
        <v>0</v>
      </c>
      <c r="H51" s="203"/>
      <c r="I51" s="224"/>
      <c r="J51" s="199">
        <f t="shared" si="3"/>
        <v>0</v>
      </c>
      <c r="K51" s="203">
        <v>3</v>
      </c>
      <c r="L51" s="224">
        <v>4837</v>
      </c>
      <c r="M51" s="199">
        <f t="shared" si="4"/>
        <v>14511</v>
      </c>
      <c r="N51" s="205">
        <v>3</v>
      </c>
      <c r="O51" s="299">
        <v>5320</v>
      </c>
      <c r="P51" s="215">
        <f t="shared" si="5"/>
        <v>15960</v>
      </c>
      <c r="Q51" s="217">
        <f t="shared" si="6"/>
        <v>14511</v>
      </c>
      <c r="R51" s="218">
        <f t="shared" si="7"/>
        <v>15960</v>
      </c>
      <c r="S51" s="217">
        <f t="shared" si="8"/>
        <v>-1449</v>
      </c>
      <c r="T51" s="243"/>
      <c r="U51" s="4"/>
      <c r="V51" s="4"/>
      <c r="W51" s="252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thickBot="1" x14ac:dyDescent="0.25">
      <c r="A52" s="201" t="s">
        <v>40</v>
      </c>
      <c r="B52" s="179" t="s">
        <v>477</v>
      </c>
      <c r="C52" s="186" t="s">
        <v>191</v>
      </c>
      <c r="D52" s="202" t="s">
        <v>43</v>
      </c>
      <c r="E52" s="235"/>
      <c r="F52" s="183"/>
      <c r="G52" s="232">
        <f>E52*F52</f>
        <v>0</v>
      </c>
      <c r="H52" s="200"/>
      <c r="I52" s="183"/>
      <c r="J52" s="199">
        <f t="shared" si="3"/>
        <v>0</v>
      </c>
      <c r="K52" s="200">
        <v>3</v>
      </c>
      <c r="L52" s="183">
        <v>5423</v>
      </c>
      <c r="M52" s="199">
        <f t="shared" si="4"/>
        <v>16269</v>
      </c>
      <c r="N52" s="205">
        <v>3</v>
      </c>
      <c r="O52" s="300">
        <v>5965</v>
      </c>
      <c r="P52" s="216">
        <f t="shared" si="5"/>
        <v>17895</v>
      </c>
      <c r="Q52" s="217">
        <f t="shared" si="6"/>
        <v>16269</v>
      </c>
      <c r="R52" s="218">
        <f t="shared" si="7"/>
        <v>17895</v>
      </c>
      <c r="S52" s="217">
        <f t="shared" si="8"/>
        <v>-1626</v>
      </c>
      <c r="T52" s="242"/>
      <c r="U52" s="4"/>
      <c r="V52" s="4"/>
      <c r="W52" s="252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thickBot="1" x14ac:dyDescent="0.25">
      <c r="A53" s="206" t="s">
        <v>37</v>
      </c>
      <c r="B53" s="207" t="s">
        <v>46</v>
      </c>
      <c r="C53" s="208" t="s">
        <v>47</v>
      </c>
      <c r="D53" s="209"/>
      <c r="E53" s="234"/>
      <c r="F53" s="233"/>
      <c r="G53" s="223"/>
      <c r="H53" s="210"/>
      <c r="I53" s="211"/>
      <c r="J53" s="212"/>
      <c r="K53" s="210"/>
      <c r="L53" s="211"/>
      <c r="M53" s="212">
        <f>SUM(M54:M56)</f>
        <v>0</v>
      </c>
      <c r="N53" s="210"/>
      <c r="O53" s="211"/>
      <c r="P53" s="212">
        <f t="shared" ref="P53:S53" si="16">SUM(P54:P56)</f>
        <v>0</v>
      </c>
      <c r="Q53" s="212">
        <f t="shared" si="16"/>
        <v>0</v>
      </c>
      <c r="R53" s="212">
        <f t="shared" si="16"/>
        <v>0</v>
      </c>
      <c r="S53" s="212">
        <f t="shared" si="16"/>
        <v>0</v>
      </c>
      <c r="T53" s="213"/>
      <c r="U53" s="7"/>
      <c r="V53" s="4"/>
      <c r="W53" s="252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8" t="s">
        <v>40</v>
      </c>
      <c r="B54" s="79" t="s">
        <v>48</v>
      </c>
      <c r="C54" s="80" t="s">
        <v>42</v>
      </c>
      <c r="D54" s="81"/>
      <c r="E54" s="322" t="s">
        <v>49</v>
      </c>
      <c r="F54" s="321"/>
      <c r="G54" s="323"/>
      <c r="H54" s="322" t="s">
        <v>49</v>
      </c>
      <c r="I54" s="321"/>
      <c r="J54" s="323"/>
      <c r="K54" s="82"/>
      <c r="L54" s="83"/>
      <c r="M54" s="84">
        <f t="shared" ref="M54:M56" si="17">K54*L54</f>
        <v>0</v>
      </c>
      <c r="N54" s="82"/>
      <c r="O54" s="83"/>
      <c r="P54" s="84">
        <f t="shared" ref="P54:P56" si="18">N54*O54</f>
        <v>0</v>
      </c>
      <c r="Q54" s="84">
        <f t="shared" ref="Q54:Q56" si="19">G54+M54</f>
        <v>0</v>
      </c>
      <c r="R54" s="84">
        <f t="shared" ref="R54:R56" si="20">J54+P54</f>
        <v>0</v>
      </c>
      <c r="S54" s="84">
        <f t="shared" ref="S54:S56" si="21">Q54-R54</f>
        <v>0</v>
      </c>
      <c r="T54" s="85"/>
      <c r="U54" s="7"/>
      <c r="V54" s="4"/>
      <c r="W54" s="252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">
      <c r="A55" s="86" t="s">
        <v>40</v>
      </c>
      <c r="B55" s="87" t="s">
        <v>50</v>
      </c>
      <c r="C55" s="80" t="s">
        <v>42</v>
      </c>
      <c r="D55" s="81"/>
      <c r="E55" s="324"/>
      <c r="F55" s="321"/>
      <c r="G55" s="323"/>
      <c r="H55" s="324"/>
      <c r="I55" s="321"/>
      <c r="J55" s="323"/>
      <c r="K55" s="82"/>
      <c r="L55" s="83"/>
      <c r="M55" s="84">
        <f t="shared" si="17"/>
        <v>0</v>
      </c>
      <c r="N55" s="82"/>
      <c r="O55" s="83"/>
      <c r="P55" s="84">
        <f t="shared" si="18"/>
        <v>0</v>
      </c>
      <c r="Q55" s="84">
        <f t="shared" si="19"/>
        <v>0</v>
      </c>
      <c r="R55" s="84">
        <f t="shared" si="20"/>
        <v>0</v>
      </c>
      <c r="S55" s="84">
        <f t="shared" si="21"/>
        <v>0</v>
      </c>
      <c r="T55" s="85"/>
      <c r="U55" s="7"/>
      <c r="V55" s="4"/>
      <c r="W55" s="252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">
      <c r="A56" s="88" t="s">
        <v>40</v>
      </c>
      <c r="B56" s="89" t="s">
        <v>51</v>
      </c>
      <c r="C56" s="90" t="s">
        <v>42</v>
      </c>
      <c r="D56" s="91"/>
      <c r="E56" s="324"/>
      <c r="F56" s="321"/>
      <c r="G56" s="323"/>
      <c r="H56" s="324"/>
      <c r="I56" s="321"/>
      <c r="J56" s="323"/>
      <c r="K56" s="92"/>
      <c r="L56" s="93"/>
      <c r="M56" s="94">
        <f t="shared" si="17"/>
        <v>0</v>
      </c>
      <c r="N56" s="92"/>
      <c r="O56" s="93"/>
      <c r="P56" s="94">
        <f t="shared" si="18"/>
        <v>0</v>
      </c>
      <c r="Q56" s="94">
        <f t="shared" si="19"/>
        <v>0</v>
      </c>
      <c r="R56" s="94">
        <f t="shared" si="20"/>
        <v>0</v>
      </c>
      <c r="S56" s="94">
        <f t="shared" si="21"/>
        <v>0</v>
      </c>
      <c r="T56" s="95"/>
      <c r="U56" s="7"/>
      <c r="V56" s="4"/>
      <c r="W56" s="252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 x14ac:dyDescent="0.2">
      <c r="A57" s="71" t="s">
        <v>37</v>
      </c>
      <c r="B57" s="72" t="s">
        <v>52</v>
      </c>
      <c r="C57" s="71" t="s">
        <v>53</v>
      </c>
      <c r="D57" s="73"/>
      <c r="E57" s="74"/>
      <c r="F57" s="75"/>
      <c r="G57" s="76"/>
      <c r="H57" s="74"/>
      <c r="I57" s="75"/>
      <c r="J57" s="76"/>
      <c r="K57" s="74"/>
      <c r="L57" s="75"/>
      <c r="M57" s="76">
        <f>SUM(M58:M60)</f>
        <v>0</v>
      </c>
      <c r="N57" s="74"/>
      <c r="O57" s="75"/>
      <c r="P57" s="76">
        <f t="shared" ref="P57:S57" si="22">SUM(P58:P60)</f>
        <v>0</v>
      </c>
      <c r="Q57" s="76">
        <f t="shared" si="22"/>
        <v>0</v>
      </c>
      <c r="R57" s="76">
        <f t="shared" si="22"/>
        <v>0</v>
      </c>
      <c r="S57" s="76">
        <f t="shared" si="22"/>
        <v>0</v>
      </c>
      <c r="T57" s="77"/>
      <c r="U57" s="7"/>
      <c r="V57" s="4"/>
      <c r="W57" s="252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x14ac:dyDescent="0.2">
      <c r="A58" s="78" t="s">
        <v>40</v>
      </c>
      <c r="B58" s="79" t="s">
        <v>54</v>
      </c>
      <c r="C58" s="80" t="s">
        <v>42</v>
      </c>
      <c r="D58" s="81"/>
      <c r="E58" s="322" t="s">
        <v>49</v>
      </c>
      <c r="F58" s="321"/>
      <c r="G58" s="323"/>
      <c r="H58" s="322" t="s">
        <v>49</v>
      </c>
      <c r="I58" s="321"/>
      <c r="J58" s="323"/>
      <c r="K58" s="82"/>
      <c r="L58" s="83"/>
      <c r="M58" s="84">
        <f t="shared" ref="M58:M60" si="23">K58*L58</f>
        <v>0</v>
      </c>
      <c r="N58" s="82"/>
      <c r="O58" s="83"/>
      <c r="P58" s="84">
        <f t="shared" ref="P58:P60" si="24">N58*O58</f>
        <v>0</v>
      </c>
      <c r="Q58" s="84">
        <f t="shared" ref="Q58:Q60" si="25">G58+M58</f>
        <v>0</v>
      </c>
      <c r="R58" s="84">
        <f t="shared" ref="R58:R60" si="26">J58+P58</f>
        <v>0</v>
      </c>
      <c r="S58" s="84">
        <f t="shared" ref="S58:S60" si="27">Q58-R58</f>
        <v>0</v>
      </c>
      <c r="T58" s="85"/>
      <c r="U58" s="7"/>
      <c r="V58" s="4"/>
      <c r="W58" s="252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86" t="s">
        <v>40</v>
      </c>
      <c r="B59" s="87" t="s">
        <v>55</v>
      </c>
      <c r="C59" s="80" t="s">
        <v>42</v>
      </c>
      <c r="D59" s="81"/>
      <c r="E59" s="324"/>
      <c r="F59" s="321"/>
      <c r="G59" s="323"/>
      <c r="H59" s="324"/>
      <c r="I59" s="321"/>
      <c r="J59" s="323"/>
      <c r="K59" s="82"/>
      <c r="L59" s="83"/>
      <c r="M59" s="84">
        <f t="shared" si="23"/>
        <v>0</v>
      </c>
      <c r="N59" s="82"/>
      <c r="O59" s="83"/>
      <c r="P59" s="84">
        <f t="shared" si="24"/>
        <v>0</v>
      </c>
      <c r="Q59" s="84">
        <f t="shared" si="25"/>
        <v>0</v>
      </c>
      <c r="R59" s="84">
        <f t="shared" si="26"/>
        <v>0</v>
      </c>
      <c r="S59" s="84">
        <f t="shared" si="27"/>
        <v>0</v>
      </c>
      <c r="T59" s="85"/>
      <c r="U59" s="7"/>
      <c r="V59" s="4"/>
      <c r="W59" s="252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88" t="s">
        <v>40</v>
      </c>
      <c r="B60" s="89" t="s">
        <v>56</v>
      </c>
      <c r="C60" s="90" t="s">
        <v>42</v>
      </c>
      <c r="D60" s="91"/>
      <c r="E60" s="325"/>
      <c r="F60" s="326"/>
      <c r="G60" s="327"/>
      <c r="H60" s="325"/>
      <c r="I60" s="326"/>
      <c r="J60" s="327"/>
      <c r="K60" s="92"/>
      <c r="L60" s="93"/>
      <c r="M60" s="94">
        <f t="shared" si="23"/>
        <v>0</v>
      </c>
      <c r="N60" s="92"/>
      <c r="O60" s="93"/>
      <c r="P60" s="94">
        <f t="shared" si="24"/>
        <v>0</v>
      </c>
      <c r="Q60" s="84">
        <f t="shared" si="25"/>
        <v>0</v>
      </c>
      <c r="R60" s="84">
        <f t="shared" si="26"/>
        <v>0</v>
      </c>
      <c r="S60" s="84">
        <f t="shared" si="27"/>
        <v>0</v>
      </c>
      <c r="T60" s="95"/>
      <c r="U60" s="7"/>
      <c r="V60" s="4"/>
      <c r="W60" s="252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x14ac:dyDescent="0.2">
      <c r="A61" s="96" t="s">
        <v>57</v>
      </c>
      <c r="B61" s="97"/>
      <c r="C61" s="98"/>
      <c r="D61" s="99"/>
      <c r="E61" s="100"/>
      <c r="F61" s="101"/>
      <c r="G61" s="102">
        <f>G26+G53+G57</f>
        <v>0</v>
      </c>
      <c r="H61" s="100"/>
      <c r="I61" s="101"/>
      <c r="J61" s="102">
        <f>J26+J53+J57</f>
        <v>0</v>
      </c>
      <c r="K61" s="100"/>
      <c r="L61" s="101"/>
      <c r="M61" s="102">
        <f>M26+M53+M57</f>
        <v>533193</v>
      </c>
      <c r="N61" s="100"/>
      <c r="O61" s="101"/>
      <c r="P61" s="102">
        <f t="shared" ref="P61:S61" si="28">P26+P53+P57</f>
        <v>532840</v>
      </c>
      <c r="Q61" s="102">
        <f t="shared" si="28"/>
        <v>533193</v>
      </c>
      <c r="R61" s="102">
        <f t="shared" si="28"/>
        <v>532840</v>
      </c>
      <c r="S61" s="102">
        <f t="shared" si="28"/>
        <v>353</v>
      </c>
      <c r="T61" s="103"/>
      <c r="U61" s="396"/>
      <c r="V61" s="397"/>
      <c r="W61" s="398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 x14ac:dyDescent="0.2">
      <c r="A62" s="71" t="s">
        <v>29</v>
      </c>
      <c r="B62" s="72" t="s">
        <v>58</v>
      </c>
      <c r="C62" s="71" t="s">
        <v>59</v>
      </c>
      <c r="D62" s="73"/>
      <c r="E62" s="74"/>
      <c r="F62" s="75"/>
      <c r="G62" s="104"/>
      <c r="H62" s="74"/>
      <c r="I62" s="75"/>
      <c r="J62" s="104"/>
      <c r="K62" s="74"/>
      <c r="L62" s="75"/>
      <c r="M62" s="104"/>
      <c r="N62" s="74"/>
      <c r="O62" s="75"/>
      <c r="P62" s="104"/>
      <c r="Q62" s="104"/>
      <c r="R62" s="104"/>
      <c r="S62" s="104"/>
      <c r="T62" s="77"/>
      <c r="U62" s="70"/>
      <c r="V62" s="70"/>
      <c r="W62" s="253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30" customHeight="1" thickBot="1" x14ac:dyDescent="0.25">
      <c r="A63" s="78" t="s">
        <v>40</v>
      </c>
      <c r="B63" s="105" t="s">
        <v>60</v>
      </c>
      <c r="C63" s="80" t="s">
        <v>61</v>
      </c>
      <c r="D63" s="81"/>
      <c r="E63" s="82"/>
      <c r="F63" s="106">
        <v>0.22</v>
      </c>
      <c r="G63" s="84">
        <f t="shared" ref="G63:G65" si="29">E63*F63</f>
        <v>0</v>
      </c>
      <c r="H63" s="82"/>
      <c r="I63" s="106">
        <v>0.22</v>
      </c>
      <c r="J63" s="84">
        <f t="shared" ref="J63:J65" si="30">H63*I63</f>
        <v>0</v>
      </c>
      <c r="K63" s="82">
        <v>519024</v>
      </c>
      <c r="L63" s="106">
        <v>0.22</v>
      </c>
      <c r="M63" s="84">
        <f t="shared" ref="M63:M65" si="31">K63*L63</f>
        <v>114185.28</v>
      </c>
      <c r="N63" s="82">
        <v>517840</v>
      </c>
      <c r="O63" s="106">
        <v>0.22</v>
      </c>
      <c r="P63" s="84">
        <f t="shared" ref="P63:P65" si="32">N63*O63</f>
        <v>113924.8</v>
      </c>
      <c r="Q63" s="84">
        <f t="shared" ref="Q63:Q65" si="33">G63+M63</f>
        <v>114185.28</v>
      </c>
      <c r="R63" s="84">
        <f t="shared" ref="R63:R65" si="34">J63+P63</f>
        <v>113924.8</v>
      </c>
      <c r="S63" s="84">
        <f t="shared" ref="S63:S65" si="35">Q63-R63</f>
        <v>260.47999999999593</v>
      </c>
      <c r="T63" s="85"/>
      <c r="U63" s="4"/>
      <c r="V63" s="4"/>
      <c r="W63" s="252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78" t="s">
        <v>40</v>
      </c>
      <c r="B64" s="105" t="s">
        <v>62</v>
      </c>
      <c r="C64" s="80" t="s">
        <v>192</v>
      </c>
      <c r="D64" s="81"/>
      <c r="E64" s="82"/>
      <c r="F64" s="106"/>
      <c r="G64" s="84"/>
      <c r="H64" s="82"/>
      <c r="I64" s="106"/>
      <c r="J64" s="84"/>
      <c r="K64" s="82">
        <v>14169</v>
      </c>
      <c r="L64" s="106">
        <v>8.4099999999999994E-2</v>
      </c>
      <c r="M64" s="84">
        <f t="shared" si="31"/>
        <v>1191.6128999999999</v>
      </c>
      <c r="N64" s="82">
        <v>15000</v>
      </c>
      <c r="O64" s="106">
        <v>8.4099999999999994E-2</v>
      </c>
      <c r="P64" s="84">
        <f t="shared" si="32"/>
        <v>1261.5</v>
      </c>
      <c r="Q64" s="84">
        <f t="shared" si="33"/>
        <v>1191.6128999999999</v>
      </c>
      <c r="R64" s="84">
        <f t="shared" si="34"/>
        <v>1261.5</v>
      </c>
      <c r="S64" s="84">
        <f t="shared" si="35"/>
        <v>-69.887100000000146</v>
      </c>
      <c r="T64" s="85"/>
      <c r="U64" s="4"/>
      <c r="V64" s="4"/>
      <c r="W64" s="252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thickBot="1" x14ac:dyDescent="0.25">
      <c r="A65" s="78" t="s">
        <v>40</v>
      </c>
      <c r="B65" s="87" t="s">
        <v>285</v>
      </c>
      <c r="C65" s="80" t="s">
        <v>47</v>
      </c>
      <c r="D65" s="81"/>
      <c r="E65" s="82"/>
      <c r="F65" s="106">
        <v>0.22</v>
      </c>
      <c r="G65" s="84">
        <f t="shared" si="29"/>
        <v>0</v>
      </c>
      <c r="H65" s="82"/>
      <c r="I65" s="106">
        <v>0.22</v>
      </c>
      <c r="J65" s="84">
        <f t="shared" si="30"/>
        <v>0</v>
      </c>
      <c r="K65" s="82"/>
      <c r="L65" s="106">
        <v>0.22</v>
      </c>
      <c r="M65" s="84">
        <f t="shared" si="31"/>
        <v>0</v>
      </c>
      <c r="N65" s="82"/>
      <c r="O65" s="106">
        <v>0.22</v>
      </c>
      <c r="P65" s="84">
        <f t="shared" si="32"/>
        <v>0</v>
      </c>
      <c r="Q65" s="84">
        <f t="shared" si="33"/>
        <v>0</v>
      </c>
      <c r="R65" s="84">
        <f t="shared" si="34"/>
        <v>0</v>
      </c>
      <c r="S65" s="84">
        <f t="shared" si="35"/>
        <v>0</v>
      </c>
      <c r="T65" s="85"/>
      <c r="U65" s="4"/>
      <c r="V65" s="4"/>
      <c r="W65" s="252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96" t="s">
        <v>63</v>
      </c>
      <c r="B66" s="97"/>
      <c r="C66" s="98"/>
      <c r="D66" s="99"/>
      <c r="E66" s="100"/>
      <c r="F66" s="101"/>
      <c r="G66" s="102">
        <f>SUM(G63:G65)</f>
        <v>0</v>
      </c>
      <c r="H66" s="100"/>
      <c r="I66" s="101"/>
      <c r="J66" s="102">
        <f>SUM(J63:J65)</f>
        <v>0</v>
      </c>
      <c r="K66" s="100"/>
      <c r="L66" s="101"/>
      <c r="M66" s="102">
        <f>SUM(M63:M65)</f>
        <v>115376.89289999999</v>
      </c>
      <c r="N66" s="100"/>
      <c r="O66" s="101"/>
      <c r="P66" s="102">
        <f t="shared" ref="P66:S66" si="36">SUM(P63:P65)</f>
        <v>115186.3</v>
      </c>
      <c r="Q66" s="102">
        <f t="shared" si="36"/>
        <v>115376.89289999999</v>
      </c>
      <c r="R66" s="102">
        <f t="shared" si="36"/>
        <v>115186.3</v>
      </c>
      <c r="S66" s="102">
        <f t="shared" si="36"/>
        <v>190.59289999999578</v>
      </c>
      <c r="T66" s="103"/>
      <c r="U66" s="7"/>
      <c r="V66" s="7"/>
      <c r="W66" s="249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30" customHeight="1" thickBot="1" x14ac:dyDescent="0.25">
      <c r="A67" s="71" t="s">
        <v>29</v>
      </c>
      <c r="B67" s="72" t="s">
        <v>64</v>
      </c>
      <c r="C67" s="71" t="s">
        <v>65</v>
      </c>
      <c r="D67" s="73"/>
      <c r="E67" s="74"/>
      <c r="F67" s="75"/>
      <c r="G67" s="104"/>
      <c r="H67" s="74"/>
      <c r="I67" s="75"/>
      <c r="J67" s="104"/>
      <c r="K67" s="74"/>
      <c r="L67" s="75"/>
      <c r="M67" s="104"/>
      <c r="N67" s="74"/>
      <c r="O67" s="75"/>
      <c r="P67" s="104"/>
      <c r="Q67" s="104"/>
      <c r="R67" s="104"/>
      <c r="S67" s="104"/>
      <c r="T67" s="77"/>
      <c r="U67" s="70"/>
      <c r="V67" s="70"/>
      <c r="W67" s="253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86.25" customHeight="1" x14ac:dyDescent="0.2">
      <c r="A68" s="78" t="s">
        <v>40</v>
      </c>
      <c r="B68" s="105" t="s">
        <v>66</v>
      </c>
      <c r="C68" s="107" t="s">
        <v>193</v>
      </c>
      <c r="D68" s="81" t="s">
        <v>43</v>
      </c>
      <c r="E68" s="82"/>
      <c r="F68" s="83"/>
      <c r="G68" s="84">
        <f t="shared" ref="G68:G70" si="37">E68*F68</f>
        <v>0</v>
      </c>
      <c r="H68" s="82"/>
      <c r="I68" s="83"/>
      <c r="J68" s="84">
        <f t="shared" ref="J68:J70" si="38">H68*I68</f>
        <v>0</v>
      </c>
      <c r="K68" s="82">
        <v>2</v>
      </c>
      <c r="L68" s="83">
        <v>10000</v>
      </c>
      <c r="M68" s="84">
        <f t="shared" ref="M68:M70" si="39">K68*L68</f>
        <v>20000</v>
      </c>
      <c r="N68" s="82"/>
      <c r="O68" s="83"/>
      <c r="P68" s="84">
        <f t="shared" ref="P68:P70" si="40">N68*O68</f>
        <v>0</v>
      </c>
      <c r="Q68" s="84">
        <f t="shared" ref="Q68:Q70" si="41">G68+M68</f>
        <v>20000</v>
      </c>
      <c r="R68" s="84">
        <f t="shared" ref="R68:R70" si="42">J68+P68</f>
        <v>0</v>
      </c>
      <c r="S68" s="84">
        <f t="shared" ref="S68:S70" si="43">Q68-R68</f>
        <v>20000</v>
      </c>
      <c r="T68" s="388" t="s">
        <v>492</v>
      </c>
      <c r="U68" s="4"/>
      <c r="V68" s="4"/>
      <c r="W68" s="252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6" t="s">
        <v>40</v>
      </c>
      <c r="B69" s="87" t="s">
        <v>68</v>
      </c>
      <c r="C69" s="107" t="s">
        <v>67</v>
      </c>
      <c r="D69" s="81" t="s">
        <v>43</v>
      </c>
      <c r="E69" s="82"/>
      <c r="F69" s="83"/>
      <c r="G69" s="84">
        <f t="shared" si="37"/>
        <v>0</v>
      </c>
      <c r="H69" s="82"/>
      <c r="I69" s="83"/>
      <c r="J69" s="84">
        <f t="shared" si="38"/>
        <v>0</v>
      </c>
      <c r="K69" s="82"/>
      <c r="L69" s="83"/>
      <c r="M69" s="84">
        <f t="shared" si="39"/>
        <v>0</v>
      </c>
      <c r="N69" s="82"/>
      <c r="O69" s="83"/>
      <c r="P69" s="84">
        <f t="shared" si="40"/>
        <v>0</v>
      </c>
      <c r="Q69" s="84">
        <f t="shared" si="41"/>
        <v>0</v>
      </c>
      <c r="R69" s="84">
        <f t="shared" si="42"/>
        <v>0</v>
      </c>
      <c r="S69" s="84">
        <f t="shared" si="43"/>
        <v>0</v>
      </c>
      <c r="T69" s="85"/>
      <c r="U69" s="4"/>
      <c r="V69" s="4"/>
      <c r="W69" s="252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88" t="s">
        <v>40</v>
      </c>
      <c r="B70" s="89" t="s">
        <v>69</v>
      </c>
      <c r="C70" s="107" t="s">
        <v>67</v>
      </c>
      <c r="D70" s="91" t="s">
        <v>43</v>
      </c>
      <c r="E70" s="92"/>
      <c r="F70" s="93"/>
      <c r="G70" s="94">
        <f t="shared" si="37"/>
        <v>0</v>
      </c>
      <c r="H70" s="92"/>
      <c r="I70" s="93"/>
      <c r="J70" s="94">
        <f t="shared" si="38"/>
        <v>0</v>
      </c>
      <c r="K70" s="92"/>
      <c r="L70" s="93"/>
      <c r="M70" s="94">
        <f t="shared" si="39"/>
        <v>0</v>
      </c>
      <c r="N70" s="92"/>
      <c r="O70" s="93"/>
      <c r="P70" s="94">
        <f t="shared" si="40"/>
        <v>0</v>
      </c>
      <c r="Q70" s="84">
        <f t="shared" si="41"/>
        <v>0</v>
      </c>
      <c r="R70" s="84">
        <f t="shared" si="42"/>
        <v>0</v>
      </c>
      <c r="S70" s="84">
        <f t="shared" si="43"/>
        <v>0</v>
      </c>
      <c r="T70" s="95"/>
      <c r="U70" s="4"/>
      <c r="V70" s="4"/>
      <c r="W70" s="252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96" t="s">
        <v>70</v>
      </c>
      <c r="B71" s="97"/>
      <c r="C71" s="98"/>
      <c r="D71" s="99"/>
      <c r="E71" s="100"/>
      <c r="F71" s="101"/>
      <c r="G71" s="102">
        <f>SUM(G68:G70)</f>
        <v>0</v>
      </c>
      <c r="H71" s="100"/>
      <c r="I71" s="101"/>
      <c r="J71" s="102">
        <f>SUM(J68:J70)</f>
        <v>0</v>
      </c>
      <c r="K71" s="100"/>
      <c r="L71" s="101"/>
      <c r="M71" s="102">
        <f>SUM(M68:M70)</f>
        <v>20000</v>
      </c>
      <c r="N71" s="100"/>
      <c r="O71" s="101"/>
      <c r="P71" s="102">
        <f t="shared" ref="P71:S71" si="44">SUM(P68:P70)</f>
        <v>0</v>
      </c>
      <c r="Q71" s="102">
        <f t="shared" si="44"/>
        <v>20000</v>
      </c>
      <c r="R71" s="102">
        <f t="shared" si="44"/>
        <v>0</v>
      </c>
      <c r="S71" s="102">
        <f t="shared" si="44"/>
        <v>20000</v>
      </c>
      <c r="T71" s="103"/>
      <c r="U71" s="7"/>
      <c r="V71" s="7"/>
      <c r="W71" s="249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42.6" customHeight="1" x14ac:dyDescent="0.2">
      <c r="A72" s="71" t="s">
        <v>29</v>
      </c>
      <c r="B72" s="72" t="s">
        <v>71</v>
      </c>
      <c r="C72" s="108" t="s">
        <v>72</v>
      </c>
      <c r="D72" s="73"/>
      <c r="E72" s="74"/>
      <c r="F72" s="75"/>
      <c r="G72" s="104"/>
      <c r="H72" s="74"/>
      <c r="I72" s="75"/>
      <c r="J72" s="104"/>
      <c r="K72" s="74"/>
      <c r="L72" s="75"/>
      <c r="M72" s="104"/>
      <c r="N72" s="74"/>
      <c r="O72" s="75"/>
      <c r="P72" s="104"/>
      <c r="Q72" s="104"/>
      <c r="R72" s="104"/>
      <c r="S72" s="104"/>
      <c r="T72" s="77"/>
      <c r="U72" s="70"/>
      <c r="V72" s="70"/>
      <c r="W72" s="253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ht="30" customHeight="1" x14ac:dyDescent="0.2">
      <c r="A73" s="78" t="s">
        <v>40</v>
      </c>
      <c r="B73" s="105" t="s">
        <v>73</v>
      </c>
      <c r="C73" s="107" t="s">
        <v>74</v>
      </c>
      <c r="D73" s="81" t="s">
        <v>43</v>
      </c>
      <c r="E73" s="82"/>
      <c r="F73" s="83"/>
      <c r="G73" s="84">
        <f t="shared" ref="G73:G75" si="45">E73*F73</f>
        <v>0</v>
      </c>
      <c r="H73" s="82"/>
      <c r="I73" s="83"/>
      <c r="J73" s="84">
        <f t="shared" ref="J73:J75" si="46">H73*I73</f>
        <v>0</v>
      </c>
      <c r="K73" s="82"/>
      <c r="L73" s="83"/>
      <c r="M73" s="84">
        <f t="shared" ref="M73:M75" si="47">K73*L73</f>
        <v>0</v>
      </c>
      <c r="N73" s="82"/>
      <c r="O73" s="83"/>
      <c r="P73" s="84">
        <f t="shared" ref="P73:P75" si="48">N73*O73</f>
        <v>0</v>
      </c>
      <c r="Q73" s="84">
        <f t="shared" ref="Q73:Q77" si="49">G73+M73</f>
        <v>0</v>
      </c>
      <c r="R73" s="84">
        <f t="shared" ref="R73:R77" si="50">J73+P73</f>
        <v>0</v>
      </c>
      <c r="S73" s="84">
        <f t="shared" ref="S73:S77" si="51">Q73-R73</f>
        <v>0</v>
      </c>
      <c r="T73" s="85"/>
      <c r="U73" s="4"/>
      <c r="V73" s="4"/>
      <c r="W73" s="252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86" t="s">
        <v>40</v>
      </c>
      <c r="B74" s="89" t="s">
        <v>75</v>
      </c>
      <c r="C74" s="107" t="s">
        <v>76</v>
      </c>
      <c r="D74" s="81" t="s">
        <v>43</v>
      </c>
      <c r="E74" s="82"/>
      <c r="F74" s="83"/>
      <c r="G74" s="84">
        <f t="shared" si="45"/>
        <v>0</v>
      </c>
      <c r="H74" s="82"/>
      <c r="I74" s="83"/>
      <c r="J74" s="84">
        <f t="shared" si="46"/>
        <v>0</v>
      </c>
      <c r="K74" s="82"/>
      <c r="L74" s="83"/>
      <c r="M74" s="84">
        <f t="shared" si="47"/>
        <v>0</v>
      </c>
      <c r="N74" s="82"/>
      <c r="O74" s="83"/>
      <c r="P74" s="84">
        <f t="shared" si="48"/>
        <v>0</v>
      </c>
      <c r="Q74" s="84">
        <f t="shared" si="49"/>
        <v>0</v>
      </c>
      <c r="R74" s="84">
        <f t="shared" si="50"/>
        <v>0</v>
      </c>
      <c r="S74" s="84">
        <f t="shared" si="51"/>
        <v>0</v>
      </c>
      <c r="T74" s="85"/>
      <c r="U74" s="4"/>
      <c r="V74" s="4"/>
      <c r="W74" s="252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86" t="s">
        <v>40</v>
      </c>
      <c r="B75" s="87" t="s">
        <v>77</v>
      </c>
      <c r="C75" s="109" t="s">
        <v>78</v>
      </c>
      <c r="D75" s="81" t="s">
        <v>43</v>
      </c>
      <c r="E75" s="82"/>
      <c r="F75" s="83"/>
      <c r="G75" s="84">
        <f t="shared" si="45"/>
        <v>0</v>
      </c>
      <c r="H75" s="82"/>
      <c r="I75" s="83"/>
      <c r="J75" s="84">
        <f t="shared" si="46"/>
        <v>0</v>
      </c>
      <c r="K75" s="82"/>
      <c r="L75" s="83"/>
      <c r="M75" s="84">
        <f t="shared" si="47"/>
        <v>0</v>
      </c>
      <c r="N75" s="82"/>
      <c r="O75" s="83"/>
      <c r="P75" s="84">
        <f t="shared" si="48"/>
        <v>0</v>
      </c>
      <c r="Q75" s="84">
        <f t="shared" si="49"/>
        <v>0</v>
      </c>
      <c r="R75" s="84">
        <f t="shared" si="50"/>
        <v>0</v>
      </c>
      <c r="S75" s="84">
        <f t="shared" si="51"/>
        <v>0</v>
      </c>
      <c r="T75" s="85"/>
      <c r="U75" s="4"/>
      <c r="V75" s="4"/>
      <c r="W75" s="252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41.45" customHeight="1" x14ac:dyDescent="0.2">
      <c r="A76" s="86" t="s">
        <v>40</v>
      </c>
      <c r="B76" s="87" t="s">
        <v>79</v>
      </c>
      <c r="C76" s="110" t="s">
        <v>195</v>
      </c>
      <c r="D76" s="81" t="s">
        <v>43</v>
      </c>
      <c r="E76" s="82"/>
      <c r="F76" s="83"/>
      <c r="G76" s="84">
        <f t="shared" ref="G76" si="52">E76*F76</f>
        <v>0</v>
      </c>
      <c r="H76" s="82"/>
      <c r="I76" s="83"/>
      <c r="J76" s="84">
        <f t="shared" ref="J76:J77" si="53">H76*I76</f>
        <v>0</v>
      </c>
      <c r="K76" s="82">
        <v>1</v>
      </c>
      <c r="L76" s="83">
        <v>2314</v>
      </c>
      <c r="M76" s="84">
        <f t="shared" ref="M76:M77" si="54">K76*L76</f>
        <v>2314</v>
      </c>
      <c r="N76" s="82">
        <v>1</v>
      </c>
      <c r="O76" s="83">
        <v>2314</v>
      </c>
      <c r="P76" s="260">
        <f t="shared" ref="P76:P77" si="55">N76*O76</f>
        <v>2314</v>
      </c>
      <c r="Q76" s="84">
        <f t="shared" si="49"/>
        <v>2314</v>
      </c>
      <c r="R76" s="84">
        <f t="shared" si="50"/>
        <v>2314</v>
      </c>
      <c r="S76" s="84">
        <f t="shared" si="51"/>
        <v>0</v>
      </c>
      <c r="T76" s="85"/>
      <c r="U76" s="4"/>
      <c r="V76" s="4"/>
      <c r="W76" s="252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5">
      <c r="A77" s="86" t="s">
        <v>40</v>
      </c>
      <c r="B77" s="87" t="s">
        <v>194</v>
      </c>
      <c r="C77" s="110" t="s">
        <v>196</v>
      </c>
      <c r="D77" s="81" t="s">
        <v>43</v>
      </c>
      <c r="E77" s="92"/>
      <c r="F77" s="176"/>
      <c r="G77" s="94"/>
      <c r="H77" s="82"/>
      <c r="I77" s="83"/>
      <c r="J77" s="84">
        <f t="shared" si="53"/>
        <v>0</v>
      </c>
      <c r="K77" s="82">
        <v>5</v>
      </c>
      <c r="L77" s="83">
        <v>1000</v>
      </c>
      <c r="M77" s="84">
        <f t="shared" si="54"/>
        <v>5000</v>
      </c>
      <c r="N77" s="82">
        <v>5</v>
      </c>
      <c r="O77" s="83">
        <v>929.03200000000004</v>
      </c>
      <c r="P77" s="260">
        <f t="shared" si="55"/>
        <v>4645.16</v>
      </c>
      <c r="Q77" s="84">
        <f t="shared" si="49"/>
        <v>5000</v>
      </c>
      <c r="R77" s="84">
        <f t="shared" si="50"/>
        <v>4645.16</v>
      </c>
      <c r="S77" s="84">
        <f t="shared" si="51"/>
        <v>354.84000000000015</v>
      </c>
      <c r="T77" s="95"/>
      <c r="U77" s="4"/>
      <c r="V77" s="258"/>
      <c r="W77" s="252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 x14ac:dyDescent="0.25">
      <c r="A78" s="111" t="s">
        <v>80</v>
      </c>
      <c r="B78" s="97"/>
      <c r="C78" s="98"/>
      <c r="D78" s="99"/>
      <c r="E78" s="100"/>
      <c r="F78" s="101"/>
      <c r="G78" s="102">
        <f>SUM(G73:G77)</f>
        <v>0</v>
      </c>
      <c r="H78" s="100"/>
      <c r="I78" s="101"/>
      <c r="J78" s="102">
        <f>SUM(J73:J77)</f>
        <v>0</v>
      </c>
      <c r="K78" s="100"/>
      <c r="L78" s="101"/>
      <c r="M78" s="102">
        <f>SUM(M73:M77)</f>
        <v>7314</v>
      </c>
      <c r="N78" s="100"/>
      <c r="O78" s="101"/>
      <c r="P78" s="102">
        <f>SUM(P73:P77)</f>
        <v>6959.16</v>
      </c>
      <c r="Q78" s="102">
        <f>SUM(Q73:Q77)</f>
        <v>7314</v>
      </c>
      <c r="R78" s="102">
        <f>SUM(R73:R77)</f>
        <v>6959.16</v>
      </c>
      <c r="S78" s="102">
        <f>SUM(S73:S77)</f>
        <v>354.84000000000015</v>
      </c>
      <c r="T78" s="103"/>
      <c r="U78" s="7"/>
      <c r="V78" s="7"/>
      <c r="W78" s="249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thickBot="1" x14ac:dyDescent="0.25">
      <c r="A79" s="71" t="s">
        <v>29</v>
      </c>
      <c r="B79" s="72" t="s">
        <v>81</v>
      </c>
      <c r="C79" s="71" t="s">
        <v>82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219"/>
      <c r="U79" s="70"/>
      <c r="V79" s="70"/>
      <c r="W79" s="253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133.5" customHeight="1" thickBot="1" x14ac:dyDescent="0.25">
      <c r="A80" s="78" t="s">
        <v>40</v>
      </c>
      <c r="B80" s="105" t="s">
        <v>83</v>
      </c>
      <c r="C80" s="112" t="s">
        <v>197</v>
      </c>
      <c r="D80" s="81" t="s">
        <v>43</v>
      </c>
      <c r="E80" s="82"/>
      <c r="F80" s="83"/>
      <c r="G80" s="84">
        <f t="shared" ref="G80:G82" si="56">E80*F80</f>
        <v>0</v>
      </c>
      <c r="H80" s="82"/>
      <c r="I80" s="83"/>
      <c r="J80" s="84">
        <f t="shared" ref="J80:J82" si="57">H80*I80</f>
        <v>0</v>
      </c>
      <c r="K80" s="82">
        <v>20</v>
      </c>
      <c r="L80" s="83">
        <v>450</v>
      </c>
      <c r="M80" s="84">
        <f t="shared" ref="M80:M82" si="58">K80*L80</f>
        <v>9000</v>
      </c>
      <c r="N80" s="82">
        <v>3</v>
      </c>
      <c r="O80" s="83">
        <v>4026</v>
      </c>
      <c r="P80" s="260">
        <f t="shared" ref="P80:P82" si="59">N80*O80</f>
        <v>12078</v>
      </c>
      <c r="Q80" s="84">
        <f t="shared" ref="Q80:Q82" si="60">G80+M80</f>
        <v>9000</v>
      </c>
      <c r="R80" s="84">
        <f t="shared" ref="R80:R82" si="61">J80+P80</f>
        <v>12078</v>
      </c>
      <c r="S80" s="394">
        <f t="shared" ref="S80:S82" si="62">Q80-R80</f>
        <v>-3078</v>
      </c>
      <c r="T80" s="395" t="s">
        <v>501</v>
      </c>
      <c r="U80" s="4"/>
      <c r="V80" s="4"/>
      <c r="W80" s="252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">
      <c r="A81" s="86" t="s">
        <v>40</v>
      </c>
      <c r="B81" s="87" t="s">
        <v>84</v>
      </c>
      <c r="C81" s="112" t="s">
        <v>85</v>
      </c>
      <c r="D81" s="81" t="s">
        <v>43</v>
      </c>
      <c r="E81" s="82"/>
      <c r="F81" s="83"/>
      <c r="G81" s="84">
        <f t="shared" si="56"/>
        <v>0</v>
      </c>
      <c r="H81" s="82"/>
      <c r="I81" s="83"/>
      <c r="J81" s="84">
        <f t="shared" si="57"/>
        <v>0</v>
      </c>
      <c r="K81" s="82"/>
      <c r="L81" s="83"/>
      <c r="M81" s="84">
        <f t="shared" si="58"/>
        <v>0</v>
      </c>
      <c r="N81" s="82"/>
      <c r="O81" s="83"/>
      <c r="P81" s="84">
        <f t="shared" si="59"/>
        <v>0</v>
      </c>
      <c r="Q81" s="84">
        <f t="shared" si="60"/>
        <v>0</v>
      </c>
      <c r="R81" s="84">
        <f t="shared" si="61"/>
        <v>0</v>
      </c>
      <c r="S81" s="84">
        <f t="shared" si="62"/>
        <v>0</v>
      </c>
      <c r="T81" s="85"/>
      <c r="U81" s="4"/>
      <c r="V81" s="4"/>
      <c r="W81" s="252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">
      <c r="A82" s="88" t="s">
        <v>40</v>
      </c>
      <c r="B82" s="89" t="s">
        <v>86</v>
      </c>
      <c r="C82" s="113" t="s">
        <v>87</v>
      </c>
      <c r="D82" s="91" t="s">
        <v>43</v>
      </c>
      <c r="E82" s="92"/>
      <c r="F82" s="93"/>
      <c r="G82" s="94">
        <f t="shared" si="56"/>
        <v>0</v>
      </c>
      <c r="H82" s="92"/>
      <c r="I82" s="93"/>
      <c r="J82" s="94">
        <f t="shared" si="57"/>
        <v>0</v>
      </c>
      <c r="K82" s="92"/>
      <c r="L82" s="93"/>
      <c r="M82" s="94">
        <f t="shared" si="58"/>
        <v>0</v>
      </c>
      <c r="N82" s="92"/>
      <c r="O82" s="93"/>
      <c r="P82" s="94">
        <f t="shared" si="59"/>
        <v>0</v>
      </c>
      <c r="Q82" s="84">
        <f t="shared" si="60"/>
        <v>0</v>
      </c>
      <c r="R82" s="84">
        <f t="shared" si="61"/>
        <v>0</v>
      </c>
      <c r="S82" s="84">
        <f t="shared" si="62"/>
        <v>0</v>
      </c>
      <c r="T82" s="95"/>
      <c r="U82" s="4"/>
      <c r="V82" s="4"/>
      <c r="W82" s="252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">
      <c r="A83" s="96" t="s">
        <v>88</v>
      </c>
      <c r="B83" s="97"/>
      <c r="C83" s="98"/>
      <c r="D83" s="99"/>
      <c r="E83" s="100"/>
      <c r="F83" s="101"/>
      <c r="G83" s="102">
        <f>SUM(G80:G82)</f>
        <v>0</v>
      </c>
      <c r="H83" s="100"/>
      <c r="I83" s="101"/>
      <c r="J83" s="102">
        <f>SUM(J80:J82)</f>
        <v>0</v>
      </c>
      <c r="K83" s="100"/>
      <c r="L83" s="101"/>
      <c r="M83" s="102">
        <f>SUM(M80:M82)</f>
        <v>9000</v>
      </c>
      <c r="N83" s="100"/>
      <c r="O83" s="101"/>
      <c r="P83" s="102">
        <f t="shared" ref="P83:S83" si="63">SUM(P80:P82)</f>
        <v>12078</v>
      </c>
      <c r="Q83" s="102">
        <f t="shared" si="63"/>
        <v>9000</v>
      </c>
      <c r="R83" s="102">
        <f t="shared" si="63"/>
        <v>12078</v>
      </c>
      <c r="S83" s="102">
        <f t="shared" si="63"/>
        <v>-3078</v>
      </c>
      <c r="T83" s="103"/>
      <c r="U83" s="7"/>
      <c r="V83" s="7"/>
      <c r="W83" s="249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2">
      <c r="A84" s="71" t="s">
        <v>29</v>
      </c>
      <c r="B84" s="72" t="s">
        <v>89</v>
      </c>
      <c r="C84" s="71" t="s">
        <v>90</v>
      </c>
      <c r="D84" s="73"/>
      <c r="E84" s="74"/>
      <c r="F84" s="75"/>
      <c r="G84" s="104"/>
      <c r="H84" s="74"/>
      <c r="I84" s="75"/>
      <c r="J84" s="104"/>
      <c r="K84" s="74"/>
      <c r="L84" s="75"/>
      <c r="M84" s="104"/>
      <c r="N84" s="74"/>
      <c r="O84" s="75"/>
      <c r="P84" s="104"/>
      <c r="Q84" s="104"/>
      <c r="R84" s="104"/>
      <c r="S84" s="104"/>
      <c r="T84" s="77"/>
      <c r="U84" s="70"/>
      <c r="V84" s="70"/>
      <c r="W84" s="253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ht="72.75" customHeight="1" x14ac:dyDescent="0.2">
      <c r="A85" s="78" t="s">
        <v>40</v>
      </c>
      <c r="B85" s="105" t="s">
        <v>91</v>
      </c>
      <c r="C85" s="112" t="s">
        <v>234</v>
      </c>
      <c r="D85" s="81" t="s">
        <v>92</v>
      </c>
      <c r="E85" s="82">
        <v>2</v>
      </c>
      <c r="F85" s="83">
        <v>2300.2199999999998</v>
      </c>
      <c r="G85" s="84">
        <f t="shared" ref="G85:G86" si="64">E85*F85</f>
        <v>4600.4399999999996</v>
      </c>
      <c r="H85" s="82">
        <v>2</v>
      </c>
      <c r="I85" s="83">
        <v>2300.2199999999998</v>
      </c>
      <c r="J85" s="84">
        <f t="shared" ref="J85:J86" si="65">H85*I85</f>
        <v>4600.4399999999996</v>
      </c>
      <c r="K85" s="82">
        <v>5</v>
      </c>
      <c r="L85" s="83">
        <v>2400</v>
      </c>
      <c r="M85" s="84">
        <f t="shared" ref="M85:M86" si="66">K85*L85</f>
        <v>12000</v>
      </c>
      <c r="N85" s="82">
        <v>5</v>
      </c>
      <c r="O85" s="83">
        <v>2617.92</v>
      </c>
      <c r="P85" s="260">
        <f t="shared" ref="P85:P86" si="67">N85*O85</f>
        <v>13089.6</v>
      </c>
      <c r="Q85" s="84">
        <f t="shared" ref="Q85:Q86" si="68">G85+M85</f>
        <v>16600.439999999999</v>
      </c>
      <c r="R85" s="84">
        <f t="shared" ref="R85:R86" si="69">J85+P85</f>
        <v>17690.04</v>
      </c>
      <c r="S85" s="84">
        <f t="shared" ref="S85:S86" si="70">Q85-R85</f>
        <v>-1089.6000000000022</v>
      </c>
      <c r="T85" s="389" t="s">
        <v>493</v>
      </c>
      <c r="U85" s="4"/>
      <c r="V85" s="4"/>
      <c r="W85" s="252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84" customHeight="1" x14ac:dyDescent="0.2">
      <c r="A86" s="86" t="s">
        <v>40</v>
      </c>
      <c r="B86" s="87" t="s">
        <v>93</v>
      </c>
      <c r="C86" s="112" t="s">
        <v>236</v>
      </c>
      <c r="D86" s="81" t="s">
        <v>92</v>
      </c>
      <c r="E86" s="82"/>
      <c r="F86" s="83"/>
      <c r="G86" s="84">
        <f t="shared" si="64"/>
        <v>0</v>
      </c>
      <c r="H86" s="82"/>
      <c r="I86" s="83"/>
      <c r="J86" s="84">
        <f t="shared" si="65"/>
        <v>0</v>
      </c>
      <c r="K86" s="82">
        <v>660</v>
      </c>
      <c r="L86" s="83">
        <v>55</v>
      </c>
      <c r="M86" s="84">
        <f t="shared" si="66"/>
        <v>36300</v>
      </c>
      <c r="N86" s="82">
        <v>618</v>
      </c>
      <c r="O86" s="83">
        <v>64</v>
      </c>
      <c r="P86" s="260">
        <f t="shared" si="67"/>
        <v>39552</v>
      </c>
      <c r="Q86" s="84">
        <f t="shared" si="68"/>
        <v>36300</v>
      </c>
      <c r="R86" s="84">
        <f t="shared" si="69"/>
        <v>39552</v>
      </c>
      <c r="S86" s="84">
        <f t="shared" si="70"/>
        <v>-3252</v>
      </c>
      <c r="T86" s="85" t="s">
        <v>498</v>
      </c>
      <c r="U86" s="4"/>
      <c r="V86" s="4"/>
      <c r="W86" s="252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84.75" customHeight="1" x14ac:dyDescent="0.2">
      <c r="A87" s="86" t="s">
        <v>40</v>
      </c>
      <c r="B87" s="87" t="s">
        <v>94</v>
      </c>
      <c r="C87" s="112" t="s">
        <v>237</v>
      </c>
      <c r="D87" s="81" t="s">
        <v>92</v>
      </c>
      <c r="E87" s="82"/>
      <c r="F87" s="83"/>
      <c r="G87" s="84">
        <f t="shared" ref="G87:G123" si="71">E87*F87</f>
        <v>0</v>
      </c>
      <c r="H87" s="82"/>
      <c r="I87" s="83"/>
      <c r="J87" s="84">
        <f t="shared" ref="J87:J123" si="72">H87*I87</f>
        <v>0</v>
      </c>
      <c r="K87" s="82">
        <v>992</v>
      </c>
      <c r="L87" s="83">
        <v>35</v>
      </c>
      <c r="M87" s="84">
        <f t="shared" ref="M87:M123" si="73">K87*L87</f>
        <v>34720</v>
      </c>
      <c r="N87" s="82">
        <v>930</v>
      </c>
      <c r="O87" s="83">
        <v>40.950000000000003</v>
      </c>
      <c r="P87" s="260">
        <f t="shared" ref="P87:P123" si="74">N87*O87</f>
        <v>38083.5</v>
      </c>
      <c r="Q87" s="84">
        <f t="shared" ref="Q87:Q123" si="75">G87+M87</f>
        <v>34720</v>
      </c>
      <c r="R87" s="84">
        <f t="shared" ref="R87:R123" si="76">J87+P87</f>
        <v>38083.5</v>
      </c>
      <c r="S87" s="84">
        <f t="shared" ref="S87:S123" si="77">Q87-R87</f>
        <v>-3363.5</v>
      </c>
      <c r="T87" s="85" t="s">
        <v>498</v>
      </c>
      <c r="U87" s="4"/>
      <c r="V87" s="4"/>
      <c r="W87" s="252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78.75" customHeight="1" x14ac:dyDescent="0.2">
      <c r="A88" s="86" t="s">
        <v>40</v>
      </c>
      <c r="B88" s="87" t="s">
        <v>198</v>
      </c>
      <c r="C88" s="112" t="s">
        <v>235</v>
      </c>
      <c r="D88" s="81" t="s">
        <v>241</v>
      </c>
      <c r="E88" s="82"/>
      <c r="F88" s="83"/>
      <c r="G88" s="84">
        <f t="shared" si="71"/>
        <v>0</v>
      </c>
      <c r="H88" s="82"/>
      <c r="I88" s="83"/>
      <c r="J88" s="84">
        <f t="shared" si="72"/>
        <v>0</v>
      </c>
      <c r="K88" s="82">
        <v>25</v>
      </c>
      <c r="L88" s="83">
        <v>1250</v>
      </c>
      <c r="M88" s="84">
        <f t="shared" si="73"/>
        <v>31250</v>
      </c>
      <c r="N88" s="82">
        <v>17</v>
      </c>
      <c r="O88" s="83">
        <v>1982.25</v>
      </c>
      <c r="P88" s="260">
        <f t="shared" si="74"/>
        <v>33698.25</v>
      </c>
      <c r="Q88" s="84">
        <f t="shared" si="75"/>
        <v>31250</v>
      </c>
      <c r="R88" s="84">
        <f t="shared" si="76"/>
        <v>33698.25</v>
      </c>
      <c r="S88" s="84">
        <f t="shared" si="77"/>
        <v>-2448.25</v>
      </c>
      <c r="T88" s="85" t="s">
        <v>498</v>
      </c>
      <c r="U88" s="4"/>
      <c r="V88" s="4"/>
      <c r="W88" s="252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89.25" customHeight="1" x14ac:dyDescent="0.2">
      <c r="A89" s="86" t="s">
        <v>40</v>
      </c>
      <c r="B89" s="294" t="s">
        <v>199</v>
      </c>
      <c r="C89" s="112" t="s">
        <v>238</v>
      </c>
      <c r="D89" s="81" t="s">
        <v>241</v>
      </c>
      <c r="E89" s="82"/>
      <c r="F89" s="83"/>
      <c r="G89" s="84">
        <f t="shared" si="71"/>
        <v>0</v>
      </c>
      <c r="H89" s="82"/>
      <c r="I89" s="83"/>
      <c r="J89" s="84">
        <f t="shared" si="72"/>
        <v>0</v>
      </c>
      <c r="K89" s="82">
        <v>30</v>
      </c>
      <c r="L89" s="83">
        <v>500</v>
      </c>
      <c r="M89" s="84">
        <f t="shared" si="73"/>
        <v>15000</v>
      </c>
      <c r="N89" s="82">
        <v>36</v>
      </c>
      <c r="O89" s="246">
        <v>452.99160000000001</v>
      </c>
      <c r="P89" s="260">
        <f t="shared" si="74"/>
        <v>16307.6976</v>
      </c>
      <c r="Q89" s="84">
        <f t="shared" si="75"/>
        <v>15000</v>
      </c>
      <c r="R89" s="84">
        <f t="shared" si="76"/>
        <v>16307.6976</v>
      </c>
      <c r="S89" s="84">
        <f t="shared" si="77"/>
        <v>-1307.6975999999995</v>
      </c>
      <c r="T89" s="85" t="s">
        <v>498</v>
      </c>
      <c r="U89" s="4"/>
      <c r="V89" s="4"/>
      <c r="W89" s="252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">
      <c r="A90" s="86" t="s">
        <v>40</v>
      </c>
      <c r="B90" s="87" t="s">
        <v>200</v>
      </c>
      <c r="C90" s="112" t="s">
        <v>239</v>
      </c>
      <c r="D90" s="81" t="s">
        <v>240</v>
      </c>
      <c r="E90" s="82"/>
      <c r="F90" s="83"/>
      <c r="G90" s="84">
        <f t="shared" si="71"/>
        <v>0</v>
      </c>
      <c r="H90" s="82"/>
      <c r="I90" s="83"/>
      <c r="J90" s="84">
        <f t="shared" si="72"/>
        <v>0</v>
      </c>
      <c r="K90" s="82">
        <v>10</v>
      </c>
      <c r="L90" s="83">
        <v>150</v>
      </c>
      <c r="M90" s="84">
        <f t="shared" si="73"/>
        <v>1500</v>
      </c>
      <c r="N90" s="82">
        <v>0</v>
      </c>
      <c r="O90" s="83">
        <v>0</v>
      </c>
      <c r="P90" s="260">
        <f t="shared" si="74"/>
        <v>0</v>
      </c>
      <c r="Q90" s="84">
        <f t="shared" si="75"/>
        <v>1500</v>
      </c>
      <c r="R90" s="84">
        <f t="shared" si="76"/>
        <v>0</v>
      </c>
      <c r="S90" s="84">
        <f t="shared" si="77"/>
        <v>1500</v>
      </c>
      <c r="T90" s="85"/>
      <c r="U90" s="4"/>
      <c r="V90" s="4"/>
      <c r="W90" s="252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2">
      <c r="A91" s="86" t="s">
        <v>40</v>
      </c>
      <c r="B91" s="87" t="s">
        <v>201</v>
      </c>
      <c r="C91" s="112" t="s">
        <v>242</v>
      </c>
      <c r="D91" s="81" t="s">
        <v>92</v>
      </c>
      <c r="E91" s="82"/>
      <c r="F91" s="83"/>
      <c r="G91" s="84">
        <f t="shared" si="71"/>
        <v>0</v>
      </c>
      <c r="H91" s="82"/>
      <c r="I91" s="83"/>
      <c r="J91" s="84">
        <f t="shared" si="72"/>
        <v>0</v>
      </c>
      <c r="K91" s="82">
        <v>50</v>
      </c>
      <c r="L91" s="83">
        <v>15</v>
      </c>
      <c r="M91" s="84">
        <f t="shared" si="73"/>
        <v>750</v>
      </c>
      <c r="N91" s="82">
        <v>110</v>
      </c>
      <c r="O91" s="83">
        <v>7.5</v>
      </c>
      <c r="P91" s="260">
        <f t="shared" si="74"/>
        <v>825</v>
      </c>
      <c r="Q91" s="84">
        <f t="shared" si="75"/>
        <v>750</v>
      </c>
      <c r="R91" s="84">
        <f t="shared" si="76"/>
        <v>825</v>
      </c>
      <c r="S91" s="84">
        <f t="shared" si="77"/>
        <v>-75</v>
      </c>
      <c r="T91" s="85"/>
      <c r="U91" s="4"/>
      <c r="V91" s="4"/>
      <c r="W91" s="252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2">
      <c r="A92" s="86" t="s">
        <v>40</v>
      </c>
      <c r="B92" s="87" t="s">
        <v>202</v>
      </c>
      <c r="C92" s="112" t="s">
        <v>243</v>
      </c>
      <c r="D92" s="81" t="s">
        <v>92</v>
      </c>
      <c r="E92" s="82"/>
      <c r="F92" s="83"/>
      <c r="G92" s="84">
        <f t="shared" si="71"/>
        <v>0</v>
      </c>
      <c r="H92" s="82"/>
      <c r="I92" s="83"/>
      <c r="J92" s="84">
        <f t="shared" si="72"/>
        <v>0</v>
      </c>
      <c r="K92" s="82">
        <v>10</v>
      </c>
      <c r="L92" s="83">
        <v>25</v>
      </c>
      <c r="M92" s="84">
        <f t="shared" si="73"/>
        <v>250</v>
      </c>
      <c r="N92" s="82">
        <v>10</v>
      </c>
      <c r="O92" s="83">
        <v>26.6</v>
      </c>
      <c r="P92" s="260">
        <f t="shared" si="74"/>
        <v>266</v>
      </c>
      <c r="Q92" s="84">
        <f t="shared" si="75"/>
        <v>250</v>
      </c>
      <c r="R92" s="84">
        <f t="shared" si="76"/>
        <v>266</v>
      </c>
      <c r="S92" s="84">
        <f t="shared" si="77"/>
        <v>-16</v>
      </c>
      <c r="T92" s="85"/>
      <c r="U92" s="4"/>
      <c r="V92" s="4"/>
      <c r="W92" s="252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">
      <c r="A93" s="86" t="s">
        <v>40</v>
      </c>
      <c r="B93" s="87" t="s">
        <v>203</v>
      </c>
      <c r="C93" s="112" t="s">
        <v>244</v>
      </c>
      <c r="D93" s="81" t="s">
        <v>92</v>
      </c>
      <c r="E93" s="82"/>
      <c r="F93" s="83"/>
      <c r="G93" s="84">
        <f t="shared" si="71"/>
        <v>0</v>
      </c>
      <c r="H93" s="82"/>
      <c r="I93" s="83"/>
      <c r="J93" s="84">
        <f t="shared" si="72"/>
        <v>0</v>
      </c>
      <c r="K93" s="82">
        <v>3000</v>
      </c>
      <c r="L93" s="83">
        <v>0.3</v>
      </c>
      <c r="M93" s="84">
        <f t="shared" si="73"/>
        <v>900</v>
      </c>
      <c r="N93" s="82">
        <v>3</v>
      </c>
      <c r="O93" s="83">
        <v>208.8</v>
      </c>
      <c r="P93" s="260">
        <f t="shared" si="74"/>
        <v>626.40000000000009</v>
      </c>
      <c r="Q93" s="84">
        <f t="shared" si="75"/>
        <v>900</v>
      </c>
      <c r="R93" s="84">
        <f t="shared" si="76"/>
        <v>626.40000000000009</v>
      </c>
      <c r="S93" s="84">
        <f t="shared" si="77"/>
        <v>273.59999999999991</v>
      </c>
      <c r="T93" s="85"/>
      <c r="U93" s="4"/>
      <c r="V93" s="4"/>
      <c r="W93" s="252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">
      <c r="A94" s="86" t="s">
        <v>40</v>
      </c>
      <c r="B94" s="87" t="s">
        <v>204</v>
      </c>
      <c r="C94" s="112" t="s">
        <v>245</v>
      </c>
      <c r="D94" s="81" t="s">
        <v>92</v>
      </c>
      <c r="E94" s="82"/>
      <c r="F94" s="83"/>
      <c r="G94" s="84">
        <f t="shared" si="71"/>
        <v>0</v>
      </c>
      <c r="H94" s="82"/>
      <c r="I94" s="83"/>
      <c r="J94" s="84">
        <f t="shared" si="72"/>
        <v>0</v>
      </c>
      <c r="K94" s="82">
        <v>3000</v>
      </c>
      <c r="L94" s="83">
        <v>0.15</v>
      </c>
      <c r="M94" s="84">
        <f t="shared" si="73"/>
        <v>450</v>
      </c>
      <c r="N94" s="82">
        <v>3</v>
      </c>
      <c r="O94" s="83">
        <v>147.06</v>
      </c>
      <c r="P94" s="260">
        <f t="shared" si="74"/>
        <v>441.18</v>
      </c>
      <c r="Q94" s="84">
        <f t="shared" si="75"/>
        <v>450</v>
      </c>
      <c r="R94" s="84">
        <f t="shared" si="76"/>
        <v>441.18</v>
      </c>
      <c r="S94" s="84">
        <f t="shared" si="77"/>
        <v>8.8199999999999932</v>
      </c>
      <c r="T94" s="85"/>
      <c r="U94" s="4"/>
      <c r="V94" s="4"/>
      <c r="W94" s="252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88.5" customHeight="1" x14ac:dyDescent="0.2">
      <c r="A95" s="86" t="s">
        <v>40</v>
      </c>
      <c r="B95" s="87" t="s">
        <v>205</v>
      </c>
      <c r="C95" s="112" t="s">
        <v>246</v>
      </c>
      <c r="D95" s="81" t="s">
        <v>249</v>
      </c>
      <c r="E95" s="82"/>
      <c r="F95" s="83"/>
      <c r="G95" s="84">
        <f t="shared" si="71"/>
        <v>0</v>
      </c>
      <c r="H95" s="82"/>
      <c r="I95" s="83"/>
      <c r="J95" s="84">
        <f t="shared" si="72"/>
        <v>0</v>
      </c>
      <c r="K95" s="82">
        <v>10</v>
      </c>
      <c r="L95" s="83">
        <v>1050</v>
      </c>
      <c r="M95" s="84">
        <f t="shared" si="73"/>
        <v>10500</v>
      </c>
      <c r="N95" s="82">
        <v>28</v>
      </c>
      <c r="O95" s="83">
        <v>408.71199999999999</v>
      </c>
      <c r="P95" s="260">
        <f t="shared" si="74"/>
        <v>11443.936</v>
      </c>
      <c r="Q95" s="84">
        <f t="shared" si="75"/>
        <v>10500</v>
      </c>
      <c r="R95" s="84">
        <f t="shared" si="76"/>
        <v>11443.936</v>
      </c>
      <c r="S95" s="84">
        <f t="shared" si="77"/>
        <v>-943.93599999999969</v>
      </c>
      <c r="T95" s="85" t="s">
        <v>495</v>
      </c>
      <c r="U95" s="4"/>
      <c r="V95" s="4"/>
      <c r="W95" s="252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x14ac:dyDescent="0.2">
      <c r="A96" s="86" t="s">
        <v>40</v>
      </c>
      <c r="B96" s="87" t="s">
        <v>206</v>
      </c>
      <c r="C96" s="112" t="s">
        <v>247</v>
      </c>
      <c r="D96" s="81" t="s">
        <v>92</v>
      </c>
      <c r="E96" s="82"/>
      <c r="F96" s="83"/>
      <c r="G96" s="84">
        <f t="shared" si="71"/>
        <v>0</v>
      </c>
      <c r="H96" s="82"/>
      <c r="I96" s="83"/>
      <c r="J96" s="84">
        <f t="shared" si="72"/>
        <v>0</v>
      </c>
      <c r="K96" s="82">
        <v>18</v>
      </c>
      <c r="L96" s="83">
        <v>10</v>
      </c>
      <c r="M96" s="84">
        <f t="shared" si="73"/>
        <v>180</v>
      </c>
      <c r="N96" s="82">
        <v>6</v>
      </c>
      <c r="O96" s="83">
        <v>25.5</v>
      </c>
      <c r="P96" s="260">
        <f t="shared" si="74"/>
        <v>153</v>
      </c>
      <c r="Q96" s="84">
        <f t="shared" si="75"/>
        <v>180</v>
      </c>
      <c r="R96" s="84">
        <f t="shared" si="76"/>
        <v>153</v>
      </c>
      <c r="S96" s="84">
        <f t="shared" si="77"/>
        <v>27</v>
      </c>
      <c r="T96" s="85"/>
      <c r="U96" s="4"/>
      <c r="V96" s="4"/>
      <c r="W96" s="252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x14ac:dyDescent="0.2">
      <c r="A97" s="86" t="s">
        <v>40</v>
      </c>
      <c r="B97" s="87" t="s">
        <v>207</v>
      </c>
      <c r="C97" s="112" t="s">
        <v>248</v>
      </c>
      <c r="D97" s="81" t="s">
        <v>92</v>
      </c>
      <c r="E97" s="82"/>
      <c r="F97" s="83"/>
      <c r="G97" s="84">
        <f t="shared" si="71"/>
        <v>0</v>
      </c>
      <c r="H97" s="82"/>
      <c r="I97" s="83"/>
      <c r="J97" s="84">
        <f t="shared" si="72"/>
        <v>0</v>
      </c>
      <c r="K97" s="82">
        <v>3</v>
      </c>
      <c r="L97" s="83">
        <v>2970</v>
      </c>
      <c r="M97" s="84">
        <f t="shared" si="73"/>
        <v>8910</v>
      </c>
      <c r="N97" s="82">
        <v>3</v>
      </c>
      <c r="O97" s="83">
        <v>2800.9209999999998</v>
      </c>
      <c r="P97" s="260">
        <f t="shared" si="74"/>
        <v>8402.762999999999</v>
      </c>
      <c r="Q97" s="84">
        <f t="shared" si="75"/>
        <v>8910</v>
      </c>
      <c r="R97" s="84">
        <f t="shared" si="76"/>
        <v>8402.762999999999</v>
      </c>
      <c r="S97" s="84">
        <f t="shared" si="77"/>
        <v>507.23700000000099</v>
      </c>
      <c r="T97" s="85"/>
      <c r="U97" s="4"/>
      <c r="V97" s="4"/>
      <c r="W97" s="252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x14ac:dyDescent="0.2">
      <c r="A98" s="86" t="s">
        <v>40</v>
      </c>
      <c r="B98" s="87" t="s">
        <v>208</v>
      </c>
      <c r="C98" s="112" t="s">
        <v>250</v>
      </c>
      <c r="D98" s="81" t="s">
        <v>92</v>
      </c>
      <c r="E98" s="82"/>
      <c r="F98" s="83"/>
      <c r="G98" s="84">
        <f t="shared" si="71"/>
        <v>0</v>
      </c>
      <c r="H98" s="82"/>
      <c r="I98" s="83"/>
      <c r="J98" s="84">
        <f t="shared" si="72"/>
        <v>0</v>
      </c>
      <c r="K98" s="82">
        <v>3</v>
      </c>
      <c r="L98" s="83">
        <v>350</v>
      </c>
      <c r="M98" s="84">
        <f t="shared" si="73"/>
        <v>1050</v>
      </c>
      <c r="N98" s="82">
        <v>3</v>
      </c>
      <c r="O98" s="83">
        <v>225</v>
      </c>
      <c r="P98" s="260">
        <f t="shared" si="74"/>
        <v>675</v>
      </c>
      <c r="Q98" s="84">
        <f t="shared" si="75"/>
        <v>1050</v>
      </c>
      <c r="R98" s="84">
        <f t="shared" si="76"/>
        <v>675</v>
      </c>
      <c r="S98" s="84">
        <f t="shared" si="77"/>
        <v>375</v>
      </c>
      <c r="T98" s="85"/>
      <c r="U98" s="4"/>
      <c r="V98" s="4"/>
      <c r="W98" s="252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 x14ac:dyDescent="0.2">
      <c r="A99" s="86" t="s">
        <v>40</v>
      </c>
      <c r="B99" s="87" t="s">
        <v>209</v>
      </c>
      <c r="C99" s="112" t="s">
        <v>251</v>
      </c>
      <c r="D99" s="81" t="s">
        <v>92</v>
      </c>
      <c r="E99" s="82"/>
      <c r="F99" s="83"/>
      <c r="G99" s="84">
        <f t="shared" si="71"/>
        <v>0</v>
      </c>
      <c r="H99" s="82"/>
      <c r="I99" s="83"/>
      <c r="J99" s="84">
        <f t="shared" si="72"/>
        <v>0</v>
      </c>
      <c r="K99" s="82">
        <v>3</v>
      </c>
      <c r="L99" s="83">
        <v>400</v>
      </c>
      <c r="M99" s="84">
        <f t="shared" si="73"/>
        <v>1200</v>
      </c>
      <c r="N99" s="82">
        <v>3</v>
      </c>
      <c r="O99" s="83">
        <v>358.68</v>
      </c>
      <c r="P99" s="260">
        <f t="shared" si="74"/>
        <v>1076.04</v>
      </c>
      <c r="Q99" s="84">
        <f t="shared" si="75"/>
        <v>1200</v>
      </c>
      <c r="R99" s="84">
        <f t="shared" si="76"/>
        <v>1076.04</v>
      </c>
      <c r="S99" s="84">
        <f t="shared" si="77"/>
        <v>123.96000000000004</v>
      </c>
      <c r="T99" s="85"/>
      <c r="U99" s="4"/>
      <c r="V99" s="4"/>
      <c r="W99" s="252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 x14ac:dyDescent="0.2">
      <c r="A100" s="86" t="s">
        <v>40</v>
      </c>
      <c r="B100" s="87" t="s">
        <v>210</v>
      </c>
      <c r="C100" s="112" t="s">
        <v>252</v>
      </c>
      <c r="D100" s="81" t="s">
        <v>92</v>
      </c>
      <c r="E100" s="82"/>
      <c r="F100" s="83"/>
      <c r="G100" s="84">
        <f t="shared" si="71"/>
        <v>0</v>
      </c>
      <c r="H100" s="82"/>
      <c r="I100" s="83"/>
      <c r="J100" s="84">
        <f t="shared" si="72"/>
        <v>0</v>
      </c>
      <c r="K100" s="82">
        <v>3</v>
      </c>
      <c r="L100" s="83">
        <v>150</v>
      </c>
      <c r="M100" s="84">
        <f t="shared" si="73"/>
        <v>450</v>
      </c>
      <c r="N100" s="82">
        <v>3</v>
      </c>
      <c r="O100" s="83">
        <v>167.16</v>
      </c>
      <c r="P100" s="260">
        <f t="shared" si="74"/>
        <v>501.48</v>
      </c>
      <c r="Q100" s="84">
        <f t="shared" si="75"/>
        <v>450</v>
      </c>
      <c r="R100" s="84">
        <f t="shared" si="76"/>
        <v>501.48</v>
      </c>
      <c r="S100" s="84">
        <f t="shared" si="77"/>
        <v>-51.480000000000018</v>
      </c>
      <c r="T100" s="85"/>
      <c r="U100" s="4"/>
      <c r="V100" s="4"/>
      <c r="W100" s="252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0" customHeight="1" x14ac:dyDescent="0.2">
      <c r="A101" s="86" t="s">
        <v>40</v>
      </c>
      <c r="B101" s="87" t="s">
        <v>211</v>
      </c>
      <c r="C101" s="112" t="s">
        <v>253</v>
      </c>
      <c r="D101" s="81" t="s">
        <v>92</v>
      </c>
      <c r="E101" s="82"/>
      <c r="F101" s="83"/>
      <c r="G101" s="84">
        <f t="shared" si="71"/>
        <v>0</v>
      </c>
      <c r="H101" s="82"/>
      <c r="I101" s="83"/>
      <c r="J101" s="84">
        <f t="shared" si="72"/>
        <v>0</v>
      </c>
      <c r="K101" s="82">
        <v>3</v>
      </c>
      <c r="L101" s="83">
        <v>650</v>
      </c>
      <c r="M101" s="84">
        <f t="shared" si="73"/>
        <v>1950</v>
      </c>
      <c r="N101" s="82">
        <v>3</v>
      </c>
      <c r="O101" s="83">
        <v>789</v>
      </c>
      <c r="P101" s="260">
        <f t="shared" si="74"/>
        <v>2367</v>
      </c>
      <c r="Q101" s="84">
        <f t="shared" si="75"/>
        <v>1950</v>
      </c>
      <c r="R101" s="84">
        <f t="shared" si="76"/>
        <v>2367</v>
      </c>
      <c r="S101" s="84">
        <f t="shared" si="77"/>
        <v>-417</v>
      </c>
      <c r="T101" s="85"/>
      <c r="U101" s="4"/>
      <c r="V101" s="4"/>
      <c r="W101" s="252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 x14ac:dyDescent="0.2">
      <c r="A102" s="86" t="s">
        <v>40</v>
      </c>
      <c r="B102" s="87" t="s">
        <v>212</v>
      </c>
      <c r="C102" s="112" t="s">
        <v>254</v>
      </c>
      <c r="D102" s="81" t="s">
        <v>92</v>
      </c>
      <c r="E102" s="82"/>
      <c r="F102" s="83"/>
      <c r="G102" s="84">
        <f t="shared" si="71"/>
        <v>0</v>
      </c>
      <c r="H102" s="82"/>
      <c r="I102" s="83"/>
      <c r="J102" s="84">
        <f t="shared" si="72"/>
        <v>0</v>
      </c>
      <c r="K102" s="82">
        <v>3</v>
      </c>
      <c r="L102" s="83">
        <v>260</v>
      </c>
      <c r="M102" s="84">
        <f t="shared" si="73"/>
        <v>780</v>
      </c>
      <c r="N102" s="82">
        <v>3</v>
      </c>
      <c r="O102" s="83">
        <v>258</v>
      </c>
      <c r="P102" s="260">
        <f t="shared" si="74"/>
        <v>774</v>
      </c>
      <c r="Q102" s="84">
        <f t="shared" si="75"/>
        <v>780</v>
      </c>
      <c r="R102" s="84">
        <f t="shared" si="76"/>
        <v>774</v>
      </c>
      <c r="S102" s="84">
        <f t="shared" si="77"/>
        <v>6</v>
      </c>
      <c r="T102" s="85"/>
      <c r="U102" s="4"/>
      <c r="V102" s="4"/>
      <c r="W102" s="252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x14ac:dyDescent="0.2">
      <c r="A103" s="86" t="s">
        <v>40</v>
      </c>
      <c r="B103" s="87" t="s">
        <v>213</v>
      </c>
      <c r="C103" s="112" t="s">
        <v>255</v>
      </c>
      <c r="D103" s="81" t="s">
        <v>92</v>
      </c>
      <c r="E103" s="82"/>
      <c r="F103" s="83"/>
      <c r="G103" s="84">
        <f t="shared" si="71"/>
        <v>0</v>
      </c>
      <c r="H103" s="82"/>
      <c r="I103" s="83"/>
      <c r="J103" s="84">
        <f t="shared" si="72"/>
        <v>0</v>
      </c>
      <c r="K103" s="82">
        <v>8</v>
      </c>
      <c r="L103" s="83">
        <v>50</v>
      </c>
      <c r="M103" s="84">
        <f t="shared" si="73"/>
        <v>400</v>
      </c>
      <c r="N103" s="82">
        <v>11</v>
      </c>
      <c r="O103" s="83">
        <v>38</v>
      </c>
      <c r="P103" s="260">
        <f t="shared" si="74"/>
        <v>418</v>
      </c>
      <c r="Q103" s="84">
        <f t="shared" si="75"/>
        <v>400</v>
      </c>
      <c r="R103" s="84">
        <f t="shared" si="76"/>
        <v>418</v>
      </c>
      <c r="S103" s="84">
        <f t="shared" si="77"/>
        <v>-18</v>
      </c>
      <c r="T103" s="85"/>
      <c r="U103" s="4"/>
      <c r="V103" s="4"/>
      <c r="W103" s="252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 x14ac:dyDescent="0.2">
      <c r="A104" s="86" t="s">
        <v>40</v>
      </c>
      <c r="B104" s="87" t="s">
        <v>214</v>
      </c>
      <c r="C104" s="112" t="s">
        <v>256</v>
      </c>
      <c r="D104" s="81" t="s">
        <v>92</v>
      </c>
      <c r="E104" s="82"/>
      <c r="F104" s="83"/>
      <c r="G104" s="84">
        <f t="shared" si="71"/>
        <v>0</v>
      </c>
      <c r="H104" s="82"/>
      <c r="I104" s="83"/>
      <c r="J104" s="84">
        <f t="shared" si="72"/>
        <v>0</v>
      </c>
      <c r="K104" s="82">
        <v>2</v>
      </c>
      <c r="L104" s="83">
        <v>300</v>
      </c>
      <c r="M104" s="84">
        <f t="shared" si="73"/>
        <v>600</v>
      </c>
      <c r="N104" s="82">
        <v>0</v>
      </c>
      <c r="O104" s="83">
        <v>0</v>
      </c>
      <c r="P104" s="260">
        <f t="shared" si="74"/>
        <v>0</v>
      </c>
      <c r="Q104" s="84">
        <f t="shared" si="75"/>
        <v>600</v>
      </c>
      <c r="R104" s="84">
        <f t="shared" si="76"/>
        <v>0</v>
      </c>
      <c r="S104" s="84">
        <f t="shared" si="77"/>
        <v>600</v>
      </c>
      <c r="T104" s="85"/>
      <c r="U104" s="4"/>
      <c r="V104" s="4"/>
      <c r="W104" s="252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 x14ac:dyDescent="0.2">
      <c r="A105" s="86" t="s">
        <v>40</v>
      </c>
      <c r="B105" s="87" t="s">
        <v>215</v>
      </c>
      <c r="C105" s="112" t="s">
        <v>257</v>
      </c>
      <c r="D105" s="81" t="s">
        <v>92</v>
      </c>
      <c r="E105" s="82"/>
      <c r="F105" s="83"/>
      <c r="G105" s="84">
        <f t="shared" si="71"/>
        <v>0</v>
      </c>
      <c r="H105" s="82"/>
      <c r="I105" s="83"/>
      <c r="J105" s="84">
        <f t="shared" si="72"/>
        <v>0</v>
      </c>
      <c r="K105" s="82">
        <v>3</v>
      </c>
      <c r="L105" s="83">
        <v>80</v>
      </c>
      <c r="M105" s="84">
        <f t="shared" si="73"/>
        <v>240</v>
      </c>
      <c r="N105" s="82">
        <v>0</v>
      </c>
      <c r="O105" s="83">
        <v>0</v>
      </c>
      <c r="P105" s="260">
        <f t="shared" si="74"/>
        <v>0</v>
      </c>
      <c r="Q105" s="84">
        <f t="shared" si="75"/>
        <v>240</v>
      </c>
      <c r="R105" s="84">
        <f t="shared" si="76"/>
        <v>0</v>
      </c>
      <c r="S105" s="84">
        <f t="shared" si="77"/>
        <v>240</v>
      </c>
      <c r="T105" s="85"/>
      <c r="U105" s="4"/>
      <c r="V105" s="4"/>
      <c r="W105" s="252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30" customHeight="1" x14ac:dyDescent="0.2">
      <c r="A106" s="86" t="s">
        <v>40</v>
      </c>
      <c r="B106" s="87" t="s">
        <v>216</v>
      </c>
      <c r="C106" s="112" t="s">
        <v>258</v>
      </c>
      <c r="D106" s="81" t="s">
        <v>92</v>
      </c>
      <c r="E106" s="82"/>
      <c r="F106" s="83"/>
      <c r="G106" s="84">
        <f t="shared" si="71"/>
        <v>0</v>
      </c>
      <c r="H106" s="82"/>
      <c r="I106" s="83"/>
      <c r="J106" s="84">
        <f t="shared" si="72"/>
        <v>0</v>
      </c>
      <c r="K106" s="82">
        <v>10</v>
      </c>
      <c r="L106" s="83">
        <v>150</v>
      </c>
      <c r="M106" s="84">
        <f t="shared" si="73"/>
        <v>1500</v>
      </c>
      <c r="N106" s="82">
        <v>17</v>
      </c>
      <c r="O106" s="83">
        <v>79.8</v>
      </c>
      <c r="P106" s="260">
        <f t="shared" si="74"/>
        <v>1356.6</v>
      </c>
      <c r="Q106" s="84">
        <f t="shared" si="75"/>
        <v>1500</v>
      </c>
      <c r="R106" s="84">
        <f t="shared" si="76"/>
        <v>1356.6</v>
      </c>
      <c r="S106" s="84">
        <f t="shared" si="77"/>
        <v>143.40000000000009</v>
      </c>
      <c r="T106" s="85"/>
      <c r="U106" s="4"/>
      <c r="V106" s="4"/>
      <c r="W106" s="25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30" customHeight="1" x14ac:dyDescent="0.2">
      <c r="A107" s="86" t="s">
        <v>40</v>
      </c>
      <c r="B107" s="87" t="s">
        <v>217</v>
      </c>
      <c r="C107" s="112" t="s">
        <v>259</v>
      </c>
      <c r="D107" s="81" t="s">
        <v>92</v>
      </c>
      <c r="E107" s="82"/>
      <c r="F107" s="83"/>
      <c r="G107" s="84">
        <f t="shared" si="71"/>
        <v>0</v>
      </c>
      <c r="H107" s="82"/>
      <c r="I107" s="83"/>
      <c r="J107" s="84">
        <f t="shared" si="72"/>
        <v>0</v>
      </c>
      <c r="K107" s="82">
        <v>10</v>
      </c>
      <c r="L107" s="83">
        <v>300</v>
      </c>
      <c r="M107" s="84">
        <f t="shared" si="73"/>
        <v>3000</v>
      </c>
      <c r="N107" s="82">
        <v>14</v>
      </c>
      <c r="O107" s="83">
        <v>216.71</v>
      </c>
      <c r="P107" s="260">
        <f t="shared" si="74"/>
        <v>3033.94</v>
      </c>
      <c r="Q107" s="84">
        <f t="shared" si="75"/>
        <v>3000</v>
      </c>
      <c r="R107" s="84">
        <f t="shared" si="76"/>
        <v>3033.94</v>
      </c>
      <c r="S107" s="84">
        <f t="shared" si="77"/>
        <v>-33.940000000000055</v>
      </c>
      <c r="T107" s="85"/>
      <c r="U107" s="4"/>
      <c r="V107" s="4"/>
      <c r="W107" s="252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30" customHeight="1" x14ac:dyDescent="0.2">
      <c r="A108" s="86" t="s">
        <v>40</v>
      </c>
      <c r="B108" s="87" t="s">
        <v>218</v>
      </c>
      <c r="C108" s="112" t="s">
        <v>260</v>
      </c>
      <c r="D108" s="81" t="s">
        <v>92</v>
      </c>
      <c r="E108" s="82"/>
      <c r="F108" s="83"/>
      <c r="G108" s="84">
        <f t="shared" si="71"/>
        <v>0</v>
      </c>
      <c r="H108" s="82"/>
      <c r="I108" s="83"/>
      <c r="J108" s="84">
        <f t="shared" si="72"/>
        <v>0</v>
      </c>
      <c r="K108" s="82">
        <v>2</v>
      </c>
      <c r="L108" s="83">
        <v>1000</v>
      </c>
      <c r="M108" s="84">
        <f t="shared" si="73"/>
        <v>2000</v>
      </c>
      <c r="N108" s="82">
        <v>2</v>
      </c>
      <c r="O108" s="83">
        <v>1001</v>
      </c>
      <c r="P108" s="260">
        <f t="shared" si="74"/>
        <v>2002</v>
      </c>
      <c r="Q108" s="84">
        <f t="shared" si="75"/>
        <v>2000</v>
      </c>
      <c r="R108" s="84">
        <f t="shared" si="76"/>
        <v>2002</v>
      </c>
      <c r="S108" s="84">
        <f t="shared" si="77"/>
        <v>-2</v>
      </c>
      <c r="T108" s="85"/>
      <c r="U108" s="4"/>
      <c r="V108" s="4"/>
      <c r="W108" s="252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30" customHeight="1" x14ac:dyDescent="0.2">
      <c r="A109" s="86" t="s">
        <v>40</v>
      </c>
      <c r="B109" s="87" t="s">
        <v>219</v>
      </c>
      <c r="C109" s="112" t="s">
        <v>261</v>
      </c>
      <c r="D109" s="81" t="s">
        <v>92</v>
      </c>
      <c r="E109" s="82"/>
      <c r="F109" s="83"/>
      <c r="G109" s="84">
        <f t="shared" si="71"/>
        <v>0</v>
      </c>
      <c r="H109" s="82"/>
      <c r="I109" s="83"/>
      <c r="J109" s="84">
        <f t="shared" si="72"/>
        <v>0</v>
      </c>
      <c r="K109" s="82">
        <v>12</v>
      </c>
      <c r="L109" s="83">
        <v>900</v>
      </c>
      <c r="M109" s="84">
        <f t="shared" si="73"/>
        <v>10800</v>
      </c>
      <c r="N109" s="82">
        <v>40</v>
      </c>
      <c r="O109" s="83">
        <v>251</v>
      </c>
      <c r="P109" s="260">
        <f t="shared" si="74"/>
        <v>10040</v>
      </c>
      <c r="Q109" s="84">
        <f t="shared" si="75"/>
        <v>10800</v>
      </c>
      <c r="R109" s="84">
        <f t="shared" si="76"/>
        <v>10040</v>
      </c>
      <c r="S109" s="84">
        <f t="shared" si="77"/>
        <v>760</v>
      </c>
      <c r="T109" s="85"/>
      <c r="U109" s="4"/>
      <c r="V109" s="4"/>
      <c r="W109" s="252"/>
      <c r="X109" s="258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30" customHeight="1" x14ac:dyDescent="0.2">
      <c r="A110" s="86" t="s">
        <v>40</v>
      </c>
      <c r="B110" s="87" t="s">
        <v>220</v>
      </c>
      <c r="C110" s="112" t="s">
        <v>262</v>
      </c>
      <c r="D110" s="81" t="s">
        <v>92</v>
      </c>
      <c r="E110" s="82"/>
      <c r="F110" s="83"/>
      <c r="G110" s="84">
        <f t="shared" si="71"/>
        <v>0</v>
      </c>
      <c r="H110" s="82"/>
      <c r="I110" s="83"/>
      <c r="J110" s="84">
        <f t="shared" si="72"/>
        <v>0</v>
      </c>
      <c r="K110" s="82">
        <v>8</v>
      </c>
      <c r="L110" s="83">
        <v>500</v>
      </c>
      <c r="M110" s="84">
        <f t="shared" si="73"/>
        <v>4000</v>
      </c>
      <c r="N110" s="82">
        <v>8</v>
      </c>
      <c r="O110" s="83">
        <v>520</v>
      </c>
      <c r="P110" s="260">
        <f t="shared" si="74"/>
        <v>4160</v>
      </c>
      <c r="Q110" s="84">
        <f t="shared" si="75"/>
        <v>4000</v>
      </c>
      <c r="R110" s="84">
        <f t="shared" si="76"/>
        <v>4160</v>
      </c>
      <c r="S110" s="84">
        <f t="shared" si="77"/>
        <v>-160</v>
      </c>
      <c r="T110" s="85"/>
      <c r="U110" s="4"/>
      <c r="V110" s="4"/>
      <c r="W110" s="252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30" customHeight="1" x14ac:dyDescent="0.2">
      <c r="A111" s="86" t="s">
        <v>40</v>
      </c>
      <c r="B111" s="87" t="s">
        <v>221</v>
      </c>
      <c r="C111" s="112" t="s">
        <v>263</v>
      </c>
      <c r="D111" s="81" t="s">
        <v>92</v>
      </c>
      <c r="E111" s="82"/>
      <c r="F111" s="83"/>
      <c r="G111" s="84">
        <f t="shared" si="71"/>
        <v>0</v>
      </c>
      <c r="H111" s="82"/>
      <c r="I111" s="83"/>
      <c r="J111" s="84">
        <f t="shared" si="72"/>
        <v>0</v>
      </c>
      <c r="K111" s="82">
        <v>20</v>
      </c>
      <c r="L111" s="83">
        <v>500</v>
      </c>
      <c r="M111" s="84">
        <f t="shared" si="73"/>
        <v>10000</v>
      </c>
      <c r="N111" s="82">
        <v>20</v>
      </c>
      <c r="O111" s="83">
        <v>399</v>
      </c>
      <c r="P111" s="260">
        <f t="shared" si="74"/>
        <v>7980</v>
      </c>
      <c r="Q111" s="84">
        <f t="shared" si="75"/>
        <v>10000</v>
      </c>
      <c r="R111" s="84">
        <f t="shared" si="76"/>
        <v>7980</v>
      </c>
      <c r="S111" s="84">
        <f t="shared" si="77"/>
        <v>2020</v>
      </c>
      <c r="T111" s="85"/>
      <c r="U111" s="4"/>
      <c r="V111" s="4"/>
      <c r="W111" s="252"/>
      <c r="X111" s="258"/>
      <c r="Y111" s="258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30" customHeight="1" x14ac:dyDescent="0.2">
      <c r="A112" s="86" t="s">
        <v>40</v>
      </c>
      <c r="B112" s="87" t="s">
        <v>222</v>
      </c>
      <c r="C112" s="112" t="s">
        <v>264</v>
      </c>
      <c r="D112" s="81" t="s">
        <v>92</v>
      </c>
      <c r="E112" s="82"/>
      <c r="F112" s="83"/>
      <c r="G112" s="84">
        <f t="shared" si="71"/>
        <v>0</v>
      </c>
      <c r="H112" s="82"/>
      <c r="I112" s="83"/>
      <c r="J112" s="84">
        <f t="shared" si="72"/>
        <v>0</v>
      </c>
      <c r="K112" s="82">
        <v>1</v>
      </c>
      <c r="L112" s="83">
        <v>3500</v>
      </c>
      <c r="M112" s="84">
        <f t="shared" si="73"/>
        <v>3500</v>
      </c>
      <c r="N112" s="82">
        <v>1</v>
      </c>
      <c r="O112" s="83">
        <v>3788.88</v>
      </c>
      <c r="P112" s="260">
        <f t="shared" si="74"/>
        <v>3788.88</v>
      </c>
      <c r="Q112" s="84">
        <f t="shared" si="75"/>
        <v>3500</v>
      </c>
      <c r="R112" s="260">
        <f t="shared" si="76"/>
        <v>3788.88</v>
      </c>
      <c r="S112" s="84">
        <f t="shared" si="77"/>
        <v>-288.88000000000011</v>
      </c>
      <c r="T112" s="85"/>
      <c r="U112" s="4"/>
      <c r="V112" s="4"/>
      <c r="W112" s="252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32.25" customHeight="1" x14ac:dyDescent="0.2">
      <c r="A113" s="86" t="s">
        <v>40</v>
      </c>
      <c r="B113" s="87" t="s">
        <v>223</v>
      </c>
      <c r="C113" s="112" t="s">
        <v>265</v>
      </c>
      <c r="D113" s="81" t="s">
        <v>92</v>
      </c>
      <c r="E113" s="82"/>
      <c r="F113" s="83"/>
      <c r="G113" s="84">
        <f t="shared" si="71"/>
        <v>0</v>
      </c>
      <c r="H113" s="82"/>
      <c r="I113" s="83"/>
      <c r="J113" s="84">
        <f t="shared" si="72"/>
        <v>0</v>
      </c>
      <c r="K113" s="82">
        <v>1</v>
      </c>
      <c r="L113" s="83">
        <v>4000</v>
      </c>
      <c r="M113" s="84">
        <f t="shared" si="73"/>
        <v>4000</v>
      </c>
      <c r="N113" s="82">
        <v>1</v>
      </c>
      <c r="O113" s="83">
        <v>4199</v>
      </c>
      <c r="P113" s="260">
        <f t="shared" si="74"/>
        <v>4199</v>
      </c>
      <c r="Q113" s="84">
        <f t="shared" si="75"/>
        <v>4000</v>
      </c>
      <c r="R113" s="84">
        <f t="shared" si="76"/>
        <v>4199</v>
      </c>
      <c r="S113" s="84">
        <f t="shared" si="77"/>
        <v>-199</v>
      </c>
      <c r="T113" s="85" t="s">
        <v>494</v>
      </c>
      <c r="U113" s="4"/>
      <c r="V113" s="4"/>
      <c r="W113" s="252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30" customHeight="1" x14ac:dyDescent="0.2">
      <c r="A114" s="86" t="s">
        <v>40</v>
      </c>
      <c r="B114" s="87" t="s">
        <v>224</v>
      </c>
      <c r="C114" s="112" t="s">
        <v>266</v>
      </c>
      <c r="D114" s="81" t="s">
        <v>92</v>
      </c>
      <c r="E114" s="82"/>
      <c r="F114" s="83"/>
      <c r="G114" s="84">
        <f t="shared" si="71"/>
        <v>0</v>
      </c>
      <c r="H114" s="82"/>
      <c r="I114" s="83"/>
      <c r="J114" s="84">
        <f t="shared" si="72"/>
        <v>0</v>
      </c>
      <c r="K114" s="82">
        <v>1</v>
      </c>
      <c r="L114" s="83">
        <v>4500</v>
      </c>
      <c r="M114" s="84">
        <f t="shared" si="73"/>
        <v>4500</v>
      </c>
      <c r="N114" s="82">
        <v>1</v>
      </c>
      <c r="O114" s="83">
        <v>4797</v>
      </c>
      <c r="P114" s="260">
        <f t="shared" si="74"/>
        <v>4797</v>
      </c>
      <c r="Q114" s="84">
        <f t="shared" si="75"/>
        <v>4500</v>
      </c>
      <c r="R114" s="84">
        <f t="shared" si="76"/>
        <v>4797</v>
      </c>
      <c r="S114" s="84">
        <f t="shared" si="77"/>
        <v>-297</v>
      </c>
      <c r="T114" s="85" t="s">
        <v>494</v>
      </c>
      <c r="U114" s="4"/>
      <c r="V114" s="4"/>
      <c r="W114" s="252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30" customHeight="1" x14ac:dyDescent="0.2">
      <c r="A115" s="86" t="s">
        <v>40</v>
      </c>
      <c r="B115" s="87" t="s">
        <v>225</v>
      </c>
      <c r="C115" s="112" t="s">
        <v>267</v>
      </c>
      <c r="D115" s="81" t="s">
        <v>92</v>
      </c>
      <c r="E115" s="82"/>
      <c r="F115" s="83"/>
      <c r="G115" s="84">
        <f t="shared" si="71"/>
        <v>0</v>
      </c>
      <c r="H115" s="82"/>
      <c r="I115" s="83"/>
      <c r="J115" s="84">
        <f t="shared" si="72"/>
        <v>0</v>
      </c>
      <c r="K115" s="82">
        <v>2</v>
      </c>
      <c r="L115" s="83">
        <v>135</v>
      </c>
      <c r="M115" s="84">
        <f t="shared" si="73"/>
        <v>270</v>
      </c>
      <c r="N115" s="82">
        <v>4</v>
      </c>
      <c r="O115" s="83">
        <v>72.959999999999994</v>
      </c>
      <c r="P115" s="260">
        <f t="shared" si="74"/>
        <v>291.83999999999997</v>
      </c>
      <c r="Q115" s="84">
        <f t="shared" si="75"/>
        <v>270</v>
      </c>
      <c r="R115" s="84">
        <f t="shared" si="76"/>
        <v>291.83999999999997</v>
      </c>
      <c r="S115" s="84">
        <f t="shared" si="77"/>
        <v>-21.839999999999975</v>
      </c>
      <c r="T115" s="85"/>
      <c r="U115" s="4"/>
      <c r="V115" s="4"/>
      <c r="W115" s="252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ht="30" customHeight="1" x14ac:dyDescent="0.2">
      <c r="A116" s="86" t="s">
        <v>40</v>
      </c>
      <c r="B116" s="87" t="s">
        <v>226</v>
      </c>
      <c r="C116" s="112" t="s">
        <v>268</v>
      </c>
      <c r="D116" s="81" t="s">
        <v>92</v>
      </c>
      <c r="E116" s="82"/>
      <c r="F116" s="83"/>
      <c r="G116" s="84">
        <f t="shared" si="71"/>
        <v>0</v>
      </c>
      <c r="H116" s="82"/>
      <c r="I116" s="83"/>
      <c r="J116" s="84">
        <f t="shared" si="72"/>
        <v>0</v>
      </c>
      <c r="K116" s="82">
        <v>1</v>
      </c>
      <c r="L116" s="83">
        <v>5999</v>
      </c>
      <c r="M116" s="84">
        <f t="shared" si="73"/>
        <v>5999</v>
      </c>
      <c r="N116" s="82">
        <v>1</v>
      </c>
      <c r="O116" s="83">
        <v>5935</v>
      </c>
      <c r="P116" s="260">
        <f t="shared" si="74"/>
        <v>5935</v>
      </c>
      <c r="Q116" s="84">
        <f t="shared" si="75"/>
        <v>5999</v>
      </c>
      <c r="R116" s="84">
        <f t="shared" si="76"/>
        <v>5935</v>
      </c>
      <c r="S116" s="84">
        <f t="shared" si="77"/>
        <v>64</v>
      </c>
      <c r="T116" s="85" t="s">
        <v>494</v>
      </c>
      <c r="U116" s="4"/>
      <c r="V116" s="4"/>
      <c r="W116" s="252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ht="30" customHeight="1" x14ac:dyDescent="0.2">
      <c r="A117" s="86" t="s">
        <v>40</v>
      </c>
      <c r="B117" s="87" t="s">
        <v>227</v>
      </c>
      <c r="C117" s="112" t="s">
        <v>269</v>
      </c>
      <c r="D117" s="81" t="s">
        <v>92</v>
      </c>
      <c r="E117" s="82"/>
      <c r="F117" s="83"/>
      <c r="G117" s="84">
        <f t="shared" si="71"/>
        <v>0</v>
      </c>
      <c r="H117" s="82"/>
      <c r="I117" s="83"/>
      <c r="J117" s="84">
        <f t="shared" si="72"/>
        <v>0</v>
      </c>
      <c r="K117" s="82">
        <v>1</v>
      </c>
      <c r="L117" s="83">
        <v>3800</v>
      </c>
      <c r="M117" s="84">
        <f t="shared" si="73"/>
        <v>3800</v>
      </c>
      <c r="N117" s="82">
        <v>1</v>
      </c>
      <c r="O117" s="83">
        <v>4099</v>
      </c>
      <c r="P117" s="260">
        <f t="shared" si="74"/>
        <v>4099</v>
      </c>
      <c r="Q117" s="84">
        <f t="shared" si="75"/>
        <v>3800</v>
      </c>
      <c r="R117" s="84">
        <f t="shared" si="76"/>
        <v>4099</v>
      </c>
      <c r="S117" s="84">
        <f t="shared" si="77"/>
        <v>-299</v>
      </c>
      <c r="T117" s="85" t="s">
        <v>494</v>
      </c>
      <c r="U117" s="4"/>
      <c r="V117" s="4"/>
      <c r="W117" s="252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30" customHeight="1" x14ac:dyDescent="0.2">
      <c r="A118" s="86" t="s">
        <v>40</v>
      </c>
      <c r="B118" s="294" t="s">
        <v>228</v>
      </c>
      <c r="C118" s="112" t="s">
        <v>270</v>
      </c>
      <c r="D118" s="81" t="s">
        <v>92</v>
      </c>
      <c r="E118" s="82"/>
      <c r="F118" s="83"/>
      <c r="G118" s="84">
        <f t="shared" si="71"/>
        <v>0</v>
      </c>
      <c r="H118" s="82"/>
      <c r="I118" s="83"/>
      <c r="J118" s="84">
        <f t="shared" si="72"/>
        <v>0</v>
      </c>
      <c r="K118" s="82">
        <v>106</v>
      </c>
      <c r="L118" s="83">
        <v>100</v>
      </c>
      <c r="M118" s="84">
        <f t="shared" si="73"/>
        <v>10600</v>
      </c>
      <c r="N118" s="82">
        <v>22</v>
      </c>
      <c r="O118" s="83">
        <v>492.88799999999998</v>
      </c>
      <c r="P118" s="260">
        <f t="shared" si="74"/>
        <v>10843.536</v>
      </c>
      <c r="Q118" s="84">
        <f t="shared" si="75"/>
        <v>10600</v>
      </c>
      <c r="R118" s="84">
        <f t="shared" si="76"/>
        <v>10843.536</v>
      </c>
      <c r="S118" s="84">
        <f t="shared" si="77"/>
        <v>-243.53600000000006</v>
      </c>
      <c r="T118" s="85"/>
      <c r="U118" s="4"/>
      <c r="V118" s="4"/>
      <c r="W118" s="252"/>
      <c r="X118" s="258"/>
      <c r="Y118" s="259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30" customHeight="1" x14ac:dyDescent="0.2">
      <c r="A119" s="86" t="s">
        <v>40</v>
      </c>
      <c r="B119" s="87" t="s">
        <v>229</v>
      </c>
      <c r="C119" s="112" t="s">
        <v>272</v>
      </c>
      <c r="D119" s="81" t="s">
        <v>92</v>
      </c>
      <c r="E119" s="82"/>
      <c r="F119" s="83"/>
      <c r="G119" s="84">
        <f t="shared" si="71"/>
        <v>0</v>
      </c>
      <c r="H119" s="82"/>
      <c r="I119" s="83"/>
      <c r="J119" s="84">
        <f t="shared" si="72"/>
        <v>0</v>
      </c>
      <c r="K119" s="82">
        <v>120</v>
      </c>
      <c r="L119" s="83">
        <v>50</v>
      </c>
      <c r="M119" s="84">
        <f t="shared" si="73"/>
        <v>6000</v>
      </c>
      <c r="N119" s="82">
        <v>142</v>
      </c>
      <c r="O119" s="83">
        <v>46.494100000000003</v>
      </c>
      <c r="P119" s="260">
        <f t="shared" si="74"/>
        <v>6602.1622000000007</v>
      </c>
      <c r="Q119" s="84">
        <f t="shared" si="75"/>
        <v>6000</v>
      </c>
      <c r="R119" s="84">
        <f t="shared" si="76"/>
        <v>6602.1622000000007</v>
      </c>
      <c r="S119" s="84">
        <f t="shared" si="77"/>
        <v>-602.16220000000067</v>
      </c>
      <c r="T119" s="85"/>
      <c r="U119" s="4"/>
      <c r="V119" s="4"/>
      <c r="W119" s="252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30" customHeight="1" x14ac:dyDescent="0.2">
      <c r="A120" s="86" t="s">
        <v>40</v>
      </c>
      <c r="B120" s="87" t="s">
        <v>230</v>
      </c>
      <c r="C120" s="112" t="s">
        <v>271</v>
      </c>
      <c r="D120" s="81" t="s">
        <v>92</v>
      </c>
      <c r="E120" s="82"/>
      <c r="F120" s="83"/>
      <c r="G120" s="84">
        <f t="shared" si="71"/>
        <v>0</v>
      </c>
      <c r="H120" s="82"/>
      <c r="I120" s="83"/>
      <c r="J120" s="84">
        <f t="shared" si="72"/>
        <v>0</v>
      </c>
      <c r="K120" s="82">
        <v>120</v>
      </c>
      <c r="L120" s="83">
        <v>50</v>
      </c>
      <c r="M120" s="84">
        <f t="shared" si="73"/>
        <v>6000</v>
      </c>
      <c r="N120" s="82">
        <v>242</v>
      </c>
      <c r="O120" s="296">
        <v>27.26455</v>
      </c>
      <c r="P120" s="260">
        <f t="shared" si="74"/>
        <v>6598.0210999999999</v>
      </c>
      <c r="Q120" s="84">
        <f t="shared" si="75"/>
        <v>6000</v>
      </c>
      <c r="R120" s="260">
        <f t="shared" si="76"/>
        <v>6598.0210999999999</v>
      </c>
      <c r="S120" s="84">
        <f t="shared" si="77"/>
        <v>-598.02109999999993</v>
      </c>
      <c r="T120" s="85"/>
      <c r="U120" s="4"/>
      <c r="V120" s="4"/>
      <c r="W120" s="252"/>
      <c r="X120" s="258"/>
      <c r="Y120" s="259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ht="30" customHeight="1" x14ac:dyDescent="0.2">
      <c r="A121" s="86" t="s">
        <v>40</v>
      </c>
      <c r="B121" s="87" t="s">
        <v>231</v>
      </c>
      <c r="C121" s="112" t="s">
        <v>273</v>
      </c>
      <c r="D121" s="81" t="s">
        <v>92</v>
      </c>
      <c r="E121" s="82"/>
      <c r="F121" s="83"/>
      <c r="G121" s="84">
        <f t="shared" si="71"/>
        <v>0</v>
      </c>
      <c r="H121" s="82"/>
      <c r="I121" s="83"/>
      <c r="J121" s="84">
        <f t="shared" si="72"/>
        <v>0</v>
      </c>
      <c r="K121" s="82">
        <v>3</v>
      </c>
      <c r="L121" s="83">
        <v>4500</v>
      </c>
      <c r="M121" s="84">
        <f t="shared" si="73"/>
        <v>13500</v>
      </c>
      <c r="N121" s="82">
        <v>4</v>
      </c>
      <c r="O121" s="83">
        <v>3571.25</v>
      </c>
      <c r="P121" s="260">
        <f t="shared" si="74"/>
        <v>14285</v>
      </c>
      <c r="Q121" s="84">
        <f t="shared" si="75"/>
        <v>13500</v>
      </c>
      <c r="R121" s="260">
        <f t="shared" si="76"/>
        <v>14285</v>
      </c>
      <c r="S121" s="84">
        <f t="shared" si="77"/>
        <v>-785</v>
      </c>
      <c r="T121" s="85"/>
      <c r="U121" s="4"/>
      <c r="V121" s="4"/>
      <c r="W121" s="252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ht="54.6" customHeight="1" x14ac:dyDescent="0.2">
      <c r="A122" s="86" t="s">
        <v>40</v>
      </c>
      <c r="B122" s="87" t="s">
        <v>232</v>
      </c>
      <c r="C122" s="295" t="s">
        <v>274</v>
      </c>
      <c r="D122" s="81" t="s">
        <v>92</v>
      </c>
      <c r="E122" s="82"/>
      <c r="F122" s="83"/>
      <c r="G122" s="84">
        <f t="shared" si="71"/>
        <v>0</v>
      </c>
      <c r="H122" s="82"/>
      <c r="I122" s="83"/>
      <c r="J122" s="84">
        <f t="shared" si="72"/>
        <v>0</v>
      </c>
      <c r="K122" s="82">
        <v>4</v>
      </c>
      <c r="L122" s="83">
        <v>1725</v>
      </c>
      <c r="M122" s="84">
        <f t="shared" si="73"/>
        <v>6900</v>
      </c>
      <c r="N122" s="82">
        <v>6</v>
      </c>
      <c r="O122" s="83">
        <v>1270.01</v>
      </c>
      <c r="P122" s="260">
        <f t="shared" si="74"/>
        <v>7620.0599999999995</v>
      </c>
      <c r="Q122" s="84">
        <f t="shared" si="75"/>
        <v>6900</v>
      </c>
      <c r="R122" s="260">
        <f t="shared" si="76"/>
        <v>7620.0599999999995</v>
      </c>
      <c r="S122" s="84">
        <f t="shared" si="77"/>
        <v>-720.05999999999949</v>
      </c>
      <c r="T122" s="85"/>
      <c r="U122" s="4"/>
      <c r="V122" s="4"/>
      <c r="W122" s="252"/>
      <c r="X122" s="257"/>
      <c r="Y122" s="261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30" customHeight="1" thickBot="1" x14ac:dyDescent="0.25">
      <c r="A123" s="86" t="s">
        <v>40</v>
      </c>
      <c r="B123" s="87" t="s">
        <v>233</v>
      </c>
      <c r="C123" s="112" t="s">
        <v>275</v>
      </c>
      <c r="D123" s="81" t="s">
        <v>92</v>
      </c>
      <c r="E123" s="82"/>
      <c r="F123" s="83"/>
      <c r="G123" s="84">
        <f t="shared" si="71"/>
        <v>0</v>
      </c>
      <c r="H123" s="82"/>
      <c r="I123" s="83"/>
      <c r="J123" s="84">
        <f t="shared" si="72"/>
        <v>0</v>
      </c>
      <c r="K123" s="82">
        <v>2</v>
      </c>
      <c r="L123" s="83">
        <v>1800</v>
      </c>
      <c r="M123" s="84">
        <f t="shared" si="73"/>
        <v>3600</v>
      </c>
      <c r="N123" s="82">
        <v>2</v>
      </c>
      <c r="O123" s="83">
        <v>1762.8</v>
      </c>
      <c r="P123" s="260">
        <f t="shared" si="74"/>
        <v>3525.6</v>
      </c>
      <c r="Q123" s="84">
        <f t="shared" si="75"/>
        <v>3600</v>
      </c>
      <c r="R123" s="84">
        <f t="shared" si="76"/>
        <v>3525.6</v>
      </c>
      <c r="S123" s="84">
        <f t="shared" si="77"/>
        <v>74.400000000000091</v>
      </c>
      <c r="T123" s="85"/>
      <c r="U123" s="4"/>
      <c r="V123" s="4"/>
      <c r="W123" s="252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30" customHeight="1" x14ac:dyDescent="0.2">
      <c r="A124" s="96" t="s">
        <v>95</v>
      </c>
      <c r="B124" s="97"/>
      <c r="C124" s="98"/>
      <c r="D124" s="99"/>
      <c r="E124" s="100"/>
      <c r="F124" s="101"/>
      <c r="G124" s="102">
        <f>SUM(G85:G123)</f>
        <v>4600.4399999999996</v>
      </c>
      <c r="H124" s="100"/>
      <c r="I124" s="101"/>
      <c r="J124" s="102">
        <f>SUM(J85:J123)</f>
        <v>4600.4399999999996</v>
      </c>
      <c r="K124" s="100"/>
      <c r="L124" s="101"/>
      <c r="M124" s="102">
        <f>SUM(M85:M123)</f>
        <v>259349</v>
      </c>
      <c r="N124" s="100"/>
      <c r="O124" s="101"/>
      <c r="P124" s="102">
        <f t="shared" ref="P124:S124" si="78">SUM(P85:P123)</f>
        <v>269858.48589999997</v>
      </c>
      <c r="Q124" s="102">
        <f t="shared" si="78"/>
        <v>263949.44</v>
      </c>
      <c r="R124" s="102">
        <f t="shared" si="78"/>
        <v>274458.92589999997</v>
      </c>
      <c r="S124" s="102">
        <f t="shared" si="78"/>
        <v>-10509.485900000001</v>
      </c>
      <c r="T124" s="103"/>
      <c r="U124" s="7"/>
      <c r="V124" s="4"/>
      <c r="W124" s="252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42" customHeight="1" x14ac:dyDescent="0.2">
      <c r="A125" s="71" t="s">
        <v>29</v>
      </c>
      <c r="B125" s="72" t="s">
        <v>96</v>
      </c>
      <c r="C125" s="108" t="s">
        <v>97</v>
      </c>
      <c r="D125" s="73"/>
      <c r="E125" s="74"/>
      <c r="F125" s="75"/>
      <c r="G125" s="104"/>
      <c r="H125" s="74"/>
      <c r="I125" s="75"/>
      <c r="J125" s="104"/>
      <c r="K125" s="74"/>
      <c r="L125" s="75"/>
      <c r="M125" s="104"/>
      <c r="N125" s="74"/>
      <c r="O125" s="75"/>
      <c r="P125" s="104"/>
      <c r="Q125" s="104"/>
      <c r="R125" s="104"/>
      <c r="S125" s="104"/>
      <c r="T125" s="77"/>
      <c r="U125" s="70"/>
      <c r="V125" s="70"/>
      <c r="W125" s="253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</row>
    <row r="126" spans="1:38" ht="30" customHeight="1" x14ac:dyDescent="0.2">
      <c r="A126" s="78" t="s">
        <v>40</v>
      </c>
      <c r="B126" s="105" t="s">
        <v>98</v>
      </c>
      <c r="C126" s="112" t="s">
        <v>99</v>
      </c>
      <c r="D126" s="81" t="s">
        <v>43</v>
      </c>
      <c r="E126" s="82">
        <v>2</v>
      </c>
      <c r="F126" s="83">
        <v>178.10400000000001</v>
      </c>
      <c r="G126" s="84">
        <f t="shared" ref="G126:G127" si="79">E126*F126</f>
        <v>356.20800000000003</v>
      </c>
      <c r="H126" s="82">
        <v>2</v>
      </c>
      <c r="I126" s="83">
        <v>178.10400000000001</v>
      </c>
      <c r="J126" s="84">
        <f t="shared" ref="J126:J127" si="80">H126*I126</f>
        <v>356.20800000000003</v>
      </c>
      <c r="K126" s="82">
        <v>5</v>
      </c>
      <c r="L126" s="83">
        <v>350</v>
      </c>
      <c r="M126" s="84">
        <f t="shared" ref="M126:M127" si="81">K126*L126</f>
        <v>1750</v>
      </c>
      <c r="N126" s="82">
        <v>5</v>
      </c>
      <c r="O126" s="83">
        <v>377</v>
      </c>
      <c r="P126" s="260">
        <f t="shared" ref="P126:P127" si="82">N126*O126</f>
        <v>1885</v>
      </c>
      <c r="Q126" s="84">
        <f t="shared" ref="Q126:Q127" si="83">G126+M126</f>
        <v>2106.2080000000001</v>
      </c>
      <c r="R126" s="84">
        <f t="shared" ref="R126:R127" si="84">J126+P126</f>
        <v>2241.2080000000001</v>
      </c>
      <c r="S126" s="84">
        <f t="shared" ref="S126:S127" si="85">Q126-R126</f>
        <v>-135</v>
      </c>
      <c r="T126" s="85"/>
      <c r="U126" s="4"/>
      <c r="V126" s="4"/>
      <c r="W126" s="252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ht="30" customHeight="1" x14ac:dyDescent="0.2">
      <c r="A127" s="86" t="s">
        <v>40</v>
      </c>
      <c r="B127" s="87" t="s">
        <v>100</v>
      </c>
      <c r="C127" s="112" t="s">
        <v>279</v>
      </c>
      <c r="D127" s="81" t="s">
        <v>43</v>
      </c>
      <c r="E127" s="82"/>
      <c r="F127" s="83"/>
      <c r="G127" s="84">
        <f t="shared" si="79"/>
        <v>0</v>
      </c>
      <c r="H127" s="82"/>
      <c r="I127" s="83"/>
      <c r="J127" s="84">
        <f t="shared" si="80"/>
        <v>0</v>
      </c>
      <c r="K127" s="82">
        <v>5</v>
      </c>
      <c r="L127" s="83">
        <v>576.77300000000002</v>
      </c>
      <c r="M127" s="84">
        <f t="shared" si="81"/>
        <v>2883.8650000000002</v>
      </c>
      <c r="N127" s="82">
        <v>5</v>
      </c>
      <c r="O127" s="83">
        <v>576.774</v>
      </c>
      <c r="P127" s="260">
        <f t="shared" si="82"/>
        <v>2883.87</v>
      </c>
      <c r="Q127" s="84">
        <f t="shared" si="83"/>
        <v>2883.8650000000002</v>
      </c>
      <c r="R127" s="84">
        <f t="shared" si="84"/>
        <v>2883.87</v>
      </c>
      <c r="S127" s="84">
        <f t="shared" si="85"/>
        <v>-4.999999999654392E-3</v>
      </c>
      <c r="T127" s="85"/>
      <c r="U127" s="4"/>
      <c r="V127" s="4"/>
      <c r="W127" s="252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30" customHeight="1" x14ac:dyDescent="0.2">
      <c r="A128" s="86" t="s">
        <v>40</v>
      </c>
      <c r="B128" s="87" t="s">
        <v>101</v>
      </c>
      <c r="C128" s="112" t="s">
        <v>279</v>
      </c>
      <c r="D128" s="81" t="s">
        <v>43</v>
      </c>
      <c r="E128" s="82"/>
      <c r="F128" s="83"/>
      <c r="G128" s="84">
        <f t="shared" ref="G128:G131" si="86">E128*F128</f>
        <v>0</v>
      </c>
      <c r="H128" s="82"/>
      <c r="I128" s="83"/>
      <c r="J128" s="84">
        <f t="shared" ref="J128:J131" si="87">H128*I128</f>
        <v>0</v>
      </c>
      <c r="K128" s="82">
        <v>1</v>
      </c>
      <c r="L128" s="83">
        <v>599</v>
      </c>
      <c r="M128" s="84">
        <f t="shared" ref="M128:M131" si="88">K128*L128</f>
        <v>599</v>
      </c>
      <c r="N128" s="82">
        <v>1</v>
      </c>
      <c r="O128" s="83">
        <v>599</v>
      </c>
      <c r="P128" s="260">
        <f t="shared" ref="P128:P131" si="89">N128*O128</f>
        <v>599</v>
      </c>
      <c r="Q128" s="84">
        <f t="shared" ref="Q128:Q131" si="90">G128+M128</f>
        <v>599</v>
      </c>
      <c r="R128" s="84">
        <f t="shared" ref="R128:R131" si="91">J128+P128</f>
        <v>599</v>
      </c>
      <c r="S128" s="84">
        <f t="shared" ref="S128:S131" si="92">Q128-R128</f>
        <v>0</v>
      </c>
      <c r="T128" s="85"/>
      <c r="U128" s="4"/>
      <c r="V128" s="4"/>
      <c r="W128" s="252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34.9" customHeight="1" x14ac:dyDescent="0.2">
      <c r="A129" s="86" t="s">
        <v>40</v>
      </c>
      <c r="B129" s="87" t="s">
        <v>276</v>
      </c>
      <c r="C129" s="112" t="s">
        <v>280</v>
      </c>
      <c r="D129" s="81" t="s">
        <v>282</v>
      </c>
      <c r="E129" s="82"/>
      <c r="F129" s="83"/>
      <c r="G129" s="84">
        <f t="shared" si="86"/>
        <v>0</v>
      </c>
      <c r="H129" s="82"/>
      <c r="I129" s="83"/>
      <c r="J129" s="84">
        <f t="shared" si="87"/>
        <v>0</v>
      </c>
      <c r="K129" s="82">
        <v>2</v>
      </c>
      <c r="L129" s="83">
        <v>1913</v>
      </c>
      <c r="M129" s="84">
        <f t="shared" si="88"/>
        <v>3826</v>
      </c>
      <c r="N129" s="82">
        <v>4</v>
      </c>
      <c r="O129" s="83">
        <v>902.25</v>
      </c>
      <c r="P129" s="260">
        <f t="shared" si="89"/>
        <v>3609</v>
      </c>
      <c r="Q129" s="84">
        <f t="shared" si="90"/>
        <v>3826</v>
      </c>
      <c r="R129" s="84">
        <f t="shared" si="91"/>
        <v>3609</v>
      </c>
      <c r="S129" s="84">
        <f t="shared" si="92"/>
        <v>217</v>
      </c>
      <c r="T129" s="85"/>
      <c r="U129" s="4"/>
      <c r="V129" s="4"/>
      <c r="W129" s="252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44.45" customHeight="1" x14ac:dyDescent="0.2">
      <c r="A130" s="86" t="s">
        <v>40</v>
      </c>
      <c r="B130" s="87" t="s">
        <v>277</v>
      </c>
      <c r="C130" s="112" t="s">
        <v>281</v>
      </c>
      <c r="D130" s="81" t="s">
        <v>282</v>
      </c>
      <c r="E130" s="82"/>
      <c r="F130" s="83"/>
      <c r="G130" s="84">
        <f t="shared" si="86"/>
        <v>0</v>
      </c>
      <c r="H130" s="82"/>
      <c r="I130" s="83"/>
      <c r="J130" s="84">
        <f t="shared" si="87"/>
        <v>0</v>
      </c>
      <c r="K130" s="82">
        <v>1</v>
      </c>
      <c r="L130" s="83">
        <v>3500</v>
      </c>
      <c r="M130" s="84">
        <f t="shared" si="88"/>
        <v>3500</v>
      </c>
      <c r="N130" s="82">
        <v>0</v>
      </c>
      <c r="O130" s="83">
        <v>0</v>
      </c>
      <c r="P130" s="260">
        <f t="shared" si="89"/>
        <v>0</v>
      </c>
      <c r="Q130" s="84">
        <f t="shared" si="90"/>
        <v>3500</v>
      </c>
      <c r="R130" s="84">
        <f t="shared" si="91"/>
        <v>0</v>
      </c>
      <c r="S130" s="84">
        <f t="shared" si="92"/>
        <v>3500</v>
      </c>
      <c r="T130" s="85"/>
      <c r="U130" s="4"/>
      <c r="V130" s="4"/>
      <c r="W130" s="252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ht="30" customHeight="1" thickBot="1" x14ac:dyDescent="0.25">
      <c r="A131" s="86" t="s">
        <v>40</v>
      </c>
      <c r="B131" s="87" t="s">
        <v>278</v>
      </c>
      <c r="C131" s="112" t="s">
        <v>283</v>
      </c>
      <c r="D131" s="81" t="s">
        <v>282</v>
      </c>
      <c r="E131" s="82"/>
      <c r="F131" s="83"/>
      <c r="G131" s="84">
        <f t="shared" si="86"/>
        <v>0</v>
      </c>
      <c r="H131" s="82"/>
      <c r="I131" s="83"/>
      <c r="J131" s="84">
        <f t="shared" si="87"/>
        <v>0</v>
      </c>
      <c r="K131" s="82">
        <v>1</v>
      </c>
      <c r="L131" s="83">
        <v>11500</v>
      </c>
      <c r="M131" s="84">
        <f t="shared" si="88"/>
        <v>11500</v>
      </c>
      <c r="N131" s="82">
        <v>1</v>
      </c>
      <c r="O131" s="296">
        <v>12650</v>
      </c>
      <c r="P131" s="260">
        <f t="shared" si="89"/>
        <v>12650</v>
      </c>
      <c r="Q131" s="84">
        <f t="shared" si="90"/>
        <v>11500</v>
      </c>
      <c r="R131" s="84">
        <f t="shared" si="91"/>
        <v>12650</v>
      </c>
      <c r="S131" s="84">
        <f t="shared" si="92"/>
        <v>-1150</v>
      </c>
      <c r="T131" s="85"/>
      <c r="U131" s="4"/>
      <c r="V131" s="4"/>
      <c r="W131" s="252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ht="30" customHeight="1" x14ac:dyDescent="0.2">
      <c r="A132" s="96" t="s">
        <v>102</v>
      </c>
      <c r="B132" s="97"/>
      <c r="C132" s="98"/>
      <c r="D132" s="99"/>
      <c r="E132" s="100"/>
      <c r="F132" s="101"/>
      <c r="G132" s="102">
        <f>SUM(G126:G131)</f>
        <v>356.20800000000003</v>
      </c>
      <c r="H132" s="100"/>
      <c r="I132" s="101"/>
      <c r="J132" s="102">
        <f>SUM(J126:J131)</f>
        <v>356.20800000000003</v>
      </c>
      <c r="K132" s="100"/>
      <c r="L132" s="101"/>
      <c r="M132" s="102">
        <f>SUM(M126:M131)</f>
        <v>24058.864999999998</v>
      </c>
      <c r="N132" s="100"/>
      <c r="O132" s="101"/>
      <c r="P132" s="102">
        <f t="shared" ref="P132:S132" si="93">SUM(P126:P131)</f>
        <v>21626.87</v>
      </c>
      <c r="Q132" s="102">
        <f t="shared" si="93"/>
        <v>24415.073</v>
      </c>
      <c r="R132" s="102">
        <f t="shared" si="93"/>
        <v>21983.078000000001</v>
      </c>
      <c r="S132" s="102">
        <f t="shared" si="93"/>
        <v>2431.9950000000003</v>
      </c>
      <c r="T132" s="103"/>
      <c r="U132" s="7"/>
      <c r="V132" s="4"/>
      <c r="W132" s="252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30" customHeight="1" x14ac:dyDescent="0.2">
      <c r="A133" s="71" t="s">
        <v>29</v>
      </c>
      <c r="B133" s="72" t="s">
        <v>103</v>
      </c>
      <c r="C133" s="108" t="s">
        <v>104</v>
      </c>
      <c r="D133" s="73"/>
      <c r="E133" s="74"/>
      <c r="F133" s="75"/>
      <c r="G133" s="104"/>
      <c r="H133" s="74"/>
      <c r="I133" s="75"/>
      <c r="J133" s="104"/>
      <c r="K133" s="74"/>
      <c r="L133" s="75"/>
      <c r="M133" s="104"/>
      <c r="N133" s="74"/>
      <c r="O133" s="75"/>
      <c r="P133" s="104"/>
      <c r="Q133" s="104"/>
      <c r="R133" s="104"/>
      <c r="S133" s="104"/>
      <c r="T133" s="77"/>
      <c r="U133" s="70"/>
      <c r="V133" s="70"/>
      <c r="W133" s="253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</row>
    <row r="134" spans="1:38" ht="30" customHeight="1" x14ac:dyDescent="0.2">
      <c r="A134" s="78" t="s">
        <v>40</v>
      </c>
      <c r="B134" s="105" t="s">
        <v>105</v>
      </c>
      <c r="C134" s="107" t="s">
        <v>106</v>
      </c>
      <c r="D134" s="81"/>
      <c r="E134" s="82"/>
      <c r="F134" s="83"/>
      <c r="G134" s="84">
        <f t="shared" ref="G134:G136" si="94">E134*F134</f>
        <v>0</v>
      </c>
      <c r="H134" s="82"/>
      <c r="I134" s="83"/>
      <c r="J134" s="84">
        <f t="shared" ref="J134:J136" si="95">H134*I134</f>
        <v>0</v>
      </c>
      <c r="K134" s="82"/>
      <c r="L134" s="83"/>
      <c r="M134" s="84">
        <f t="shared" ref="M134:M136" si="96">K134*L134</f>
        <v>0</v>
      </c>
      <c r="N134" s="82"/>
      <c r="O134" s="83"/>
      <c r="P134" s="84">
        <f t="shared" ref="P134:P136" si="97">N134*O134</f>
        <v>0</v>
      </c>
      <c r="Q134" s="84">
        <f t="shared" ref="Q134:Q136" si="98">G134+M134</f>
        <v>0</v>
      </c>
      <c r="R134" s="84">
        <f t="shared" ref="R134:R136" si="99">J134+P134</f>
        <v>0</v>
      </c>
      <c r="S134" s="84">
        <f t="shared" ref="S134:S136" si="100">Q134-R134</f>
        <v>0</v>
      </c>
      <c r="T134" s="85"/>
      <c r="U134" s="4"/>
      <c r="V134" s="4"/>
      <c r="W134" s="252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ht="30" customHeight="1" x14ac:dyDescent="0.2">
      <c r="A135" s="78" t="s">
        <v>40</v>
      </c>
      <c r="B135" s="79" t="s">
        <v>107</v>
      </c>
      <c r="C135" s="107" t="s">
        <v>108</v>
      </c>
      <c r="D135" s="81"/>
      <c r="E135" s="82"/>
      <c r="F135" s="83"/>
      <c r="G135" s="84">
        <f t="shared" si="94"/>
        <v>0</v>
      </c>
      <c r="H135" s="82"/>
      <c r="I135" s="83"/>
      <c r="J135" s="84">
        <f t="shared" si="95"/>
        <v>0</v>
      </c>
      <c r="K135" s="82">
        <v>5</v>
      </c>
      <c r="L135" s="83">
        <v>350</v>
      </c>
      <c r="M135" s="84">
        <f t="shared" si="96"/>
        <v>1750</v>
      </c>
      <c r="N135" s="82">
        <v>2</v>
      </c>
      <c r="O135" s="83">
        <v>546.70000000000005</v>
      </c>
      <c r="P135" s="84">
        <f t="shared" si="97"/>
        <v>1093.4000000000001</v>
      </c>
      <c r="Q135" s="84">
        <f t="shared" si="98"/>
        <v>1750</v>
      </c>
      <c r="R135" s="84">
        <f t="shared" si="99"/>
        <v>1093.4000000000001</v>
      </c>
      <c r="S135" s="84">
        <f t="shared" si="100"/>
        <v>656.59999999999991</v>
      </c>
      <c r="T135" s="85"/>
      <c r="U135" s="4"/>
      <c r="V135" s="4"/>
      <c r="W135" s="252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ht="30" customHeight="1" x14ac:dyDescent="0.2">
      <c r="A136" s="86" t="s">
        <v>40</v>
      </c>
      <c r="B136" s="87" t="s">
        <v>109</v>
      </c>
      <c r="C136" s="107" t="s">
        <v>110</v>
      </c>
      <c r="D136" s="81"/>
      <c r="E136" s="82"/>
      <c r="F136" s="83"/>
      <c r="G136" s="84">
        <f t="shared" si="94"/>
        <v>0</v>
      </c>
      <c r="H136" s="82"/>
      <c r="I136" s="83"/>
      <c r="J136" s="84">
        <f t="shared" si="95"/>
        <v>0</v>
      </c>
      <c r="K136" s="82"/>
      <c r="L136" s="83"/>
      <c r="M136" s="84">
        <f t="shared" si="96"/>
        <v>0</v>
      </c>
      <c r="N136" s="82"/>
      <c r="O136" s="83"/>
      <c r="P136" s="84">
        <f t="shared" si="97"/>
        <v>0</v>
      </c>
      <c r="Q136" s="84">
        <f t="shared" si="98"/>
        <v>0</v>
      </c>
      <c r="R136" s="84">
        <f t="shared" si="99"/>
        <v>0</v>
      </c>
      <c r="S136" s="84">
        <f t="shared" si="100"/>
        <v>0</v>
      </c>
      <c r="T136" s="85"/>
      <c r="U136" s="4"/>
      <c r="V136" s="4"/>
      <c r="W136" s="252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ht="30" customHeight="1" x14ac:dyDescent="0.2">
      <c r="A137" s="111" t="s">
        <v>111</v>
      </c>
      <c r="B137" s="114"/>
      <c r="C137" s="98"/>
      <c r="D137" s="99"/>
      <c r="E137" s="100"/>
      <c r="F137" s="101"/>
      <c r="G137" s="102">
        <f>SUM(G134:G136)</f>
        <v>0</v>
      </c>
      <c r="H137" s="100"/>
      <c r="I137" s="101"/>
      <c r="J137" s="102">
        <f>SUM(J134:J136)</f>
        <v>0</v>
      </c>
      <c r="K137" s="100"/>
      <c r="L137" s="101"/>
      <c r="M137" s="102">
        <f>SUM(M134:M136)</f>
        <v>1750</v>
      </c>
      <c r="N137" s="100"/>
      <c r="O137" s="101"/>
      <c r="P137" s="102">
        <f t="shared" ref="P137:S137" si="101">SUM(P134:P136)</f>
        <v>1093.4000000000001</v>
      </c>
      <c r="Q137" s="102">
        <f t="shared" si="101"/>
        <v>1750</v>
      </c>
      <c r="R137" s="102">
        <f t="shared" si="101"/>
        <v>1093.4000000000001</v>
      </c>
      <c r="S137" s="102">
        <f t="shared" si="101"/>
        <v>656.59999999999991</v>
      </c>
      <c r="T137" s="103"/>
      <c r="U137" s="7"/>
      <c r="V137" s="7"/>
      <c r="W137" s="249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30" customHeight="1" x14ac:dyDescent="0.25">
      <c r="A138" s="71" t="s">
        <v>29</v>
      </c>
      <c r="B138" s="115" t="s">
        <v>112</v>
      </c>
      <c r="C138" s="116" t="s">
        <v>113</v>
      </c>
      <c r="D138" s="73"/>
      <c r="E138" s="74"/>
      <c r="F138" s="75"/>
      <c r="G138" s="104"/>
      <c r="H138" s="74"/>
      <c r="I138" s="75"/>
      <c r="J138" s="104"/>
      <c r="K138" s="74"/>
      <c r="L138" s="75"/>
      <c r="M138" s="104"/>
      <c r="N138" s="74"/>
      <c r="O138" s="75"/>
      <c r="P138" s="104"/>
      <c r="Q138" s="104"/>
      <c r="R138" s="104"/>
      <c r="S138" s="104"/>
      <c r="T138" s="77"/>
      <c r="U138" s="70"/>
      <c r="V138" s="70"/>
      <c r="W138" s="253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</row>
    <row r="139" spans="1:38" ht="30" customHeight="1" x14ac:dyDescent="0.2">
      <c r="A139" s="78" t="s">
        <v>40</v>
      </c>
      <c r="B139" s="117" t="s">
        <v>114</v>
      </c>
      <c r="C139" s="118" t="s">
        <v>113</v>
      </c>
      <c r="D139" s="119"/>
      <c r="E139" s="328" t="s">
        <v>49</v>
      </c>
      <c r="F139" s="329"/>
      <c r="G139" s="330"/>
      <c r="H139" s="328" t="s">
        <v>49</v>
      </c>
      <c r="I139" s="329"/>
      <c r="J139" s="330"/>
      <c r="K139" s="82"/>
      <c r="L139" s="83"/>
      <c r="M139" s="84">
        <f t="shared" ref="M139:M140" si="102">K139*L139</f>
        <v>0</v>
      </c>
      <c r="N139" s="82"/>
      <c r="O139" s="83"/>
      <c r="P139" s="84">
        <f t="shared" ref="P139:P140" si="103">N139*O139</f>
        <v>0</v>
      </c>
      <c r="Q139" s="84">
        <f t="shared" ref="Q139:Q140" si="104">G139+M139</f>
        <v>0</v>
      </c>
      <c r="R139" s="84">
        <f t="shared" ref="R139:R140" si="105">J139+P139</f>
        <v>0</v>
      </c>
      <c r="S139" s="84">
        <f t="shared" ref="S139:S140" si="106">Q139-R139</f>
        <v>0</v>
      </c>
      <c r="T139" s="85"/>
      <c r="U139" s="4"/>
      <c r="V139" s="4"/>
      <c r="W139" s="252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ht="30" customHeight="1" x14ac:dyDescent="0.2">
      <c r="A140" s="86" t="s">
        <v>40</v>
      </c>
      <c r="B140" s="120" t="s">
        <v>115</v>
      </c>
      <c r="C140" s="121" t="s">
        <v>113</v>
      </c>
      <c r="D140" s="119"/>
      <c r="E140" s="331"/>
      <c r="F140" s="332"/>
      <c r="G140" s="333"/>
      <c r="H140" s="331"/>
      <c r="I140" s="332"/>
      <c r="J140" s="333"/>
      <c r="K140" s="82"/>
      <c r="L140" s="83"/>
      <c r="M140" s="84">
        <f t="shared" si="102"/>
        <v>0</v>
      </c>
      <c r="N140" s="82"/>
      <c r="O140" s="83"/>
      <c r="P140" s="84">
        <f t="shared" si="103"/>
        <v>0</v>
      </c>
      <c r="Q140" s="84">
        <f t="shared" si="104"/>
        <v>0</v>
      </c>
      <c r="R140" s="84">
        <f t="shared" si="105"/>
        <v>0</v>
      </c>
      <c r="S140" s="84">
        <f t="shared" si="106"/>
        <v>0</v>
      </c>
      <c r="T140" s="85"/>
      <c r="U140" s="4"/>
      <c r="V140" s="4"/>
      <c r="W140" s="252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ht="30" customHeight="1" x14ac:dyDescent="0.2">
      <c r="A141" s="111" t="s">
        <v>116</v>
      </c>
      <c r="B141" s="122"/>
      <c r="C141" s="123"/>
      <c r="D141" s="99"/>
      <c r="E141" s="100"/>
      <c r="F141" s="101"/>
      <c r="G141" s="102">
        <f>SUM(G139:G140)</f>
        <v>0</v>
      </c>
      <c r="H141" s="100"/>
      <c r="I141" s="101"/>
      <c r="J141" s="102">
        <f>SUM(J139:J140)</f>
        <v>0</v>
      </c>
      <c r="K141" s="100"/>
      <c r="L141" s="101"/>
      <c r="M141" s="102">
        <f>SUM(M139:M140)</f>
        <v>0</v>
      </c>
      <c r="N141" s="100"/>
      <c r="O141" s="101"/>
      <c r="P141" s="102">
        <f t="shared" ref="P141:S141" si="107">SUM(P139:P140)</f>
        <v>0</v>
      </c>
      <c r="Q141" s="102">
        <f t="shared" si="107"/>
        <v>0</v>
      </c>
      <c r="R141" s="102">
        <f t="shared" si="107"/>
        <v>0</v>
      </c>
      <c r="S141" s="102">
        <f t="shared" si="107"/>
        <v>0</v>
      </c>
      <c r="T141" s="103"/>
      <c r="U141" s="7"/>
      <c r="V141" s="7"/>
      <c r="W141" s="249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30" customHeight="1" x14ac:dyDescent="0.25">
      <c r="A142" s="71" t="s">
        <v>29</v>
      </c>
      <c r="B142" s="124" t="s">
        <v>117</v>
      </c>
      <c r="C142" s="116" t="s">
        <v>118</v>
      </c>
      <c r="D142" s="73"/>
      <c r="E142" s="74"/>
      <c r="F142" s="75"/>
      <c r="G142" s="104"/>
      <c r="H142" s="74"/>
      <c r="I142" s="75"/>
      <c r="J142" s="104"/>
      <c r="K142" s="74"/>
      <c r="L142" s="75"/>
      <c r="M142" s="104"/>
      <c r="N142" s="74"/>
      <c r="O142" s="75"/>
      <c r="P142" s="104"/>
      <c r="Q142" s="104"/>
      <c r="R142" s="104"/>
      <c r="S142" s="104"/>
      <c r="T142" s="77"/>
      <c r="U142" s="70"/>
      <c r="V142" s="70"/>
      <c r="W142" s="253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</row>
    <row r="143" spans="1:38" ht="41.25" customHeight="1" x14ac:dyDescent="0.2">
      <c r="A143" s="86" t="s">
        <v>40</v>
      </c>
      <c r="B143" s="125" t="s">
        <v>119</v>
      </c>
      <c r="C143" s="126" t="s">
        <v>118</v>
      </c>
      <c r="D143" s="119" t="s">
        <v>120</v>
      </c>
      <c r="E143" s="334" t="s">
        <v>49</v>
      </c>
      <c r="F143" s="332"/>
      <c r="G143" s="333"/>
      <c r="H143" s="334" t="s">
        <v>49</v>
      </c>
      <c r="I143" s="332"/>
      <c r="J143" s="333"/>
      <c r="K143" s="82">
        <v>1</v>
      </c>
      <c r="L143" s="83">
        <v>25000</v>
      </c>
      <c r="M143" s="84">
        <f>K143*L143</f>
        <v>25000</v>
      </c>
      <c r="N143" s="82">
        <v>1</v>
      </c>
      <c r="O143" s="83">
        <v>25000</v>
      </c>
      <c r="P143" s="84">
        <f>N143*O143</f>
        <v>25000</v>
      </c>
      <c r="Q143" s="84">
        <f>G143+M143</f>
        <v>25000</v>
      </c>
      <c r="R143" s="84">
        <f>J143+P143</f>
        <v>25000</v>
      </c>
      <c r="S143" s="84">
        <f>Q143-R143</f>
        <v>0</v>
      </c>
      <c r="T143" s="85"/>
      <c r="U143" s="7"/>
      <c r="V143" s="7"/>
      <c r="W143" s="249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30" customHeight="1" x14ac:dyDescent="0.2">
      <c r="A144" s="111" t="s">
        <v>121</v>
      </c>
      <c r="B144" s="127"/>
      <c r="C144" s="123"/>
      <c r="D144" s="99"/>
      <c r="E144" s="100"/>
      <c r="F144" s="101"/>
      <c r="G144" s="102">
        <f>SUM(G143)</f>
        <v>0</v>
      </c>
      <c r="H144" s="100"/>
      <c r="I144" s="101"/>
      <c r="J144" s="102">
        <f>SUM(J143)</f>
        <v>0</v>
      </c>
      <c r="K144" s="100"/>
      <c r="L144" s="101"/>
      <c r="M144" s="102">
        <f>SUM(M143)</f>
        <v>25000</v>
      </c>
      <c r="N144" s="100"/>
      <c r="O144" s="101"/>
      <c r="P144" s="102">
        <f t="shared" ref="P144:S144" si="108">SUM(P143)</f>
        <v>25000</v>
      </c>
      <c r="Q144" s="102">
        <f t="shared" si="108"/>
        <v>25000</v>
      </c>
      <c r="R144" s="102">
        <f t="shared" si="108"/>
        <v>25000</v>
      </c>
      <c r="S144" s="102">
        <f t="shared" si="108"/>
        <v>0</v>
      </c>
      <c r="T144" s="103"/>
      <c r="U144" s="7"/>
      <c r="V144" s="7"/>
      <c r="W144" s="249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19.5" customHeight="1" x14ac:dyDescent="0.2">
      <c r="A145" s="128" t="s">
        <v>122</v>
      </c>
      <c r="B145" s="129"/>
      <c r="C145" s="130"/>
      <c r="D145" s="131"/>
      <c r="E145" s="132"/>
      <c r="F145" s="133"/>
      <c r="G145" s="134">
        <f>G61+G66+G71+G78+G83+G124+G132+G137+G141+G144</f>
        <v>4956.6479999999992</v>
      </c>
      <c r="H145" s="132"/>
      <c r="I145" s="133"/>
      <c r="J145" s="134">
        <f>J61+J66+J71+J78+J83+J124+J132+J137+J141+J144</f>
        <v>4956.6479999999992</v>
      </c>
      <c r="K145" s="132"/>
      <c r="L145" s="133"/>
      <c r="M145" s="134">
        <f>M61+M66+M71+M78+M83+M124+M132+M137+M141+M144</f>
        <v>995041.75789999997</v>
      </c>
      <c r="N145" s="132"/>
      <c r="O145" s="133"/>
      <c r="P145" s="134">
        <f>P61+P66+P71+P78+P83+P124+P132+P137+P141+P144</f>
        <v>984642.21590000007</v>
      </c>
      <c r="Q145" s="134">
        <f>Q61+Q66+Q71+Q78+Q83+Q124+Q132+Q137+Q141+Q144</f>
        <v>999998.40590000001</v>
      </c>
      <c r="R145" s="134">
        <f>R61+R66+R71+R78+R83+R124+R132+R137+R141+R144</f>
        <v>989598.86390000011</v>
      </c>
      <c r="S145" s="134">
        <f>S61+S66+S71+S78+S83+S124+S132+S137+S141+S144</f>
        <v>10399.541999999996</v>
      </c>
      <c r="T145" s="135"/>
      <c r="U145" s="136"/>
      <c r="V145" s="136"/>
      <c r="W145" s="255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</row>
    <row r="146" spans="1:38" ht="15.75" customHeight="1" x14ac:dyDescent="0.25">
      <c r="A146" s="335"/>
      <c r="B146" s="313"/>
      <c r="C146" s="313"/>
      <c r="D146" s="137"/>
      <c r="E146" s="138"/>
      <c r="F146" s="139"/>
      <c r="G146" s="140"/>
      <c r="H146" s="138"/>
      <c r="I146" s="139"/>
      <c r="J146" s="140"/>
      <c r="K146" s="138"/>
      <c r="L146" s="139"/>
      <c r="M146" s="140"/>
      <c r="N146" s="138"/>
      <c r="O146" s="139"/>
      <c r="P146" s="140"/>
      <c r="Q146" s="140"/>
      <c r="R146" s="140"/>
      <c r="S146" s="140"/>
      <c r="T146" s="141"/>
      <c r="U146" s="1"/>
      <c r="V146" s="1"/>
      <c r="W146" s="248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9.5" customHeight="1" thickBot="1" x14ac:dyDescent="0.3">
      <c r="A147" s="312" t="s">
        <v>123</v>
      </c>
      <c r="B147" s="313"/>
      <c r="C147" s="314"/>
      <c r="D147" s="142"/>
      <c r="E147" s="143"/>
      <c r="F147" s="144"/>
      <c r="G147" s="145">
        <f>G22-G145</f>
        <v>2.0000000004074536E-3</v>
      </c>
      <c r="H147" s="143"/>
      <c r="I147" s="144"/>
      <c r="J147" s="145">
        <f>J22-J145</f>
        <v>2.0000000004074536E-3</v>
      </c>
      <c r="K147" s="146"/>
      <c r="L147" s="144"/>
      <c r="M147" s="147">
        <f>M22-M145</f>
        <v>2.1000000415369868E-3</v>
      </c>
      <c r="N147" s="146"/>
      <c r="O147" s="144"/>
      <c r="P147" s="147">
        <f>P22-P145</f>
        <v>10399.544099999941</v>
      </c>
      <c r="Q147" s="148">
        <f>Q22-Q145</f>
        <v>4.1000000201165676E-3</v>
      </c>
      <c r="R147" s="148">
        <f>R22-R145</f>
        <v>10399.54609999992</v>
      </c>
      <c r="S147" s="148">
        <f>S22-S145</f>
        <v>-10399.541999999996</v>
      </c>
      <c r="T147" s="149"/>
      <c r="U147" s="1"/>
      <c r="V147" s="1"/>
      <c r="W147" s="248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9.5" customHeight="1" x14ac:dyDescent="0.25">
      <c r="A148" s="150" t="s">
        <v>124</v>
      </c>
      <c r="B148" s="151"/>
      <c r="C148" s="390" t="s">
        <v>504</v>
      </c>
      <c r="D148" s="150"/>
      <c r="E148" s="153"/>
      <c r="F148" s="152"/>
      <c r="G148" s="150"/>
      <c r="H148" s="153"/>
      <c r="I148" s="391" t="s">
        <v>502</v>
      </c>
      <c r="J148" s="391"/>
      <c r="K148" s="153"/>
      <c r="L148" s="399" t="s">
        <v>497</v>
      </c>
      <c r="M148" s="399"/>
      <c r="N148" s="153"/>
      <c r="O148" s="152"/>
      <c r="P148" s="150"/>
      <c r="Q148" s="153"/>
      <c r="R148" s="391" t="s">
        <v>496</v>
      </c>
      <c r="S148" s="391"/>
      <c r="T148" s="150"/>
      <c r="U148" s="1"/>
      <c r="V148" s="1"/>
      <c r="W148" s="248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1"/>
      <c r="C149" s="154" t="s">
        <v>125</v>
      </c>
      <c r="D149" s="150"/>
      <c r="E149" s="315" t="s">
        <v>126</v>
      </c>
      <c r="F149" s="316"/>
      <c r="G149" s="150"/>
      <c r="H149" s="51"/>
      <c r="I149" s="155" t="s">
        <v>127</v>
      </c>
      <c r="J149" s="150"/>
      <c r="K149" s="51"/>
      <c r="L149" s="154" t="s">
        <v>125</v>
      </c>
      <c r="M149" s="150"/>
      <c r="N149" s="315" t="s">
        <v>503</v>
      </c>
      <c r="O149" s="316"/>
      <c r="P149" s="150"/>
      <c r="Q149" s="51"/>
      <c r="R149" s="155" t="s">
        <v>127</v>
      </c>
      <c r="S149" s="150"/>
      <c r="T149" s="150"/>
      <c r="U149" s="1"/>
      <c r="V149" s="1"/>
      <c r="W149" s="248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5">
      <c r="A150" s="1"/>
      <c r="B150" s="1"/>
      <c r="C150" s="156"/>
      <c r="D150" s="157"/>
      <c r="E150" s="158"/>
      <c r="F150" s="159"/>
      <c r="G150" s="160"/>
      <c r="H150" s="158"/>
      <c r="I150" s="159"/>
      <c r="J150" s="160"/>
      <c r="K150" s="161"/>
      <c r="L150" s="159"/>
      <c r="M150" s="160"/>
      <c r="N150" s="161"/>
      <c r="O150" s="159"/>
      <c r="P150" s="160"/>
      <c r="Q150" s="160"/>
      <c r="R150" s="160"/>
      <c r="S150" s="160"/>
      <c r="T150" s="150"/>
      <c r="U150" s="1"/>
      <c r="V150" s="1"/>
      <c r="W150" s="248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50"/>
      <c r="B151" s="151"/>
      <c r="K151" s="153"/>
      <c r="L151" s="150"/>
      <c r="M151" s="150"/>
      <c r="N151" s="51"/>
      <c r="O151" s="150"/>
      <c r="P151" s="150"/>
      <c r="Q151" s="150"/>
      <c r="R151" s="150"/>
      <c r="S151" s="150"/>
      <c r="T151" s="150"/>
      <c r="U151" s="1"/>
      <c r="V151" s="1"/>
      <c r="W151" s="248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50"/>
      <c r="B152" s="151"/>
      <c r="K152" s="51"/>
      <c r="L152" s="150"/>
      <c r="M152" s="150"/>
      <c r="N152" s="51"/>
      <c r="O152" s="150"/>
      <c r="P152" s="150"/>
      <c r="Q152" s="150"/>
      <c r="R152" s="150"/>
      <c r="S152" s="150"/>
      <c r="T152" s="150"/>
      <c r="U152" s="1"/>
      <c r="V152" s="1"/>
      <c r="W152" s="248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50"/>
      <c r="B153" s="151"/>
      <c r="C153" s="150"/>
      <c r="D153" s="150"/>
      <c r="E153" s="51"/>
      <c r="F153" s="150"/>
      <c r="G153" s="150"/>
      <c r="H153" s="51"/>
      <c r="I153" s="150"/>
      <c r="J153" s="150"/>
      <c r="K153" s="51"/>
      <c r="L153" s="150"/>
      <c r="M153" s="150"/>
      <c r="N153" s="51"/>
      <c r="O153" s="150"/>
      <c r="P153" s="150"/>
      <c r="Q153" s="150"/>
      <c r="R153" s="150"/>
      <c r="S153" s="150"/>
      <c r="T153" s="150"/>
      <c r="U153" s="1"/>
      <c r="V153" s="1"/>
      <c r="W153" s="248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50"/>
      <c r="B154" s="151"/>
      <c r="C154" s="150"/>
      <c r="D154" s="150"/>
      <c r="E154" s="51"/>
      <c r="F154" s="150"/>
      <c r="G154" s="150"/>
      <c r="H154" s="51"/>
      <c r="I154" s="150"/>
      <c r="J154" s="150"/>
      <c r="K154" s="51"/>
      <c r="L154" s="150"/>
      <c r="M154" s="150"/>
      <c r="N154" s="51"/>
      <c r="O154" s="150"/>
      <c r="P154" s="150"/>
      <c r="Q154" s="150"/>
      <c r="R154" s="150"/>
      <c r="S154" s="150"/>
      <c r="T154" s="150"/>
      <c r="U154" s="1"/>
      <c r="V154" s="1"/>
      <c r="W154" s="248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50"/>
      <c r="B155" s="151"/>
      <c r="C155" s="150"/>
      <c r="D155" s="150"/>
      <c r="E155" s="51"/>
      <c r="F155" s="150"/>
      <c r="G155" s="150"/>
      <c r="H155" s="51"/>
      <c r="I155" s="150"/>
      <c r="J155" s="150"/>
      <c r="K155" s="51"/>
      <c r="L155" s="150"/>
      <c r="M155" s="150"/>
      <c r="N155" s="51"/>
      <c r="O155" s="150"/>
      <c r="P155" s="150"/>
      <c r="Q155" s="150"/>
      <c r="R155" s="150"/>
      <c r="S155" s="150"/>
      <c r="T155" s="150"/>
      <c r="U155" s="1"/>
      <c r="V155" s="1"/>
      <c r="W155" s="248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248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248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248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248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248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248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248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248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248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248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248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248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248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248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248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248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248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248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248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248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248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248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248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248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248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248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248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248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248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248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248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248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248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248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248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248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248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248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248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248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248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248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248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248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248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248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248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248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248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248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248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248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248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248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248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248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248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248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248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248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248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248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248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248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248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248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248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248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248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248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248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248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248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248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248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248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248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248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248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248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248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248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248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248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248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248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248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248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248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248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248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248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248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248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248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248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248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248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248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248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248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248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248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248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248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248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248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248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248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248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248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248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248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248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248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248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248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248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248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248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248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248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248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248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248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248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248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248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248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248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248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248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248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248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248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248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248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248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248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248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248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248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248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248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248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248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248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248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248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248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248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248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248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248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248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248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248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248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248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248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5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248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25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248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25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248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25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248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5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248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25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248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25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248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25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248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25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248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25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248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25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248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25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248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25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248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25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248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25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248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25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248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 x14ac:dyDescent="0.25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248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 x14ac:dyDescent="0.25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248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 x14ac:dyDescent="0.25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248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 x14ac:dyDescent="0.25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248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 x14ac:dyDescent="0.25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248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 x14ac:dyDescent="0.25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248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 x14ac:dyDescent="0.25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248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 x14ac:dyDescent="0.25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248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 x14ac:dyDescent="0.25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248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 x14ac:dyDescent="0.25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248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 x14ac:dyDescent="0.25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248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 x14ac:dyDescent="0.25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248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 x14ac:dyDescent="0.25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3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248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 x14ac:dyDescent="0.25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3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248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.75" customHeight="1" x14ac:dyDescent="0.25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3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248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.75" customHeight="1" x14ac:dyDescent="0.25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3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248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.75" customHeight="1" x14ac:dyDescent="0.25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3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248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.75" customHeight="1" x14ac:dyDescent="0.25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3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248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.75" customHeight="1" x14ac:dyDescent="0.2"/>
    <row r="351" spans="1:38" ht="15.75" customHeight="1" x14ac:dyDescent="0.2"/>
    <row r="352" spans="1:38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</sheetData>
  <autoFilter ref="A19:T19"/>
  <mergeCells count="29">
    <mergeCell ref="R148:S148"/>
    <mergeCell ref="N149:O149"/>
    <mergeCell ref="L148:M148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47:C147"/>
    <mergeCell ref="E149:F149"/>
    <mergeCell ref="E17:G17"/>
    <mergeCell ref="H17:J17"/>
    <mergeCell ref="A23:C23"/>
    <mergeCell ref="E54:G56"/>
    <mergeCell ref="H54:J56"/>
    <mergeCell ref="E58:G60"/>
    <mergeCell ref="H58:J60"/>
    <mergeCell ref="E139:G140"/>
    <mergeCell ref="H139:J140"/>
    <mergeCell ref="E143:G143"/>
    <mergeCell ref="H143:J143"/>
    <mergeCell ref="A146:C146"/>
    <mergeCell ref="I148:J148"/>
  </mergeCells>
  <printOptions horizontalCentered="1"/>
  <pageMargins left="0" right="0" top="0" bottom="0" header="0" footer="0"/>
  <pageSetup paperSize="9" scale="48" fitToHeight="0" orientation="landscape" horizontalDpi="300" verticalDpi="300" r:id="rId1"/>
  <rowBreaks count="2" manualBreakCount="2">
    <brk id="114" max="19" man="1"/>
    <brk id="15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67"/>
  <sheetViews>
    <sheetView showRowColHeaders="0" tabSelected="1" view="pageBreakPreview" topLeftCell="B4" zoomScale="60" zoomScaleNormal="100" workbookViewId="0">
      <pane ySplit="2" topLeftCell="A69" activePane="bottomLeft" state="frozen"/>
      <selection activeCell="B4" sqref="B4"/>
      <selection pane="bottomLeft" activeCell="B96" sqref="B96:C96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128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363" t="s">
        <v>129</v>
      </c>
      <c r="I2" s="321"/>
      <c r="J2" s="321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363" t="s">
        <v>489</v>
      </c>
      <c r="I3" s="321"/>
      <c r="J3" s="321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364" t="s">
        <v>130</v>
      </c>
      <c r="C5" s="321"/>
      <c r="D5" s="321"/>
      <c r="E5" s="321"/>
      <c r="F5" s="321"/>
      <c r="G5" s="321"/>
      <c r="H5" s="321"/>
      <c r="I5" s="321"/>
      <c r="J5" s="321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364" t="s">
        <v>487</v>
      </c>
      <c r="C6" s="321"/>
      <c r="D6" s="321"/>
      <c r="E6" s="321"/>
      <c r="F6" s="321"/>
      <c r="G6" s="321"/>
      <c r="H6" s="321"/>
      <c r="I6" s="321"/>
      <c r="J6" s="321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365" t="s">
        <v>131</v>
      </c>
      <c r="C7" s="321"/>
      <c r="D7" s="321"/>
      <c r="E7" s="321"/>
      <c r="F7" s="321"/>
      <c r="G7" s="321"/>
      <c r="H7" s="321"/>
      <c r="I7" s="321"/>
      <c r="J7" s="321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364" t="s">
        <v>488</v>
      </c>
      <c r="C8" s="321"/>
      <c r="D8" s="321"/>
      <c r="E8" s="321"/>
      <c r="F8" s="321"/>
      <c r="G8" s="321"/>
      <c r="H8" s="321"/>
      <c r="I8" s="321"/>
      <c r="J8" s="321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376" t="s">
        <v>132</v>
      </c>
      <c r="C10" s="374"/>
      <c r="D10" s="375"/>
      <c r="E10" s="373" t="s">
        <v>133</v>
      </c>
      <c r="F10" s="374"/>
      <c r="G10" s="374"/>
      <c r="H10" s="374"/>
      <c r="I10" s="374"/>
      <c r="J10" s="37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134</v>
      </c>
      <c r="B11" s="167" t="s">
        <v>135</v>
      </c>
      <c r="C11" s="167" t="s">
        <v>8</v>
      </c>
      <c r="D11" s="168" t="s">
        <v>136</v>
      </c>
      <c r="E11" s="167" t="s">
        <v>137</v>
      </c>
      <c r="F11" s="168" t="s">
        <v>136</v>
      </c>
      <c r="G11" s="167" t="s">
        <v>138</v>
      </c>
      <c r="H11" s="167" t="s">
        <v>139</v>
      </c>
      <c r="I11" s="167" t="s">
        <v>140</v>
      </c>
      <c r="J11" s="167" t="s">
        <v>141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74.25" customHeight="1" x14ac:dyDescent="0.2">
      <c r="A12" s="169"/>
      <c r="B12" s="292" t="s">
        <v>91</v>
      </c>
      <c r="C12" s="287" t="s">
        <v>234</v>
      </c>
      <c r="D12" s="307">
        <v>4600.4399999999996</v>
      </c>
      <c r="E12" s="270" t="s">
        <v>475</v>
      </c>
      <c r="F12" s="271">
        <v>4600.4399999999996</v>
      </c>
      <c r="G12" s="277" t="s">
        <v>478</v>
      </c>
      <c r="H12" s="308" t="s">
        <v>479</v>
      </c>
      <c r="I12" s="271">
        <v>4600.4399999999996</v>
      </c>
      <c r="J12" s="270" t="s">
        <v>476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49.5" customHeight="1" x14ac:dyDescent="0.2">
      <c r="A13" s="169"/>
      <c r="B13" s="292" t="s">
        <v>434</v>
      </c>
      <c r="C13" s="284" t="s">
        <v>99</v>
      </c>
      <c r="D13" s="307">
        <v>356.21</v>
      </c>
      <c r="E13" s="271" t="s">
        <v>473</v>
      </c>
      <c r="F13" s="271">
        <v>356.21</v>
      </c>
      <c r="G13" s="270" t="s">
        <v>480</v>
      </c>
      <c r="H13" s="308" t="s">
        <v>481</v>
      </c>
      <c r="I13" s="271">
        <v>356.21</v>
      </c>
      <c r="J13" s="270" t="s">
        <v>474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/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s="304" customFormat="1" ht="15" customHeight="1" x14ac:dyDescent="0.25">
      <c r="A15" s="301"/>
      <c r="B15" s="366" t="s">
        <v>142</v>
      </c>
      <c r="C15" s="367"/>
      <c r="D15" s="305">
        <f>SUM(D12:D14)</f>
        <v>4956.6499999999996</v>
      </c>
      <c r="E15" s="306"/>
      <c r="F15" s="305">
        <f>SUM(F12:F14)</f>
        <v>4956.6499999999996</v>
      </c>
      <c r="G15" s="306"/>
      <c r="H15" s="306"/>
      <c r="I15" s="305">
        <f>SUM(I12:I14)</f>
        <v>4956.6499999999996</v>
      </c>
      <c r="J15" s="302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</row>
    <row r="16" spans="1:26" ht="14.25" customHeight="1" x14ac:dyDescent="0.2">
      <c r="A16" s="162"/>
      <c r="B16" s="162"/>
      <c r="C16" s="162"/>
      <c r="D16" s="163"/>
      <c r="E16" s="162"/>
      <c r="F16" s="163"/>
      <c r="G16" s="162"/>
      <c r="H16" s="162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4.25" customHeight="1" x14ac:dyDescent="0.2">
      <c r="A17" s="162"/>
      <c r="B17" s="162"/>
      <c r="C17" s="162"/>
      <c r="D17" s="163"/>
      <c r="E17" s="162"/>
      <c r="F17" s="163"/>
      <c r="G17" s="162"/>
      <c r="H17" s="162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44.25" customHeight="1" x14ac:dyDescent="0.2">
      <c r="A18" s="166"/>
      <c r="B18" s="368" t="s">
        <v>143</v>
      </c>
      <c r="C18" s="316"/>
      <c r="D18" s="369"/>
      <c r="E18" s="370" t="s">
        <v>133</v>
      </c>
      <c r="F18" s="316"/>
      <c r="G18" s="316"/>
      <c r="H18" s="316"/>
      <c r="I18" s="316"/>
      <c r="J18" s="369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</row>
    <row r="19" spans="1:26" ht="84" customHeight="1" x14ac:dyDescent="0.2">
      <c r="A19" s="262" t="s">
        <v>134</v>
      </c>
      <c r="B19" s="263" t="s">
        <v>135</v>
      </c>
      <c r="C19" s="263" t="s">
        <v>8</v>
      </c>
      <c r="D19" s="264" t="s">
        <v>136</v>
      </c>
      <c r="E19" s="263" t="s">
        <v>137</v>
      </c>
      <c r="F19" s="264" t="s">
        <v>136</v>
      </c>
      <c r="G19" s="263" t="s">
        <v>138</v>
      </c>
      <c r="H19" s="263" t="s">
        <v>139</v>
      </c>
      <c r="I19" s="263" t="s">
        <v>140</v>
      </c>
      <c r="J19" s="263" t="s">
        <v>141</v>
      </c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</row>
    <row r="20" spans="1:26" s="245" customFormat="1" ht="15.75" customHeight="1" x14ac:dyDescent="0.2">
      <c r="A20" s="262"/>
      <c r="B20" s="265" t="s">
        <v>27</v>
      </c>
      <c r="C20" s="265" t="s">
        <v>28</v>
      </c>
      <c r="D20" s="266"/>
      <c r="E20" s="265"/>
      <c r="F20" s="266"/>
      <c r="G20" s="265"/>
      <c r="H20" s="265"/>
      <c r="I20" s="266"/>
      <c r="J20" s="265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</row>
    <row r="21" spans="1:26" s="245" customFormat="1" ht="57" x14ac:dyDescent="0.2">
      <c r="A21" s="262"/>
      <c r="B21" s="263">
        <v>1</v>
      </c>
      <c r="C21" s="263" t="s">
        <v>31</v>
      </c>
      <c r="D21" s="264">
        <v>999998.41</v>
      </c>
      <c r="E21" s="263" t="s">
        <v>286</v>
      </c>
      <c r="F21" s="264">
        <v>999998.41</v>
      </c>
      <c r="G21" s="263" t="s">
        <v>287</v>
      </c>
      <c r="H21" s="263" t="s">
        <v>288</v>
      </c>
      <c r="I21" s="264">
        <v>999998.41</v>
      </c>
      <c r="J21" s="263" t="s">
        <v>289</v>
      </c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s="245" customFormat="1" x14ac:dyDescent="0.2">
      <c r="A22" s="262"/>
      <c r="B22" s="265" t="s">
        <v>34</v>
      </c>
      <c r="C22" s="265" t="s">
        <v>35</v>
      </c>
      <c r="D22" s="266"/>
      <c r="E22" s="265"/>
      <c r="F22" s="266"/>
      <c r="G22" s="265"/>
      <c r="H22" s="265"/>
      <c r="I22" s="266"/>
      <c r="J22" s="265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s="245" customFormat="1" x14ac:dyDescent="0.2">
      <c r="A23" s="262"/>
      <c r="B23" s="265" t="s">
        <v>290</v>
      </c>
      <c r="C23" s="265" t="s">
        <v>291</v>
      </c>
      <c r="D23" s="266"/>
      <c r="E23" s="265"/>
      <c r="F23" s="266"/>
      <c r="G23" s="265"/>
      <c r="H23" s="265"/>
      <c r="I23" s="266"/>
      <c r="J23" s="265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</row>
    <row r="24" spans="1:26" s="245" customFormat="1" ht="75" x14ac:dyDescent="0.2">
      <c r="A24" s="262"/>
      <c r="B24" s="356" t="s">
        <v>292</v>
      </c>
      <c r="C24" s="377" t="s">
        <v>293</v>
      </c>
      <c r="D24" s="350">
        <v>532840</v>
      </c>
      <c r="E24" s="270" t="s">
        <v>294</v>
      </c>
      <c r="F24" s="271">
        <v>428936.16</v>
      </c>
      <c r="G24" s="270" t="s">
        <v>295</v>
      </c>
      <c r="H24" s="270" t="s">
        <v>296</v>
      </c>
      <c r="I24" s="271">
        <v>428936.16</v>
      </c>
      <c r="J24" s="270" t="s">
        <v>297</v>
      </c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</row>
    <row r="25" spans="1:26" s="245" customFormat="1" ht="90" x14ac:dyDescent="0.2">
      <c r="A25" s="262"/>
      <c r="B25" s="380"/>
      <c r="C25" s="378"/>
      <c r="D25" s="351"/>
      <c r="E25" s="270" t="s">
        <v>298</v>
      </c>
      <c r="F25" s="271">
        <v>7992.64</v>
      </c>
      <c r="G25" s="270" t="s">
        <v>299</v>
      </c>
      <c r="H25" s="270" t="s">
        <v>296</v>
      </c>
      <c r="I25" s="271">
        <v>7992.64</v>
      </c>
      <c r="J25" s="270" t="s">
        <v>300</v>
      </c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</row>
    <row r="26" spans="1:26" s="245" customFormat="1" ht="75" x14ac:dyDescent="0.2">
      <c r="A26" s="262"/>
      <c r="B26" s="357"/>
      <c r="C26" s="379"/>
      <c r="D26" s="352"/>
      <c r="E26" s="270" t="s">
        <v>298</v>
      </c>
      <c r="F26" s="271">
        <v>95911.2</v>
      </c>
      <c r="G26" s="270" t="s">
        <v>301</v>
      </c>
      <c r="H26" s="270" t="s">
        <v>296</v>
      </c>
      <c r="I26" s="271">
        <v>95911.2</v>
      </c>
      <c r="J26" s="270" t="s">
        <v>302</v>
      </c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</row>
    <row r="27" spans="1:26" s="245" customFormat="1" ht="28.5" x14ac:dyDescent="0.2">
      <c r="A27" s="262"/>
      <c r="B27" s="265">
        <v>2</v>
      </c>
      <c r="C27" s="265" t="s">
        <v>303</v>
      </c>
      <c r="D27" s="266"/>
      <c r="E27" s="265"/>
      <c r="F27" s="266"/>
      <c r="G27" s="265"/>
      <c r="H27" s="265"/>
      <c r="I27" s="266"/>
      <c r="J27" s="265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</row>
    <row r="28" spans="1:26" s="245" customFormat="1" ht="90" x14ac:dyDescent="0.2">
      <c r="A28" s="262"/>
      <c r="B28" s="270" t="s">
        <v>304</v>
      </c>
      <c r="C28" s="275" t="s">
        <v>305</v>
      </c>
      <c r="D28" s="271">
        <v>113924.8</v>
      </c>
      <c r="E28" s="270" t="s">
        <v>306</v>
      </c>
      <c r="F28" s="271">
        <v>113924.8</v>
      </c>
      <c r="G28" s="270" t="s">
        <v>307</v>
      </c>
      <c r="H28" s="270" t="s">
        <v>296</v>
      </c>
      <c r="I28" s="271">
        <v>113924.8</v>
      </c>
      <c r="J28" s="270" t="s">
        <v>308</v>
      </c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</row>
    <row r="29" spans="1:26" s="245" customFormat="1" ht="90" x14ac:dyDescent="0.2">
      <c r="A29" s="262"/>
      <c r="B29" s="270" t="s">
        <v>309</v>
      </c>
      <c r="C29" s="275" t="s">
        <v>310</v>
      </c>
      <c r="D29" s="271">
        <v>1261.5</v>
      </c>
      <c r="E29" s="270" t="s">
        <v>306</v>
      </c>
      <c r="F29" s="271">
        <v>1261.5</v>
      </c>
      <c r="G29" s="270" t="s">
        <v>307</v>
      </c>
      <c r="H29" s="270" t="s">
        <v>296</v>
      </c>
      <c r="I29" s="271">
        <v>1261.5</v>
      </c>
      <c r="J29" s="270" t="s">
        <v>308</v>
      </c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</row>
    <row r="30" spans="1:26" s="245" customFormat="1" ht="42.75" x14ac:dyDescent="0.2">
      <c r="A30" s="262"/>
      <c r="B30" s="267">
        <v>4</v>
      </c>
      <c r="C30" s="265" t="s">
        <v>72</v>
      </c>
      <c r="D30" s="266"/>
      <c r="E30" s="265"/>
      <c r="F30" s="266"/>
      <c r="G30" s="265"/>
      <c r="H30" s="265"/>
      <c r="I30" s="266"/>
      <c r="J30" s="2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</row>
    <row r="31" spans="1:26" s="245" customFormat="1" ht="45" x14ac:dyDescent="0.2">
      <c r="A31" s="262"/>
      <c r="B31" s="272" t="s">
        <v>314</v>
      </c>
      <c r="C31" s="275" t="s">
        <v>195</v>
      </c>
      <c r="D31" s="271">
        <v>2314</v>
      </c>
      <c r="E31" s="270" t="s">
        <v>315</v>
      </c>
      <c r="F31" s="271">
        <v>2314</v>
      </c>
      <c r="G31" s="270" t="s">
        <v>316</v>
      </c>
      <c r="H31" s="270" t="s">
        <v>317</v>
      </c>
      <c r="I31" s="271">
        <v>2314</v>
      </c>
      <c r="J31" s="270" t="s">
        <v>318</v>
      </c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</row>
    <row r="32" spans="1:26" s="245" customFormat="1" ht="120" x14ac:dyDescent="0.2">
      <c r="A32" s="262"/>
      <c r="B32" s="272" t="s">
        <v>319</v>
      </c>
      <c r="C32" s="275" t="s">
        <v>196</v>
      </c>
      <c r="D32" s="271">
        <v>4645.16</v>
      </c>
      <c r="E32" s="270" t="s">
        <v>320</v>
      </c>
      <c r="F32" s="271">
        <v>4645.16</v>
      </c>
      <c r="G32" s="270" t="s">
        <v>321</v>
      </c>
      <c r="H32" s="308" t="s">
        <v>482</v>
      </c>
      <c r="I32" s="271">
        <v>4645.16</v>
      </c>
      <c r="J32" s="270" t="s">
        <v>322</v>
      </c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</row>
    <row r="33" spans="1:26" s="245" customFormat="1" ht="28.5" x14ac:dyDescent="0.2">
      <c r="A33" s="262"/>
      <c r="B33" s="267">
        <v>5</v>
      </c>
      <c r="C33" s="265" t="s">
        <v>82</v>
      </c>
      <c r="D33" s="266"/>
      <c r="E33" s="265"/>
      <c r="F33" s="266"/>
      <c r="G33" s="265"/>
      <c r="H33" s="265"/>
      <c r="I33" s="266"/>
      <c r="J33" s="265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</row>
    <row r="34" spans="1:26" s="245" customFormat="1" ht="45" x14ac:dyDescent="0.2">
      <c r="A34" s="262"/>
      <c r="B34" s="381" t="s">
        <v>83</v>
      </c>
      <c r="C34" s="356" t="s">
        <v>197</v>
      </c>
      <c r="D34" s="350">
        <v>12078</v>
      </c>
      <c r="E34" s="270" t="s">
        <v>323</v>
      </c>
      <c r="F34" s="271">
        <v>7969.5</v>
      </c>
      <c r="G34" s="270" t="s">
        <v>324</v>
      </c>
      <c r="H34" s="270" t="s">
        <v>325</v>
      </c>
      <c r="I34" s="271">
        <v>7969.5</v>
      </c>
      <c r="J34" s="270" t="s">
        <v>326</v>
      </c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</row>
    <row r="35" spans="1:26" s="245" customFormat="1" ht="60" x14ac:dyDescent="0.2">
      <c r="A35" s="262"/>
      <c r="B35" s="382"/>
      <c r="C35" s="380"/>
      <c r="D35" s="351"/>
      <c r="E35" s="270" t="s">
        <v>298</v>
      </c>
      <c r="F35" s="271">
        <v>1782</v>
      </c>
      <c r="G35" s="270" t="s">
        <v>327</v>
      </c>
      <c r="H35" s="270" t="s">
        <v>312</v>
      </c>
      <c r="I35" s="271">
        <v>1782</v>
      </c>
      <c r="J35" s="270" t="s">
        <v>328</v>
      </c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</row>
    <row r="36" spans="1:26" s="245" customFormat="1" ht="60" x14ac:dyDescent="0.2">
      <c r="A36" s="262"/>
      <c r="B36" s="382"/>
      <c r="C36" s="380"/>
      <c r="D36" s="351"/>
      <c r="E36" s="270" t="s">
        <v>298</v>
      </c>
      <c r="F36" s="271">
        <v>148.5</v>
      </c>
      <c r="G36" s="270" t="s">
        <v>327</v>
      </c>
      <c r="H36" s="270" t="s">
        <v>312</v>
      </c>
      <c r="I36" s="271">
        <v>148.5</v>
      </c>
      <c r="J36" s="270" t="s">
        <v>329</v>
      </c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</row>
    <row r="37" spans="1:26" s="245" customFormat="1" ht="60" x14ac:dyDescent="0.2">
      <c r="A37" s="262"/>
      <c r="B37" s="383"/>
      <c r="C37" s="357"/>
      <c r="D37" s="352"/>
      <c r="E37" s="270" t="s">
        <v>306</v>
      </c>
      <c r="F37" s="271">
        <v>2178</v>
      </c>
      <c r="G37" s="270" t="s">
        <v>311</v>
      </c>
      <c r="H37" s="270" t="s">
        <v>312</v>
      </c>
      <c r="I37" s="271">
        <v>2178</v>
      </c>
      <c r="J37" s="270" t="s">
        <v>313</v>
      </c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</row>
    <row r="38" spans="1:26" s="245" customFormat="1" ht="28.5" x14ac:dyDescent="0.2">
      <c r="A38" s="262"/>
      <c r="B38" s="267">
        <v>6</v>
      </c>
      <c r="C38" s="265" t="s">
        <v>90</v>
      </c>
      <c r="D38" s="266"/>
      <c r="E38" s="265"/>
      <c r="F38" s="266"/>
      <c r="G38" s="265"/>
      <c r="H38" s="265"/>
      <c r="I38" s="266"/>
      <c r="J38" s="265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</row>
    <row r="39" spans="1:26" s="245" customFormat="1" ht="60" x14ac:dyDescent="0.2">
      <c r="A39" s="262"/>
      <c r="B39" s="286" t="s">
        <v>91</v>
      </c>
      <c r="C39" s="287" t="s">
        <v>234</v>
      </c>
      <c r="D39" s="271">
        <v>13089.6</v>
      </c>
      <c r="E39" s="270" t="s">
        <v>330</v>
      </c>
      <c r="F39" s="271">
        <v>13089.6</v>
      </c>
      <c r="G39" s="277" t="s">
        <v>331</v>
      </c>
      <c r="H39" s="270" t="s">
        <v>332</v>
      </c>
      <c r="I39" s="271">
        <v>13089.6</v>
      </c>
      <c r="J39" s="270" t="s">
        <v>333</v>
      </c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</row>
    <row r="40" spans="1:26" s="245" customFormat="1" ht="45" x14ac:dyDescent="0.2">
      <c r="A40" s="262"/>
      <c r="B40" s="286" t="s">
        <v>93</v>
      </c>
      <c r="C40" s="287" t="s">
        <v>236</v>
      </c>
      <c r="D40" s="271">
        <v>39552</v>
      </c>
      <c r="E40" s="270" t="s">
        <v>334</v>
      </c>
      <c r="F40" s="271">
        <v>39552</v>
      </c>
      <c r="G40" s="270" t="s">
        <v>335</v>
      </c>
      <c r="H40" s="270" t="s">
        <v>336</v>
      </c>
      <c r="I40" s="271">
        <v>39552</v>
      </c>
      <c r="J40" s="270" t="s">
        <v>337</v>
      </c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</row>
    <row r="41" spans="1:26" s="245" customFormat="1" ht="45" x14ac:dyDescent="0.2">
      <c r="A41" s="262"/>
      <c r="B41" s="286" t="s">
        <v>94</v>
      </c>
      <c r="C41" s="287" t="s">
        <v>237</v>
      </c>
      <c r="D41" s="271">
        <v>38083.5</v>
      </c>
      <c r="E41" s="270" t="s">
        <v>334</v>
      </c>
      <c r="F41" s="271">
        <v>38083.5</v>
      </c>
      <c r="G41" s="270" t="s">
        <v>335</v>
      </c>
      <c r="H41" s="270" t="s">
        <v>336</v>
      </c>
      <c r="I41" s="271">
        <v>38083.5</v>
      </c>
      <c r="J41" s="270" t="s">
        <v>337</v>
      </c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</row>
    <row r="42" spans="1:26" s="245" customFormat="1" ht="75" x14ac:dyDescent="0.2">
      <c r="A42" s="262"/>
      <c r="B42" s="286" t="s">
        <v>198</v>
      </c>
      <c r="C42" s="287" t="s">
        <v>235</v>
      </c>
      <c r="D42" s="271">
        <v>33698.25</v>
      </c>
      <c r="E42" s="270" t="s">
        <v>338</v>
      </c>
      <c r="F42" s="271">
        <v>33698.25</v>
      </c>
      <c r="G42" s="270" t="s">
        <v>339</v>
      </c>
      <c r="H42" s="270" t="s">
        <v>340</v>
      </c>
      <c r="I42" s="271">
        <v>33698.25</v>
      </c>
      <c r="J42" s="270" t="s">
        <v>341</v>
      </c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245" customFormat="1" ht="45" x14ac:dyDescent="0.2">
      <c r="A43" s="262"/>
      <c r="B43" s="288" t="s">
        <v>199</v>
      </c>
      <c r="C43" s="287" t="s">
        <v>238</v>
      </c>
      <c r="D43" s="271">
        <v>16307.7</v>
      </c>
      <c r="E43" s="270" t="s">
        <v>342</v>
      </c>
      <c r="F43" s="271">
        <v>16307.7</v>
      </c>
      <c r="G43" s="270" t="s">
        <v>343</v>
      </c>
      <c r="H43" s="270" t="s">
        <v>344</v>
      </c>
      <c r="I43" s="271">
        <v>16307.7</v>
      </c>
      <c r="J43" s="270" t="s">
        <v>345</v>
      </c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</row>
    <row r="44" spans="1:26" s="245" customFormat="1" ht="45" x14ac:dyDescent="0.2">
      <c r="A44" s="262"/>
      <c r="B44" s="286" t="s">
        <v>201</v>
      </c>
      <c r="C44" s="287" t="s">
        <v>242</v>
      </c>
      <c r="D44" s="271">
        <v>825</v>
      </c>
      <c r="E44" s="270" t="s">
        <v>346</v>
      </c>
      <c r="F44" s="271">
        <v>825</v>
      </c>
      <c r="G44" s="270" t="s">
        <v>347</v>
      </c>
      <c r="H44" s="270" t="s">
        <v>348</v>
      </c>
      <c r="I44" s="271">
        <v>825</v>
      </c>
      <c r="J44" s="270" t="s">
        <v>349</v>
      </c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</row>
    <row r="45" spans="1:26" s="245" customFormat="1" ht="45" x14ac:dyDescent="0.2">
      <c r="A45" s="262"/>
      <c r="B45" s="286" t="s">
        <v>202</v>
      </c>
      <c r="C45" s="287" t="s">
        <v>243</v>
      </c>
      <c r="D45" s="271">
        <v>266</v>
      </c>
      <c r="E45" s="270" t="s">
        <v>346</v>
      </c>
      <c r="F45" s="271">
        <v>266</v>
      </c>
      <c r="G45" s="270" t="s">
        <v>347</v>
      </c>
      <c r="H45" s="270" t="s">
        <v>348</v>
      </c>
      <c r="I45" s="271">
        <v>266</v>
      </c>
      <c r="J45" s="270" t="s">
        <v>349</v>
      </c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</row>
    <row r="46" spans="1:26" s="245" customFormat="1" ht="45" x14ac:dyDescent="0.2">
      <c r="A46" s="262"/>
      <c r="B46" s="286" t="s">
        <v>203</v>
      </c>
      <c r="C46" s="287" t="s">
        <v>244</v>
      </c>
      <c r="D46" s="271">
        <v>626.4</v>
      </c>
      <c r="E46" s="270" t="s">
        <v>342</v>
      </c>
      <c r="F46" s="271">
        <v>626.4</v>
      </c>
      <c r="G46" s="270" t="s">
        <v>350</v>
      </c>
      <c r="H46" s="270" t="s">
        <v>351</v>
      </c>
      <c r="I46" s="271">
        <v>626.4</v>
      </c>
      <c r="J46" s="270" t="s">
        <v>352</v>
      </c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</row>
    <row r="47" spans="1:26" s="245" customFormat="1" ht="45" x14ac:dyDescent="0.2">
      <c r="A47" s="262"/>
      <c r="B47" s="286" t="s">
        <v>204</v>
      </c>
      <c r="C47" s="287" t="s">
        <v>245</v>
      </c>
      <c r="D47" s="271">
        <v>441.18</v>
      </c>
      <c r="E47" s="270" t="s">
        <v>342</v>
      </c>
      <c r="F47" s="271">
        <v>441.18</v>
      </c>
      <c r="G47" s="270" t="s">
        <v>350</v>
      </c>
      <c r="H47" s="270" t="s">
        <v>351</v>
      </c>
      <c r="I47" s="271">
        <v>441.18</v>
      </c>
      <c r="J47" s="270" t="s">
        <v>352</v>
      </c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</row>
    <row r="48" spans="1:26" s="245" customFormat="1" ht="45" x14ac:dyDescent="0.2">
      <c r="A48" s="262"/>
      <c r="B48" s="353" t="s">
        <v>205</v>
      </c>
      <c r="C48" s="347" t="s">
        <v>246</v>
      </c>
      <c r="D48" s="350">
        <v>11443.94</v>
      </c>
      <c r="E48" s="270" t="s">
        <v>353</v>
      </c>
      <c r="F48" s="271">
        <v>3665.94</v>
      </c>
      <c r="G48" s="270" t="s">
        <v>354</v>
      </c>
      <c r="H48" s="270" t="s">
        <v>355</v>
      </c>
      <c r="I48" s="271">
        <v>3665.94</v>
      </c>
      <c r="J48" s="270" t="s">
        <v>352</v>
      </c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</row>
    <row r="49" spans="1:26" s="245" customFormat="1" ht="30" x14ac:dyDescent="0.2">
      <c r="A49" s="262"/>
      <c r="B49" s="354"/>
      <c r="C49" s="348"/>
      <c r="D49" s="351"/>
      <c r="E49" s="270" t="s">
        <v>356</v>
      </c>
      <c r="F49" s="271">
        <v>3500</v>
      </c>
      <c r="G49" s="270" t="s">
        <v>357</v>
      </c>
      <c r="H49" s="270" t="s">
        <v>358</v>
      </c>
      <c r="I49" s="271">
        <v>3500</v>
      </c>
      <c r="J49" s="270" t="s">
        <v>359</v>
      </c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</row>
    <row r="50" spans="1:26" s="245" customFormat="1" ht="30" x14ac:dyDescent="0.2">
      <c r="A50" s="262"/>
      <c r="B50" s="355"/>
      <c r="C50" s="349"/>
      <c r="D50" s="352"/>
      <c r="E50" s="270" t="s">
        <v>360</v>
      </c>
      <c r="F50" s="271">
        <v>4278</v>
      </c>
      <c r="G50" s="270" t="s">
        <v>361</v>
      </c>
      <c r="H50" s="270" t="s">
        <v>362</v>
      </c>
      <c r="I50" s="271">
        <v>4278</v>
      </c>
      <c r="J50" s="270" t="s">
        <v>363</v>
      </c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</row>
    <row r="51" spans="1:26" s="245" customFormat="1" ht="45" x14ac:dyDescent="0.2">
      <c r="A51" s="262"/>
      <c r="B51" s="286" t="s">
        <v>206</v>
      </c>
      <c r="C51" s="287" t="s">
        <v>247</v>
      </c>
      <c r="D51" s="271">
        <v>153</v>
      </c>
      <c r="E51" s="270" t="s">
        <v>342</v>
      </c>
      <c r="F51" s="271">
        <v>153</v>
      </c>
      <c r="G51" s="270" t="s">
        <v>350</v>
      </c>
      <c r="H51" s="270" t="s">
        <v>351</v>
      </c>
      <c r="I51" s="271">
        <v>153</v>
      </c>
      <c r="J51" s="270" t="s">
        <v>352</v>
      </c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</row>
    <row r="52" spans="1:26" s="245" customFormat="1" ht="45" x14ac:dyDescent="0.2">
      <c r="A52" s="262"/>
      <c r="B52" s="286" t="s">
        <v>207</v>
      </c>
      <c r="C52" s="287" t="s">
        <v>248</v>
      </c>
      <c r="D52" s="271">
        <v>8402.76</v>
      </c>
      <c r="E52" s="270" t="s">
        <v>342</v>
      </c>
      <c r="F52" s="271">
        <v>8402.76</v>
      </c>
      <c r="G52" s="270" t="s">
        <v>350</v>
      </c>
      <c r="H52" s="270" t="s">
        <v>351</v>
      </c>
      <c r="I52" s="271">
        <v>8402.76</v>
      </c>
      <c r="J52" s="270" t="s">
        <v>352</v>
      </c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</row>
    <row r="53" spans="1:26" s="245" customFormat="1" ht="45" x14ac:dyDescent="0.2">
      <c r="A53" s="262"/>
      <c r="B53" s="286" t="s">
        <v>208</v>
      </c>
      <c r="C53" s="287" t="s">
        <v>250</v>
      </c>
      <c r="D53" s="271">
        <v>675</v>
      </c>
      <c r="E53" s="270" t="s">
        <v>342</v>
      </c>
      <c r="F53" s="271">
        <v>675</v>
      </c>
      <c r="G53" s="270" t="s">
        <v>350</v>
      </c>
      <c r="H53" s="270" t="s">
        <v>351</v>
      </c>
      <c r="I53" s="271">
        <v>675</v>
      </c>
      <c r="J53" s="270" t="s">
        <v>352</v>
      </c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</row>
    <row r="54" spans="1:26" s="245" customFormat="1" ht="45" x14ac:dyDescent="0.2">
      <c r="A54" s="262"/>
      <c r="B54" s="286" t="s">
        <v>209</v>
      </c>
      <c r="C54" s="287" t="s">
        <v>251</v>
      </c>
      <c r="D54" s="271">
        <v>1076.04</v>
      </c>
      <c r="E54" s="270" t="s">
        <v>342</v>
      </c>
      <c r="F54" s="271">
        <v>1076.04</v>
      </c>
      <c r="G54" s="270" t="s">
        <v>350</v>
      </c>
      <c r="H54" s="270" t="s">
        <v>351</v>
      </c>
      <c r="I54" s="271">
        <v>1076.04</v>
      </c>
      <c r="J54" s="270" t="s">
        <v>352</v>
      </c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</row>
    <row r="55" spans="1:26" s="245" customFormat="1" ht="45" x14ac:dyDescent="0.2">
      <c r="A55" s="262"/>
      <c r="B55" s="286" t="s">
        <v>210</v>
      </c>
      <c r="C55" s="287" t="s">
        <v>252</v>
      </c>
      <c r="D55" s="271">
        <v>501.48</v>
      </c>
      <c r="E55" s="270" t="s">
        <v>342</v>
      </c>
      <c r="F55" s="271">
        <v>501.48</v>
      </c>
      <c r="G55" s="270" t="s">
        <v>350</v>
      </c>
      <c r="H55" s="270" t="s">
        <v>351</v>
      </c>
      <c r="I55" s="271">
        <v>501.48</v>
      </c>
      <c r="J55" s="270" t="s">
        <v>352</v>
      </c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</row>
    <row r="56" spans="1:26" s="245" customFormat="1" ht="45" x14ac:dyDescent="0.2">
      <c r="A56" s="262"/>
      <c r="B56" s="286" t="s">
        <v>211</v>
      </c>
      <c r="C56" s="287" t="s">
        <v>253</v>
      </c>
      <c r="D56" s="271">
        <v>2367</v>
      </c>
      <c r="E56" s="270" t="s">
        <v>342</v>
      </c>
      <c r="F56" s="271">
        <v>2367</v>
      </c>
      <c r="G56" s="270" t="s">
        <v>350</v>
      </c>
      <c r="H56" s="270" t="s">
        <v>351</v>
      </c>
      <c r="I56" s="271">
        <v>2367</v>
      </c>
      <c r="J56" s="270" t="s">
        <v>352</v>
      </c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</row>
    <row r="57" spans="1:26" s="245" customFormat="1" ht="45" x14ac:dyDescent="0.2">
      <c r="A57" s="262"/>
      <c r="B57" s="286" t="s">
        <v>212</v>
      </c>
      <c r="C57" s="287" t="s">
        <v>254</v>
      </c>
      <c r="D57" s="271">
        <v>774</v>
      </c>
      <c r="E57" s="270" t="s">
        <v>342</v>
      </c>
      <c r="F57" s="271">
        <v>774</v>
      </c>
      <c r="G57" s="270" t="s">
        <v>350</v>
      </c>
      <c r="H57" s="270" t="s">
        <v>351</v>
      </c>
      <c r="I57" s="271">
        <v>774</v>
      </c>
      <c r="J57" s="270" t="s">
        <v>352</v>
      </c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</row>
    <row r="58" spans="1:26" s="245" customFormat="1" ht="45" x14ac:dyDescent="0.2">
      <c r="A58" s="262"/>
      <c r="B58" s="286" t="s">
        <v>213</v>
      </c>
      <c r="C58" s="287" t="s">
        <v>255</v>
      </c>
      <c r="D58" s="271">
        <v>418</v>
      </c>
      <c r="E58" s="270" t="s">
        <v>346</v>
      </c>
      <c r="F58" s="271">
        <v>418</v>
      </c>
      <c r="G58" s="270" t="s">
        <v>347</v>
      </c>
      <c r="H58" s="270" t="s">
        <v>348</v>
      </c>
      <c r="I58" s="271">
        <v>418</v>
      </c>
      <c r="J58" s="270" t="s">
        <v>349</v>
      </c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</row>
    <row r="59" spans="1:26" s="245" customFormat="1" ht="45" x14ac:dyDescent="0.2">
      <c r="A59" s="262"/>
      <c r="B59" s="286" t="s">
        <v>216</v>
      </c>
      <c r="C59" s="287" t="s">
        <v>258</v>
      </c>
      <c r="D59" s="271">
        <v>1356.6</v>
      </c>
      <c r="E59" s="270" t="s">
        <v>342</v>
      </c>
      <c r="F59" s="271">
        <v>1356.6</v>
      </c>
      <c r="G59" s="270" t="s">
        <v>350</v>
      </c>
      <c r="H59" s="270" t="s">
        <v>351</v>
      </c>
      <c r="I59" s="271">
        <v>1356.6</v>
      </c>
      <c r="J59" s="270" t="s">
        <v>352</v>
      </c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</row>
    <row r="60" spans="1:26" s="245" customFormat="1" ht="45" x14ac:dyDescent="0.2">
      <c r="A60" s="262"/>
      <c r="B60" s="286" t="s">
        <v>217</v>
      </c>
      <c r="C60" s="287" t="s">
        <v>259</v>
      </c>
      <c r="D60" s="271">
        <v>3033.94</v>
      </c>
      <c r="E60" s="270" t="s">
        <v>364</v>
      </c>
      <c r="F60" s="271">
        <v>3033.94</v>
      </c>
      <c r="G60" s="270" t="s">
        <v>365</v>
      </c>
      <c r="H60" s="270" t="s">
        <v>366</v>
      </c>
      <c r="I60" s="271">
        <v>3033.94</v>
      </c>
      <c r="J60" s="270" t="s">
        <v>367</v>
      </c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</row>
    <row r="61" spans="1:26" s="245" customFormat="1" ht="45" x14ac:dyDescent="0.2">
      <c r="A61" s="262"/>
      <c r="B61" s="286" t="s">
        <v>218</v>
      </c>
      <c r="C61" s="287" t="s">
        <v>260</v>
      </c>
      <c r="D61" s="271">
        <v>2002</v>
      </c>
      <c r="E61" s="270" t="s">
        <v>368</v>
      </c>
      <c r="F61" s="271">
        <v>2002</v>
      </c>
      <c r="G61" s="270" t="s">
        <v>369</v>
      </c>
      <c r="H61" s="270" t="s">
        <v>370</v>
      </c>
      <c r="I61" s="271">
        <v>2002</v>
      </c>
      <c r="J61" s="270" t="s">
        <v>371</v>
      </c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</row>
    <row r="62" spans="1:26" s="245" customFormat="1" ht="45" x14ac:dyDescent="0.2">
      <c r="A62" s="262"/>
      <c r="B62" s="286" t="s">
        <v>219</v>
      </c>
      <c r="C62" s="287" t="s">
        <v>261</v>
      </c>
      <c r="D62" s="271">
        <v>10040</v>
      </c>
      <c r="E62" s="270" t="s">
        <v>372</v>
      </c>
      <c r="F62" s="271">
        <v>10040</v>
      </c>
      <c r="G62" s="270" t="s">
        <v>373</v>
      </c>
      <c r="H62" s="270" t="s">
        <v>374</v>
      </c>
      <c r="I62" s="271">
        <v>10040</v>
      </c>
      <c r="J62" s="270" t="s">
        <v>375</v>
      </c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</row>
    <row r="63" spans="1:26" s="245" customFormat="1" ht="45" x14ac:dyDescent="0.2">
      <c r="A63" s="262"/>
      <c r="B63" s="286" t="s">
        <v>220</v>
      </c>
      <c r="C63" s="287" t="s">
        <v>262</v>
      </c>
      <c r="D63" s="271">
        <v>4160</v>
      </c>
      <c r="E63" s="270" t="s">
        <v>376</v>
      </c>
      <c r="F63" s="271">
        <v>4160</v>
      </c>
      <c r="G63" s="270" t="s">
        <v>377</v>
      </c>
      <c r="H63" s="270" t="s">
        <v>378</v>
      </c>
      <c r="I63" s="271">
        <v>4160</v>
      </c>
      <c r="J63" s="270" t="s">
        <v>379</v>
      </c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</row>
    <row r="64" spans="1:26" s="245" customFormat="1" ht="90" x14ac:dyDescent="0.2">
      <c r="A64" s="262"/>
      <c r="B64" s="286" t="s">
        <v>221</v>
      </c>
      <c r="C64" s="287" t="s">
        <v>263</v>
      </c>
      <c r="D64" s="271">
        <v>7980</v>
      </c>
      <c r="E64" s="270" t="s">
        <v>380</v>
      </c>
      <c r="F64" s="271">
        <v>7980</v>
      </c>
      <c r="G64" s="270" t="s">
        <v>381</v>
      </c>
      <c r="H64" s="270" t="s">
        <v>382</v>
      </c>
      <c r="I64" s="271">
        <v>7980</v>
      </c>
      <c r="J64" s="270" t="s">
        <v>383</v>
      </c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</row>
    <row r="65" spans="1:26" s="245" customFormat="1" ht="45" x14ac:dyDescent="0.2">
      <c r="A65" s="262"/>
      <c r="B65" s="286" t="s">
        <v>222</v>
      </c>
      <c r="C65" s="287" t="s">
        <v>264</v>
      </c>
      <c r="D65" s="271">
        <v>3788.88</v>
      </c>
      <c r="E65" s="270" t="s">
        <v>342</v>
      </c>
      <c r="F65" s="271">
        <v>3788.88</v>
      </c>
      <c r="G65" s="270" t="s">
        <v>350</v>
      </c>
      <c r="H65" s="270" t="s">
        <v>351</v>
      </c>
      <c r="I65" s="271">
        <v>3788.88</v>
      </c>
      <c r="J65" s="270" t="s">
        <v>352</v>
      </c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</row>
    <row r="66" spans="1:26" s="245" customFormat="1" ht="45" x14ac:dyDescent="0.2">
      <c r="A66" s="262"/>
      <c r="B66" s="286" t="s">
        <v>223</v>
      </c>
      <c r="C66" s="287" t="s">
        <v>265</v>
      </c>
      <c r="D66" s="271">
        <v>4199</v>
      </c>
      <c r="E66" s="270" t="s">
        <v>384</v>
      </c>
      <c r="F66" s="271">
        <v>4199</v>
      </c>
      <c r="G66" s="270" t="s">
        <v>385</v>
      </c>
      <c r="H66" s="270" t="s">
        <v>386</v>
      </c>
      <c r="I66" s="271">
        <v>4199</v>
      </c>
      <c r="J66" s="270" t="s">
        <v>387</v>
      </c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</row>
    <row r="67" spans="1:26" s="245" customFormat="1" ht="45" x14ac:dyDescent="0.2">
      <c r="A67" s="262"/>
      <c r="B67" s="286" t="s">
        <v>224</v>
      </c>
      <c r="C67" s="287" t="s">
        <v>266</v>
      </c>
      <c r="D67" s="271">
        <v>4797</v>
      </c>
      <c r="E67" s="270" t="s">
        <v>384</v>
      </c>
      <c r="F67" s="271">
        <v>4797</v>
      </c>
      <c r="G67" s="270" t="s">
        <v>388</v>
      </c>
      <c r="H67" s="270" t="s">
        <v>389</v>
      </c>
      <c r="I67" s="271">
        <v>4797</v>
      </c>
      <c r="J67" s="270" t="s">
        <v>390</v>
      </c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</row>
    <row r="68" spans="1:26" s="245" customFormat="1" ht="45" x14ac:dyDescent="0.2">
      <c r="A68" s="262"/>
      <c r="B68" s="288" t="s">
        <v>225</v>
      </c>
      <c r="C68" s="289" t="s">
        <v>267</v>
      </c>
      <c r="D68" s="276">
        <v>291.83999999999997</v>
      </c>
      <c r="E68" s="277" t="s">
        <v>342</v>
      </c>
      <c r="F68" s="276">
        <v>291.83999999999997</v>
      </c>
      <c r="G68" s="277" t="s">
        <v>350</v>
      </c>
      <c r="H68" s="277" t="s">
        <v>391</v>
      </c>
      <c r="I68" s="276">
        <v>291.83999999999997</v>
      </c>
      <c r="J68" s="277" t="s">
        <v>352</v>
      </c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</row>
    <row r="69" spans="1:26" s="245" customFormat="1" ht="30" x14ac:dyDescent="0.2">
      <c r="A69" s="262"/>
      <c r="B69" s="288" t="s">
        <v>226</v>
      </c>
      <c r="C69" s="289" t="s">
        <v>268</v>
      </c>
      <c r="D69" s="276">
        <v>5935</v>
      </c>
      <c r="E69" s="277" t="s">
        <v>392</v>
      </c>
      <c r="F69" s="276">
        <v>5935</v>
      </c>
      <c r="G69" s="277" t="s">
        <v>393</v>
      </c>
      <c r="H69" s="277" t="s">
        <v>394</v>
      </c>
      <c r="I69" s="276">
        <v>5935</v>
      </c>
      <c r="J69" s="277" t="s">
        <v>395</v>
      </c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</row>
    <row r="70" spans="1:26" s="245" customFormat="1" ht="30" x14ac:dyDescent="0.2">
      <c r="A70" s="262"/>
      <c r="B70" s="288" t="s">
        <v>227</v>
      </c>
      <c r="C70" s="289" t="s">
        <v>269</v>
      </c>
      <c r="D70" s="276">
        <v>4099</v>
      </c>
      <c r="E70" s="277" t="s">
        <v>396</v>
      </c>
      <c r="F70" s="276">
        <v>4099</v>
      </c>
      <c r="G70" s="277" t="s">
        <v>397</v>
      </c>
      <c r="H70" s="277" t="s">
        <v>398</v>
      </c>
      <c r="I70" s="276">
        <v>4099</v>
      </c>
      <c r="J70" s="277" t="s">
        <v>399</v>
      </c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</row>
    <row r="71" spans="1:26" s="245" customFormat="1" x14ac:dyDescent="0.2">
      <c r="A71" s="262"/>
      <c r="B71" s="384" t="s">
        <v>228</v>
      </c>
      <c r="C71" s="289" t="s">
        <v>270</v>
      </c>
      <c r="D71" s="276"/>
      <c r="E71" s="290"/>
      <c r="F71" s="276"/>
      <c r="G71" s="277"/>
      <c r="H71" s="277"/>
      <c r="I71" s="276"/>
      <c r="J71" s="277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</row>
    <row r="72" spans="1:26" s="245" customFormat="1" ht="45" x14ac:dyDescent="0.2">
      <c r="A72" s="262"/>
      <c r="B72" s="385"/>
      <c r="C72" s="289" t="s">
        <v>400</v>
      </c>
      <c r="D72" s="360">
        <v>10843.54</v>
      </c>
      <c r="E72" s="277" t="s">
        <v>338</v>
      </c>
      <c r="F72" s="276">
        <v>2048.4</v>
      </c>
      <c r="G72" s="277" t="s">
        <v>401</v>
      </c>
      <c r="H72" s="277" t="s">
        <v>402</v>
      </c>
      <c r="I72" s="276">
        <v>2048.4</v>
      </c>
      <c r="J72" s="277" t="s">
        <v>403</v>
      </c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</row>
    <row r="73" spans="1:26" s="245" customFormat="1" ht="45" x14ac:dyDescent="0.2">
      <c r="A73" s="262"/>
      <c r="B73" s="385"/>
      <c r="C73" s="289" t="s">
        <v>404</v>
      </c>
      <c r="D73" s="361"/>
      <c r="E73" s="277" t="s">
        <v>346</v>
      </c>
      <c r="F73" s="276">
        <v>1127</v>
      </c>
      <c r="G73" s="277" t="s">
        <v>347</v>
      </c>
      <c r="H73" s="277" t="s">
        <v>348</v>
      </c>
      <c r="I73" s="276">
        <v>1127</v>
      </c>
      <c r="J73" s="277" t="s">
        <v>349</v>
      </c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</row>
    <row r="74" spans="1:26" s="245" customFormat="1" ht="45" x14ac:dyDescent="0.2">
      <c r="A74" s="262"/>
      <c r="B74" s="385"/>
      <c r="C74" s="289" t="s">
        <v>405</v>
      </c>
      <c r="D74" s="361"/>
      <c r="E74" s="277" t="s">
        <v>346</v>
      </c>
      <c r="F74" s="276">
        <v>100.5</v>
      </c>
      <c r="G74" s="277" t="s">
        <v>347</v>
      </c>
      <c r="H74" s="277" t="s">
        <v>348</v>
      </c>
      <c r="I74" s="276">
        <v>100.5</v>
      </c>
      <c r="J74" s="277" t="s">
        <v>349</v>
      </c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</row>
    <row r="75" spans="1:26" s="245" customFormat="1" ht="45" x14ac:dyDescent="0.2">
      <c r="A75" s="262"/>
      <c r="B75" s="385"/>
      <c r="C75" s="289" t="s">
        <v>406</v>
      </c>
      <c r="D75" s="361"/>
      <c r="E75" s="277" t="s">
        <v>346</v>
      </c>
      <c r="F75" s="276">
        <v>140</v>
      </c>
      <c r="G75" s="277" t="s">
        <v>347</v>
      </c>
      <c r="H75" s="277" t="s">
        <v>348</v>
      </c>
      <c r="I75" s="276">
        <v>140</v>
      </c>
      <c r="J75" s="277" t="s">
        <v>349</v>
      </c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</row>
    <row r="76" spans="1:26" s="245" customFormat="1" ht="45" x14ac:dyDescent="0.2">
      <c r="A76" s="262"/>
      <c r="B76" s="385"/>
      <c r="C76" s="289" t="s">
        <v>407</v>
      </c>
      <c r="D76" s="361"/>
      <c r="E76" s="277" t="s">
        <v>346</v>
      </c>
      <c r="F76" s="276">
        <v>198</v>
      </c>
      <c r="G76" s="277" t="s">
        <v>347</v>
      </c>
      <c r="H76" s="277" t="s">
        <v>348</v>
      </c>
      <c r="I76" s="276">
        <v>198</v>
      </c>
      <c r="J76" s="277" t="s">
        <v>349</v>
      </c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</row>
    <row r="77" spans="1:26" s="245" customFormat="1" ht="135" x14ac:dyDescent="0.2">
      <c r="A77" s="262"/>
      <c r="B77" s="385"/>
      <c r="C77" s="289" t="s">
        <v>408</v>
      </c>
      <c r="D77" s="361"/>
      <c r="E77" s="273" t="s">
        <v>342</v>
      </c>
      <c r="F77" s="274">
        <v>546.48</v>
      </c>
      <c r="G77" s="273" t="s">
        <v>350</v>
      </c>
      <c r="H77" s="273" t="s">
        <v>409</v>
      </c>
      <c r="I77" s="274">
        <v>546.48</v>
      </c>
      <c r="J77" s="273" t="s">
        <v>352</v>
      </c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</row>
    <row r="78" spans="1:26" s="245" customFormat="1" ht="30" x14ac:dyDescent="0.2">
      <c r="A78" s="262"/>
      <c r="B78" s="385"/>
      <c r="C78" s="289" t="s">
        <v>410</v>
      </c>
      <c r="D78" s="361"/>
      <c r="E78" s="277" t="s">
        <v>338</v>
      </c>
      <c r="F78" s="276">
        <v>3347.52</v>
      </c>
      <c r="G78" s="277" t="s">
        <v>411</v>
      </c>
      <c r="H78" s="277" t="s">
        <v>412</v>
      </c>
      <c r="I78" s="276">
        <v>3347.52</v>
      </c>
      <c r="J78" s="277" t="s">
        <v>413</v>
      </c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</row>
    <row r="79" spans="1:26" s="245" customFormat="1" ht="30" x14ac:dyDescent="0.2">
      <c r="A79" s="262"/>
      <c r="B79" s="386"/>
      <c r="C79" s="289" t="s">
        <v>414</v>
      </c>
      <c r="D79" s="362"/>
      <c r="E79" s="277" t="s">
        <v>338</v>
      </c>
      <c r="F79" s="276">
        <v>3335.64</v>
      </c>
      <c r="G79" s="277" t="s">
        <v>415</v>
      </c>
      <c r="H79" s="277" t="s">
        <v>416</v>
      </c>
      <c r="I79" s="276">
        <v>3335.64</v>
      </c>
      <c r="J79" s="277" t="s">
        <v>417</v>
      </c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</row>
    <row r="80" spans="1:26" s="245" customFormat="1" ht="120" x14ac:dyDescent="0.2">
      <c r="A80" s="262"/>
      <c r="B80" s="288" t="s">
        <v>229</v>
      </c>
      <c r="C80" s="289" t="s">
        <v>272</v>
      </c>
      <c r="D80" s="276">
        <v>6602.16</v>
      </c>
      <c r="E80" s="277" t="s">
        <v>418</v>
      </c>
      <c r="F80" s="276">
        <v>6602.16</v>
      </c>
      <c r="G80" s="277" t="s">
        <v>419</v>
      </c>
      <c r="H80" s="278" t="s">
        <v>420</v>
      </c>
      <c r="I80" s="276">
        <v>6602.16</v>
      </c>
      <c r="J80" s="277" t="s">
        <v>421</v>
      </c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</row>
    <row r="81" spans="1:26" s="245" customFormat="1" ht="45" x14ac:dyDescent="0.2">
      <c r="A81" s="262"/>
      <c r="B81" s="288" t="s">
        <v>230</v>
      </c>
      <c r="C81" s="289" t="s">
        <v>271</v>
      </c>
      <c r="D81" s="276">
        <v>6598.02</v>
      </c>
      <c r="E81" s="277" t="s">
        <v>422</v>
      </c>
      <c r="F81" s="276">
        <v>6598.02</v>
      </c>
      <c r="G81" s="277" t="s">
        <v>423</v>
      </c>
      <c r="H81" s="277" t="s">
        <v>424</v>
      </c>
      <c r="I81" s="276">
        <v>6598.02</v>
      </c>
      <c r="J81" s="277" t="s">
        <v>425</v>
      </c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</row>
    <row r="82" spans="1:26" s="245" customFormat="1" ht="45" x14ac:dyDescent="0.2">
      <c r="A82" s="262"/>
      <c r="B82" s="288" t="s">
        <v>231</v>
      </c>
      <c r="C82" s="289" t="s">
        <v>273</v>
      </c>
      <c r="D82" s="276">
        <v>14285</v>
      </c>
      <c r="E82" s="277" t="s">
        <v>426</v>
      </c>
      <c r="F82" s="276">
        <v>14285</v>
      </c>
      <c r="G82" s="277" t="s">
        <v>427</v>
      </c>
      <c r="H82" s="277" t="s">
        <v>428</v>
      </c>
      <c r="I82" s="276">
        <v>14285</v>
      </c>
      <c r="J82" s="277" t="s">
        <v>429</v>
      </c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</row>
    <row r="83" spans="1:26" s="245" customFormat="1" ht="60" x14ac:dyDescent="0.2">
      <c r="A83" s="262"/>
      <c r="B83" s="288" t="s">
        <v>232</v>
      </c>
      <c r="C83" s="291" t="s">
        <v>274</v>
      </c>
      <c r="D83" s="276">
        <v>7620.06</v>
      </c>
      <c r="E83" s="277" t="s">
        <v>342</v>
      </c>
      <c r="F83" s="276">
        <v>7620.06</v>
      </c>
      <c r="G83" s="277" t="s">
        <v>350</v>
      </c>
      <c r="H83" s="277" t="s">
        <v>391</v>
      </c>
      <c r="I83" s="276">
        <v>7620.06</v>
      </c>
      <c r="J83" s="277" t="s">
        <v>352</v>
      </c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</row>
    <row r="84" spans="1:26" s="245" customFormat="1" ht="45" x14ac:dyDescent="0.2">
      <c r="A84" s="262"/>
      <c r="B84" s="288" t="s">
        <v>233</v>
      </c>
      <c r="C84" s="289" t="s">
        <v>275</v>
      </c>
      <c r="D84" s="276">
        <v>3525.6</v>
      </c>
      <c r="E84" s="277" t="s">
        <v>430</v>
      </c>
      <c r="F84" s="276">
        <v>3525.6</v>
      </c>
      <c r="G84" s="273" t="s">
        <v>431</v>
      </c>
      <c r="H84" s="273" t="s">
        <v>483</v>
      </c>
      <c r="I84" s="276">
        <v>3525.6</v>
      </c>
      <c r="J84" s="277" t="s">
        <v>432</v>
      </c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</row>
    <row r="85" spans="1:26" s="245" customFormat="1" ht="42.75" x14ac:dyDescent="0.2">
      <c r="A85" s="262"/>
      <c r="B85" s="285">
        <v>7</v>
      </c>
      <c r="C85" s="265" t="s">
        <v>433</v>
      </c>
      <c r="D85" s="266"/>
      <c r="E85" s="265"/>
      <c r="F85" s="266"/>
      <c r="G85" s="265"/>
      <c r="H85" s="265"/>
      <c r="I85" s="266"/>
      <c r="J85" s="265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</row>
    <row r="86" spans="1:26" s="245" customFormat="1" ht="195" x14ac:dyDescent="0.2">
      <c r="A86" s="262"/>
      <c r="B86" s="270" t="s">
        <v>434</v>
      </c>
      <c r="C86" s="284" t="s">
        <v>99</v>
      </c>
      <c r="D86" s="271">
        <v>1885</v>
      </c>
      <c r="E86" s="271" t="s">
        <v>435</v>
      </c>
      <c r="F86" s="271">
        <v>1885</v>
      </c>
      <c r="G86" s="270" t="s">
        <v>436</v>
      </c>
      <c r="H86" s="270" t="s">
        <v>437</v>
      </c>
      <c r="I86" s="271">
        <v>1885</v>
      </c>
      <c r="J86" s="270" t="s">
        <v>438</v>
      </c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</row>
    <row r="87" spans="1:26" s="245" customFormat="1" ht="120" x14ac:dyDescent="0.2">
      <c r="A87" s="262"/>
      <c r="B87" s="270" t="s">
        <v>439</v>
      </c>
      <c r="C87" s="270" t="s">
        <v>279</v>
      </c>
      <c r="D87" s="271">
        <v>2883.87</v>
      </c>
      <c r="E87" s="271" t="s">
        <v>440</v>
      </c>
      <c r="F87" s="271">
        <v>2883.87</v>
      </c>
      <c r="G87" s="270" t="s">
        <v>441</v>
      </c>
      <c r="H87" s="270" t="s">
        <v>442</v>
      </c>
      <c r="I87" s="271">
        <v>2883.87</v>
      </c>
      <c r="J87" s="270" t="s">
        <v>443</v>
      </c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</row>
    <row r="88" spans="1:26" s="245" customFormat="1" ht="75" x14ac:dyDescent="0.2">
      <c r="A88" s="262"/>
      <c r="B88" s="270" t="s">
        <v>444</v>
      </c>
      <c r="C88" s="270" t="s">
        <v>279</v>
      </c>
      <c r="D88" s="271">
        <v>599</v>
      </c>
      <c r="E88" s="270" t="s">
        <v>445</v>
      </c>
      <c r="F88" s="271">
        <v>599</v>
      </c>
      <c r="G88" s="270" t="s">
        <v>446</v>
      </c>
      <c r="H88" s="270" t="s">
        <v>447</v>
      </c>
      <c r="I88" s="271">
        <v>599</v>
      </c>
      <c r="J88" s="270" t="s">
        <v>448</v>
      </c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</row>
    <row r="89" spans="1:26" s="245" customFormat="1" ht="30" x14ac:dyDescent="0.2">
      <c r="A89" s="262"/>
      <c r="B89" s="356" t="s">
        <v>449</v>
      </c>
      <c r="C89" s="356" t="s">
        <v>280</v>
      </c>
      <c r="D89" s="350">
        <v>3609</v>
      </c>
      <c r="E89" s="270" t="s">
        <v>450</v>
      </c>
      <c r="F89" s="271">
        <v>2907</v>
      </c>
      <c r="G89" s="270" t="s">
        <v>451</v>
      </c>
      <c r="H89" s="270" t="s">
        <v>452</v>
      </c>
      <c r="I89" s="271">
        <v>2907</v>
      </c>
      <c r="J89" s="270" t="s">
        <v>453</v>
      </c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</row>
    <row r="90" spans="1:26" s="245" customFormat="1" ht="30" x14ac:dyDescent="0.2">
      <c r="A90" s="262"/>
      <c r="B90" s="357"/>
      <c r="C90" s="357"/>
      <c r="D90" s="352"/>
      <c r="E90" s="270" t="s">
        <v>450</v>
      </c>
      <c r="F90" s="271">
        <v>702</v>
      </c>
      <c r="G90" s="270" t="s">
        <v>454</v>
      </c>
      <c r="H90" s="270" t="s">
        <v>455</v>
      </c>
      <c r="I90" s="271">
        <v>702</v>
      </c>
      <c r="J90" s="270" t="s">
        <v>456</v>
      </c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</row>
    <row r="91" spans="1:26" s="245" customFormat="1" ht="30" x14ac:dyDescent="0.2">
      <c r="A91" s="262"/>
      <c r="B91" s="270" t="s">
        <v>457</v>
      </c>
      <c r="C91" s="270" t="s">
        <v>283</v>
      </c>
      <c r="D91" s="283">
        <v>12650</v>
      </c>
      <c r="E91" s="270" t="s">
        <v>458</v>
      </c>
      <c r="F91" s="271">
        <v>12650</v>
      </c>
      <c r="G91" s="308" t="s">
        <v>484</v>
      </c>
      <c r="H91" s="270" t="s">
        <v>459</v>
      </c>
      <c r="I91" s="271">
        <v>12650</v>
      </c>
      <c r="J91" s="270" t="s">
        <v>460</v>
      </c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</row>
    <row r="92" spans="1:26" s="245" customFormat="1" x14ac:dyDescent="0.2">
      <c r="A92" s="262"/>
      <c r="B92" s="279">
        <v>8</v>
      </c>
      <c r="C92" s="279" t="s">
        <v>104</v>
      </c>
      <c r="D92" s="280"/>
      <c r="E92" s="265"/>
      <c r="F92" s="266"/>
      <c r="G92" s="265"/>
      <c r="H92" s="265"/>
      <c r="I92" s="266"/>
      <c r="J92" s="265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</row>
    <row r="93" spans="1:26" s="245" customFormat="1" ht="60" x14ac:dyDescent="0.2">
      <c r="A93" s="262"/>
      <c r="B93" s="356" t="s">
        <v>461</v>
      </c>
      <c r="C93" s="356" t="s">
        <v>108</v>
      </c>
      <c r="D93" s="358">
        <v>1093.4000000000001</v>
      </c>
      <c r="E93" s="270" t="s">
        <v>462</v>
      </c>
      <c r="F93" s="271">
        <v>643.4</v>
      </c>
      <c r="G93" s="308" t="s">
        <v>463</v>
      </c>
      <c r="H93" s="270" t="s">
        <v>464</v>
      </c>
      <c r="I93" s="271">
        <v>643.4</v>
      </c>
      <c r="J93" s="270" t="s">
        <v>465</v>
      </c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</row>
    <row r="94" spans="1:26" s="245" customFormat="1" ht="60" x14ac:dyDescent="0.2">
      <c r="A94" s="262"/>
      <c r="B94" s="357"/>
      <c r="C94" s="357"/>
      <c r="D94" s="359"/>
      <c r="E94" s="270" t="s">
        <v>462</v>
      </c>
      <c r="F94" s="271">
        <v>450</v>
      </c>
      <c r="G94" s="308" t="s">
        <v>463</v>
      </c>
      <c r="H94" s="270" t="s">
        <v>466</v>
      </c>
      <c r="I94" s="271">
        <v>450</v>
      </c>
      <c r="J94" s="270" t="s">
        <v>467</v>
      </c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</row>
    <row r="95" spans="1:26" s="245" customFormat="1" ht="28.5" x14ac:dyDescent="0.2">
      <c r="A95" s="262"/>
      <c r="B95" s="265">
        <v>10.1</v>
      </c>
      <c r="C95" s="265" t="s">
        <v>118</v>
      </c>
      <c r="D95" s="281">
        <v>25000</v>
      </c>
      <c r="E95" s="265" t="s">
        <v>468</v>
      </c>
      <c r="F95" s="281">
        <v>25000</v>
      </c>
      <c r="G95" s="265" t="s">
        <v>469</v>
      </c>
      <c r="H95" s="265" t="s">
        <v>470</v>
      </c>
      <c r="I95" s="281">
        <v>25000</v>
      </c>
      <c r="J95" s="282" t="s">
        <v>471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</row>
    <row r="96" spans="1:26" ht="15" customHeight="1" x14ac:dyDescent="0.25">
      <c r="A96" s="172"/>
      <c r="B96" s="371" t="s">
        <v>472</v>
      </c>
      <c r="C96" s="372"/>
      <c r="D96" s="268">
        <f>SUM(D24:D95)</f>
        <v>984642.22000000009</v>
      </c>
      <c r="E96" s="269"/>
      <c r="F96" s="268">
        <f>SUM(F24:F95)</f>
        <v>984642.22000000009</v>
      </c>
      <c r="G96" s="269"/>
      <c r="H96" s="269"/>
      <c r="I96" s="268">
        <f>SUM(I24:I95)</f>
        <v>984642.22000000009</v>
      </c>
      <c r="J96" s="269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</row>
    <row r="97" spans="1:26" ht="14.25" customHeight="1" x14ac:dyDescent="0.2">
      <c r="A97" s="162"/>
      <c r="B97" s="174" t="s">
        <v>144</v>
      </c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74"/>
      <c r="C98" s="174"/>
      <c r="D98" s="175"/>
      <c r="E98" s="174"/>
      <c r="F98" s="175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</row>
    <row r="99" spans="1:26" ht="14.25" customHeight="1" x14ac:dyDescent="0.25">
      <c r="A99" s="162"/>
      <c r="B99" s="162"/>
      <c r="C99" s="301" t="s">
        <v>485</v>
      </c>
      <c r="D99" s="309"/>
      <c r="E99" s="310"/>
      <c r="F99" s="311"/>
      <c r="G99" s="301" t="s">
        <v>486</v>
      </c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293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 x14ac:dyDescent="0.2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4.25" customHeight="1" x14ac:dyDescent="0.2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4.25" customHeight="1" x14ac:dyDescent="0.2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4.25" customHeight="1" x14ac:dyDescent="0.2">
      <c r="A235" s="162"/>
      <c r="B235" s="162"/>
      <c r="C235" s="162"/>
      <c r="D235" s="163"/>
      <c r="E235" s="162"/>
      <c r="F235" s="163"/>
      <c r="G235" s="162"/>
      <c r="H235" s="162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14.25" customHeight="1" x14ac:dyDescent="0.2">
      <c r="A236" s="162"/>
      <c r="B236" s="162"/>
      <c r="C236" s="162"/>
      <c r="D236" s="163"/>
      <c r="E236" s="162"/>
      <c r="F236" s="163"/>
      <c r="G236" s="162"/>
      <c r="H236" s="162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14.25" customHeight="1" x14ac:dyDescent="0.2">
      <c r="A237" s="162"/>
      <c r="B237" s="162"/>
      <c r="C237" s="162"/>
      <c r="D237" s="163"/>
      <c r="E237" s="162"/>
      <c r="F237" s="163"/>
      <c r="G237" s="162"/>
      <c r="H237" s="162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14.25" customHeight="1" x14ac:dyDescent="0.2">
      <c r="A238" s="162"/>
      <c r="B238" s="162"/>
      <c r="C238" s="162"/>
      <c r="D238" s="163"/>
      <c r="E238" s="162"/>
      <c r="F238" s="163"/>
      <c r="G238" s="162"/>
      <c r="H238" s="162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14.25" customHeight="1" x14ac:dyDescent="0.2">
      <c r="A239" s="162"/>
      <c r="B239" s="162"/>
      <c r="C239" s="162"/>
      <c r="D239" s="163"/>
      <c r="E239" s="162"/>
      <c r="F239" s="163"/>
      <c r="G239" s="162"/>
      <c r="H239" s="162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14.25" customHeight="1" x14ac:dyDescent="0.2">
      <c r="A240" s="162"/>
      <c r="B240" s="162"/>
      <c r="C240" s="162"/>
      <c r="D240" s="163"/>
      <c r="E240" s="162"/>
      <c r="F240" s="163"/>
      <c r="G240" s="162"/>
      <c r="H240" s="162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ht="14.25" customHeight="1" x14ac:dyDescent="0.2">
      <c r="A241" s="162"/>
      <c r="B241" s="162"/>
      <c r="C241" s="162"/>
      <c r="D241" s="163"/>
      <c r="E241" s="162"/>
      <c r="F241" s="163"/>
      <c r="G241" s="162"/>
      <c r="H241" s="162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ht="14.25" customHeight="1" x14ac:dyDescent="0.2">
      <c r="A242" s="162"/>
      <c r="B242" s="162"/>
      <c r="C242" s="162"/>
      <c r="D242" s="163"/>
      <c r="E242" s="162"/>
      <c r="F242" s="163"/>
      <c r="G242" s="162"/>
      <c r="H242" s="162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 ht="14.25" customHeight="1" x14ac:dyDescent="0.2">
      <c r="A243" s="162"/>
      <c r="B243" s="162"/>
      <c r="C243" s="162"/>
      <c r="D243" s="163"/>
      <c r="E243" s="162"/>
      <c r="F243" s="163"/>
      <c r="G243" s="162"/>
      <c r="H243" s="162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 ht="14.25" customHeight="1" x14ac:dyDescent="0.2">
      <c r="A244" s="162"/>
      <c r="B244" s="162"/>
      <c r="C244" s="162"/>
      <c r="D244" s="163"/>
      <c r="E244" s="162"/>
      <c r="F244" s="163"/>
      <c r="G244" s="162"/>
      <c r="H244" s="162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 ht="14.25" customHeight="1" x14ac:dyDescent="0.2">
      <c r="A245" s="162"/>
      <c r="B245" s="162"/>
      <c r="C245" s="162"/>
      <c r="D245" s="163"/>
      <c r="E245" s="162"/>
      <c r="F245" s="163"/>
      <c r="G245" s="162"/>
      <c r="H245" s="162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 ht="14.25" customHeight="1" x14ac:dyDescent="0.2">
      <c r="A246" s="162"/>
      <c r="B246" s="162"/>
      <c r="C246" s="162"/>
      <c r="D246" s="163"/>
      <c r="E246" s="162"/>
      <c r="F246" s="163"/>
      <c r="G246" s="162"/>
      <c r="H246" s="162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</row>
    <row r="247" spans="1:26" ht="14.25" customHeight="1" x14ac:dyDescent="0.2">
      <c r="A247" s="162"/>
      <c r="B247" s="162"/>
      <c r="C247" s="162"/>
      <c r="D247" s="163"/>
      <c r="E247" s="162"/>
      <c r="F247" s="163"/>
      <c r="G247" s="162"/>
      <c r="H247" s="162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</row>
    <row r="248" spans="1:26" ht="14.25" customHeight="1" x14ac:dyDescent="0.2">
      <c r="A248" s="162"/>
      <c r="B248" s="162"/>
      <c r="C248" s="162"/>
      <c r="D248" s="163"/>
      <c r="E248" s="162"/>
      <c r="F248" s="163"/>
      <c r="G248" s="162"/>
      <c r="H248" s="162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</row>
    <row r="249" spans="1:26" ht="14.25" customHeight="1" x14ac:dyDescent="0.2">
      <c r="A249" s="162"/>
      <c r="B249" s="162"/>
      <c r="C249" s="162"/>
      <c r="D249" s="163"/>
      <c r="E249" s="162"/>
      <c r="F249" s="163"/>
      <c r="G249" s="162"/>
      <c r="H249" s="162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</row>
    <row r="250" spans="1:26" ht="14.25" customHeight="1" x14ac:dyDescent="0.2">
      <c r="A250" s="162"/>
      <c r="B250" s="162"/>
      <c r="C250" s="162"/>
      <c r="D250" s="163"/>
      <c r="E250" s="162"/>
      <c r="F250" s="163"/>
      <c r="G250" s="162"/>
      <c r="H250" s="162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</row>
    <row r="251" spans="1:26" ht="14.25" customHeight="1" x14ac:dyDescent="0.2">
      <c r="A251" s="162"/>
      <c r="B251" s="162"/>
      <c r="C251" s="162"/>
      <c r="D251" s="163"/>
      <c r="E251" s="162"/>
      <c r="F251" s="163"/>
      <c r="G251" s="162"/>
      <c r="H251" s="162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</row>
    <row r="252" spans="1:26" ht="14.25" customHeight="1" x14ac:dyDescent="0.2">
      <c r="A252" s="162"/>
      <c r="B252" s="162"/>
      <c r="C252" s="162"/>
      <c r="D252" s="163"/>
      <c r="E252" s="162"/>
      <c r="F252" s="163"/>
      <c r="G252" s="162"/>
      <c r="H252" s="162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</row>
    <row r="253" spans="1:26" ht="14.25" customHeight="1" x14ac:dyDescent="0.2">
      <c r="A253" s="162"/>
      <c r="B253" s="162"/>
      <c r="C253" s="162"/>
      <c r="D253" s="163"/>
      <c r="E253" s="162"/>
      <c r="F253" s="163"/>
      <c r="G253" s="162"/>
      <c r="H253" s="162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</row>
    <row r="254" spans="1:26" ht="14.25" customHeight="1" x14ac:dyDescent="0.2">
      <c r="A254" s="162"/>
      <c r="B254" s="162"/>
      <c r="C254" s="162"/>
      <c r="D254" s="163"/>
      <c r="E254" s="162"/>
      <c r="F254" s="163"/>
      <c r="G254" s="162"/>
      <c r="H254" s="162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</row>
    <row r="255" spans="1:26" ht="14.25" customHeight="1" x14ac:dyDescent="0.2">
      <c r="A255" s="162"/>
      <c r="B255" s="162"/>
      <c r="C255" s="162"/>
      <c r="D255" s="163"/>
      <c r="E255" s="162"/>
      <c r="F255" s="163"/>
      <c r="G255" s="162"/>
      <c r="H255" s="162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</row>
    <row r="256" spans="1:26" ht="14.25" customHeight="1" x14ac:dyDescent="0.2">
      <c r="A256" s="162"/>
      <c r="B256" s="162"/>
      <c r="C256" s="162"/>
      <c r="D256" s="163"/>
      <c r="E256" s="162"/>
      <c r="F256" s="163"/>
      <c r="G256" s="162"/>
      <c r="H256" s="162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</row>
    <row r="257" spans="1:26" ht="14.25" customHeight="1" x14ac:dyDescent="0.2">
      <c r="A257" s="162"/>
      <c r="B257" s="162"/>
      <c r="C257" s="162"/>
      <c r="D257" s="163"/>
      <c r="E257" s="162"/>
      <c r="F257" s="163"/>
      <c r="G257" s="162"/>
      <c r="H257" s="162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</row>
    <row r="258" spans="1:26" ht="14.25" customHeight="1" x14ac:dyDescent="0.2">
      <c r="A258" s="162"/>
      <c r="B258" s="162"/>
      <c r="C258" s="162"/>
      <c r="D258" s="163"/>
      <c r="E258" s="162"/>
      <c r="F258" s="163"/>
      <c r="G258" s="162"/>
      <c r="H258" s="162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</row>
    <row r="259" spans="1:26" ht="14.25" customHeight="1" x14ac:dyDescent="0.2">
      <c r="A259" s="162"/>
      <c r="B259" s="162"/>
      <c r="C259" s="162"/>
      <c r="D259" s="163"/>
      <c r="E259" s="162"/>
      <c r="F259" s="163"/>
      <c r="G259" s="162"/>
      <c r="H259" s="162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</row>
    <row r="260" spans="1:26" ht="14.25" customHeight="1" x14ac:dyDescent="0.2">
      <c r="A260" s="162"/>
      <c r="B260" s="162"/>
      <c r="C260" s="162"/>
      <c r="D260" s="163"/>
      <c r="E260" s="162"/>
      <c r="F260" s="163"/>
      <c r="G260" s="162"/>
      <c r="H260" s="162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</row>
    <row r="261" spans="1:26" ht="14.25" customHeight="1" x14ac:dyDescent="0.2">
      <c r="A261" s="162"/>
      <c r="B261" s="162"/>
      <c r="C261" s="162"/>
      <c r="D261" s="163"/>
      <c r="E261" s="162"/>
      <c r="F261" s="163"/>
      <c r="G261" s="162"/>
      <c r="H261" s="162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</row>
    <row r="262" spans="1:26" ht="14.25" customHeight="1" x14ac:dyDescent="0.2">
      <c r="A262" s="162"/>
      <c r="B262" s="162"/>
      <c r="C262" s="162"/>
      <c r="D262" s="163"/>
      <c r="E262" s="162"/>
      <c r="F262" s="163"/>
      <c r="G262" s="162"/>
      <c r="H262" s="162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</row>
    <row r="263" spans="1:26" ht="14.25" customHeight="1" x14ac:dyDescent="0.2">
      <c r="A263" s="162"/>
      <c r="B263" s="162"/>
      <c r="C263" s="162"/>
      <c r="D263" s="163"/>
      <c r="E263" s="162"/>
      <c r="F263" s="163"/>
      <c r="G263" s="162"/>
      <c r="H263" s="162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</row>
    <row r="264" spans="1:26" ht="14.25" customHeight="1" x14ac:dyDescent="0.2">
      <c r="A264" s="162"/>
      <c r="B264" s="162"/>
      <c r="C264" s="162"/>
      <c r="D264" s="163"/>
      <c r="E264" s="162"/>
      <c r="F264" s="163"/>
      <c r="G264" s="162"/>
      <c r="H264" s="162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</row>
    <row r="265" spans="1:26" ht="14.25" customHeight="1" x14ac:dyDescent="0.2">
      <c r="A265" s="162"/>
      <c r="B265" s="162"/>
      <c r="C265" s="162"/>
      <c r="D265" s="163"/>
      <c r="E265" s="162"/>
      <c r="F265" s="163"/>
      <c r="G265" s="162"/>
      <c r="H265" s="162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</row>
    <row r="266" spans="1:26" ht="14.25" customHeight="1" x14ac:dyDescent="0.2">
      <c r="A266" s="162"/>
      <c r="B266" s="162"/>
      <c r="C266" s="162"/>
      <c r="D266" s="163"/>
      <c r="E266" s="162"/>
      <c r="F266" s="163"/>
      <c r="G266" s="162"/>
      <c r="H266" s="162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</row>
    <row r="267" spans="1:26" ht="14.25" customHeight="1" x14ac:dyDescent="0.2">
      <c r="A267" s="162"/>
      <c r="B267" s="162"/>
      <c r="C267" s="162"/>
      <c r="D267" s="163"/>
      <c r="E267" s="162"/>
      <c r="F267" s="163"/>
      <c r="G267" s="162"/>
      <c r="H267" s="162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</row>
    <row r="268" spans="1:26" ht="14.25" customHeight="1" x14ac:dyDescent="0.2">
      <c r="A268" s="162"/>
      <c r="B268" s="162"/>
      <c r="C268" s="162"/>
      <c r="D268" s="163"/>
      <c r="E268" s="162"/>
      <c r="F268" s="163"/>
      <c r="G268" s="162"/>
      <c r="H268" s="162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</row>
    <row r="269" spans="1:26" ht="14.25" customHeight="1" x14ac:dyDescent="0.2">
      <c r="A269" s="162"/>
      <c r="B269" s="162"/>
      <c r="C269" s="162"/>
      <c r="D269" s="163"/>
      <c r="E269" s="162"/>
      <c r="F269" s="163"/>
      <c r="G269" s="162"/>
      <c r="H269" s="162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</row>
    <row r="270" spans="1:26" ht="14.25" customHeight="1" x14ac:dyDescent="0.2">
      <c r="A270" s="162"/>
      <c r="B270" s="162"/>
      <c r="C270" s="162"/>
      <c r="D270" s="163"/>
      <c r="E270" s="162"/>
      <c r="F270" s="163"/>
      <c r="G270" s="162"/>
      <c r="H270" s="162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</row>
    <row r="271" spans="1:26" ht="14.25" customHeight="1" x14ac:dyDescent="0.2">
      <c r="A271" s="162"/>
      <c r="B271" s="162"/>
      <c r="C271" s="162"/>
      <c r="D271" s="163"/>
      <c r="E271" s="162"/>
      <c r="F271" s="163"/>
      <c r="G271" s="162"/>
      <c r="H271" s="162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</row>
    <row r="272" spans="1:26" ht="14.25" customHeight="1" x14ac:dyDescent="0.2">
      <c r="A272" s="162"/>
      <c r="B272" s="162"/>
      <c r="C272" s="162"/>
      <c r="D272" s="163"/>
      <c r="E272" s="162"/>
      <c r="F272" s="163"/>
      <c r="G272" s="162"/>
      <c r="H272" s="162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</row>
    <row r="273" spans="1:26" ht="14.25" customHeight="1" x14ac:dyDescent="0.2">
      <c r="A273" s="162"/>
      <c r="B273" s="162"/>
      <c r="C273" s="162"/>
      <c r="D273" s="163"/>
      <c r="E273" s="162"/>
      <c r="F273" s="163"/>
      <c r="G273" s="162"/>
      <c r="H273" s="162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</row>
    <row r="274" spans="1:26" ht="14.25" customHeight="1" x14ac:dyDescent="0.2">
      <c r="A274" s="162"/>
      <c r="B274" s="162"/>
      <c r="C274" s="162"/>
      <c r="D274" s="163"/>
      <c r="E274" s="162"/>
      <c r="F274" s="163"/>
      <c r="G274" s="162"/>
      <c r="H274" s="162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</row>
    <row r="275" spans="1:26" ht="14.25" customHeight="1" x14ac:dyDescent="0.2">
      <c r="A275" s="162"/>
      <c r="B275" s="162"/>
      <c r="C275" s="162"/>
      <c r="D275" s="163"/>
      <c r="E275" s="162"/>
      <c r="F275" s="163"/>
      <c r="G275" s="162"/>
      <c r="H275" s="162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</row>
    <row r="276" spans="1:26" ht="14.25" customHeight="1" x14ac:dyDescent="0.2">
      <c r="A276" s="162"/>
      <c r="B276" s="162"/>
      <c r="C276" s="162"/>
      <c r="D276" s="163"/>
      <c r="E276" s="162"/>
      <c r="F276" s="163"/>
      <c r="G276" s="162"/>
      <c r="H276" s="162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</row>
    <row r="277" spans="1:26" ht="14.25" customHeight="1" x14ac:dyDescent="0.2">
      <c r="A277" s="162"/>
      <c r="B277" s="162"/>
      <c r="C277" s="162"/>
      <c r="D277" s="163"/>
      <c r="E277" s="162"/>
      <c r="F277" s="163"/>
      <c r="G277" s="162"/>
      <c r="H277" s="162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</row>
    <row r="278" spans="1:26" ht="14.25" customHeight="1" x14ac:dyDescent="0.2">
      <c r="A278" s="162"/>
      <c r="B278" s="162"/>
      <c r="C278" s="162"/>
      <c r="D278" s="163"/>
      <c r="E278" s="162"/>
      <c r="F278" s="163"/>
      <c r="G278" s="162"/>
      <c r="H278" s="162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</row>
    <row r="279" spans="1:26" ht="14.25" customHeight="1" x14ac:dyDescent="0.2">
      <c r="A279" s="162"/>
      <c r="B279" s="162"/>
      <c r="C279" s="162"/>
      <c r="D279" s="163"/>
      <c r="E279" s="162"/>
      <c r="F279" s="163"/>
      <c r="G279" s="162"/>
      <c r="H279" s="162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</row>
    <row r="280" spans="1:26" ht="14.25" customHeight="1" x14ac:dyDescent="0.2">
      <c r="A280" s="162"/>
      <c r="B280" s="162"/>
      <c r="C280" s="162"/>
      <c r="D280" s="163"/>
      <c r="E280" s="162"/>
      <c r="F280" s="163"/>
      <c r="G280" s="162"/>
      <c r="H280" s="162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</row>
    <row r="281" spans="1:26" ht="14.25" customHeight="1" x14ac:dyDescent="0.2">
      <c r="A281" s="162"/>
      <c r="B281" s="162"/>
      <c r="C281" s="162"/>
      <c r="D281" s="163"/>
      <c r="E281" s="162"/>
      <c r="F281" s="163"/>
      <c r="G281" s="162"/>
      <c r="H281" s="162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</row>
    <row r="282" spans="1:26" ht="14.25" customHeight="1" x14ac:dyDescent="0.2">
      <c r="A282" s="162"/>
      <c r="B282" s="162"/>
      <c r="C282" s="162"/>
      <c r="D282" s="163"/>
      <c r="E282" s="162"/>
      <c r="F282" s="163"/>
      <c r="G282" s="162"/>
      <c r="H282" s="162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</row>
    <row r="283" spans="1:26" ht="14.25" customHeight="1" x14ac:dyDescent="0.2">
      <c r="A283" s="162"/>
      <c r="B283" s="162"/>
      <c r="C283" s="162"/>
      <c r="D283" s="163"/>
      <c r="E283" s="162"/>
      <c r="F283" s="163"/>
      <c r="G283" s="162"/>
      <c r="H283" s="162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</row>
    <row r="284" spans="1:26" ht="14.25" customHeight="1" x14ac:dyDescent="0.2">
      <c r="A284" s="162"/>
      <c r="B284" s="162"/>
      <c r="C284" s="162"/>
      <c r="D284" s="163"/>
      <c r="E284" s="162"/>
      <c r="F284" s="163"/>
      <c r="G284" s="162"/>
      <c r="H284" s="162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</row>
    <row r="285" spans="1:26" ht="14.25" customHeight="1" x14ac:dyDescent="0.2">
      <c r="A285" s="162"/>
      <c r="B285" s="162"/>
      <c r="C285" s="162"/>
      <c r="D285" s="163"/>
      <c r="E285" s="162"/>
      <c r="F285" s="163"/>
      <c r="G285" s="162"/>
      <c r="H285" s="162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</row>
    <row r="286" spans="1:26" ht="14.25" customHeight="1" x14ac:dyDescent="0.2">
      <c r="A286" s="162"/>
      <c r="B286" s="162"/>
      <c r="C286" s="162"/>
      <c r="D286" s="163"/>
      <c r="E286" s="162"/>
      <c r="F286" s="163"/>
      <c r="G286" s="162"/>
      <c r="H286" s="162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</row>
    <row r="287" spans="1:26" ht="14.25" customHeight="1" x14ac:dyDescent="0.2">
      <c r="A287" s="162"/>
      <c r="B287" s="162"/>
      <c r="C287" s="162"/>
      <c r="D287" s="163"/>
      <c r="E287" s="162"/>
      <c r="F287" s="163"/>
      <c r="G287" s="162"/>
      <c r="H287" s="162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</row>
    <row r="288" spans="1:26" ht="14.25" customHeight="1" x14ac:dyDescent="0.2">
      <c r="A288" s="162"/>
      <c r="B288" s="162"/>
      <c r="C288" s="162"/>
      <c r="D288" s="163"/>
      <c r="E288" s="162"/>
      <c r="F288" s="163"/>
      <c r="G288" s="162"/>
      <c r="H288" s="162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</row>
    <row r="289" spans="1:26" ht="14.25" customHeight="1" x14ac:dyDescent="0.2">
      <c r="A289" s="162"/>
      <c r="B289" s="162"/>
      <c r="C289" s="162"/>
      <c r="D289" s="163"/>
      <c r="E289" s="162"/>
      <c r="F289" s="163"/>
      <c r="G289" s="162"/>
      <c r="H289" s="162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</row>
    <row r="290" spans="1:26" ht="14.25" customHeight="1" x14ac:dyDescent="0.2">
      <c r="A290" s="162"/>
      <c r="B290" s="162"/>
      <c r="C290" s="162"/>
      <c r="D290" s="163"/>
      <c r="E290" s="162"/>
      <c r="F290" s="163"/>
      <c r="G290" s="162"/>
      <c r="H290" s="162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</row>
    <row r="291" spans="1:26" ht="14.25" customHeight="1" x14ac:dyDescent="0.2">
      <c r="A291" s="162"/>
      <c r="B291" s="162"/>
      <c r="C291" s="162"/>
      <c r="D291" s="163"/>
      <c r="E291" s="162"/>
      <c r="F291" s="163"/>
      <c r="G291" s="162"/>
      <c r="H291" s="162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</row>
    <row r="292" spans="1:26" ht="14.25" customHeight="1" x14ac:dyDescent="0.2">
      <c r="A292" s="162"/>
      <c r="B292" s="162"/>
      <c r="C292" s="162"/>
      <c r="D292" s="163"/>
      <c r="E292" s="162"/>
      <c r="F292" s="163"/>
      <c r="G292" s="162"/>
      <c r="H292" s="162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</row>
    <row r="293" spans="1:26" ht="14.25" customHeight="1" x14ac:dyDescent="0.2">
      <c r="A293" s="162"/>
      <c r="B293" s="162"/>
      <c r="C293" s="162"/>
      <c r="D293" s="163"/>
      <c r="E293" s="162"/>
      <c r="F293" s="163"/>
      <c r="G293" s="162"/>
      <c r="H293" s="162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</row>
    <row r="294" spans="1:26" ht="14.25" customHeight="1" x14ac:dyDescent="0.2">
      <c r="A294" s="162"/>
      <c r="B294" s="162"/>
      <c r="C294" s="162"/>
      <c r="D294" s="163"/>
      <c r="E294" s="162"/>
      <c r="F294" s="163"/>
      <c r="G294" s="162"/>
      <c r="H294" s="162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</row>
    <row r="295" spans="1:26" ht="14.25" customHeight="1" x14ac:dyDescent="0.2">
      <c r="A295" s="162"/>
      <c r="B295" s="162"/>
      <c r="C295" s="162"/>
      <c r="D295" s="163"/>
      <c r="E295" s="162"/>
      <c r="F295" s="163"/>
      <c r="G295" s="162"/>
      <c r="H295" s="162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</row>
    <row r="296" spans="1:26" ht="14.25" customHeight="1" x14ac:dyDescent="0.2">
      <c r="A296" s="162"/>
      <c r="B296" s="162"/>
      <c r="C296" s="162"/>
      <c r="D296" s="163"/>
      <c r="E296" s="162"/>
      <c r="F296" s="163"/>
      <c r="G296" s="162"/>
      <c r="H296" s="162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</row>
    <row r="297" spans="1:26" ht="14.25" customHeight="1" x14ac:dyDescent="0.2">
      <c r="A297" s="162"/>
      <c r="B297" s="162"/>
      <c r="C297" s="162"/>
      <c r="D297" s="163"/>
      <c r="E297" s="162"/>
      <c r="F297" s="163"/>
      <c r="G297" s="162"/>
      <c r="H297" s="162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</row>
    <row r="298" spans="1:26" ht="14.25" customHeight="1" x14ac:dyDescent="0.2">
      <c r="A298" s="162"/>
      <c r="B298" s="162"/>
      <c r="C298" s="162"/>
      <c r="D298" s="163"/>
      <c r="E298" s="162"/>
      <c r="F298" s="163"/>
      <c r="G298" s="162"/>
      <c r="H298" s="162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</row>
    <row r="299" spans="1:26" ht="15.75" customHeight="1" x14ac:dyDescent="0.2"/>
    <row r="300" spans="1:26" ht="15.75" customHeight="1" x14ac:dyDescent="0.2"/>
    <row r="301" spans="1:26" ht="15.75" customHeight="1" x14ac:dyDescent="0.2"/>
    <row r="302" spans="1:26" ht="15.75" customHeight="1" x14ac:dyDescent="0.2"/>
    <row r="303" spans="1:26" ht="15.75" customHeight="1" x14ac:dyDescent="0.2"/>
    <row r="304" spans="1:2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</sheetData>
  <mergeCells count="29">
    <mergeCell ref="B15:C15"/>
    <mergeCell ref="B18:D18"/>
    <mergeCell ref="E18:J18"/>
    <mergeCell ref="B96:C96"/>
    <mergeCell ref="B8:J8"/>
    <mergeCell ref="E10:J10"/>
    <mergeCell ref="B10:D10"/>
    <mergeCell ref="C24:C26"/>
    <mergeCell ref="B24:B26"/>
    <mergeCell ref="D24:D26"/>
    <mergeCell ref="B34:B37"/>
    <mergeCell ref="C34:C37"/>
    <mergeCell ref="D34:D37"/>
    <mergeCell ref="B71:B79"/>
    <mergeCell ref="H2:J2"/>
    <mergeCell ref="H3:J3"/>
    <mergeCell ref="B5:J5"/>
    <mergeCell ref="B6:J6"/>
    <mergeCell ref="B7:J7"/>
    <mergeCell ref="B93:B94"/>
    <mergeCell ref="C93:C94"/>
    <mergeCell ref="D93:D94"/>
    <mergeCell ref="D72:D79"/>
    <mergeCell ref="C89:C90"/>
    <mergeCell ref="C48:C50"/>
    <mergeCell ref="D48:D50"/>
    <mergeCell ref="B48:B50"/>
    <mergeCell ref="B89:B90"/>
    <mergeCell ref="D89:D90"/>
  </mergeCells>
  <printOptions horizontalCentered="1"/>
  <pageMargins left="0.23622047244094491" right="0.23622047244094491" top="0.78740157480314965" bottom="0.19685039370078741" header="0.31496062992125984" footer="0.31496062992125984"/>
  <pageSetup paperSize="9" scale="76" fitToHeight="9" orientation="landscape" horizontalDpi="300" verticalDpi="300" r:id="rId1"/>
  <rowBreaks count="2" manualBreakCount="2">
    <brk id="84" min="1" max="9" man="1"/>
    <brk id="91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Звіт</vt:lpstr>
      <vt:lpstr>Реєстр</vt:lpstr>
      <vt:lpstr>Звіт!Заголовки_для_печати</vt:lpstr>
      <vt:lpstr>Реєстр!Заголовки_для_печати</vt:lpstr>
      <vt:lpstr>Звіт!Область_печати</vt:lpstr>
      <vt:lpstr>Реєстр!Область_печати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accounter</dc:creator>
  <cp:lastModifiedBy>Buhg</cp:lastModifiedBy>
  <cp:lastPrinted>2021-01-14T18:04:38Z</cp:lastPrinted>
  <dcterms:created xsi:type="dcterms:W3CDTF">2021-01-11T18:46:47Z</dcterms:created>
  <dcterms:modified xsi:type="dcterms:W3CDTF">2021-01-14T19:04:11Z</dcterms:modified>
</cp:coreProperties>
</file>