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4. НОУТБУК С WINDOWS 10\ТАТЬЯНА АДАМОВНА\2020\6. ГРАНТИ\1. УКРАЇНСЬКИЙ КУЛЬТУРНИЙ ФОНД\1. ПРОЕКТ ТВОРЧЕ РІЗНОМАНІТТЯ\АУДИТОР\"/>
    </mc:Choice>
  </mc:AlternateContent>
  <bookViews>
    <workbookView xWindow="0" yWindow="0" windowWidth="19170" windowHeight="8100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62913" concurrentCalc="0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I24" i="2" l="1"/>
  <c r="I25" i="2"/>
  <c r="I26" i="2"/>
  <c r="I32" i="2"/>
  <c r="I33" i="2"/>
  <c r="I34" i="2"/>
  <c r="I35" i="2"/>
  <c r="I36" i="2"/>
  <c r="I37" i="2"/>
  <c r="I38" i="2"/>
  <c r="I39" i="2"/>
  <c r="I40" i="2"/>
  <c r="I41" i="2"/>
  <c r="I42" i="2"/>
  <c r="I48" i="2"/>
  <c r="I49" i="2"/>
  <c r="I63" i="2"/>
  <c r="F63" i="2"/>
  <c r="D63" i="2"/>
  <c r="S81" i="1"/>
  <c r="R81" i="1"/>
  <c r="Q81" i="1"/>
  <c r="M81" i="1"/>
  <c r="S91" i="1"/>
  <c r="S92" i="1"/>
  <c r="P93" i="1"/>
  <c r="R93" i="1"/>
  <c r="S93" i="1"/>
  <c r="R91" i="1"/>
  <c r="R92" i="1"/>
  <c r="Q91" i="1"/>
  <c r="Q92" i="1"/>
  <c r="Q93" i="1"/>
  <c r="P91" i="1"/>
  <c r="P92" i="1"/>
  <c r="M91" i="1"/>
  <c r="M92" i="1"/>
  <c r="M93" i="1"/>
  <c r="J81" i="1"/>
  <c r="G81" i="1"/>
  <c r="P71" i="1"/>
  <c r="R71" i="1"/>
  <c r="M71" i="1"/>
  <c r="Q71" i="1"/>
  <c r="S71" i="1"/>
  <c r="M67" i="1"/>
  <c r="Q67" i="1"/>
  <c r="P67" i="1"/>
  <c r="R67" i="1"/>
  <c r="S67" i="1"/>
  <c r="M68" i="1"/>
  <c r="Q68" i="1"/>
  <c r="P68" i="1"/>
  <c r="R68" i="1"/>
  <c r="S68" i="1"/>
  <c r="M69" i="1"/>
  <c r="Q69" i="1"/>
  <c r="P69" i="1"/>
  <c r="R69" i="1"/>
  <c r="S69" i="1"/>
  <c r="M70" i="1"/>
  <c r="Q70" i="1"/>
  <c r="P70" i="1"/>
  <c r="R70" i="1"/>
  <c r="S70" i="1"/>
  <c r="M72" i="1"/>
  <c r="Q72" i="1"/>
  <c r="P72" i="1"/>
  <c r="R72" i="1"/>
  <c r="S72" i="1"/>
  <c r="M73" i="1"/>
  <c r="Q73" i="1"/>
  <c r="P73" i="1"/>
  <c r="R73" i="1"/>
  <c r="S73" i="1"/>
  <c r="M74" i="1"/>
  <c r="Q74" i="1"/>
  <c r="P74" i="1"/>
  <c r="R74" i="1"/>
  <c r="S74" i="1"/>
  <c r="M75" i="1"/>
  <c r="Q75" i="1"/>
  <c r="P75" i="1"/>
  <c r="R75" i="1"/>
  <c r="S75" i="1"/>
  <c r="P76" i="1"/>
  <c r="P31" i="1"/>
  <c r="P32" i="1"/>
  <c r="P33" i="1"/>
  <c r="P34" i="1"/>
  <c r="P35" i="1"/>
  <c r="P36" i="1"/>
  <c r="P37" i="1"/>
  <c r="P38" i="1"/>
  <c r="P30" i="1"/>
  <c r="N46" i="1"/>
  <c r="M31" i="1"/>
  <c r="M32" i="1"/>
  <c r="M33" i="1"/>
  <c r="M34" i="1"/>
  <c r="M35" i="1"/>
  <c r="M38" i="1"/>
  <c r="M30" i="1"/>
  <c r="K46" i="1"/>
  <c r="M27" i="1"/>
  <c r="M28" i="1"/>
  <c r="M29" i="1"/>
  <c r="M26" i="1"/>
  <c r="K45" i="1"/>
  <c r="Q33" i="1"/>
  <c r="R33" i="1"/>
  <c r="S33" i="1"/>
  <c r="R34" i="1"/>
  <c r="Q34" i="1"/>
  <c r="S34" i="1"/>
  <c r="R35" i="1"/>
  <c r="Q35" i="1"/>
  <c r="S35" i="1"/>
  <c r="R36" i="1"/>
  <c r="Q36" i="1"/>
  <c r="S36" i="1"/>
  <c r="R37" i="1"/>
  <c r="Q37" i="1"/>
  <c r="S37" i="1"/>
  <c r="R38" i="1"/>
  <c r="Q38" i="1"/>
  <c r="S38" i="1"/>
  <c r="I18" i="2"/>
  <c r="F18" i="2"/>
  <c r="D18" i="2"/>
  <c r="Q21" i="1"/>
  <c r="R21" i="1"/>
  <c r="S21" i="1"/>
  <c r="S22" i="1"/>
  <c r="G27" i="1"/>
  <c r="Q27" i="1"/>
  <c r="J27" i="1"/>
  <c r="P27" i="1"/>
  <c r="R27" i="1"/>
  <c r="S27" i="1"/>
  <c r="G28" i="1"/>
  <c r="Q28" i="1"/>
  <c r="J28" i="1"/>
  <c r="P28" i="1"/>
  <c r="R28" i="1"/>
  <c r="S28" i="1"/>
  <c r="G29" i="1"/>
  <c r="Q29" i="1"/>
  <c r="J29" i="1"/>
  <c r="P29" i="1"/>
  <c r="R29" i="1"/>
  <c r="S29" i="1"/>
  <c r="S26" i="1"/>
  <c r="Q31" i="1"/>
  <c r="R31" i="1"/>
  <c r="S31" i="1"/>
  <c r="Q32" i="1"/>
  <c r="R32" i="1"/>
  <c r="S32" i="1"/>
  <c r="S30" i="1"/>
  <c r="M40" i="1"/>
  <c r="Q40" i="1"/>
  <c r="P40" i="1"/>
  <c r="R40" i="1"/>
  <c r="S40" i="1"/>
  <c r="M41" i="1"/>
  <c r="Q41" i="1"/>
  <c r="P41" i="1"/>
  <c r="R41" i="1"/>
  <c r="S41" i="1"/>
  <c r="M42" i="1"/>
  <c r="Q42" i="1"/>
  <c r="P42" i="1"/>
  <c r="R42" i="1"/>
  <c r="S42" i="1"/>
  <c r="S39" i="1"/>
  <c r="S43" i="1"/>
  <c r="G45" i="1"/>
  <c r="M45" i="1"/>
  <c r="Q45" i="1"/>
  <c r="J45" i="1"/>
  <c r="P45" i="1"/>
  <c r="R45" i="1"/>
  <c r="S45" i="1"/>
  <c r="G46" i="1"/>
  <c r="M46" i="1"/>
  <c r="Q46" i="1"/>
  <c r="J46" i="1"/>
  <c r="P46" i="1"/>
  <c r="R46" i="1"/>
  <c r="S46" i="1"/>
  <c r="S47" i="1"/>
  <c r="G49" i="1"/>
  <c r="M49" i="1"/>
  <c r="Q49" i="1"/>
  <c r="J49" i="1"/>
  <c r="P49" i="1"/>
  <c r="R49" i="1"/>
  <c r="S49" i="1"/>
  <c r="G50" i="1"/>
  <c r="M50" i="1"/>
  <c r="Q50" i="1"/>
  <c r="J50" i="1"/>
  <c r="P50" i="1"/>
  <c r="R50" i="1"/>
  <c r="S50" i="1"/>
  <c r="G51" i="1"/>
  <c r="M51" i="1"/>
  <c r="Q51" i="1"/>
  <c r="J51" i="1"/>
  <c r="P51" i="1"/>
  <c r="R51" i="1"/>
  <c r="S51" i="1"/>
  <c r="S52" i="1"/>
  <c r="G54" i="1"/>
  <c r="M54" i="1"/>
  <c r="Q54" i="1"/>
  <c r="J54" i="1"/>
  <c r="P54" i="1"/>
  <c r="R54" i="1"/>
  <c r="S54" i="1"/>
  <c r="G55" i="1"/>
  <c r="M55" i="1"/>
  <c r="Q55" i="1"/>
  <c r="J55" i="1"/>
  <c r="P55" i="1"/>
  <c r="R55" i="1"/>
  <c r="S55" i="1"/>
  <c r="G56" i="1"/>
  <c r="M56" i="1"/>
  <c r="Q56" i="1"/>
  <c r="J56" i="1"/>
  <c r="P56" i="1"/>
  <c r="R56" i="1"/>
  <c r="S56" i="1"/>
  <c r="G57" i="1"/>
  <c r="M57" i="1"/>
  <c r="Q57" i="1"/>
  <c r="J57" i="1"/>
  <c r="P57" i="1"/>
  <c r="R57" i="1"/>
  <c r="S57" i="1"/>
  <c r="S58" i="1"/>
  <c r="G60" i="1"/>
  <c r="M60" i="1"/>
  <c r="Q60" i="1"/>
  <c r="J60" i="1"/>
  <c r="P60" i="1"/>
  <c r="R60" i="1"/>
  <c r="S60" i="1"/>
  <c r="G61" i="1"/>
  <c r="M61" i="1"/>
  <c r="Q61" i="1"/>
  <c r="J61" i="1"/>
  <c r="P61" i="1"/>
  <c r="R61" i="1"/>
  <c r="S61" i="1"/>
  <c r="G62" i="1"/>
  <c r="M62" i="1"/>
  <c r="Q62" i="1"/>
  <c r="J62" i="1"/>
  <c r="P62" i="1"/>
  <c r="R62" i="1"/>
  <c r="S62" i="1"/>
  <c r="S63" i="1"/>
  <c r="G65" i="1"/>
  <c r="M65" i="1"/>
  <c r="Q65" i="1"/>
  <c r="J65" i="1"/>
  <c r="P65" i="1"/>
  <c r="R65" i="1"/>
  <c r="S65" i="1"/>
  <c r="G66" i="1"/>
  <c r="M66" i="1"/>
  <c r="Q66" i="1"/>
  <c r="J66" i="1"/>
  <c r="P66" i="1"/>
  <c r="R66" i="1"/>
  <c r="S66" i="1"/>
  <c r="G76" i="1"/>
  <c r="M76" i="1"/>
  <c r="Q76" i="1"/>
  <c r="J76" i="1"/>
  <c r="R76" i="1"/>
  <c r="S76" i="1"/>
  <c r="S77" i="1"/>
  <c r="G79" i="1"/>
  <c r="M79" i="1"/>
  <c r="Q79" i="1"/>
  <c r="J79" i="1"/>
  <c r="P79" i="1"/>
  <c r="R79" i="1"/>
  <c r="S79" i="1"/>
  <c r="G80" i="1"/>
  <c r="M80" i="1"/>
  <c r="Q80" i="1"/>
  <c r="J80" i="1"/>
  <c r="P80" i="1"/>
  <c r="R80" i="1"/>
  <c r="S80" i="1"/>
  <c r="G82" i="1"/>
  <c r="M82" i="1"/>
  <c r="Q82" i="1"/>
  <c r="J82" i="1"/>
  <c r="P82" i="1"/>
  <c r="R82" i="1"/>
  <c r="S82" i="1"/>
  <c r="S83" i="1"/>
  <c r="G85" i="1"/>
  <c r="M85" i="1"/>
  <c r="Q85" i="1"/>
  <c r="J85" i="1"/>
  <c r="P85" i="1"/>
  <c r="R85" i="1"/>
  <c r="S85" i="1"/>
  <c r="G86" i="1"/>
  <c r="M86" i="1"/>
  <c r="Q86" i="1"/>
  <c r="J86" i="1"/>
  <c r="P86" i="1"/>
  <c r="R86" i="1"/>
  <c r="S86" i="1"/>
  <c r="G87" i="1"/>
  <c r="M87" i="1"/>
  <c r="Q87" i="1"/>
  <c r="J87" i="1"/>
  <c r="P87" i="1"/>
  <c r="R87" i="1"/>
  <c r="S87" i="1"/>
  <c r="S88" i="1"/>
  <c r="M90" i="1"/>
  <c r="Q90" i="1"/>
  <c r="P90" i="1"/>
  <c r="R90" i="1"/>
  <c r="S90" i="1"/>
  <c r="M94" i="1"/>
  <c r="Q94" i="1"/>
  <c r="P94" i="1"/>
  <c r="R94" i="1"/>
  <c r="S94" i="1"/>
  <c r="S95" i="1"/>
  <c r="M97" i="1"/>
  <c r="Q97" i="1"/>
  <c r="P97" i="1"/>
  <c r="R97" i="1"/>
  <c r="S97" i="1"/>
  <c r="S98" i="1"/>
  <c r="S99" i="1"/>
  <c r="S101" i="1"/>
  <c r="R22" i="1"/>
  <c r="R26" i="1"/>
  <c r="R30" i="1"/>
  <c r="R39" i="1"/>
  <c r="R43" i="1"/>
  <c r="R47" i="1"/>
  <c r="R52" i="1"/>
  <c r="R58" i="1"/>
  <c r="R63" i="1"/>
  <c r="R77" i="1"/>
  <c r="R83" i="1"/>
  <c r="R88" i="1"/>
  <c r="R95" i="1"/>
  <c r="R98" i="1"/>
  <c r="R99" i="1"/>
  <c r="R101" i="1"/>
  <c r="Q22" i="1"/>
  <c r="Q26" i="1"/>
  <c r="Q30" i="1"/>
  <c r="Q39" i="1"/>
  <c r="Q43" i="1"/>
  <c r="Q47" i="1"/>
  <c r="Q52" i="1"/>
  <c r="Q58" i="1"/>
  <c r="Q63" i="1"/>
  <c r="Q77" i="1"/>
  <c r="Q83" i="1"/>
  <c r="Q88" i="1"/>
  <c r="Q95" i="1"/>
  <c r="Q98" i="1"/>
  <c r="Q99" i="1"/>
  <c r="Q101" i="1"/>
  <c r="P22" i="1"/>
  <c r="P26" i="1"/>
  <c r="P39" i="1"/>
  <c r="P43" i="1"/>
  <c r="P47" i="1"/>
  <c r="P52" i="1"/>
  <c r="P58" i="1"/>
  <c r="P63" i="1"/>
  <c r="P77" i="1"/>
  <c r="P83" i="1"/>
  <c r="P88" i="1"/>
  <c r="P95" i="1"/>
  <c r="P98" i="1"/>
  <c r="P99" i="1"/>
  <c r="P101" i="1"/>
  <c r="M22" i="1"/>
  <c r="M39" i="1"/>
  <c r="M43" i="1"/>
  <c r="M47" i="1"/>
  <c r="M52" i="1"/>
  <c r="M58" i="1"/>
  <c r="M63" i="1"/>
  <c r="M77" i="1"/>
  <c r="M83" i="1"/>
  <c r="M88" i="1"/>
  <c r="M95" i="1"/>
  <c r="M98" i="1"/>
  <c r="M99" i="1"/>
  <c r="M101" i="1"/>
  <c r="J22" i="1"/>
  <c r="J26" i="1"/>
  <c r="J43" i="1"/>
  <c r="J47" i="1"/>
  <c r="J52" i="1"/>
  <c r="J58" i="1"/>
  <c r="J63" i="1"/>
  <c r="J77" i="1"/>
  <c r="J83" i="1"/>
  <c r="J88" i="1"/>
  <c r="J95" i="1"/>
  <c r="J98" i="1"/>
  <c r="J99" i="1"/>
  <c r="J101" i="1"/>
  <c r="G22" i="1"/>
  <c r="G26" i="1"/>
  <c r="G43" i="1"/>
  <c r="G47" i="1"/>
  <c r="G52" i="1"/>
  <c r="G58" i="1"/>
  <c r="G63" i="1"/>
  <c r="G77" i="1"/>
  <c r="G83" i="1"/>
  <c r="G88" i="1"/>
  <c r="G95" i="1"/>
  <c r="G98" i="1"/>
  <c r="G99" i="1"/>
  <c r="G101" i="1"/>
</calcChain>
</file>

<file path=xl/sharedStrings.xml><?xml version="1.0" encoding="utf-8"?>
<sst xmlns="http://schemas.openxmlformats.org/spreadsheetml/2006/main" count="491" uniqueCount="277">
  <si>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</si>
  <si>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</si>
  <si>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</si>
  <si>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</si>
  <si>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</si>
  <si>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</si>
  <si>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</si>
  <si>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</si>
  <si>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</si>
  <si>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</si>
  <si>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</si>
  <si>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</si>
  <si>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</si>
  <si>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</si>
  <si>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</si>
  <si>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</si>
  <si>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</si>
  <si>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</si>
  <si>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</si>
  <si>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</si>
  <si>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</si>
  <si>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</si>
  <si>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</si>
  <si>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</si>
  <si>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</si>
  <si>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</si>
  <si>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</si>
  <si>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</si>
  <si>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</si>
  <si>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</si>
  <si>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</si>
  <si>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</si>
  <si>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</si>
  <si>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</si>
  <si>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</si>
  <si>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</si>
  <si>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</si>
  <si>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</si>
  <si>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</si>
  <si>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</si>
  <si>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</si>
  <si>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</si>
  <si>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</si>
  <si>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</si>
  <si>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</si>
  <si>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</si>
  <si>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</si>
  <si>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</si>
  <si>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</si>
  <si>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</si>
  <si>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</si>
  <si>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</si>
  <si>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</si>
  <si>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</si>
  <si>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</si>
  <si>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</si>
  <si>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</si>
  <si>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</si>
  <si>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</si>
  <si>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</si>
  <si>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</si>
  <si>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</si>
  <si>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</si>
  <si>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</si>
  <si>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</si>
  <si>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</si>
  <si>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</si>
  <si>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</si>
  <si>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</si>
  <si>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</si>
  <si>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</si>
  <si>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</si>
  <si>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</si>
  <si>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</si>
  <si>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</si>
  <si>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</si>
  <si>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</si>
  <si>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</si>
  <si>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</si>
  <si>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</si>
  <si>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</si>
  <si>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</si>
  <si>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</si>
  <si>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</si>
  <si>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</si>
  <si>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</si>
  <si>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</si>
  <si>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</si>
  <si>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</si>
  <si>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</si>
  <si>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</si>
  <si>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</si>
  <si>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</si>
  <si>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</si>
  <si>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</si>
  <si>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</si>
  <si>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</si>
  <si>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7.2</t>
  </si>
  <si>
    <t>Послуги Internet</t>
  </si>
  <si>
    <t>7.3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</si>
  <si>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</si>
  <si>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</si>
  <si>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</si>
  <si>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</si>
  <si>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</si>
  <si>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</si>
  <si>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</si>
  <si>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</si>
  <si>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</si>
  <si>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</si>
  <si>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</si>
  <si>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</si>
  <si>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</si>
  <si>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</si>
  <si>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</si>
  <si>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</si>
  <si>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</si>
  <si>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</si>
  <si>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</si>
  <si>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</si>
  <si>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</si>
  <si>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</si>
  <si>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</si>
  <si>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</si>
  <si>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</si>
  <si>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</si>
  <si>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</si>
  <si>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</si>
  <si>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</si>
  <si>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</si>
  <si>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</si>
  <si>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</si>
  <si>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</si>
  <si>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</si>
  <si>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</si>
  <si>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</si>
  <si>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</si>
  <si>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</si>
  <si>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</si>
  <si>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</si>
  <si>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</si>
  <si>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1.2.4</t>
  </si>
  <si>
    <t>1.2.5</t>
  </si>
  <si>
    <t>1.2.6</t>
  </si>
  <si>
    <t>1.2.7</t>
  </si>
  <si>
    <t>1.2.8</t>
  </si>
  <si>
    <t>Козуб Лариса Василівна, керівник проекту</t>
  </si>
  <si>
    <t>Патик Вікторія В'ячкславівна, психолог</t>
  </si>
  <si>
    <t>Риндич Олена Анатоліївна, фахівець по адаптації занять для дітей з особливостями розвитку</t>
  </si>
  <si>
    <t>Єрмак Інга Олександрівна, послуги по читанню лекцій по мистецтвознавству</t>
  </si>
  <si>
    <t>Соколов Олексій Георгийович, комунікаційний менеджер (розміщеняя інформації про стан реалізації проекту на Інтернет-ресурсах та ін.)</t>
  </si>
  <si>
    <t>Вихрестюк Юрий Дмитрович, розробка програми зайнять, оцінка робіт учасників</t>
  </si>
  <si>
    <t>Тітаренко Людмила Анатоліївна, послуги бухгалтера</t>
  </si>
  <si>
    <t>м. Київ, вул. Саксаганського, 35  50 кв.м.</t>
  </si>
  <si>
    <t>м. Київ, вул. Хрещатик, 2, 780 кв.м.</t>
  </si>
  <si>
    <t>днів</t>
  </si>
  <si>
    <t>Комплект колонок JBL - PRX мощностью 3500 вт</t>
  </si>
  <si>
    <t>6.4</t>
  </si>
  <si>
    <t>6.5</t>
  </si>
  <si>
    <t>6.6</t>
  </si>
  <si>
    <t>6.7</t>
  </si>
  <si>
    <t>6.8</t>
  </si>
  <si>
    <t>6.9</t>
  </si>
  <si>
    <t>6.10</t>
  </si>
  <si>
    <t>6.11</t>
  </si>
  <si>
    <t>Набір для малювання</t>
  </si>
  <si>
    <t>Набір для гончарства</t>
  </si>
  <si>
    <t>Набір для бісероплетіння</t>
  </si>
  <si>
    <t>Набір для квілінгу</t>
  </si>
  <si>
    <t>Набір для виготовлення декоративних квітів</t>
  </si>
  <si>
    <t>Книга "Цифрова фотографія"</t>
  </si>
  <si>
    <t>Набір для декорування екоторб</t>
  </si>
  <si>
    <t>Набір для виготовлення серця із фетеру</t>
  </si>
  <si>
    <t>Набір для виготовлення виробів з соломи</t>
  </si>
  <si>
    <t>Набір для вишивки</t>
  </si>
  <si>
    <t>Канцелярські товари, маски і дезінфектори: папір офісний А4 2 пачки х 100 грн = 200,00; папір кольоровий А4 2 пачки х 150 грн = 300,00; маски захисні 300 шт х 3 грн = 900,00; дезінфектори 1 л 3 шт х 200 грн = 600,00</t>
  </si>
  <si>
    <t>набір</t>
  </si>
  <si>
    <t>6.12</t>
  </si>
  <si>
    <t>Рамки для фото А4</t>
  </si>
  <si>
    <t>7.4</t>
  </si>
  <si>
    <t xml:space="preserve">Оплата ZOOM </t>
  </si>
  <si>
    <t>Корпоративний мобільний зв'язок</t>
  </si>
  <si>
    <t xml:space="preserve">Оплата пересилок Нова пошта </t>
  </si>
  <si>
    <t>Банківське обслуговування</t>
  </si>
  <si>
    <t>9.3</t>
  </si>
  <si>
    <t>9.4</t>
  </si>
  <si>
    <t>9.5</t>
  </si>
  <si>
    <t>кількість робіт</t>
  </si>
  <si>
    <t>Друк інформаційних брошюр для їх подальшого безоплатного розповсюдження з метою популяризації української культури</t>
  </si>
  <si>
    <t>Написання сценарію творчого заняття: 45 хвилин теоретичної частини, 45 хвилин - майстер-клас по даному виду творчості</t>
  </si>
  <si>
    <t>Відеозйомка і монтаж творчого заняття: 90 хвилин по даному виду творчості</t>
  </si>
  <si>
    <t>Послуги випалу глиняних виробів (утильний випал)</t>
  </si>
  <si>
    <t>Послуги випалу глиняних виробів (політої випал)</t>
  </si>
  <si>
    <t>Дон Ульда Вольдемарівна, розробка анкет та проведення анкетування, послуги з оцінки анкет</t>
  </si>
  <si>
    <t>Витрати за даними звіту про використання гранту</t>
  </si>
  <si>
    <t>Назва контрагента (код ЄДРПОУ) /    Виконавець (ІПН)</t>
  </si>
  <si>
    <t>Договір, додатки до договору   (номер та дата)</t>
  </si>
  <si>
    <t>Оплата праці штатних працівників</t>
  </si>
  <si>
    <t>Оплата праці за договорами ЦПХ</t>
  </si>
  <si>
    <t>Дог. №2020/ZP/009-011 від 18.12.2020</t>
  </si>
  <si>
    <t>Зп відомість №1 від 23.12.2020</t>
  </si>
  <si>
    <t>Пд №11 від 23.12.2020</t>
  </si>
  <si>
    <t>Податок на доходи фізичних осіб по Договорам ЦПХ</t>
  </si>
  <si>
    <t>Пд №9 від 23.12.2020</t>
  </si>
  <si>
    <t>Війсковий збір</t>
  </si>
  <si>
    <t>Пд №8 від 23.12.2020</t>
  </si>
  <si>
    <t>Пд №10 від 23.12.2020</t>
  </si>
  <si>
    <t>Оренда приміщення</t>
  </si>
  <si>
    <t xml:space="preserve">3.2. </t>
  </si>
  <si>
    <t>5.1.</t>
  </si>
  <si>
    <t>Оренда технікі та обладнання</t>
  </si>
  <si>
    <t>6.1.</t>
  </si>
  <si>
    <t>Дог. №1223 від 23.12.2020</t>
  </si>
  <si>
    <t>Вид.накладна № 1223 від 24.12.2020</t>
  </si>
  <si>
    <t>Пд № 1 від 23.12.2020</t>
  </si>
  <si>
    <t>6.2.</t>
  </si>
  <si>
    <t>6.3.</t>
  </si>
  <si>
    <t>6.4.</t>
  </si>
  <si>
    <t>6.5.</t>
  </si>
  <si>
    <t>6.6.</t>
  </si>
  <si>
    <t>Рамкі для фото</t>
  </si>
  <si>
    <t>6.7.</t>
  </si>
  <si>
    <t>6.8.</t>
  </si>
  <si>
    <t>6.9.</t>
  </si>
  <si>
    <t>6.10.</t>
  </si>
  <si>
    <t>6.11.</t>
  </si>
  <si>
    <t>Канцелярські товари</t>
  </si>
  <si>
    <t>Дог. №1227 від 23.12.2020</t>
  </si>
  <si>
    <t>Вид.накладна № 1227 від 24.12.2020</t>
  </si>
  <si>
    <t>Пд № 5 від 23.12.2020</t>
  </si>
  <si>
    <t>7.1.</t>
  </si>
  <si>
    <t>Оплата ZOOM</t>
  </si>
  <si>
    <t>7.2.</t>
  </si>
  <si>
    <t>7.3.</t>
  </si>
  <si>
    <t>7.4.</t>
  </si>
  <si>
    <t>Оплата пересилок Нова пошта</t>
  </si>
  <si>
    <t>8.1.</t>
  </si>
  <si>
    <t>Дог. № 2020/ЄС/009-001560 від 24.09.2020</t>
  </si>
  <si>
    <t>Плата за зарахування коштів на рахунки працівників</t>
  </si>
  <si>
    <t>Пд №12 від 23.12.2020</t>
  </si>
  <si>
    <t>8.2.</t>
  </si>
  <si>
    <t>9.1.</t>
  </si>
  <si>
    <t>Дог. №1224 від 23.12.2020</t>
  </si>
  <si>
    <t>Акт №1224 від 23.12.2020</t>
  </si>
  <si>
    <t>Пд № 2 від 23.12.2020</t>
  </si>
  <si>
    <t>9.2.</t>
  </si>
  <si>
    <t>9.3.</t>
  </si>
  <si>
    <t>Друк інформаційних брошюр</t>
  </si>
  <si>
    <t>Дог. №2020-12-23/ПР від 23.12.2020</t>
  </si>
  <si>
    <t>Вид.накладна № 11839 від 24.12.2020</t>
  </si>
  <si>
    <t>Пд № 6 від 23.12.2020</t>
  </si>
  <si>
    <t>9.4.</t>
  </si>
  <si>
    <t>Написання сценарію творчого заняття</t>
  </si>
  <si>
    <t>Дог. №1225 від 23.12.2020</t>
  </si>
  <si>
    <t>Акт №1225 від 23.12.2020</t>
  </si>
  <si>
    <t>Пд № 13 від 24.12.2020</t>
  </si>
  <si>
    <t>9.5.</t>
  </si>
  <si>
    <t>Відеозйомка і монтаж творчого заняття</t>
  </si>
  <si>
    <t>Дог. №1226 від 23.12.2020</t>
  </si>
  <si>
    <t>Акт №1228 від 23.12.2020</t>
  </si>
  <si>
    <t>Пд № 4 від 23.12.2020</t>
  </si>
  <si>
    <t xml:space="preserve">10.1. </t>
  </si>
  <si>
    <t>Дог. №23/12/2020-УП від 23.12.2020</t>
  </si>
  <si>
    <t>Пд № 7 від 23.12.2020</t>
  </si>
  <si>
    <t>ФОП Соколов Є.В.,36406072</t>
  </si>
  <si>
    <t>УДК у Дніпровському р-ні м. Києва, 38012871</t>
  </si>
  <si>
    <t>Головне управління ДПС у м. Києві, 43141267</t>
  </si>
  <si>
    <t>АБ "УКРГАЗБАНК", 23697280</t>
  </si>
  <si>
    <t>Мале приватне підприємство "САМУРАЙ", 21472364</t>
  </si>
  <si>
    <t>ТОВ "УНІВЕРСУМ-АУДІТ40670540</t>
  </si>
  <si>
    <t>Акт №8    від 31.12.2020</t>
  </si>
  <si>
    <t>Примітка: Заповнюється незалежним аудитором.</t>
  </si>
  <si>
    <t xml:space="preserve">за проектом 3INST21-26438 "ТВОРЧЕ РІЗНОМАНІТТЯ" </t>
  </si>
  <si>
    <t>у період з 01 жовтня 2020 року по 31 грудня 2020 року</t>
  </si>
  <si>
    <t>Додаток № 4</t>
  </si>
  <si>
    <t>№ 3INST21-26438 від "27" жовтня 2020 року</t>
  </si>
  <si>
    <t>Повна назва організації Грантоотримувача: громадська організація "Київська організація людей з інвалідністю, учасників АТО з інвалідністю "СОТИ"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</si>
</sst>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8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0"/>
      <color theme="1"/>
      <name val="Calibri"/>
    </font>
    <font>
      <b/>
      <sz val="14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166" fontId="14" fillId="5" borderId="65" xfId="0" applyNumberFormat="1" applyFont="1" applyFill="1" applyBorder="1" applyAlignment="1">
      <alignment wrapText="1"/>
    </xf>
    <xf numFmtId="166" fontId="5" fillId="0" borderId="43" xfId="0" applyNumberFormat="1" applyFont="1" applyBorder="1" applyAlignment="1">
      <alignment horizontal="center" vertical="top" wrapText="1"/>
    </xf>
    <xf numFmtId="49" fontId="4" fillId="6" borderId="70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1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3" xfId="0" applyNumberFormat="1" applyFont="1" applyBorder="1" applyAlignment="1">
      <alignment wrapText="1"/>
    </xf>
    <xf numFmtId="3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horizontal="right" vertical="top" wrapText="1"/>
    </xf>
    <xf numFmtId="0" fontId="5" fillId="0" borderId="71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5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6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9" xfId="0" applyFont="1" applyBorder="1" applyAlignment="1">
      <alignment wrapText="1"/>
    </xf>
    <xf numFmtId="3" fontId="5" fillId="0" borderId="69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0" fillId="0" borderId="0" xfId="0" applyFont="1" applyAlignment="1"/>
    <xf numFmtId="166" fontId="5" fillId="0" borderId="22" xfId="0" applyNumberFormat="1" applyFont="1" applyBorder="1" applyAlignment="1">
      <alignment vertical="top" wrapText="1"/>
    </xf>
    <xf numFmtId="166" fontId="5" fillId="0" borderId="27" xfId="0" applyNumberFormat="1" applyFont="1" applyBorder="1" applyAlignment="1">
      <alignment vertical="top" wrapText="1"/>
    </xf>
    <xf numFmtId="166" fontId="24" fillId="0" borderId="27" xfId="0" applyNumberFormat="1" applyFont="1" applyBorder="1" applyAlignment="1">
      <alignment vertical="top" wrapText="1"/>
    </xf>
    <xf numFmtId="166" fontId="5" fillId="0" borderId="80" xfId="0" applyNumberFormat="1" applyFont="1" applyBorder="1" applyAlignment="1">
      <alignment horizontal="center" vertical="top" wrapText="1"/>
    </xf>
    <xf numFmtId="166" fontId="5" fillId="0" borderId="81" xfId="0" applyNumberFormat="1" applyFont="1" applyBorder="1" applyAlignment="1">
      <alignment horizontal="center" vertical="top" wrapText="1"/>
    </xf>
    <xf numFmtId="166" fontId="5" fillId="0" borderId="82" xfId="0" applyNumberFormat="1" applyFont="1" applyBorder="1" applyAlignment="1">
      <alignment horizontal="center" vertical="top" wrapText="1"/>
    </xf>
    <xf numFmtId="166" fontId="5" fillId="0" borderId="83" xfId="0" applyNumberFormat="1" applyFont="1" applyBorder="1" applyAlignment="1">
      <alignment horizontal="center" vertical="top" wrapText="1"/>
    </xf>
    <xf numFmtId="167" fontId="5" fillId="0" borderId="84" xfId="0" applyNumberFormat="1" applyFont="1" applyBorder="1" applyAlignment="1">
      <alignment horizontal="left" vertical="top" wrapText="1"/>
    </xf>
    <xf numFmtId="166" fontId="5" fillId="0" borderId="85" xfId="0" applyNumberFormat="1" applyFont="1" applyBorder="1" applyAlignment="1">
      <alignment horizontal="center" vertical="top" wrapText="1"/>
    </xf>
    <xf numFmtId="4" fontId="5" fillId="0" borderId="86" xfId="0" applyNumberFormat="1" applyFont="1" applyBorder="1" applyAlignment="1">
      <alignment horizontal="center" vertical="top" wrapText="1"/>
    </xf>
    <xf numFmtId="4" fontId="5" fillId="0" borderId="87" xfId="0" applyNumberFormat="1" applyFont="1" applyBorder="1" applyAlignment="1">
      <alignment horizontal="center" vertical="top" wrapText="1"/>
    </xf>
    <xf numFmtId="49" fontId="13" fillId="0" borderId="89" xfId="0" applyNumberFormat="1" applyFont="1" applyBorder="1" applyAlignment="1">
      <alignment horizontal="center" vertical="top" wrapText="1"/>
    </xf>
    <xf numFmtId="49" fontId="13" fillId="5" borderId="90" xfId="0" applyNumberFormat="1" applyFont="1" applyFill="1" applyBorder="1" applyAlignment="1">
      <alignment horizontal="center" wrapText="1"/>
    </xf>
    <xf numFmtId="49" fontId="13" fillId="0" borderId="91" xfId="0" applyNumberFormat="1" applyFont="1" applyBorder="1" applyAlignment="1">
      <alignment horizontal="center" vertical="top" wrapText="1"/>
    </xf>
    <xf numFmtId="166" fontId="5" fillId="6" borderId="17" xfId="0" applyNumberFormat="1" applyFont="1" applyFill="1" applyBorder="1" applyAlignment="1">
      <alignment vertical="center"/>
    </xf>
    <xf numFmtId="166" fontId="14" fillId="5" borderId="88" xfId="0" applyNumberFormat="1" applyFont="1" applyFill="1" applyBorder="1" applyAlignment="1">
      <alignment wrapText="1"/>
    </xf>
    <xf numFmtId="166" fontId="5" fillId="7" borderId="92" xfId="0" applyNumberFormat="1" applyFont="1" applyFill="1" applyBorder="1" applyAlignment="1">
      <alignment vertical="top" wrapText="1"/>
    </xf>
    <xf numFmtId="166" fontId="5" fillId="8" borderId="93" xfId="0" applyNumberFormat="1" applyFont="1" applyFill="1" applyBorder="1" applyAlignment="1">
      <alignment horizontal="center" vertical="top" wrapText="1"/>
    </xf>
    <xf numFmtId="166" fontId="5" fillId="7" borderId="83" xfId="0" applyNumberFormat="1" applyFont="1" applyFill="1" applyBorder="1" applyAlignment="1">
      <alignment vertical="top" wrapText="1"/>
    </xf>
    <xf numFmtId="166" fontId="5" fillId="8" borderId="94" xfId="0" applyNumberFormat="1" applyFont="1" applyFill="1" applyBorder="1" applyAlignment="1">
      <alignment horizontal="center" vertical="top" wrapText="1"/>
    </xf>
    <xf numFmtId="167" fontId="5" fillId="8" borderId="83" xfId="0" applyNumberFormat="1" applyFont="1" applyFill="1" applyBorder="1" applyAlignment="1">
      <alignment horizontal="left" vertical="top" wrapText="1"/>
    </xf>
    <xf numFmtId="166" fontId="24" fillId="8" borderId="95" xfId="0" applyNumberFormat="1" applyFont="1" applyFill="1" applyBorder="1" applyAlignment="1">
      <alignment horizontal="center" vertical="top" wrapText="1"/>
    </xf>
    <xf numFmtId="166" fontId="24" fillId="8" borderId="96" xfId="0" applyNumberFormat="1" applyFont="1" applyFill="1" applyBorder="1" applyAlignment="1">
      <alignment horizontal="center" vertical="top" wrapText="1"/>
    </xf>
    <xf numFmtId="167" fontId="5" fillId="8" borderId="97" xfId="0" applyNumberFormat="1" applyFont="1" applyFill="1" applyBorder="1" applyAlignment="1">
      <alignment horizontal="left" vertical="top" wrapText="1"/>
    </xf>
    <xf numFmtId="3" fontId="5" fillId="0" borderId="44" xfId="0" applyNumberFormat="1" applyFont="1" applyFill="1" applyBorder="1" applyAlignment="1">
      <alignment horizontal="center" vertical="top" wrapText="1"/>
    </xf>
    <xf numFmtId="4" fontId="5" fillId="0" borderId="45" xfId="0" applyNumberFormat="1" applyFont="1" applyFill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right" wrapText="1"/>
    </xf>
    <xf numFmtId="0" fontId="1" fillId="0" borderId="25" xfId="0" applyFont="1" applyBorder="1" applyAlignment="1">
      <alignment wrapText="1"/>
    </xf>
    <xf numFmtId="4" fontId="1" fillId="0" borderId="25" xfId="0" applyNumberFormat="1" applyFont="1" applyBorder="1"/>
    <xf numFmtId="0" fontId="25" fillId="0" borderId="25" xfId="0" applyFont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25" fillId="8" borderId="25" xfId="0" applyFont="1" applyFill="1" applyBorder="1" applyAlignment="1">
      <alignment wrapText="1"/>
    </xf>
    <xf numFmtId="4" fontId="2" fillId="0" borderId="25" xfId="0" applyNumberFormat="1" applyFont="1" applyBorder="1"/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6" fillId="0" borderId="0" xfId="0" applyFont="1"/>
    <xf numFmtId="4" fontId="26" fillId="0" borderId="0" xfId="0" applyNumberFormat="1" applyFont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8" fillId="4" borderId="72" xfId="0" applyNumberFormat="1" applyFont="1" applyFill="1" applyBorder="1" applyAlignment="1">
      <alignment horizontal="left" wrapText="1"/>
    </xf>
    <xf numFmtId="0" fontId="7" fillId="0" borderId="73" xfId="0" applyFont="1" applyBorder="1"/>
    <xf numFmtId="0" fontId="7" fillId="0" borderId="74" xfId="0" applyFont="1" applyBorder="1"/>
    <xf numFmtId="3" fontId="5" fillId="0" borderId="77" xfId="0" applyNumberFormat="1" applyFont="1" applyBorder="1" applyAlignment="1">
      <alignment horizontal="center" wrapText="1"/>
    </xf>
    <xf numFmtId="0" fontId="7" fillId="0" borderId="77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0" xfId="0" applyFont="1" applyBorder="1"/>
    <xf numFmtId="0" fontId="7" fillId="0" borderId="41" xfId="0" applyFont="1" applyBorder="1"/>
    <xf numFmtId="0" fontId="7" fillId="0" borderId="69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2" xfId="0" applyNumberFormat="1" applyFont="1" applyBorder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8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79" xfId="0" applyFont="1" applyBorder="1"/>
    <xf numFmtId="4" fontId="2" fillId="5" borderId="6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18"/>
  <sheetViews>
    <sheetView tabSelected="1" topLeftCell="A2" workbookViewId="0">
      <selection activeCell="A16" sqref="A16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274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275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16" t="s">
        <v>1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16" t="s">
        <v>2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18" t="s">
        <v>276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19" t="s">
        <v>3</v>
      </c>
      <c r="B17" s="221" t="s">
        <v>4</v>
      </c>
      <c r="C17" s="221" t="s">
        <v>5</v>
      </c>
      <c r="D17" s="223" t="s">
        <v>6</v>
      </c>
      <c r="E17" s="210" t="s">
        <v>7</v>
      </c>
      <c r="F17" s="211"/>
      <c r="G17" s="212"/>
      <c r="H17" s="210" t="s">
        <v>8</v>
      </c>
      <c r="I17" s="211"/>
      <c r="J17" s="212"/>
      <c r="K17" s="210" t="s">
        <v>9</v>
      </c>
      <c r="L17" s="211"/>
      <c r="M17" s="212"/>
      <c r="N17" s="210" t="s">
        <v>10</v>
      </c>
      <c r="O17" s="211"/>
      <c r="P17" s="212"/>
      <c r="Q17" s="213" t="s">
        <v>11</v>
      </c>
      <c r="R17" s="211"/>
      <c r="S17" s="212"/>
      <c r="T17" s="214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20"/>
      <c r="B18" s="222"/>
      <c r="C18" s="222"/>
      <c r="D18" s="224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15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0</v>
      </c>
      <c r="N21" s="38"/>
      <c r="O21" s="39"/>
      <c r="P21" s="40">
        <v>0</v>
      </c>
      <c r="Q21" s="40">
        <f>G21+M21</f>
        <v>0</v>
      </c>
      <c r="R21" s="40">
        <f>J21+P21</f>
        <v>0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42" t="s">
        <v>30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0</v>
      </c>
      <c r="N22" s="46"/>
      <c r="O22" s="47"/>
      <c r="P22" s="48">
        <f t="shared" ref="P22:S22" si="0">SUM(P21)</f>
        <v>0</v>
      </c>
      <c r="Q22" s="48">
        <f t="shared" si="0"/>
        <v>0</v>
      </c>
      <c r="R22" s="48">
        <f t="shared" si="0"/>
        <v>0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30"/>
      <c r="B23" s="217"/>
      <c r="C23" s="217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2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126000</v>
      </c>
      <c r="N26" s="74"/>
      <c r="O26" s="75"/>
      <c r="P26" s="76">
        <f t="shared" ref="P26:S26" si="1">SUM(P27:P29)</f>
        <v>0</v>
      </c>
      <c r="Q26" s="76">
        <f t="shared" si="1"/>
        <v>126000</v>
      </c>
      <c r="R26" s="76">
        <f t="shared" si="1"/>
        <v>0</v>
      </c>
      <c r="S26" s="76">
        <f t="shared" si="1"/>
        <v>126000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">
      <c r="A27" s="78" t="s">
        <v>37</v>
      </c>
      <c r="B27" s="79" t="s">
        <v>38</v>
      </c>
      <c r="C27" s="80" t="s">
        <v>146</v>
      </c>
      <c r="D27" s="81" t="s">
        <v>40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>
        <v>3</v>
      </c>
      <c r="L27" s="83">
        <v>14000</v>
      </c>
      <c r="M27" s="84">
        <f t="shared" ref="M27:M29" si="4">K27*L27</f>
        <v>42000</v>
      </c>
      <c r="N27" s="82"/>
      <c r="O27" s="83"/>
      <c r="P27" s="84">
        <f t="shared" ref="P27:P29" si="5">N27*O27</f>
        <v>0</v>
      </c>
      <c r="Q27" s="84">
        <f t="shared" ref="Q27:Q29" si="6">G27+M27</f>
        <v>42000</v>
      </c>
      <c r="R27" s="84">
        <f t="shared" ref="R27:R29" si="7">J27+P27</f>
        <v>0</v>
      </c>
      <c r="S27" s="84">
        <f t="shared" ref="S27:S29" si="8">Q27-R27</f>
        <v>42000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86" t="s">
        <v>37</v>
      </c>
      <c r="B28" s="87" t="s">
        <v>41</v>
      </c>
      <c r="C28" s="80" t="s">
        <v>147</v>
      </c>
      <c r="D28" s="81" t="s">
        <v>40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>
        <v>3</v>
      </c>
      <c r="L28" s="83">
        <v>14000</v>
      </c>
      <c r="M28" s="84">
        <f t="shared" si="4"/>
        <v>42000</v>
      </c>
      <c r="N28" s="82"/>
      <c r="O28" s="83"/>
      <c r="P28" s="84">
        <f t="shared" si="5"/>
        <v>0</v>
      </c>
      <c r="Q28" s="84">
        <f t="shared" si="6"/>
        <v>42000</v>
      </c>
      <c r="R28" s="84">
        <f t="shared" si="7"/>
        <v>0</v>
      </c>
      <c r="S28" s="84">
        <f t="shared" si="8"/>
        <v>42000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">
      <c r="A29" s="88" t="s">
        <v>37</v>
      </c>
      <c r="B29" s="89" t="s">
        <v>42</v>
      </c>
      <c r="C29" s="90" t="s">
        <v>148</v>
      </c>
      <c r="D29" s="91" t="s">
        <v>40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>
        <v>3</v>
      </c>
      <c r="L29" s="93">
        <v>14000</v>
      </c>
      <c r="M29" s="94">
        <f t="shared" si="4"/>
        <v>42000</v>
      </c>
      <c r="N29" s="92"/>
      <c r="O29" s="93"/>
      <c r="P29" s="94">
        <f t="shared" si="5"/>
        <v>0</v>
      </c>
      <c r="Q29" s="94">
        <f t="shared" si="6"/>
        <v>42000</v>
      </c>
      <c r="R29" s="94">
        <f t="shared" si="7"/>
        <v>0</v>
      </c>
      <c r="S29" s="94">
        <f t="shared" si="8"/>
        <v>42000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 x14ac:dyDescent="0.25">
      <c r="A30" s="71" t="s">
        <v>34</v>
      </c>
      <c r="B30" s="72" t="s">
        <v>43</v>
      </c>
      <c r="C30" s="71" t="s">
        <v>44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SUM(M31:M38)</f>
        <v>210000</v>
      </c>
      <c r="N30" s="74"/>
      <c r="O30" s="75"/>
      <c r="P30" s="76">
        <f t="shared" ref="P30:S30" si="9">SUM(P31:P38)</f>
        <v>336000</v>
      </c>
      <c r="Q30" s="76">
        <f t="shared" si="9"/>
        <v>210000</v>
      </c>
      <c r="R30" s="76">
        <f t="shared" si="9"/>
        <v>336000</v>
      </c>
      <c r="S30" s="76">
        <f t="shared" si="9"/>
        <v>-126000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2">
      <c r="A31" s="78" t="s">
        <v>37</v>
      </c>
      <c r="B31" s="79" t="s">
        <v>45</v>
      </c>
      <c r="C31" s="172" t="s">
        <v>149</v>
      </c>
      <c r="D31" s="91" t="s">
        <v>40</v>
      </c>
      <c r="E31" s="231" t="s">
        <v>46</v>
      </c>
      <c r="F31" s="217"/>
      <c r="G31" s="232"/>
      <c r="H31" s="231" t="s">
        <v>46</v>
      </c>
      <c r="I31" s="217"/>
      <c r="J31" s="232"/>
      <c r="K31" s="82">
        <v>3</v>
      </c>
      <c r="L31" s="83">
        <v>14000</v>
      </c>
      <c r="M31" s="84">
        <f t="shared" ref="M31:M38" si="10">K31*L31</f>
        <v>42000</v>
      </c>
      <c r="N31" s="82">
        <v>3</v>
      </c>
      <c r="O31" s="83">
        <v>14000</v>
      </c>
      <c r="P31" s="84">
        <f t="shared" ref="P31:P38" si="11">N31*O31</f>
        <v>42000</v>
      </c>
      <c r="Q31" s="84">
        <f t="shared" ref="Q31:Q38" si="12">G31+M31</f>
        <v>42000</v>
      </c>
      <c r="R31" s="84">
        <f t="shared" ref="R31:R38" si="13">J31+P31</f>
        <v>42000</v>
      </c>
      <c r="S31" s="84">
        <f t="shared" ref="S31:S38" si="14">Q31-R31</f>
        <v>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2">
      <c r="A32" s="86" t="s">
        <v>37</v>
      </c>
      <c r="B32" s="87" t="s">
        <v>47</v>
      </c>
      <c r="C32" s="173" t="s">
        <v>150</v>
      </c>
      <c r="D32" s="91" t="s">
        <v>40</v>
      </c>
      <c r="E32" s="233"/>
      <c r="F32" s="217"/>
      <c r="G32" s="232"/>
      <c r="H32" s="233"/>
      <c r="I32" s="217"/>
      <c r="J32" s="232"/>
      <c r="K32" s="82">
        <v>3</v>
      </c>
      <c r="L32" s="83">
        <v>14000</v>
      </c>
      <c r="M32" s="84">
        <f t="shared" si="10"/>
        <v>42000</v>
      </c>
      <c r="N32" s="82">
        <v>3</v>
      </c>
      <c r="O32" s="83">
        <v>14000</v>
      </c>
      <c r="P32" s="84">
        <f t="shared" si="11"/>
        <v>42000</v>
      </c>
      <c r="Q32" s="84">
        <f t="shared" si="12"/>
        <v>42000</v>
      </c>
      <c r="R32" s="84">
        <f t="shared" si="13"/>
        <v>42000</v>
      </c>
      <c r="S32" s="84">
        <f t="shared" si="14"/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s="171" customFormat="1" ht="30" customHeight="1" x14ac:dyDescent="0.2">
      <c r="A33" s="86" t="s">
        <v>37</v>
      </c>
      <c r="B33" s="89" t="s">
        <v>48</v>
      </c>
      <c r="C33" s="174" t="s">
        <v>193</v>
      </c>
      <c r="D33" s="91" t="s">
        <v>40</v>
      </c>
      <c r="E33" s="233"/>
      <c r="F33" s="217"/>
      <c r="G33" s="232"/>
      <c r="H33" s="233"/>
      <c r="I33" s="217"/>
      <c r="J33" s="232"/>
      <c r="K33" s="82">
        <v>3</v>
      </c>
      <c r="L33" s="83">
        <v>14000</v>
      </c>
      <c r="M33" s="84">
        <f t="shared" si="10"/>
        <v>42000</v>
      </c>
      <c r="N33" s="82">
        <v>3</v>
      </c>
      <c r="O33" s="83">
        <v>14000</v>
      </c>
      <c r="P33" s="84">
        <f t="shared" si="11"/>
        <v>42000</v>
      </c>
      <c r="Q33" s="84">
        <f t="shared" si="12"/>
        <v>42000</v>
      </c>
      <c r="R33" s="84">
        <f t="shared" si="13"/>
        <v>42000</v>
      </c>
      <c r="S33" s="84">
        <f t="shared" si="14"/>
        <v>0</v>
      </c>
      <c r="T33" s="8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s="171" customFormat="1" ht="30" customHeight="1" x14ac:dyDescent="0.2">
      <c r="A34" s="86" t="s">
        <v>37</v>
      </c>
      <c r="B34" s="89" t="s">
        <v>141</v>
      </c>
      <c r="C34" s="174" t="s">
        <v>151</v>
      </c>
      <c r="D34" s="91" t="s">
        <v>40</v>
      </c>
      <c r="E34" s="233"/>
      <c r="F34" s="217"/>
      <c r="G34" s="232"/>
      <c r="H34" s="233"/>
      <c r="I34" s="217"/>
      <c r="J34" s="232"/>
      <c r="K34" s="82">
        <v>3</v>
      </c>
      <c r="L34" s="83">
        <v>14000</v>
      </c>
      <c r="M34" s="84">
        <f t="shared" si="10"/>
        <v>42000</v>
      </c>
      <c r="N34" s="82">
        <v>3</v>
      </c>
      <c r="O34" s="83">
        <v>14000</v>
      </c>
      <c r="P34" s="84">
        <f t="shared" si="11"/>
        <v>42000</v>
      </c>
      <c r="Q34" s="84">
        <f t="shared" si="12"/>
        <v>42000</v>
      </c>
      <c r="R34" s="84">
        <f t="shared" si="13"/>
        <v>42000</v>
      </c>
      <c r="S34" s="84">
        <f t="shared" si="14"/>
        <v>0</v>
      </c>
      <c r="T34" s="8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s="171" customFormat="1" ht="30" customHeight="1" x14ac:dyDescent="0.2">
      <c r="A35" s="86" t="s">
        <v>37</v>
      </c>
      <c r="B35" s="89" t="s">
        <v>142</v>
      </c>
      <c r="C35" s="173" t="s">
        <v>152</v>
      </c>
      <c r="D35" s="91" t="s">
        <v>40</v>
      </c>
      <c r="E35" s="233"/>
      <c r="F35" s="217"/>
      <c r="G35" s="232"/>
      <c r="H35" s="233"/>
      <c r="I35" s="217"/>
      <c r="J35" s="232"/>
      <c r="K35" s="82">
        <v>3</v>
      </c>
      <c r="L35" s="83">
        <v>14000</v>
      </c>
      <c r="M35" s="84">
        <f t="shared" si="10"/>
        <v>42000</v>
      </c>
      <c r="N35" s="82">
        <v>3</v>
      </c>
      <c r="O35" s="83">
        <v>14000</v>
      </c>
      <c r="P35" s="84">
        <f t="shared" si="11"/>
        <v>42000</v>
      </c>
      <c r="Q35" s="84">
        <f t="shared" si="12"/>
        <v>42000</v>
      </c>
      <c r="R35" s="84">
        <f t="shared" si="13"/>
        <v>42000</v>
      </c>
      <c r="S35" s="84">
        <f t="shared" si="14"/>
        <v>0</v>
      </c>
      <c r="T35" s="8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s="171" customFormat="1" ht="30" customHeight="1" x14ac:dyDescent="0.2">
      <c r="A36" s="86" t="s">
        <v>37</v>
      </c>
      <c r="B36" s="89" t="s">
        <v>143</v>
      </c>
      <c r="C36" s="80" t="s">
        <v>146</v>
      </c>
      <c r="D36" s="91" t="s">
        <v>40</v>
      </c>
      <c r="E36" s="233"/>
      <c r="F36" s="217"/>
      <c r="G36" s="232"/>
      <c r="H36" s="233"/>
      <c r="I36" s="217"/>
      <c r="J36" s="232"/>
      <c r="K36" s="82"/>
      <c r="L36" s="83"/>
      <c r="M36" s="84"/>
      <c r="N36" s="82">
        <v>3</v>
      </c>
      <c r="O36" s="83">
        <v>14000</v>
      </c>
      <c r="P36" s="84">
        <f t="shared" si="11"/>
        <v>42000</v>
      </c>
      <c r="Q36" s="84">
        <f t="shared" si="12"/>
        <v>0</v>
      </c>
      <c r="R36" s="84">
        <f t="shared" si="13"/>
        <v>42000</v>
      </c>
      <c r="S36" s="84">
        <f t="shared" si="14"/>
        <v>-42000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s="171" customFormat="1" ht="30" customHeight="1" x14ac:dyDescent="0.2">
      <c r="A37" s="86" t="s">
        <v>37</v>
      </c>
      <c r="B37" s="89" t="s">
        <v>144</v>
      </c>
      <c r="C37" s="80" t="s">
        <v>147</v>
      </c>
      <c r="D37" s="91" t="s">
        <v>40</v>
      </c>
      <c r="E37" s="233"/>
      <c r="F37" s="217"/>
      <c r="G37" s="232"/>
      <c r="H37" s="233"/>
      <c r="I37" s="217"/>
      <c r="J37" s="232"/>
      <c r="K37" s="82"/>
      <c r="L37" s="83"/>
      <c r="M37" s="84"/>
      <c r="N37" s="82">
        <v>3</v>
      </c>
      <c r="O37" s="83">
        <v>14000</v>
      </c>
      <c r="P37" s="84">
        <f t="shared" si="11"/>
        <v>42000</v>
      </c>
      <c r="Q37" s="84">
        <f t="shared" si="12"/>
        <v>0</v>
      </c>
      <c r="R37" s="84">
        <f t="shared" si="13"/>
        <v>42000</v>
      </c>
      <c r="S37" s="84">
        <f t="shared" si="14"/>
        <v>-42000</v>
      </c>
      <c r="T37" s="8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">
      <c r="A38" s="88" t="s">
        <v>37</v>
      </c>
      <c r="B38" s="89" t="s">
        <v>145</v>
      </c>
      <c r="C38" s="90" t="s">
        <v>148</v>
      </c>
      <c r="D38" s="91" t="s">
        <v>40</v>
      </c>
      <c r="E38" s="233"/>
      <c r="F38" s="217"/>
      <c r="G38" s="232"/>
      <c r="H38" s="233"/>
      <c r="I38" s="217"/>
      <c r="J38" s="232"/>
      <c r="K38" s="82"/>
      <c r="L38" s="83"/>
      <c r="M38" s="84">
        <f t="shared" si="10"/>
        <v>0</v>
      </c>
      <c r="N38" s="82">
        <v>3</v>
      </c>
      <c r="O38" s="83">
        <v>14000</v>
      </c>
      <c r="P38" s="83">
        <f t="shared" si="11"/>
        <v>42000</v>
      </c>
      <c r="Q38" s="84">
        <f t="shared" si="12"/>
        <v>0</v>
      </c>
      <c r="R38" s="84">
        <f t="shared" si="13"/>
        <v>42000</v>
      </c>
      <c r="S38" s="84">
        <f t="shared" si="14"/>
        <v>-42000</v>
      </c>
      <c r="T38" s="8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">
      <c r="A39" s="71" t="s">
        <v>34</v>
      </c>
      <c r="B39" s="72" t="s">
        <v>49</v>
      </c>
      <c r="C39" s="71" t="s">
        <v>50</v>
      </c>
      <c r="D39" s="73"/>
      <c r="E39" s="74"/>
      <c r="F39" s="75"/>
      <c r="G39" s="76"/>
      <c r="H39" s="74"/>
      <c r="I39" s="75"/>
      <c r="J39" s="76"/>
      <c r="K39" s="74"/>
      <c r="L39" s="75"/>
      <c r="M39" s="76">
        <f>SUM(M40:M42)</f>
        <v>0</v>
      </c>
      <c r="N39" s="74"/>
      <c r="O39" s="75"/>
      <c r="P39" s="76">
        <f t="shared" ref="P39:S39" si="15">SUM(P40:P42)</f>
        <v>0</v>
      </c>
      <c r="Q39" s="76">
        <f t="shared" si="15"/>
        <v>0</v>
      </c>
      <c r="R39" s="76">
        <f t="shared" si="15"/>
        <v>0</v>
      </c>
      <c r="S39" s="76">
        <f t="shared" si="15"/>
        <v>0</v>
      </c>
      <c r="T39" s="7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x14ac:dyDescent="0.2">
      <c r="A40" s="78" t="s">
        <v>37</v>
      </c>
      <c r="B40" s="79" t="s">
        <v>51</v>
      </c>
      <c r="C40" s="80" t="s">
        <v>39</v>
      </c>
      <c r="D40" s="81"/>
      <c r="E40" s="231" t="s">
        <v>46</v>
      </c>
      <c r="F40" s="217"/>
      <c r="G40" s="232"/>
      <c r="H40" s="231" t="s">
        <v>46</v>
      </c>
      <c r="I40" s="217"/>
      <c r="J40" s="232"/>
      <c r="K40" s="82"/>
      <c r="L40" s="83"/>
      <c r="M40" s="84">
        <f t="shared" ref="M40:M42" si="16">K40*L40</f>
        <v>0</v>
      </c>
      <c r="N40" s="82"/>
      <c r="O40" s="83"/>
      <c r="P40" s="84">
        <f t="shared" ref="P40:P42" si="17">N40*O40</f>
        <v>0</v>
      </c>
      <c r="Q40" s="84">
        <f t="shared" ref="Q40:Q42" si="18">G40+M40</f>
        <v>0</v>
      </c>
      <c r="R40" s="84">
        <f t="shared" ref="R40:R42" si="19">J40+P40</f>
        <v>0</v>
      </c>
      <c r="S40" s="84">
        <f t="shared" ref="S40:S42" si="20">Q40-R40</f>
        <v>0</v>
      </c>
      <c r="T40" s="85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30" customHeight="1" x14ac:dyDescent="0.2">
      <c r="A41" s="86" t="s">
        <v>37</v>
      </c>
      <c r="B41" s="87" t="s">
        <v>52</v>
      </c>
      <c r="C41" s="80" t="s">
        <v>39</v>
      </c>
      <c r="D41" s="81"/>
      <c r="E41" s="233"/>
      <c r="F41" s="217"/>
      <c r="G41" s="232"/>
      <c r="H41" s="233"/>
      <c r="I41" s="217"/>
      <c r="J41" s="232"/>
      <c r="K41" s="82"/>
      <c r="L41" s="83"/>
      <c r="M41" s="84">
        <f t="shared" si="16"/>
        <v>0</v>
      </c>
      <c r="N41" s="82"/>
      <c r="O41" s="83"/>
      <c r="P41" s="84">
        <f t="shared" si="17"/>
        <v>0</v>
      </c>
      <c r="Q41" s="84">
        <f t="shared" si="18"/>
        <v>0</v>
      </c>
      <c r="R41" s="84">
        <f t="shared" si="19"/>
        <v>0</v>
      </c>
      <c r="S41" s="84">
        <f t="shared" si="20"/>
        <v>0</v>
      </c>
      <c r="T41" s="85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30" customHeight="1" x14ac:dyDescent="0.2">
      <c r="A42" s="88" t="s">
        <v>37</v>
      </c>
      <c r="B42" s="89" t="s">
        <v>53</v>
      </c>
      <c r="C42" s="90" t="s">
        <v>39</v>
      </c>
      <c r="D42" s="91"/>
      <c r="E42" s="234"/>
      <c r="F42" s="235"/>
      <c r="G42" s="236"/>
      <c r="H42" s="234"/>
      <c r="I42" s="235"/>
      <c r="J42" s="236"/>
      <c r="K42" s="92"/>
      <c r="L42" s="93"/>
      <c r="M42" s="94">
        <f t="shared" si="16"/>
        <v>0</v>
      </c>
      <c r="N42" s="92"/>
      <c r="O42" s="93"/>
      <c r="P42" s="94">
        <f t="shared" si="17"/>
        <v>0</v>
      </c>
      <c r="Q42" s="84">
        <f t="shared" si="18"/>
        <v>0</v>
      </c>
      <c r="R42" s="84">
        <f t="shared" si="19"/>
        <v>0</v>
      </c>
      <c r="S42" s="84">
        <f t="shared" si="20"/>
        <v>0</v>
      </c>
      <c r="T42" s="95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x14ac:dyDescent="0.2">
      <c r="A43" s="96" t="s">
        <v>54</v>
      </c>
      <c r="B43" s="97"/>
      <c r="C43" s="98"/>
      <c r="D43" s="99"/>
      <c r="E43" s="100"/>
      <c r="F43" s="101"/>
      <c r="G43" s="102">
        <f>G26+G30+G39</f>
        <v>0</v>
      </c>
      <c r="H43" s="100"/>
      <c r="I43" s="101"/>
      <c r="J43" s="102">
        <f>J26+J30+J39</f>
        <v>0</v>
      </c>
      <c r="K43" s="100"/>
      <c r="L43" s="101"/>
      <c r="M43" s="102">
        <f>M26+M30+M39</f>
        <v>336000</v>
      </c>
      <c r="N43" s="100"/>
      <c r="O43" s="101"/>
      <c r="P43" s="102">
        <f t="shared" ref="P43:S43" si="21">P26+P30+P39</f>
        <v>336000</v>
      </c>
      <c r="Q43" s="102">
        <f t="shared" si="21"/>
        <v>336000</v>
      </c>
      <c r="R43" s="102">
        <f t="shared" si="21"/>
        <v>336000</v>
      </c>
      <c r="S43" s="102">
        <f t="shared" si="21"/>
        <v>0</v>
      </c>
      <c r="T43" s="103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30" customHeight="1" x14ac:dyDescent="0.2">
      <c r="A44" s="71" t="s">
        <v>26</v>
      </c>
      <c r="B44" s="72" t="s">
        <v>55</v>
      </c>
      <c r="C44" s="71" t="s">
        <v>56</v>
      </c>
      <c r="D44" s="73"/>
      <c r="E44" s="74"/>
      <c r="F44" s="75"/>
      <c r="G44" s="104"/>
      <c r="H44" s="74"/>
      <c r="I44" s="75"/>
      <c r="J44" s="104"/>
      <c r="K44" s="74"/>
      <c r="L44" s="75"/>
      <c r="M44" s="104"/>
      <c r="N44" s="74"/>
      <c r="O44" s="75"/>
      <c r="P44" s="104"/>
      <c r="Q44" s="104"/>
      <c r="R44" s="104"/>
      <c r="S44" s="104"/>
      <c r="T44" s="77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</row>
    <row r="45" spans="1:38" ht="30" customHeight="1" x14ac:dyDescent="0.2">
      <c r="A45" s="78" t="s">
        <v>37</v>
      </c>
      <c r="B45" s="105" t="s">
        <v>57</v>
      </c>
      <c r="C45" s="80" t="s">
        <v>58</v>
      </c>
      <c r="D45" s="81"/>
      <c r="E45" s="82"/>
      <c r="F45" s="106">
        <v>0.22</v>
      </c>
      <c r="G45" s="84">
        <f t="shared" ref="G45:G46" si="22">E45*F45</f>
        <v>0</v>
      </c>
      <c r="H45" s="82"/>
      <c r="I45" s="106">
        <v>0.22</v>
      </c>
      <c r="J45" s="84">
        <f t="shared" ref="J45:J46" si="23">H45*I45</f>
        <v>0</v>
      </c>
      <c r="K45" s="82">
        <f>M26</f>
        <v>126000</v>
      </c>
      <c r="L45" s="106">
        <v>0.22</v>
      </c>
      <c r="M45" s="84">
        <f t="shared" ref="M45:M46" si="24">K45*L45</f>
        <v>27720</v>
      </c>
      <c r="N45" s="82"/>
      <c r="O45" s="106">
        <v>0.22</v>
      </c>
      <c r="P45" s="84">
        <f t="shared" ref="P45:P46" si="25">N45*O45</f>
        <v>0</v>
      </c>
      <c r="Q45" s="84">
        <f t="shared" ref="Q45:Q46" si="26">G45+M45</f>
        <v>27720</v>
      </c>
      <c r="R45" s="84">
        <f t="shared" ref="R45:R46" si="27">J45+P45</f>
        <v>0</v>
      </c>
      <c r="S45" s="84">
        <f t="shared" ref="S45:S46" si="28">Q45-R45</f>
        <v>27720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2">
      <c r="A46" s="86" t="s">
        <v>37</v>
      </c>
      <c r="B46" s="87" t="s">
        <v>59</v>
      </c>
      <c r="C46" s="80" t="s">
        <v>44</v>
      </c>
      <c r="D46" s="81"/>
      <c r="E46" s="82"/>
      <c r="F46" s="106">
        <v>0.22</v>
      </c>
      <c r="G46" s="84">
        <f t="shared" si="22"/>
        <v>0</v>
      </c>
      <c r="H46" s="82"/>
      <c r="I46" s="106">
        <v>0.22</v>
      </c>
      <c r="J46" s="84">
        <f t="shared" si="23"/>
        <v>0</v>
      </c>
      <c r="K46" s="82">
        <f>M30</f>
        <v>210000</v>
      </c>
      <c r="L46" s="106">
        <v>0.22</v>
      </c>
      <c r="M46" s="84">
        <f t="shared" si="24"/>
        <v>46200</v>
      </c>
      <c r="N46" s="82">
        <f>P30</f>
        <v>336000</v>
      </c>
      <c r="O46" s="106">
        <v>0.22</v>
      </c>
      <c r="P46" s="84">
        <f t="shared" si="25"/>
        <v>73920</v>
      </c>
      <c r="Q46" s="84">
        <f t="shared" si="26"/>
        <v>46200</v>
      </c>
      <c r="R46" s="84">
        <f t="shared" si="27"/>
        <v>73920</v>
      </c>
      <c r="S46" s="84">
        <f t="shared" si="28"/>
        <v>-27720</v>
      </c>
      <c r="T46" s="8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">
      <c r="A47" s="96" t="s">
        <v>60</v>
      </c>
      <c r="B47" s="97"/>
      <c r="C47" s="98"/>
      <c r="D47" s="99"/>
      <c r="E47" s="100"/>
      <c r="F47" s="101"/>
      <c r="G47" s="102">
        <f>SUM(G45:G46)</f>
        <v>0</v>
      </c>
      <c r="H47" s="100"/>
      <c r="I47" s="101"/>
      <c r="J47" s="102">
        <f>SUM(J45:J46)</f>
        <v>0</v>
      </c>
      <c r="K47" s="100"/>
      <c r="L47" s="101"/>
      <c r="M47" s="102">
        <f>SUM(M45:M46)</f>
        <v>73920</v>
      </c>
      <c r="N47" s="100"/>
      <c r="O47" s="101"/>
      <c r="P47" s="102">
        <f t="shared" ref="P47:S47" si="29">SUM(P45:P46)</f>
        <v>73920</v>
      </c>
      <c r="Q47" s="102">
        <f t="shared" si="29"/>
        <v>73920</v>
      </c>
      <c r="R47" s="102">
        <f t="shared" si="29"/>
        <v>73920</v>
      </c>
      <c r="S47" s="102">
        <f t="shared" si="29"/>
        <v>0</v>
      </c>
      <c r="T47" s="103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 x14ac:dyDescent="0.2">
      <c r="A48" s="71" t="s">
        <v>26</v>
      </c>
      <c r="B48" s="72" t="s">
        <v>61</v>
      </c>
      <c r="C48" s="71" t="s">
        <v>62</v>
      </c>
      <c r="D48" s="73"/>
      <c r="E48" s="74"/>
      <c r="F48" s="75"/>
      <c r="G48" s="104"/>
      <c r="H48" s="74"/>
      <c r="I48" s="75"/>
      <c r="J48" s="104"/>
      <c r="K48" s="74"/>
      <c r="L48" s="75"/>
      <c r="M48" s="104"/>
      <c r="N48" s="74"/>
      <c r="O48" s="75"/>
      <c r="P48" s="104"/>
      <c r="Q48" s="104"/>
      <c r="R48" s="104"/>
      <c r="S48" s="104"/>
      <c r="T48" s="77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ht="30" customHeight="1" x14ac:dyDescent="0.2">
      <c r="A49" s="78" t="s">
        <v>37</v>
      </c>
      <c r="B49" s="105" t="s">
        <v>63</v>
      </c>
      <c r="C49" s="107" t="s">
        <v>153</v>
      </c>
      <c r="D49" s="81" t="s">
        <v>40</v>
      </c>
      <c r="E49" s="82"/>
      <c r="F49" s="83"/>
      <c r="G49" s="84">
        <f t="shared" ref="G49:G51" si="30">E49*F49</f>
        <v>0</v>
      </c>
      <c r="H49" s="82"/>
      <c r="I49" s="83"/>
      <c r="J49" s="84">
        <f t="shared" ref="J49:J51" si="31">H49*I49</f>
        <v>0</v>
      </c>
      <c r="K49" s="82">
        <v>3</v>
      </c>
      <c r="L49" s="83">
        <v>2500</v>
      </c>
      <c r="M49" s="84">
        <f t="shared" ref="M49:M51" si="32">K49*L49</f>
        <v>7500</v>
      </c>
      <c r="N49" s="82"/>
      <c r="O49" s="83"/>
      <c r="P49" s="84">
        <f t="shared" ref="P49:P51" si="33">N49*O49</f>
        <v>0</v>
      </c>
      <c r="Q49" s="84">
        <f t="shared" ref="Q49:Q51" si="34">G49+M49</f>
        <v>7500</v>
      </c>
      <c r="R49" s="84">
        <f t="shared" ref="R49:R51" si="35">J49+P49</f>
        <v>0</v>
      </c>
      <c r="S49" s="84">
        <f t="shared" ref="S49:S51" si="36">Q49-R49</f>
        <v>7500</v>
      </c>
      <c r="T49" s="8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2">
      <c r="A50" s="86" t="s">
        <v>37</v>
      </c>
      <c r="B50" s="87" t="s">
        <v>65</v>
      </c>
      <c r="C50" s="107" t="s">
        <v>154</v>
      </c>
      <c r="D50" s="81" t="s">
        <v>155</v>
      </c>
      <c r="E50" s="82"/>
      <c r="F50" s="83"/>
      <c r="G50" s="84">
        <f t="shared" si="30"/>
        <v>0</v>
      </c>
      <c r="H50" s="82"/>
      <c r="I50" s="83"/>
      <c r="J50" s="84">
        <f t="shared" si="31"/>
        <v>0</v>
      </c>
      <c r="K50" s="82">
        <v>2</v>
      </c>
      <c r="L50" s="83">
        <v>7500</v>
      </c>
      <c r="M50" s="84">
        <f t="shared" si="32"/>
        <v>15000</v>
      </c>
      <c r="N50" s="82"/>
      <c r="O50" s="83"/>
      <c r="P50" s="84">
        <f t="shared" si="33"/>
        <v>0</v>
      </c>
      <c r="Q50" s="84">
        <f t="shared" si="34"/>
        <v>15000</v>
      </c>
      <c r="R50" s="84">
        <f t="shared" si="35"/>
        <v>0</v>
      </c>
      <c r="S50" s="84">
        <f t="shared" si="36"/>
        <v>15000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">
      <c r="A51" s="88" t="s">
        <v>37</v>
      </c>
      <c r="B51" s="89" t="s">
        <v>66</v>
      </c>
      <c r="C51" s="107" t="s">
        <v>64</v>
      </c>
      <c r="D51" s="91" t="s">
        <v>40</v>
      </c>
      <c r="E51" s="92"/>
      <c r="F51" s="93"/>
      <c r="G51" s="94">
        <f t="shared" si="30"/>
        <v>0</v>
      </c>
      <c r="H51" s="92"/>
      <c r="I51" s="93"/>
      <c r="J51" s="94">
        <f t="shared" si="31"/>
        <v>0</v>
      </c>
      <c r="K51" s="92"/>
      <c r="L51" s="93"/>
      <c r="M51" s="94">
        <f t="shared" si="32"/>
        <v>0</v>
      </c>
      <c r="N51" s="92"/>
      <c r="O51" s="93"/>
      <c r="P51" s="94">
        <f t="shared" si="33"/>
        <v>0</v>
      </c>
      <c r="Q51" s="84">
        <f t="shared" si="34"/>
        <v>0</v>
      </c>
      <c r="R51" s="84">
        <f t="shared" si="35"/>
        <v>0</v>
      </c>
      <c r="S51" s="84">
        <f t="shared" si="36"/>
        <v>0</v>
      </c>
      <c r="T51" s="9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2">
      <c r="A52" s="96" t="s">
        <v>67</v>
      </c>
      <c r="B52" s="97"/>
      <c r="C52" s="98"/>
      <c r="D52" s="99"/>
      <c r="E52" s="100"/>
      <c r="F52" s="101"/>
      <c r="G52" s="102">
        <f>SUM(G49:G51)</f>
        <v>0</v>
      </c>
      <c r="H52" s="100"/>
      <c r="I52" s="101"/>
      <c r="J52" s="102">
        <f>SUM(J49:J51)</f>
        <v>0</v>
      </c>
      <c r="K52" s="100"/>
      <c r="L52" s="101"/>
      <c r="M52" s="102">
        <f>SUM(M49:M51)</f>
        <v>22500</v>
      </c>
      <c r="N52" s="100"/>
      <c r="O52" s="101"/>
      <c r="P52" s="102">
        <f t="shared" ref="P52:S52" si="37">SUM(P49:P51)</f>
        <v>0</v>
      </c>
      <c r="Q52" s="102">
        <f t="shared" si="37"/>
        <v>22500</v>
      </c>
      <c r="R52" s="102">
        <f t="shared" si="37"/>
        <v>0</v>
      </c>
      <c r="S52" s="102">
        <f t="shared" si="37"/>
        <v>22500</v>
      </c>
      <c r="T52" s="103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39" customHeight="1" x14ac:dyDescent="0.2">
      <c r="A53" s="71" t="s">
        <v>26</v>
      </c>
      <c r="B53" s="72" t="s">
        <v>68</v>
      </c>
      <c r="C53" s="108" t="s">
        <v>69</v>
      </c>
      <c r="D53" s="73"/>
      <c r="E53" s="74"/>
      <c r="F53" s="75"/>
      <c r="G53" s="104"/>
      <c r="H53" s="74"/>
      <c r="I53" s="75"/>
      <c r="J53" s="104"/>
      <c r="K53" s="74"/>
      <c r="L53" s="75"/>
      <c r="M53" s="104"/>
      <c r="N53" s="74"/>
      <c r="O53" s="75"/>
      <c r="P53" s="104"/>
      <c r="Q53" s="104"/>
      <c r="R53" s="104"/>
      <c r="S53" s="104"/>
      <c r="T53" s="77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</row>
    <row r="54" spans="1:38" ht="30" customHeight="1" x14ac:dyDescent="0.2">
      <c r="A54" s="78" t="s">
        <v>37</v>
      </c>
      <c r="B54" s="105" t="s">
        <v>70</v>
      </c>
      <c r="C54" s="107" t="s">
        <v>71</v>
      </c>
      <c r="D54" s="81" t="s">
        <v>40</v>
      </c>
      <c r="E54" s="82"/>
      <c r="F54" s="83"/>
      <c r="G54" s="84">
        <f t="shared" ref="G54:G57" si="38">E54*F54</f>
        <v>0</v>
      </c>
      <c r="H54" s="82"/>
      <c r="I54" s="83"/>
      <c r="J54" s="84">
        <f t="shared" ref="J54:J57" si="39">H54*I54</f>
        <v>0</v>
      </c>
      <c r="K54" s="82"/>
      <c r="L54" s="83"/>
      <c r="M54" s="84">
        <f t="shared" ref="M54:M57" si="40">K54*L54</f>
        <v>0</v>
      </c>
      <c r="N54" s="82"/>
      <c r="O54" s="83"/>
      <c r="P54" s="84">
        <f t="shared" ref="P54:P57" si="41">N54*O54</f>
        <v>0</v>
      </c>
      <c r="Q54" s="84">
        <f t="shared" ref="Q54:Q57" si="42">G54+M54</f>
        <v>0</v>
      </c>
      <c r="R54" s="84">
        <f t="shared" ref="R54:R57" si="43">J54+P54</f>
        <v>0</v>
      </c>
      <c r="S54" s="84">
        <f t="shared" ref="S54:S57" si="44">Q54-R54</f>
        <v>0</v>
      </c>
      <c r="T54" s="8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 x14ac:dyDescent="0.2">
      <c r="A55" s="86" t="s">
        <v>37</v>
      </c>
      <c r="B55" s="89" t="s">
        <v>72</v>
      </c>
      <c r="C55" s="107" t="s">
        <v>73</v>
      </c>
      <c r="D55" s="81" t="s">
        <v>40</v>
      </c>
      <c r="E55" s="82"/>
      <c r="F55" s="83"/>
      <c r="G55" s="84">
        <f t="shared" si="38"/>
        <v>0</v>
      </c>
      <c r="H55" s="82"/>
      <c r="I55" s="83"/>
      <c r="J55" s="84">
        <f t="shared" si="39"/>
        <v>0</v>
      </c>
      <c r="K55" s="82"/>
      <c r="L55" s="83"/>
      <c r="M55" s="84">
        <f t="shared" si="40"/>
        <v>0</v>
      </c>
      <c r="N55" s="82"/>
      <c r="O55" s="83"/>
      <c r="P55" s="84">
        <f t="shared" si="41"/>
        <v>0</v>
      </c>
      <c r="Q55" s="84">
        <f t="shared" si="42"/>
        <v>0</v>
      </c>
      <c r="R55" s="84">
        <f t="shared" si="43"/>
        <v>0</v>
      </c>
      <c r="S55" s="84">
        <f t="shared" si="44"/>
        <v>0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2">
      <c r="A56" s="86" t="s">
        <v>37</v>
      </c>
      <c r="B56" s="87" t="s">
        <v>74</v>
      </c>
      <c r="C56" s="109" t="s">
        <v>75</v>
      </c>
      <c r="D56" s="81" t="s">
        <v>40</v>
      </c>
      <c r="E56" s="82"/>
      <c r="F56" s="83"/>
      <c r="G56" s="84">
        <f t="shared" si="38"/>
        <v>0</v>
      </c>
      <c r="H56" s="82"/>
      <c r="I56" s="83"/>
      <c r="J56" s="84">
        <f t="shared" si="39"/>
        <v>0</v>
      </c>
      <c r="K56" s="82"/>
      <c r="L56" s="83"/>
      <c r="M56" s="84">
        <f t="shared" si="40"/>
        <v>0</v>
      </c>
      <c r="N56" s="82"/>
      <c r="O56" s="83"/>
      <c r="P56" s="84">
        <f t="shared" si="41"/>
        <v>0</v>
      </c>
      <c r="Q56" s="84">
        <f t="shared" si="42"/>
        <v>0</v>
      </c>
      <c r="R56" s="84">
        <f t="shared" si="43"/>
        <v>0</v>
      </c>
      <c r="S56" s="84">
        <f t="shared" si="44"/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45.75" customHeight="1" x14ac:dyDescent="0.2">
      <c r="A57" s="88" t="s">
        <v>37</v>
      </c>
      <c r="B57" s="87" t="s">
        <v>76</v>
      </c>
      <c r="C57" s="110" t="s">
        <v>77</v>
      </c>
      <c r="D57" s="91" t="s">
        <v>40</v>
      </c>
      <c r="E57" s="92"/>
      <c r="F57" s="93"/>
      <c r="G57" s="94">
        <f t="shared" si="38"/>
        <v>0</v>
      </c>
      <c r="H57" s="92"/>
      <c r="I57" s="93"/>
      <c r="J57" s="94">
        <f t="shared" si="39"/>
        <v>0</v>
      </c>
      <c r="K57" s="92"/>
      <c r="L57" s="93"/>
      <c r="M57" s="94">
        <f t="shared" si="40"/>
        <v>0</v>
      </c>
      <c r="N57" s="92"/>
      <c r="O57" s="93"/>
      <c r="P57" s="94">
        <f t="shared" si="41"/>
        <v>0</v>
      </c>
      <c r="Q57" s="84">
        <f t="shared" si="42"/>
        <v>0</v>
      </c>
      <c r="R57" s="84">
        <f t="shared" si="43"/>
        <v>0</v>
      </c>
      <c r="S57" s="84">
        <f t="shared" si="44"/>
        <v>0</v>
      </c>
      <c r="T57" s="9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">
      <c r="A58" s="111" t="s">
        <v>78</v>
      </c>
      <c r="B58" s="97"/>
      <c r="C58" s="98"/>
      <c r="D58" s="99"/>
      <c r="E58" s="100"/>
      <c r="F58" s="101"/>
      <c r="G58" s="102">
        <f>SUM(G54:G57)</f>
        <v>0</v>
      </c>
      <c r="H58" s="100"/>
      <c r="I58" s="101"/>
      <c r="J58" s="102">
        <f>SUM(J54:J57)</f>
        <v>0</v>
      </c>
      <c r="K58" s="100"/>
      <c r="L58" s="101"/>
      <c r="M58" s="102">
        <f>SUM(M54:M57)</f>
        <v>0</v>
      </c>
      <c r="N58" s="100"/>
      <c r="O58" s="101"/>
      <c r="P58" s="102">
        <f t="shared" ref="P58:S58" si="45">SUM(P54:P57)</f>
        <v>0</v>
      </c>
      <c r="Q58" s="102">
        <f t="shared" si="45"/>
        <v>0</v>
      </c>
      <c r="R58" s="102">
        <f t="shared" si="45"/>
        <v>0</v>
      </c>
      <c r="S58" s="102">
        <f t="shared" si="45"/>
        <v>0</v>
      </c>
      <c r="T58" s="103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x14ac:dyDescent="0.2">
      <c r="A59" s="71" t="s">
        <v>26</v>
      </c>
      <c r="B59" s="72" t="s">
        <v>79</v>
      </c>
      <c r="C59" s="71" t="s">
        <v>80</v>
      </c>
      <c r="D59" s="73"/>
      <c r="E59" s="74"/>
      <c r="F59" s="75"/>
      <c r="G59" s="104"/>
      <c r="H59" s="74"/>
      <c r="I59" s="75"/>
      <c r="J59" s="104"/>
      <c r="K59" s="74"/>
      <c r="L59" s="75"/>
      <c r="M59" s="104"/>
      <c r="N59" s="74"/>
      <c r="O59" s="75"/>
      <c r="P59" s="104"/>
      <c r="Q59" s="104"/>
      <c r="R59" s="104"/>
      <c r="S59" s="104"/>
      <c r="T59" s="77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</row>
    <row r="60" spans="1:38" ht="30" customHeight="1" x14ac:dyDescent="0.2">
      <c r="A60" s="78" t="s">
        <v>37</v>
      </c>
      <c r="B60" s="105" t="s">
        <v>81</v>
      </c>
      <c r="C60" s="112" t="s">
        <v>156</v>
      </c>
      <c r="D60" s="81" t="s">
        <v>155</v>
      </c>
      <c r="E60" s="82"/>
      <c r="F60" s="83"/>
      <c r="G60" s="84">
        <f t="shared" ref="G60:G62" si="46">E60*F60</f>
        <v>0</v>
      </c>
      <c r="H60" s="82"/>
      <c r="I60" s="83"/>
      <c r="J60" s="84">
        <f t="shared" ref="J60:J62" si="47">H60*I60</f>
        <v>0</v>
      </c>
      <c r="K60" s="82">
        <v>2</v>
      </c>
      <c r="L60" s="83">
        <v>2500</v>
      </c>
      <c r="M60" s="84">
        <f t="shared" ref="M60:M62" si="48">K60*L60</f>
        <v>5000</v>
      </c>
      <c r="N60" s="82"/>
      <c r="O60" s="83"/>
      <c r="P60" s="84">
        <f t="shared" ref="P60:P62" si="49">N60*O60</f>
        <v>0</v>
      </c>
      <c r="Q60" s="84">
        <f t="shared" ref="Q60:Q62" si="50">G60+M60</f>
        <v>5000</v>
      </c>
      <c r="R60" s="84">
        <f t="shared" ref="R60:R62" si="51">J60+P60</f>
        <v>0</v>
      </c>
      <c r="S60" s="84">
        <f t="shared" ref="S60:S62" si="52">Q60-R60</f>
        <v>5000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2">
      <c r="A61" s="86" t="s">
        <v>37</v>
      </c>
      <c r="B61" s="87" t="s">
        <v>82</v>
      </c>
      <c r="C61" s="112" t="s">
        <v>83</v>
      </c>
      <c r="D61" s="81" t="s">
        <v>40</v>
      </c>
      <c r="E61" s="82"/>
      <c r="F61" s="83"/>
      <c r="G61" s="84">
        <f t="shared" si="46"/>
        <v>0</v>
      </c>
      <c r="H61" s="82"/>
      <c r="I61" s="83"/>
      <c r="J61" s="84">
        <f t="shared" si="47"/>
        <v>0</v>
      </c>
      <c r="K61" s="82"/>
      <c r="L61" s="83"/>
      <c r="M61" s="84">
        <f t="shared" si="48"/>
        <v>0</v>
      </c>
      <c r="N61" s="82"/>
      <c r="O61" s="83"/>
      <c r="P61" s="84">
        <f t="shared" si="49"/>
        <v>0</v>
      </c>
      <c r="Q61" s="84">
        <f t="shared" si="50"/>
        <v>0</v>
      </c>
      <c r="R61" s="84">
        <f t="shared" si="51"/>
        <v>0</v>
      </c>
      <c r="S61" s="84">
        <f t="shared" si="52"/>
        <v>0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2">
      <c r="A62" s="88" t="s">
        <v>37</v>
      </c>
      <c r="B62" s="89" t="s">
        <v>84</v>
      </c>
      <c r="C62" s="113" t="s">
        <v>85</v>
      </c>
      <c r="D62" s="91" t="s">
        <v>40</v>
      </c>
      <c r="E62" s="92"/>
      <c r="F62" s="93"/>
      <c r="G62" s="94">
        <f t="shared" si="46"/>
        <v>0</v>
      </c>
      <c r="H62" s="92"/>
      <c r="I62" s="93"/>
      <c r="J62" s="94">
        <f t="shared" si="47"/>
        <v>0</v>
      </c>
      <c r="K62" s="92"/>
      <c r="L62" s="93"/>
      <c r="M62" s="94">
        <f t="shared" si="48"/>
        <v>0</v>
      </c>
      <c r="N62" s="92"/>
      <c r="O62" s="93"/>
      <c r="P62" s="94">
        <f t="shared" si="49"/>
        <v>0</v>
      </c>
      <c r="Q62" s="84">
        <f t="shared" si="50"/>
        <v>0</v>
      </c>
      <c r="R62" s="84">
        <f t="shared" si="51"/>
        <v>0</v>
      </c>
      <c r="S62" s="84">
        <f t="shared" si="52"/>
        <v>0</v>
      </c>
      <c r="T62" s="9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2">
      <c r="A63" s="96" t="s">
        <v>86</v>
      </c>
      <c r="B63" s="97"/>
      <c r="C63" s="98"/>
      <c r="D63" s="99"/>
      <c r="E63" s="100"/>
      <c r="F63" s="101"/>
      <c r="G63" s="102">
        <f>SUM(G60:G62)</f>
        <v>0</v>
      </c>
      <c r="H63" s="100"/>
      <c r="I63" s="101"/>
      <c r="J63" s="102">
        <f>SUM(J60:J62)</f>
        <v>0</v>
      </c>
      <c r="K63" s="100"/>
      <c r="L63" s="101"/>
      <c r="M63" s="102">
        <f>SUM(M60:M62)</f>
        <v>5000</v>
      </c>
      <c r="N63" s="100"/>
      <c r="O63" s="101"/>
      <c r="P63" s="102">
        <f t="shared" ref="P63:S63" si="53">SUM(P60:P62)</f>
        <v>0</v>
      </c>
      <c r="Q63" s="102">
        <f t="shared" si="53"/>
        <v>5000</v>
      </c>
      <c r="R63" s="102">
        <f t="shared" si="53"/>
        <v>0</v>
      </c>
      <c r="S63" s="102">
        <f t="shared" si="53"/>
        <v>5000</v>
      </c>
      <c r="T63" s="103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30" customHeight="1" thickBot="1" x14ac:dyDescent="0.25">
      <c r="A64" s="71" t="s">
        <v>26</v>
      </c>
      <c r="B64" s="72" t="s">
        <v>87</v>
      </c>
      <c r="C64" s="71" t="s">
        <v>88</v>
      </c>
      <c r="D64" s="73"/>
      <c r="E64" s="74"/>
      <c r="F64" s="75"/>
      <c r="G64" s="104"/>
      <c r="H64" s="74"/>
      <c r="I64" s="75"/>
      <c r="J64" s="104"/>
      <c r="K64" s="74"/>
      <c r="L64" s="75"/>
      <c r="M64" s="104"/>
      <c r="N64" s="74"/>
      <c r="O64" s="75"/>
      <c r="P64" s="104"/>
      <c r="Q64" s="104"/>
      <c r="R64" s="104"/>
      <c r="S64" s="104"/>
      <c r="T64" s="77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</row>
    <row r="65" spans="1:38" ht="30" customHeight="1" x14ac:dyDescent="0.2">
      <c r="A65" s="78" t="s">
        <v>37</v>
      </c>
      <c r="B65" s="105" t="s">
        <v>89</v>
      </c>
      <c r="C65" s="112" t="s">
        <v>165</v>
      </c>
      <c r="D65" s="175" t="s">
        <v>90</v>
      </c>
      <c r="E65" s="82"/>
      <c r="F65" s="83"/>
      <c r="G65" s="84">
        <f t="shared" ref="G65:G76" si="54">E65*F65</f>
        <v>0</v>
      </c>
      <c r="H65" s="82"/>
      <c r="I65" s="83"/>
      <c r="J65" s="84">
        <f t="shared" ref="J65:J76" si="55">H65*I65</f>
        <v>0</v>
      </c>
      <c r="K65" s="82">
        <v>50</v>
      </c>
      <c r="L65" s="181">
        <v>500</v>
      </c>
      <c r="M65" s="84">
        <f t="shared" ref="M65:M76" si="56">K65*L65</f>
        <v>25000</v>
      </c>
      <c r="N65" s="82">
        <v>70</v>
      </c>
      <c r="O65" s="83">
        <v>310</v>
      </c>
      <c r="P65" s="84">
        <f t="shared" ref="P65:P76" si="57">N65*O65</f>
        <v>21700</v>
      </c>
      <c r="Q65" s="84">
        <f t="shared" ref="Q65:Q76" si="58">G65+M65</f>
        <v>25000</v>
      </c>
      <c r="R65" s="84">
        <f t="shared" ref="R65:R76" si="59">J65+P65</f>
        <v>21700</v>
      </c>
      <c r="S65" s="84">
        <f t="shared" ref="S65:S76" si="60">Q65-R65</f>
        <v>3300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2">
      <c r="A66" s="86" t="s">
        <v>37</v>
      </c>
      <c r="B66" s="87" t="s">
        <v>91</v>
      </c>
      <c r="C66" s="112" t="s">
        <v>166</v>
      </c>
      <c r="D66" s="176" t="s">
        <v>90</v>
      </c>
      <c r="E66" s="82"/>
      <c r="F66" s="83"/>
      <c r="G66" s="84">
        <f t="shared" si="54"/>
        <v>0</v>
      </c>
      <c r="H66" s="82"/>
      <c r="I66" s="83"/>
      <c r="J66" s="84">
        <f t="shared" si="55"/>
        <v>0</v>
      </c>
      <c r="K66" s="82">
        <v>50</v>
      </c>
      <c r="L66" s="182">
        <v>200</v>
      </c>
      <c r="M66" s="84">
        <f t="shared" si="56"/>
        <v>10000</v>
      </c>
      <c r="N66" s="82">
        <v>70</v>
      </c>
      <c r="O66" s="83">
        <v>140</v>
      </c>
      <c r="P66" s="84">
        <f t="shared" si="57"/>
        <v>9800</v>
      </c>
      <c r="Q66" s="84">
        <f t="shared" si="58"/>
        <v>10000</v>
      </c>
      <c r="R66" s="84">
        <f t="shared" si="59"/>
        <v>9800</v>
      </c>
      <c r="S66" s="84">
        <f t="shared" si="60"/>
        <v>200</v>
      </c>
      <c r="T66" s="8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s="171" customFormat="1" ht="30" customHeight="1" x14ac:dyDescent="0.2">
      <c r="A67" s="86" t="s">
        <v>37</v>
      </c>
      <c r="B67" s="89" t="s">
        <v>92</v>
      </c>
      <c r="C67" s="112" t="s">
        <v>167</v>
      </c>
      <c r="D67" s="176" t="s">
        <v>90</v>
      </c>
      <c r="E67" s="82"/>
      <c r="F67" s="83"/>
      <c r="G67" s="84"/>
      <c r="H67" s="82"/>
      <c r="I67" s="83"/>
      <c r="J67" s="84"/>
      <c r="K67" s="82">
        <v>50</v>
      </c>
      <c r="L67" s="182">
        <v>200</v>
      </c>
      <c r="M67" s="84">
        <f t="shared" si="56"/>
        <v>10000</v>
      </c>
      <c r="N67" s="82">
        <v>70</v>
      </c>
      <c r="O67" s="83">
        <v>140</v>
      </c>
      <c r="P67" s="84">
        <f t="shared" si="57"/>
        <v>9800</v>
      </c>
      <c r="Q67" s="84">
        <f t="shared" si="58"/>
        <v>10000</v>
      </c>
      <c r="R67" s="84">
        <f t="shared" si="59"/>
        <v>9800</v>
      </c>
      <c r="S67" s="84">
        <f t="shared" si="60"/>
        <v>200</v>
      </c>
      <c r="T67" s="8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s="171" customFormat="1" ht="30" customHeight="1" x14ac:dyDescent="0.2">
      <c r="A68" s="86" t="s">
        <v>37</v>
      </c>
      <c r="B68" s="89" t="s">
        <v>157</v>
      </c>
      <c r="C68" s="112" t="s">
        <v>168</v>
      </c>
      <c r="D68" s="176" t="s">
        <v>90</v>
      </c>
      <c r="E68" s="82"/>
      <c r="F68" s="83"/>
      <c r="G68" s="84"/>
      <c r="H68" s="82"/>
      <c r="I68" s="83"/>
      <c r="J68" s="84"/>
      <c r="K68" s="82">
        <v>50</v>
      </c>
      <c r="L68" s="182">
        <v>200</v>
      </c>
      <c r="M68" s="84">
        <f t="shared" si="56"/>
        <v>10000</v>
      </c>
      <c r="N68" s="82">
        <v>70</v>
      </c>
      <c r="O68" s="83">
        <v>140</v>
      </c>
      <c r="P68" s="84">
        <f t="shared" si="57"/>
        <v>9800</v>
      </c>
      <c r="Q68" s="84">
        <f t="shared" si="58"/>
        <v>10000</v>
      </c>
      <c r="R68" s="84">
        <f t="shared" si="59"/>
        <v>9800</v>
      </c>
      <c r="S68" s="84">
        <f t="shared" si="60"/>
        <v>200</v>
      </c>
      <c r="T68" s="8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s="171" customFormat="1" ht="30" customHeight="1" x14ac:dyDescent="0.2">
      <c r="A69" s="86" t="s">
        <v>37</v>
      </c>
      <c r="B69" s="89" t="s">
        <v>158</v>
      </c>
      <c r="C69" s="112" t="s">
        <v>169</v>
      </c>
      <c r="D69" s="176" t="s">
        <v>90</v>
      </c>
      <c r="E69" s="82"/>
      <c r="F69" s="83"/>
      <c r="G69" s="84"/>
      <c r="H69" s="82"/>
      <c r="I69" s="83"/>
      <c r="J69" s="84"/>
      <c r="K69" s="82">
        <v>50</v>
      </c>
      <c r="L69" s="182">
        <v>200</v>
      </c>
      <c r="M69" s="84">
        <f t="shared" si="56"/>
        <v>10000</v>
      </c>
      <c r="N69" s="82">
        <v>70</v>
      </c>
      <c r="O69" s="83">
        <v>140</v>
      </c>
      <c r="P69" s="84">
        <f t="shared" si="57"/>
        <v>9800</v>
      </c>
      <c r="Q69" s="84">
        <f t="shared" si="58"/>
        <v>10000</v>
      </c>
      <c r="R69" s="84">
        <f t="shared" si="59"/>
        <v>9800</v>
      </c>
      <c r="S69" s="84">
        <f t="shared" si="60"/>
        <v>200</v>
      </c>
      <c r="T69" s="8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s="171" customFormat="1" ht="30" customHeight="1" x14ac:dyDescent="0.2">
      <c r="A70" s="86" t="s">
        <v>37</v>
      </c>
      <c r="B70" s="89" t="s">
        <v>159</v>
      </c>
      <c r="C70" s="112" t="s">
        <v>170</v>
      </c>
      <c r="D70" s="176" t="s">
        <v>90</v>
      </c>
      <c r="E70" s="82"/>
      <c r="F70" s="83"/>
      <c r="G70" s="84"/>
      <c r="H70" s="82"/>
      <c r="I70" s="83"/>
      <c r="J70" s="84"/>
      <c r="K70" s="82">
        <v>50</v>
      </c>
      <c r="L70" s="182">
        <v>200</v>
      </c>
      <c r="M70" s="84">
        <f t="shared" si="56"/>
        <v>10000</v>
      </c>
      <c r="N70" s="82">
        <v>70</v>
      </c>
      <c r="O70" s="83">
        <v>400</v>
      </c>
      <c r="P70" s="84">
        <f t="shared" si="57"/>
        <v>28000</v>
      </c>
      <c r="Q70" s="84">
        <f t="shared" si="58"/>
        <v>10000</v>
      </c>
      <c r="R70" s="84">
        <f t="shared" si="59"/>
        <v>28000</v>
      </c>
      <c r="S70" s="84">
        <f t="shared" si="60"/>
        <v>-18000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s="171" customFormat="1" ht="30" customHeight="1" x14ac:dyDescent="0.2">
      <c r="A71" s="86" t="s">
        <v>37</v>
      </c>
      <c r="B71" s="89" t="s">
        <v>160</v>
      </c>
      <c r="C71" s="112" t="s">
        <v>178</v>
      </c>
      <c r="D71" s="176"/>
      <c r="E71" s="82"/>
      <c r="F71" s="83"/>
      <c r="G71" s="84"/>
      <c r="H71" s="82"/>
      <c r="I71" s="83"/>
      <c r="J71" s="84"/>
      <c r="K71" s="82">
        <v>0</v>
      </c>
      <c r="L71" s="182">
        <v>0</v>
      </c>
      <c r="M71" s="84">
        <f t="shared" si="56"/>
        <v>0</v>
      </c>
      <c r="N71" s="82">
        <v>70</v>
      </c>
      <c r="O71" s="83">
        <v>30</v>
      </c>
      <c r="P71" s="84">
        <f t="shared" si="57"/>
        <v>2100</v>
      </c>
      <c r="Q71" s="84">
        <f t="shared" si="58"/>
        <v>0</v>
      </c>
      <c r="R71" s="84">
        <f t="shared" si="59"/>
        <v>2100</v>
      </c>
      <c r="S71" s="84">
        <f t="shared" si="60"/>
        <v>-2100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s="171" customFormat="1" ht="30" customHeight="1" x14ac:dyDescent="0.2">
      <c r="A72" s="86" t="s">
        <v>37</v>
      </c>
      <c r="B72" s="89" t="s">
        <v>161</v>
      </c>
      <c r="C72" s="112" t="s">
        <v>171</v>
      </c>
      <c r="D72" s="176" t="s">
        <v>90</v>
      </c>
      <c r="E72" s="82"/>
      <c r="F72" s="83"/>
      <c r="G72" s="84"/>
      <c r="H72" s="82"/>
      <c r="I72" s="83"/>
      <c r="J72" s="84"/>
      <c r="K72" s="82">
        <v>50</v>
      </c>
      <c r="L72" s="182">
        <v>500</v>
      </c>
      <c r="M72" s="84">
        <f t="shared" si="56"/>
        <v>25000</v>
      </c>
      <c r="N72" s="82">
        <v>70</v>
      </c>
      <c r="O72" s="83">
        <v>310</v>
      </c>
      <c r="P72" s="84">
        <f t="shared" si="57"/>
        <v>21700</v>
      </c>
      <c r="Q72" s="84">
        <f t="shared" si="58"/>
        <v>25000</v>
      </c>
      <c r="R72" s="84">
        <f t="shared" si="59"/>
        <v>21700</v>
      </c>
      <c r="S72" s="84">
        <f t="shared" si="60"/>
        <v>3300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s="171" customFormat="1" ht="30" customHeight="1" x14ac:dyDescent="0.2">
      <c r="A73" s="86" t="s">
        <v>37</v>
      </c>
      <c r="B73" s="89" t="s">
        <v>162</v>
      </c>
      <c r="C73" s="112" t="s">
        <v>172</v>
      </c>
      <c r="D73" s="177" t="s">
        <v>90</v>
      </c>
      <c r="E73" s="82"/>
      <c r="F73" s="83"/>
      <c r="G73" s="84"/>
      <c r="H73" s="82"/>
      <c r="I73" s="83"/>
      <c r="J73" s="84"/>
      <c r="K73" s="82">
        <v>50</v>
      </c>
      <c r="L73" s="182">
        <v>500</v>
      </c>
      <c r="M73" s="84">
        <f t="shared" si="56"/>
        <v>25000</v>
      </c>
      <c r="N73" s="82">
        <v>70</v>
      </c>
      <c r="O73" s="83">
        <v>310</v>
      </c>
      <c r="P73" s="84">
        <f t="shared" si="57"/>
        <v>21700</v>
      </c>
      <c r="Q73" s="84">
        <f t="shared" si="58"/>
        <v>25000</v>
      </c>
      <c r="R73" s="84">
        <f t="shared" si="59"/>
        <v>21700</v>
      </c>
      <c r="S73" s="84">
        <f t="shared" si="60"/>
        <v>3300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s="171" customFormat="1" ht="30" customHeight="1" x14ac:dyDescent="0.2">
      <c r="A74" s="86" t="s">
        <v>37</v>
      </c>
      <c r="B74" s="89" t="s">
        <v>163</v>
      </c>
      <c r="C74" s="112" t="s">
        <v>173</v>
      </c>
      <c r="D74" s="178" t="s">
        <v>90</v>
      </c>
      <c r="E74" s="82"/>
      <c r="F74" s="83"/>
      <c r="G74" s="84"/>
      <c r="H74" s="82"/>
      <c r="I74" s="83"/>
      <c r="J74" s="84"/>
      <c r="K74" s="82">
        <v>50</v>
      </c>
      <c r="L74" s="182">
        <v>500</v>
      </c>
      <c r="M74" s="84">
        <f t="shared" si="56"/>
        <v>25000</v>
      </c>
      <c r="N74" s="82">
        <v>70</v>
      </c>
      <c r="O74" s="83">
        <v>270</v>
      </c>
      <c r="P74" s="84">
        <f t="shared" si="57"/>
        <v>18900</v>
      </c>
      <c r="Q74" s="84">
        <f t="shared" si="58"/>
        <v>25000</v>
      </c>
      <c r="R74" s="84">
        <f t="shared" si="59"/>
        <v>18900</v>
      </c>
      <c r="S74" s="84">
        <f t="shared" si="60"/>
        <v>6100</v>
      </c>
      <c r="T74" s="8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s="171" customFormat="1" ht="30" customHeight="1" x14ac:dyDescent="0.2">
      <c r="A75" s="86" t="s">
        <v>37</v>
      </c>
      <c r="B75" s="89" t="s">
        <v>164</v>
      </c>
      <c r="C75" s="112" t="s">
        <v>174</v>
      </c>
      <c r="D75" s="178" t="s">
        <v>90</v>
      </c>
      <c r="E75" s="82"/>
      <c r="F75" s="83"/>
      <c r="G75" s="84"/>
      <c r="H75" s="82"/>
      <c r="I75" s="83"/>
      <c r="J75" s="84"/>
      <c r="K75" s="82">
        <v>50</v>
      </c>
      <c r="L75" s="182">
        <v>500</v>
      </c>
      <c r="M75" s="84">
        <f t="shared" si="56"/>
        <v>25000</v>
      </c>
      <c r="N75" s="82">
        <v>70</v>
      </c>
      <c r="O75" s="83">
        <v>310</v>
      </c>
      <c r="P75" s="84">
        <f t="shared" si="57"/>
        <v>21700</v>
      </c>
      <c r="Q75" s="84">
        <f t="shared" si="58"/>
        <v>25000</v>
      </c>
      <c r="R75" s="84">
        <f t="shared" si="59"/>
        <v>21700</v>
      </c>
      <c r="S75" s="84">
        <f t="shared" si="60"/>
        <v>3300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94.5" customHeight="1" thickBot="1" x14ac:dyDescent="0.25">
      <c r="A76" s="88" t="s">
        <v>37</v>
      </c>
      <c r="B76" s="89" t="s">
        <v>177</v>
      </c>
      <c r="C76" s="179" t="s">
        <v>175</v>
      </c>
      <c r="D76" s="180" t="s">
        <v>176</v>
      </c>
      <c r="E76" s="92"/>
      <c r="F76" s="93"/>
      <c r="G76" s="94">
        <f t="shared" si="54"/>
        <v>0</v>
      </c>
      <c r="H76" s="92"/>
      <c r="I76" s="93"/>
      <c r="J76" s="94">
        <f t="shared" si="55"/>
        <v>0</v>
      </c>
      <c r="K76" s="92">
        <v>1</v>
      </c>
      <c r="L76" s="93">
        <v>2000</v>
      </c>
      <c r="M76" s="94">
        <f t="shared" si="56"/>
        <v>2000</v>
      </c>
      <c r="N76" s="92">
        <v>1</v>
      </c>
      <c r="O76" s="93">
        <v>2000</v>
      </c>
      <c r="P76" s="84">
        <f t="shared" si="57"/>
        <v>2000</v>
      </c>
      <c r="Q76" s="84">
        <f t="shared" si="58"/>
        <v>2000</v>
      </c>
      <c r="R76" s="84">
        <f t="shared" si="59"/>
        <v>2000</v>
      </c>
      <c r="S76" s="84">
        <f t="shared" si="60"/>
        <v>0</v>
      </c>
      <c r="T76" s="9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thickBot="1" x14ac:dyDescent="0.25">
      <c r="A77" s="96" t="s">
        <v>93</v>
      </c>
      <c r="B77" s="97"/>
      <c r="C77" s="98"/>
      <c r="D77" s="99"/>
      <c r="E77" s="100"/>
      <c r="F77" s="101"/>
      <c r="G77" s="102">
        <f>SUM(G65:G76)</f>
        <v>0</v>
      </c>
      <c r="H77" s="100"/>
      <c r="I77" s="101"/>
      <c r="J77" s="102">
        <f>SUM(J65:J76)</f>
        <v>0</v>
      </c>
      <c r="K77" s="100"/>
      <c r="L77" s="101"/>
      <c r="M77" s="102">
        <f>SUM(M65:M76)</f>
        <v>177000</v>
      </c>
      <c r="N77" s="100"/>
      <c r="O77" s="101"/>
      <c r="P77" s="102">
        <f t="shared" ref="P77:S77" si="61">SUM(P65:P76)</f>
        <v>177000</v>
      </c>
      <c r="Q77" s="102">
        <f t="shared" si="61"/>
        <v>177000</v>
      </c>
      <c r="R77" s="102">
        <f t="shared" si="61"/>
        <v>177000</v>
      </c>
      <c r="S77" s="102">
        <f t="shared" si="61"/>
        <v>0</v>
      </c>
      <c r="T77" s="103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42" customHeight="1" x14ac:dyDescent="0.2">
      <c r="A78" s="71" t="s">
        <v>26</v>
      </c>
      <c r="B78" s="72" t="s">
        <v>94</v>
      </c>
      <c r="C78" s="108" t="s">
        <v>95</v>
      </c>
      <c r="D78" s="73"/>
      <c r="E78" s="74"/>
      <c r="F78" s="75"/>
      <c r="G78" s="104"/>
      <c r="H78" s="74"/>
      <c r="I78" s="75"/>
      <c r="J78" s="104"/>
      <c r="K78" s="74"/>
      <c r="L78" s="75"/>
      <c r="M78" s="104"/>
      <c r="N78" s="74"/>
      <c r="O78" s="75"/>
      <c r="P78" s="104"/>
      <c r="Q78" s="104"/>
      <c r="R78" s="104"/>
      <c r="S78" s="104"/>
      <c r="T78" s="77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</row>
    <row r="79" spans="1:38" ht="30" customHeight="1" x14ac:dyDescent="0.2">
      <c r="A79" s="78" t="s">
        <v>37</v>
      </c>
      <c r="B79" s="105" t="s">
        <v>96</v>
      </c>
      <c r="C79" s="112" t="s">
        <v>180</v>
      </c>
      <c r="D79" s="81" t="s">
        <v>40</v>
      </c>
      <c r="E79" s="82"/>
      <c r="F79" s="83"/>
      <c r="G79" s="84">
        <f t="shared" ref="G79:G82" si="62">E79*F79</f>
        <v>0</v>
      </c>
      <c r="H79" s="82"/>
      <c r="I79" s="83"/>
      <c r="J79" s="84">
        <f t="shared" ref="J79:J82" si="63">H79*I79</f>
        <v>0</v>
      </c>
      <c r="K79" s="82">
        <v>3</v>
      </c>
      <c r="L79" s="83">
        <v>375</v>
      </c>
      <c r="M79" s="84">
        <f t="shared" ref="M79:M82" si="64">K79*L79</f>
        <v>1125</v>
      </c>
      <c r="N79" s="82"/>
      <c r="O79" s="83"/>
      <c r="P79" s="84">
        <f t="shared" ref="P79:P82" si="65">N79*O79</f>
        <v>0</v>
      </c>
      <c r="Q79" s="84">
        <f t="shared" ref="Q79:Q82" si="66">G79+M79</f>
        <v>1125</v>
      </c>
      <c r="R79" s="84">
        <f t="shared" ref="R79:R82" si="67">J79+P79</f>
        <v>0</v>
      </c>
      <c r="S79" s="84">
        <f t="shared" ref="S79:S82" si="68">Q79-R79</f>
        <v>1125</v>
      </c>
      <c r="T79" s="8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x14ac:dyDescent="0.2">
      <c r="A80" s="86" t="s">
        <v>37</v>
      </c>
      <c r="B80" s="87" t="s">
        <v>97</v>
      </c>
      <c r="C80" s="112" t="s">
        <v>98</v>
      </c>
      <c r="D80" s="81" t="s">
        <v>40</v>
      </c>
      <c r="E80" s="82"/>
      <c r="F80" s="83"/>
      <c r="G80" s="84">
        <f t="shared" si="62"/>
        <v>0</v>
      </c>
      <c r="H80" s="82"/>
      <c r="I80" s="83"/>
      <c r="J80" s="84">
        <f t="shared" si="63"/>
        <v>0</v>
      </c>
      <c r="K80" s="82">
        <v>3</v>
      </c>
      <c r="L80" s="83">
        <v>150</v>
      </c>
      <c r="M80" s="84">
        <f t="shared" si="64"/>
        <v>450</v>
      </c>
      <c r="N80" s="82"/>
      <c r="O80" s="83"/>
      <c r="P80" s="84">
        <f t="shared" si="65"/>
        <v>0</v>
      </c>
      <c r="Q80" s="84">
        <f t="shared" si="66"/>
        <v>450</v>
      </c>
      <c r="R80" s="84">
        <f t="shared" si="67"/>
        <v>0</v>
      </c>
      <c r="S80" s="84">
        <f t="shared" si="68"/>
        <v>450</v>
      </c>
      <c r="T80" s="8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s="171" customFormat="1" ht="30" customHeight="1" x14ac:dyDescent="0.2">
      <c r="A81" s="86" t="s">
        <v>37</v>
      </c>
      <c r="B81" s="89" t="s">
        <v>99</v>
      </c>
      <c r="C81" s="113" t="s">
        <v>181</v>
      </c>
      <c r="D81" s="81" t="s">
        <v>40</v>
      </c>
      <c r="E81" s="82"/>
      <c r="F81" s="83"/>
      <c r="G81" s="84">
        <f t="shared" si="62"/>
        <v>0</v>
      </c>
      <c r="H81" s="82"/>
      <c r="I81" s="83"/>
      <c r="J81" s="84">
        <f t="shared" si="63"/>
        <v>0</v>
      </c>
      <c r="K81" s="82">
        <v>3</v>
      </c>
      <c r="L81" s="83">
        <v>240</v>
      </c>
      <c r="M81" s="84">
        <f t="shared" si="64"/>
        <v>720</v>
      </c>
      <c r="N81" s="82"/>
      <c r="O81" s="83"/>
      <c r="P81" s="84"/>
      <c r="Q81" s="84">
        <f t="shared" si="66"/>
        <v>720</v>
      </c>
      <c r="R81" s="84">
        <f t="shared" si="67"/>
        <v>0</v>
      </c>
      <c r="S81" s="84">
        <f t="shared" si="68"/>
        <v>720</v>
      </c>
      <c r="T81" s="8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 thickBot="1" x14ac:dyDescent="0.25">
      <c r="A82" s="88" t="s">
        <v>37</v>
      </c>
      <c r="B82" s="89" t="s">
        <v>179</v>
      </c>
      <c r="C82" s="113" t="s">
        <v>182</v>
      </c>
      <c r="D82" s="91" t="s">
        <v>90</v>
      </c>
      <c r="E82" s="92"/>
      <c r="F82" s="93"/>
      <c r="G82" s="94">
        <f t="shared" si="62"/>
        <v>0</v>
      </c>
      <c r="H82" s="92"/>
      <c r="I82" s="93"/>
      <c r="J82" s="94">
        <f t="shared" si="63"/>
        <v>0</v>
      </c>
      <c r="K82" s="92">
        <v>200</v>
      </c>
      <c r="L82" s="93">
        <v>50</v>
      </c>
      <c r="M82" s="94">
        <f t="shared" si="64"/>
        <v>10000</v>
      </c>
      <c r="N82" s="92"/>
      <c r="O82" s="93"/>
      <c r="P82" s="94">
        <f t="shared" si="65"/>
        <v>0</v>
      </c>
      <c r="Q82" s="84">
        <f t="shared" si="66"/>
        <v>10000</v>
      </c>
      <c r="R82" s="84">
        <f t="shared" si="67"/>
        <v>0</v>
      </c>
      <c r="S82" s="84">
        <f t="shared" si="68"/>
        <v>10000</v>
      </c>
      <c r="T82" s="9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30" customHeight="1" x14ac:dyDescent="0.2">
      <c r="A83" s="96" t="s">
        <v>100</v>
      </c>
      <c r="B83" s="97"/>
      <c r="C83" s="98"/>
      <c r="D83" s="99"/>
      <c r="E83" s="100"/>
      <c r="F83" s="101"/>
      <c r="G83" s="102">
        <f>SUM(G79:G82)</f>
        <v>0</v>
      </c>
      <c r="H83" s="100"/>
      <c r="I83" s="101"/>
      <c r="J83" s="102">
        <f>SUM(J79:J82)</f>
        <v>0</v>
      </c>
      <c r="K83" s="100"/>
      <c r="L83" s="101"/>
      <c r="M83" s="102">
        <f>SUM(M79:M82)</f>
        <v>12295</v>
      </c>
      <c r="N83" s="100"/>
      <c r="O83" s="101"/>
      <c r="P83" s="102">
        <f t="shared" ref="P83:S83" si="69">SUM(P79:P82)</f>
        <v>0</v>
      </c>
      <c r="Q83" s="102">
        <f t="shared" si="69"/>
        <v>12295</v>
      </c>
      <c r="R83" s="102">
        <f t="shared" si="69"/>
        <v>0</v>
      </c>
      <c r="S83" s="102">
        <f t="shared" si="69"/>
        <v>12295</v>
      </c>
      <c r="T83" s="103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30" customHeight="1" x14ac:dyDescent="0.2">
      <c r="A84" s="71" t="s">
        <v>26</v>
      </c>
      <c r="B84" s="72" t="s">
        <v>101</v>
      </c>
      <c r="C84" s="108" t="s">
        <v>102</v>
      </c>
      <c r="D84" s="73"/>
      <c r="E84" s="74"/>
      <c r="F84" s="75"/>
      <c r="G84" s="104"/>
      <c r="H84" s="74"/>
      <c r="I84" s="75"/>
      <c r="J84" s="104"/>
      <c r="K84" s="74"/>
      <c r="L84" s="75"/>
      <c r="M84" s="104"/>
      <c r="N84" s="74"/>
      <c r="O84" s="75"/>
      <c r="P84" s="104"/>
      <c r="Q84" s="104"/>
      <c r="R84" s="104"/>
      <c r="S84" s="104"/>
      <c r="T84" s="77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</row>
    <row r="85" spans="1:38" ht="30" customHeight="1" x14ac:dyDescent="0.2">
      <c r="A85" s="78" t="s">
        <v>37</v>
      </c>
      <c r="B85" s="105" t="s">
        <v>103</v>
      </c>
      <c r="C85" s="107" t="s">
        <v>183</v>
      </c>
      <c r="D85" s="81" t="s">
        <v>40</v>
      </c>
      <c r="E85" s="82"/>
      <c r="F85" s="83"/>
      <c r="G85" s="84">
        <f t="shared" ref="G85:G87" si="70">E85*F85</f>
        <v>0</v>
      </c>
      <c r="H85" s="82"/>
      <c r="I85" s="83"/>
      <c r="J85" s="84">
        <f t="shared" ref="J85:J87" si="71">H85*I85</f>
        <v>0</v>
      </c>
      <c r="K85" s="82">
        <v>3</v>
      </c>
      <c r="L85" s="83">
        <v>100</v>
      </c>
      <c r="M85" s="84">
        <f t="shared" ref="M85:M87" si="72">K85*L85</f>
        <v>300</v>
      </c>
      <c r="N85" s="82">
        <v>1</v>
      </c>
      <c r="O85" s="83">
        <v>1382.4</v>
      </c>
      <c r="P85" s="84">
        <f t="shared" ref="P85:P87" si="73">N85*O85</f>
        <v>1382.4</v>
      </c>
      <c r="Q85" s="84">
        <f t="shared" ref="Q85:Q87" si="74">G85+M85</f>
        <v>300</v>
      </c>
      <c r="R85" s="84">
        <f t="shared" ref="R85:R87" si="75">J85+P85</f>
        <v>1382.4</v>
      </c>
      <c r="S85" s="84">
        <f t="shared" ref="S85:S87" si="76">Q85-R85</f>
        <v>-1082.4000000000001</v>
      </c>
      <c r="T85" s="85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30" customHeight="1" x14ac:dyDescent="0.2">
      <c r="A86" s="78" t="s">
        <v>37</v>
      </c>
      <c r="B86" s="79" t="s">
        <v>104</v>
      </c>
      <c r="C86" s="107" t="s">
        <v>105</v>
      </c>
      <c r="D86" s="81"/>
      <c r="E86" s="82"/>
      <c r="F86" s="83"/>
      <c r="G86" s="84">
        <f t="shared" si="70"/>
        <v>0</v>
      </c>
      <c r="H86" s="82"/>
      <c r="I86" s="83"/>
      <c r="J86" s="84">
        <f t="shared" si="71"/>
        <v>0</v>
      </c>
      <c r="K86" s="82"/>
      <c r="L86" s="83"/>
      <c r="M86" s="84">
        <f t="shared" si="72"/>
        <v>0</v>
      </c>
      <c r="N86" s="82">
        <v>1</v>
      </c>
      <c r="O86" s="83">
        <v>180</v>
      </c>
      <c r="P86" s="84">
        <f t="shared" si="73"/>
        <v>180</v>
      </c>
      <c r="Q86" s="84">
        <f t="shared" si="74"/>
        <v>0</v>
      </c>
      <c r="R86" s="84">
        <f t="shared" si="75"/>
        <v>180</v>
      </c>
      <c r="S86" s="84">
        <f t="shared" si="76"/>
        <v>-180</v>
      </c>
      <c r="T86" s="85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30" customHeight="1" thickBot="1" x14ac:dyDescent="0.25">
      <c r="A87" s="86" t="s">
        <v>37</v>
      </c>
      <c r="B87" s="87" t="s">
        <v>106</v>
      </c>
      <c r="C87" s="107" t="s">
        <v>107</v>
      </c>
      <c r="D87" s="81"/>
      <c r="E87" s="82"/>
      <c r="F87" s="83"/>
      <c r="G87" s="84">
        <f t="shared" si="70"/>
        <v>0</v>
      </c>
      <c r="H87" s="82"/>
      <c r="I87" s="83"/>
      <c r="J87" s="84">
        <f t="shared" si="71"/>
        <v>0</v>
      </c>
      <c r="K87" s="82"/>
      <c r="L87" s="83"/>
      <c r="M87" s="84">
        <f t="shared" si="72"/>
        <v>0</v>
      </c>
      <c r="N87" s="82"/>
      <c r="O87" s="83"/>
      <c r="P87" s="84">
        <f t="shared" si="73"/>
        <v>0</v>
      </c>
      <c r="Q87" s="84">
        <f t="shared" si="74"/>
        <v>0</v>
      </c>
      <c r="R87" s="84">
        <f t="shared" si="75"/>
        <v>0</v>
      </c>
      <c r="S87" s="84">
        <f t="shared" si="76"/>
        <v>0</v>
      </c>
      <c r="T87" s="85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0" customHeight="1" thickBot="1" x14ac:dyDescent="0.25">
      <c r="A88" s="111" t="s">
        <v>108</v>
      </c>
      <c r="B88" s="114"/>
      <c r="C88" s="186"/>
      <c r="D88" s="99"/>
      <c r="E88" s="100"/>
      <c r="F88" s="101"/>
      <c r="G88" s="102">
        <f>SUM(G85:G87)</f>
        <v>0</v>
      </c>
      <c r="H88" s="100"/>
      <c r="I88" s="101"/>
      <c r="J88" s="102">
        <f>SUM(J85:J87)</f>
        <v>0</v>
      </c>
      <c r="K88" s="100"/>
      <c r="L88" s="101"/>
      <c r="M88" s="102">
        <f>SUM(M85:M87)</f>
        <v>300</v>
      </c>
      <c r="N88" s="100"/>
      <c r="O88" s="101"/>
      <c r="P88" s="102">
        <f t="shared" ref="P88:S88" si="77">SUM(P85:P87)</f>
        <v>1562.4</v>
      </c>
      <c r="Q88" s="102">
        <f t="shared" si="77"/>
        <v>300</v>
      </c>
      <c r="R88" s="102">
        <f t="shared" si="77"/>
        <v>1562.4</v>
      </c>
      <c r="S88" s="102">
        <f t="shared" si="77"/>
        <v>-1262.4000000000001</v>
      </c>
      <c r="T88" s="103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30" customHeight="1" thickBot="1" x14ac:dyDescent="0.3">
      <c r="A89" s="71" t="s">
        <v>26</v>
      </c>
      <c r="B89" s="184" t="s">
        <v>109</v>
      </c>
      <c r="C89" s="187" t="s">
        <v>110</v>
      </c>
      <c r="D89" s="73"/>
      <c r="E89" s="74"/>
      <c r="F89" s="75"/>
      <c r="G89" s="104"/>
      <c r="H89" s="74"/>
      <c r="I89" s="75"/>
      <c r="J89" s="104"/>
      <c r="K89" s="74"/>
      <c r="L89" s="75"/>
      <c r="M89" s="104"/>
      <c r="N89" s="74"/>
      <c r="O89" s="75"/>
      <c r="P89" s="104"/>
      <c r="Q89" s="104"/>
      <c r="R89" s="104"/>
      <c r="S89" s="104"/>
      <c r="T89" s="77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</row>
    <row r="90" spans="1:38" ht="30" customHeight="1" x14ac:dyDescent="0.2">
      <c r="A90" s="78" t="s">
        <v>37</v>
      </c>
      <c r="B90" s="183" t="s">
        <v>111</v>
      </c>
      <c r="C90" s="188" t="s">
        <v>191</v>
      </c>
      <c r="D90" s="189" t="s">
        <v>187</v>
      </c>
      <c r="E90" s="237" t="s">
        <v>46</v>
      </c>
      <c r="F90" s="238"/>
      <c r="G90" s="239"/>
      <c r="H90" s="237" t="s">
        <v>46</v>
      </c>
      <c r="I90" s="238"/>
      <c r="J90" s="239"/>
      <c r="K90" s="196">
        <v>300</v>
      </c>
      <c r="L90" s="197">
        <v>140</v>
      </c>
      <c r="M90" s="84">
        <f t="shared" ref="M90:M94" si="78">K90*L90</f>
        <v>42000</v>
      </c>
      <c r="N90" s="196">
        <v>300</v>
      </c>
      <c r="O90" s="197">
        <v>140</v>
      </c>
      <c r="P90" s="84">
        <f t="shared" ref="P90:P94" si="79">N90*O90</f>
        <v>42000</v>
      </c>
      <c r="Q90" s="84">
        <f t="shared" ref="Q90:Q94" si="80">G90+M90</f>
        <v>42000</v>
      </c>
      <c r="R90" s="84">
        <f t="shared" ref="R90:R94" si="81">J90+P90</f>
        <v>42000</v>
      </c>
      <c r="S90" s="84">
        <f t="shared" ref="S90:S94" si="82">Q90-R90</f>
        <v>0</v>
      </c>
      <c r="T90" s="85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s="171" customFormat="1" ht="30" customHeight="1" thickBot="1" x14ac:dyDescent="0.25">
      <c r="A91" s="78" t="s">
        <v>37</v>
      </c>
      <c r="B91" s="183" t="s">
        <v>112</v>
      </c>
      <c r="C91" s="190" t="s">
        <v>192</v>
      </c>
      <c r="D91" s="191" t="s">
        <v>187</v>
      </c>
      <c r="E91" s="231"/>
      <c r="F91" s="240"/>
      <c r="G91" s="232"/>
      <c r="H91" s="231"/>
      <c r="I91" s="240"/>
      <c r="J91" s="232"/>
      <c r="K91" s="196">
        <v>300</v>
      </c>
      <c r="L91" s="197">
        <v>140</v>
      </c>
      <c r="M91" s="84">
        <f t="shared" si="78"/>
        <v>42000</v>
      </c>
      <c r="N91" s="196">
        <v>300</v>
      </c>
      <c r="O91" s="197">
        <v>140</v>
      </c>
      <c r="P91" s="84">
        <f t="shared" si="79"/>
        <v>42000</v>
      </c>
      <c r="Q91" s="84">
        <f t="shared" si="80"/>
        <v>42000</v>
      </c>
      <c r="R91" s="84">
        <f t="shared" si="81"/>
        <v>42000</v>
      </c>
      <c r="S91" s="84">
        <f t="shared" si="82"/>
        <v>0</v>
      </c>
      <c r="T91" s="85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s="171" customFormat="1" ht="30" customHeight="1" x14ac:dyDescent="0.2">
      <c r="A92" s="78" t="s">
        <v>37</v>
      </c>
      <c r="B92" s="183" t="s">
        <v>184</v>
      </c>
      <c r="C92" s="192" t="s">
        <v>188</v>
      </c>
      <c r="D92" s="193" t="s">
        <v>90</v>
      </c>
      <c r="E92" s="231"/>
      <c r="F92" s="240"/>
      <c r="G92" s="232"/>
      <c r="H92" s="231"/>
      <c r="I92" s="240"/>
      <c r="J92" s="232"/>
      <c r="K92" s="196">
        <v>100</v>
      </c>
      <c r="L92" s="197">
        <v>200</v>
      </c>
      <c r="M92" s="84">
        <f t="shared" si="78"/>
        <v>20000</v>
      </c>
      <c r="N92" s="82">
        <v>1000</v>
      </c>
      <c r="O92" s="83">
        <v>16.779</v>
      </c>
      <c r="P92" s="84">
        <f t="shared" si="79"/>
        <v>16779</v>
      </c>
      <c r="Q92" s="84">
        <f t="shared" si="80"/>
        <v>20000</v>
      </c>
      <c r="R92" s="84">
        <f t="shared" si="81"/>
        <v>16779</v>
      </c>
      <c r="S92" s="84">
        <f t="shared" si="82"/>
        <v>3221</v>
      </c>
      <c r="T92" s="85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s="171" customFormat="1" ht="30" customHeight="1" x14ac:dyDescent="0.2">
      <c r="A93" s="78" t="s">
        <v>37</v>
      </c>
      <c r="B93" s="183" t="s">
        <v>185</v>
      </c>
      <c r="C93" s="192" t="s">
        <v>189</v>
      </c>
      <c r="D93" s="194" t="s">
        <v>90</v>
      </c>
      <c r="E93" s="231"/>
      <c r="F93" s="240"/>
      <c r="G93" s="232"/>
      <c r="H93" s="231"/>
      <c r="I93" s="240"/>
      <c r="J93" s="232"/>
      <c r="K93" s="196">
        <v>10</v>
      </c>
      <c r="L93" s="197">
        <v>4170</v>
      </c>
      <c r="M93" s="84">
        <f t="shared" si="78"/>
        <v>41700</v>
      </c>
      <c r="N93" s="196">
        <v>10</v>
      </c>
      <c r="O93" s="83">
        <v>6345.36</v>
      </c>
      <c r="P93" s="84">
        <f t="shared" si="79"/>
        <v>63453.599999999999</v>
      </c>
      <c r="Q93" s="84">
        <f t="shared" si="80"/>
        <v>41700</v>
      </c>
      <c r="R93" s="84">
        <f t="shared" si="81"/>
        <v>63453.599999999999</v>
      </c>
      <c r="S93" s="84">
        <f t="shared" si="82"/>
        <v>-21753.599999999999</v>
      </c>
      <c r="T93" s="85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30" customHeight="1" thickBot="1" x14ac:dyDescent="0.25">
      <c r="A94" s="86" t="s">
        <v>37</v>
      </c>
      <c r="B94" s="185" t="s">
        <v>186</v>
      </c>
      <c r="C94" s="195" t="s">
        <v>190</v>
      </c>
      <c r="D94" s="194" t="s">
        <v>90</v>
      </c>
      <c r="E94" s="241"/>
      <c r="F94" s="242"/>
      <c r="G94" s="243"/>
      <c r="H94" s="241"/>
      <c r="I94" s="242"/>
      <c r="J94" s="243"/>
      <c r="K94" s="196">
        <v>10</v>
      </c>
      <c r="L94" s="197">
        <v>6000</v>
      </c>
      <c r="M94" s="84">
        <f t="shared" si="78"/>
        <v>60000</v>
      </c>
      <c r="N94" s="196">
        <v>10</v>
      </c>
      <c r="O94" s="83">
        <v>8000</v>
      </c>
      <c r="P94" s="84">
        <f t="shared" si="79"/>
        <v>80000</v>
      </c>
      <c r="Q94" s="84">
        <f t="shared" si="80"/>
        <v>60000</v>
      </c>
      <c r="R94" s="84">
        <f t="shared" si="81"/>
        <v>80000</v>
      </c>
      <c r="S94" s="84">
        <f t="shared" si="82"/>
        <v>-20000</v>
      </c>
      <c r="T94" s="85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30" customHeight="1" thickBot="1" x14ac:dyDescent="0.25">
      <c r="A95" s="111" t="s">
        <v>113</v>
      </c>
      <c r="B95" s="117"/>
      <c r="C95" s="118"/>
      <c r="D95" s="99"/>
      <c r="E95" s="100"/>
      <c r="F95" s="101"/>
      <c r="G95" s="102">
        <f>SUM(G90:G94)</f>
        <v>0</v>
      </c>
      <c r="H95" s="100"/>
      <c r="I95" s="101"/>
      <c r="J95" s="102">
        <f>SUM(J90:J94)</f>
        <v>0</v>
      </c>
      <c r="K95" s="100"/>
      <c r="L95" s="101"/>
      <c r="M95" s="102">
        <f>SUM(M90:M94)</f>
        <v>205700</v>
      </c>
      <c r="N95" s="100"/>
      <c r="O95" s="101"/>
      <c r="P95" s="102">
        <f t="shared" ref="P95:S95" si="83">SUM(P90:P94)</f>
        <v>244232.6</v>
      </c>
      <c r="Q95" s="102">
        <f t="shared" si="83"/>
        <v>205700</v>
      </c>
      <c r="R95" s="102">
        <f t="shared" si="83"/>
        <v>244232.6</v>
      </c>
      <c r="S95" s="102">
        <f t="shared" si="83"/>
        <v>-38532.6</v>
      </c>
      <c r="T95" s="103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30" customHeight="1" x14ac:dyDescent="0.25">
      <c r="A96" s="71" t="s">
        <v>26</v>
      </c>
      <c r="B96" s="119" t="s">
        <v>114</v>
      </c>
      <c r="C96" s="115" t="s">
        <v>115</v>
      </c>
      <c r="D96" s="73"/>
      <c r="E96" s="74"/>
      <c r="F96" s="75"/>
      <c r="G96" s="104"/>
      <c r="H96" s="74"/>
      <c r="I96" s="75"/>
      <c r="J96" s="104"/>
      <c r="K96" s="74"/>
      <c r="L96" s="75"/>
      <c r="M96" s="104"/>
      <c r="N96" s="74"/>
      <c r="O96" s="75"/>
      <c r="P96" s="104"/>
      <c r="Q96" s="104"/>
      <c r="R96" s="104"/>
      <c r="S96" s="104"/>
      <c r="T96" s="77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</row>
    <row r="97" spans="1:38" ht="41.25" customHeight="1" x14ac:dyDescent="0.2">
      <c r="A97" s="86" t="s">
        <v>37</v>
      </c>
      <c r="B97" s="120" t="s">
        <v>116</v>
      </c>
      <c r="C97" s="121" t="s">
        <v>115</v>
      </c>
      <c r="D97" s="116" t="s">
        <v>117</v>
      </c>
      <c r="E97" s="244" t="s">
        <v>46</v>
      </c>
      <c r="F97" s="242"/>
      <c r="G97" s="243"/>
      <c r="H97" s="244" t="s">
        <v>46</v>
      </c>
      <c r="I97" s="242"/>
      <c r="J97" s="243"/>
      <c r="K97" s="82">
        <v>1</v>
      </c>
      <c r="L97" s="83">
        <v>25000</v>
      </c>
      <c r="M97" s="84">
        <f>K97*L97</f>
        <v>25000</v>
      </c>
      <c r="N97" s="82">
        <v>1</v>
      </c>
      <c r="O97" s="83">
        <v>25000</v>
      </c>
      <c r="P97" s="84">
        <f>N97*O97</f>
        <v>25000</v>
      </c>
      <c r="Q97" s="84">
        <f>G97+M97</f>
        <v>25000</v>
      </c>
      <c r="R97" s="84">
        <f>J97+P97</f>
        <v>25000</v>
      </c>
      <c r="S97" s="84">
        <f>Q97-R97</f>
        <v>0</v>
      </c>
      <c r="T97" s="85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ht="30" customHeight="1" x14ac:dyDescent="0.2">
      <c r="A98" s="111" t="s">
        <v>118</v>
      </c>
      <c r="B98" s="122"/>
      <c r="C98" s="118"/>
      <c r="D98" s="99"/>
      <c r="E98" s="100"/>
      <c r="F98" s="101"/>
      <c r="G98" s="102">
        <f>SUM(G97)</f>
        <v>0</v>
      </c>
      <c r="H98" s="100"/>
      <c r="I98" s="101"/>
      <c r="J98" s="102">
        <f>SUM(J97)</f>
        <v>0</v>
      </c>
      <c r="K98" s="100"/>
      <c r="L98" s="101"/>
      <c r="M98" s="102">
        <f>SUM(M97)</f>
        <v>25000</v>
      </c>
      <c r="N98" s="100"/>
      <c r="O98" s="101"/>
      <c r="P98" s="102">
        <f t="shared" ref="P98:S98" si="84">SUM(P97)</f>
        <v>25000</v>
      </c>
      <c r="Q98" s="102">
        <f t="shared" si="84"/>
        <v>25000</v>
      </c>
      <c r="R98" s="102">
        <f t="shared" si="84"/>
        <v>25000</v>
      </c>
      <c r="S98" s="102">
        <f t="shared" si="84"/>
        <v>0</v>
      </c>
      <c r="T98" s="103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spans="1:38" ht="19.5" customHeight="1" x14ac:dyDescent="0.2">
      <c r="A99" s="123" t="s">
        <v>119</v>
      </c>
      <c r="B99" s="124"/>
      <c r="C99" s="125"/>
      <c r="D99" s="126"/>
      <c r="E99" s="127"/>
      <c r="F99" s="128"/>
      <c r="G99" s="129">
        <f>G43+G47+G52+G58+G63+G77+G83+G88+G95+G98</f>
        <v>0</v>
      </c>
      <c r="H99" s="127"/>
      <c r="I99" s="128"/>
      <c r="J99" s="129">
        <f>J43+J47+J52+J58+J63+J77+J83+J88+J95+J98</f>
        <v>0</v>
      </c>
      <c r="K99" s="127"/>
      <c r="L99" s="128"/>
      <c r="M99" s="129">
        <f>M43+M47+M52+M58+M63+M77+M83+M88+M95+M98</f>
        <v>857715</v>
      </c>
      <c r="N99" s="127"/>
      <c r="O99" s="128"/>
      <c r="P99" s="129">
        <f t="shared" ref="P99:S99" si="85">P43+P47+P52+P58+P63+P77+P83+P88+P95+P98</f>
        <v>857715</v>
      </c>
      <c r="Q99" s="129">
        <f t="shared" si="85"/>
        <v>857715</v>
      </c>
      <c r="R99" s="129">
        <f t="shared" si="85"/>
        <v>857715</v>
      </c>
      <c r="S99" s="129">
        <f t="shared" si="85"/>
        <v>0</v>
      </c>
      <c r="T99" s="130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</row>
    <row r="100" spans="1:38" ht="15.75" customHeight="1" x14ac:dyDescent="0.25">
      <c r="A100" s="245"/>
      <c r="B100" s="226"/>
      <c r="C100" s="226"/>
      <c r="D100" s="132"/>
      <c r="E100" s="133"/>
      <c r="F100" s="134"/>
      <c r="G100" s="135"/>
      <c r="H100" s="133"/>
      <c r="I100" s="134"/>
      <c r="J100" s="135"/>
      <c r="K100" s="133"/>
      <c r="L100" s="134"/>
      <c r="M100" s="135"/>
      <c r="N100" s="133"/>
      <c r="O100" s="134"/>
      <c r="P100" s="135"/>
      <c r="Q100" s="135"/>
      <c r="R100" s="135"/>
      <c r="S100" s="135"/>
      <c r="T100" s="136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9.5" customHeight="1" x14ac:dyDescent="0.25">
      <c r="A101" s="225" t="s">
        <v>120</v>
      </c>
      <c r="B101" s="226"/>
      <c r="C101" s="227"/>
      <c r="D101" s="137"/>
      <c r="E101" s="138"/>
      <c r="F101" s="139"/>
      <c r="G101" s="140">
        <f>G22-G99</f>
        <v>0</v>
      </c>
      <c r="H101" s="138"/>
      <c r="I101" s="139"/>
      <c r="J101" s="140">
        <f>J22-J99</f>
        <v>0</v>
      </c>
      <c r="K101" s="141"/>
      <c r="L101" s="139"/>
      <c r="M101" s="142">
        <f>M22-M99</f>
        <v>-857715</v>
      </c>
      <c r="N101" s="141"/>
      <c r="O101" s="139"/>
      <c r="P101" s="142">
        <f t="shared" ref="P101:S101" si="86">P22-P99</f>
        <v>-857715</v>
      </c>
      <c r="Q101" s="143">
        <f t="shared" si="86"/>
        <v>-857715</v>
      </c>
      <c r="R101" s="143">
        <f t="shared" si="86"/>
        <v>-857715</v>
      </c>
      <c r="S101" s="143">
        <f t="shared" si="86"/>
        <v>0</v>
      </c>
      <c r="T101" s="144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45"/>
      <c r="B102" s="146"/>
      <c r="C102" s="145"/>
      <c r="D102" s="145"/>
      <c r="E102" s="51"/>
      <c r="F102" s="145"/>
      <c r="G102" s="145"/>
      <c r="H102" s="51"/>
      <c r="I102" s="145"/>
      <c r="J102" s="145"/>
      <c r="K102" s="51"/>
      <c r="L102" s="145"/>
      <c r="M102" s="145"/>
      <c r="N102" s="51"/>
      <c r="O102" s="145"/>
      <c r="P102" s="145"/>
      <c r="Q102" s="145"/>
      <c r="R102" s="145"/>
      <c r="S102" s="145"/>
      <c r="T102" s="145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45"/>
      <c r="B103" s="146"/>
      <c r="C103" s="145"/>
      <c r="D103" s="145"/>
      <c r="E103" s="51"/>
      <c r="F103" s="145"/>
      <c r="G103" s="145"/>
      <c r="H103" s="51"/>
      <c r="I103" s="145"/>
      <c r="J103" s="145"/>
      <c r="K103" s="51"/>
      <c r="L103" s="145"/>
      <c r="M103" s="145"/>
      <c r="N103" s="51"/>
      <c r="O103" s="145"/>
      <c r="P103" s="145"/>
      <c r="Q103" s="145"/>
      <c r="R103" s="145"/>
      <c r="S103" s="145"/>
      <c r="T103" s="145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45" t="s">
        <v>121</v>
      </c>
      <c r="B104" s="146"/>
      <c r="C104" s="147"/>
      <c r="D104" s="145"/>
      <c r="E104" s="148"/>
      <c r="F104" s="147"/>
      <c r="G104" s="145"/>
      <c r="H104" s="148"/>
      <c r="I104" s="147"/>
      <c r="J104" s="147"/>
      <c r="K104" s="148"/>
      <c r="L104" s="145"/>
      <c r="M104" s="145"/>
      <c r="N104" s="51"/>
      <c r="O104" s="145"/>
      <c r="P104" s="145"/>
      <c r="Q104" s="145"/>
      <c r="R104" s="145"/>
      <c r="S104" s="145"/>
      <c r="T104" s="145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1"/>
      <c r="C105" s="149" t="s">
        <v>122</v>
      </c>
      <c r="D105" s="145"/>
      <c r="E105" s="228" t="s">
        <v>123</v>
      </c>
      <c r="F105" s="229"/>
      <c r="G105" s="145"/>
      <c r="H105" s="51"/>
      <c r="I105" s="150" t="s">
        <v>124</v>
      </c>
      <c r="J105" s="145"/>
      <c r="K105" s="51"/>
      <c r="L105" s="150"/>
      <c r="M105" s="145"/>
      <c r="N105" s="51"/>
      <c r="O105" s="150"/>
      <c r="P105" s="145"/>
      <c r="Q105" s="145"/>
      <c r="R105" s="145"/>
      <c r="S105" s="145"/>
      <c r="T105" s="145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35">
      <c r="A106" s="1"/>
      <c r="B106" s="1"/>
      <c r="C106" s="151"/>
      <c r="D106" s="152"/>
      <c r="E106" s="153"/>
      <c r="F106" s="154"/>
      <c r="G106" s="155"/>
      <c r="H106" s="153"/>
      <c r="I106" s="154"/>
      <c r="J106" s="155"/>
      <c r="K106" s="156"/>
      <c r="L106" s="154"/>
      <c r="M106" s="155"/>
      <c r="N106" s="156"/>
      <c r="O106" s="154"/>
      <c r="P106" s="155"/>
      <c r="Q106" s="155"/>
      <c r="R106" s="155"/>
      <c r="S106" s="155"/>
      <c r="T106" s="145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45"/>
      <c r="B107" s="146"/>
      <c r="C107" s="145"/>
      <c r="D107" s="145"/>
      <c r="E107" s="51"/>
      <c r="F107" s="145"/>
      <c r="G107" s="145"/>
      <c r="H107" s="51"/>
      <c r="I107" s="145"/>
      <c r="J107" s="145"/>
      <c r="K107" s="51"/>
      <c r="L107" s="145"/>
      <c r="M107" s="145"/>
      <c r="N107" s="51"/>
      <c r="O107" s="145"/>
      <c r="P107" s="145"/>
      <c r="Q107" s="145"/>
      <c r="R107" s="145"/>
      <c r="S107" s="145"/>
      <c r="T107" s="145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45"/>
      <c r="B108" s="146"/>
      <c r="C108" s="145"/>
      <c r="D108" s="145"/>
      <c r="E108" s="51"/>
      <c r="F108" s="145"/>
      <c r="G108" s="145"/>
      <c r="H108" s="51"/>
      <c r="I108" s="145"/>
      <c r="J108" s="145"/>
      <c r="K108" s="51"/>
      <c r="L108" s="145"/>
      <c r="M108" s="145"/>
      <c r="N108" s="51"/>
      <c r="O108" s="145"/>
      <c r="P108" s="145"/>
      <c r="Q108" s="145"/>
      <c r="R108" s="145"/>
      <c r="S108" s="145"/>
      <c r="T108" s="145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45"/>
      <c r="B109" s="146"/>
      <c r="C109" s="145"/>
      <c r="D109" s="145"/>
      <c r="E109" s="51"/>
      <c r="F109" s="145"/>
      <c r="G109" s="145"/>
      <c r="H109" s="51"/>
      <c r="I109" s="145"/>
      <c r="J109" s="145"/>
      <c r="K109" s="51"/>
      <c r="L109" s="145"/>
      <c r="M109" s="145"/>
      <c r="N109" s="51"/>
      <c r="O109" s="145"/>
      <c r="P109" s="145"/>
      <c r="Q109" s="145"/>
      <c r="R109" s="145"/>
      <c r="S109" s="145"/>
      <c r="T109" s="145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45"/>
      <c r="B110" s="146"/>
      <c r="C110" s="145"/>
      <c r="D110" s="145"/>
      <c r="E110" s="51"/>
      <c r="F110" s="145"/>
      <c r="G110" s="145"/>
      <c r="H110" s="51"/>
      <c r="I110" s="145"/>
      <c r="J110" s="145"/>
      <c r="K110" s="51"/>
      <c r="L110" s="145"/>
      <c r="M110" s="145"/>
      <c r="N110" s="51"/>
      <c r="O110" s="145"/>
      <c r="P110" s="145"/>
      <c r="Q110" s="145"/>
      <c r="R110" s="145"/>
      <c r="S110" s="145"/>
      <c r="T110" s="145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45"/>
      <c r="B111" s="146"/>
      <c r="C111" s="145"/>
      <c r="D111" s="145"/>
      <c r="E111" s="51"/>
      <c r="F111" s="145"/>
      <c r="G111" s="145"/>
      <c r="H111" s="51"/>
      <c r="I111" s="145"/>
      <c r="J111" s="145"/>
      <c r="K111" s="51"/>
      <c r="L111" s="145"/>
      <c r="M111" s="145"/>
      <c r="N111" s="51"/>
      <c r="O111" s="145"/>
      <c r="P111" s="145"/>
      <c r="Q111" s="145"/>
      <c r="R111" s="145"/>
      <c r="S111" s="145"/>
      <c r="T111" s="145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5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5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25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25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25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25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25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25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25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25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 x14ac:dyDescent="0.25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 x14ac:dyDescent="0.2"/>
    <row r="307" spans="1:38" ht="15.75" customHeight="1" x14ac:dyDescent="0.2"/>
    <row r="308" spans="1:38" ht="15.75" customHeight="1" x14ac:dyDescent="0.2"/>
    <row r="309" spans="1:38" ht="15.75" customHeight="1" x14ac:dyDescent="0.2"/>
    <row r="310" spans="1:38" ht="15.75" customHeight="1" x14ac:dyDescent="0.2"/>
    <row r="311" spans="1:38" ht="15.75" customHeight="1" x14ac:dyDescent="0.2"/>
    <row r="312" spans="1:38" ht="15.75" customHeight="1" x14ac:dyDescent="0.2"/>
    <row r="313" spans="1:38" ht="15.75" customHeight="1" x14ac:dyDescent="0.2"/>
    <row r="314" spans="1:38" ht="15.75" customHeight="1" x14ac:dyDescent="0.2"/>
    <row r="315" spans="1:38" ht="15.75" customHeight="1" x14ac:dyDescent="0.2"/>
    <row r="316" spans="1:38" ht="15.75" customHeight="1" x14ac:dyDescent="0.2"/>
    <row r="317" spans="1:38" ht="15.75" customHeight="1" x14ac:dyDescent="0.2"/>
    <row r="318" spans="1:38" ht="15.75" customHeight="1" x14ac:dyDescent="0.2"/>
    <row r="319" spans="1:38" ht="15.75" customHeight="1" x14ac:dyDescent="0.2"/>
    <row r="320" spans="1:38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</sheetData>
  <autoFilter ref="A19:T19"/>
  <mergeCells count="25">
    <mergeCell ref="A101:C101"/>
    <mergeCell ref="E105:F105"/>
    <mergeCell ref="E17:G17"/>
    <mergeCell ref="H17:J17"/>
    <mergeCell ref="A23:C23"/>
    <mergeCell ref="E31:G38"/>
    <mergeCell ref="H31:J38"/>
    <mergeCell ref="E40:G42"/>
    <mergeCell ref="H40:J42"/>
    <mergeCell ref="E90:G94"/>
    <mergeCell ref="H90:J94"/>
    <mergeCell ref="E97:G97"/>
    <mergeCell ref="H97:J97"/>
    <mergeCell ref="A100:C100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" right="0" top="0.39370078740157483" bottom="0.39370078740157483" header="0" footer="0"/>
  <pageSetup paperSize="9" scale="49" fitToHeight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927"/>
  <sheetViews>
    <sheetView topLeftCell="B61" workbookViewId="0">
      <selection activeCell="E24" sqref="E24"/>
    </sheetView>
  </sheetViews>
  <sheetFormatPr defaultColWidth="12.625" defaultRowHeight="15" customHeight="1" x14ac:dyDescent="0.2"/>
  <cols>
    <col min="1" max="1" width="12.875" hidden="1" customWidth="1"/>
    <col min="2" max="2" width="7.625" customWidth="1"/>
    <col min="3" max="3" width="29.5" customWidth="1"/>
    <col min="4" max="4" width="9" bestFit="1" customWidth="1"/>
    <col min="5" max="5" width="19.75" customWidth="1"/>
    <col min="6" max="6" width="9" bestFit="1" customWidth="1"/>
    <col min="7" max="7" width="18.5" customWidth="1"/>
    <col min="8" max="8" width="21.375" customWidth="1"/>
    <col min="9" max="9" width="15.625" customWidth="1"/>
    <col min="10" max="10" width="16.125" customWidth="1"/>
    <col min="11" max="26" width="6.75" customWidth="1"/>
  </cols>
  <sheetData>
    <row r="1" spans="1:26" ht="15" customHeight="1" x14ac:dyDescent="0.25">
      <c r="A1" s="157"/>
      <c r="B1" s="157"/>
      <c r="C1" s="157"/>
      <c r="D1" s="158"/>
      <c r="E1" s="157"/>
      <c r="F1" s="158"/>
      <c r="G1" s="157"/>
      <c r="H1" s="157"/>
      <c r="I1" s="159"/>
      <c r="J1" s="160" t="s">
        <v>125</v>
      </c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6" ht="15" customHeight="1" x14ac:dyDescent="0.25">
      <c r="A2" s="157"/>
      <c r="B2" s="157"/>
      <c r="C2" s="157"/>
      <c r="D2" s="158"/>
      <c r="E2" s="157"/>
      <c r="F2" s="158"/>
      <c r="G2" s="157"/>
      <c r="H2" s="252" t="s">
        <v>126</v>
      </c>
      <c r="I2" s="217"/>
      <c r="J2" s="217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26" ht="15" customHeight="1" x14ac:dyDescent="0.25">
      <c r="A3" s="157"/>
      <c r="B3" s="157"/>
      <c r="C3" s="157"/>
      <c r="D3" s="158"/>
      <c r="E3" s="157"/>
      <c r="F3" s="158"/>
      <c r="G3" s="157"/>
      <c r="H3" s="252" t="s">
        <v>127</v>
      </c>
      <c r="I3" s="217"/>
      <c r="J3" s="217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</row>
    <row r="4" spans="1:26" ht="14.25" customHeight="1" x14ac:dyDescent="0.2">
      <c r="A4" s="157"/>
      <c r="B4" s="157"/>
      <c r="C4" s="157"/>
      <c r="D4" s="158"/>
      <c r="E4" s="157"/>
      <c r="F4" s="158"/>
      <c r="G4" s="157"/>
      <c r="H4" s="157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</row>
    <row r="5" spans="1:26" ht="21" customHeight="1" x14ac:dyDescent="0.3">
      <c r="A5" s="157"/>
      <c r="B5" s="253" t="s">
        <v>128</v>
      </c>
      <c r="C5" s="217"/>
      <c r="D5" s="217"/>
      <c r="E5" s="217"/>
      <c r="F5" s="217"/>
      <c r="G5" s="217"/>
      <c r="H5" s="217"/>
      <c r="I5" s="217"/>
      <c r="J5" s="217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</row>
    <row r="6" spans="1:26" ht="21" customHeight="1" x14ac:dyDescent="0.3">
      <c r="A6" s="157"/>
      <c r="B6" s="251" t="s">
        <v>272</v>
      </c>
      <c r="C6" s="217"/>
      <c r="D6" s="217"/>
      <c r="E6" s="217"/>
      <c r="F6" s="217"/>
      <c r="G6" s="217"/>
      <c r="H6" s="217"/>
      <c r="I6" s="217"/>
      <c r="J6" s="217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</row>
    <row r="7" spans="1:26" ht="21" customHeight="1" x14ac:dyDescent="0.3">
      <c r="A7" s="157"/>
      <c r="B7" s="254" t="s">
        <v>129</v>
      </c>
      <c r="C7" s="217"/>
      <c r="D7" s="217"/>
      <c r="E7" s="217"/>
      <c r="F7" s="217"/>
      <c r="G7" s="217"/>
      <c r="H7" s="217"/>
      <c r="I7" s="217"/>
      <c r="J7" s="217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</row>
    <row r="8" spans="1:26" ht="21" customHeight="1" x14ac:dyDescent="0.3">
      <c r="A8" s="157"/>
      <c r="B8" s="251" t="s">
        <v>273</v>
      </c>
      <c r="C8" s="217"/>
      <c r="D8" s="217"/>
      <c r="E8" s="217"/>
      <c r="F8" s="217"/>
      <c r="G8" s="217"/>
      <c r="H8" s="217"/>
      <c r="I8" s="217"/>
      <c r="J8" s="217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</row>
    <row r="9" spans="1:26" ht="14.25" customHeight="1" x14ac:dyDescent="0.2">
      <c r="A9" s="157"/>
      <c r="B9" s="157"/>
      <c r="C9" s="157"/>
      <c r="D9" s="158"/>
      <c r="E9" s="157"/>
      <c r="F9" s="158"/>
      <c r="G9" s="157"/>
      <c r="H9" s="157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</row>
    <row r="10" spans="1:26" ht="44.25" customHeight="1" x14ac:dyDescent="0.2">
      <c r="A10" s="161"/>
      <c r="B10" s="248" t="s">
        <v>130</v>
      </c>
      <c r="C10" s="247"/>
      <c r="D10" s="249"/>
      <c r="E10" s="250" t="s">
        <v>131</v>
      </c>
      <c r="F10" s="247"/>
      <c r="G10" s="247"/>
      <c r="H10" s="247"/>
      <c r="I10" s="247"/>
      <c r="J10" s="249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</row>
    <row r="11" spans="1:26" ht="61.5" customHeight="1" x14ac:dyDescent="0.2">
      <c r="A11" s="162" t="s">
        <v>132</v>
      </c>
      <c r="B11" s="162" t="s">
        <v>133</v>
      </c>
      <c r="C11" s="162" t="s">
        <v>5</v>
      </c>
      <c r="D11" s="163" t="s">
        <v>134</v>
      </c>
      <c r="E11" s="162" t="s">
        <v>135</v>
      </c>
      <c r="F11" s="163" t="s">
        <v>134</v>
      </c>
      <c r="G11" s="162" t="s">
        <v>136</v>
      </c>
      <c r="H11" s="162" t="s">
        <v>137</v>
      </c>
      <c r="I11" s="162" t="s">
        <v>138</v>
      </c>
      <c r="J11" s="162" t="s">
        <v>139</v>
      </c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</row>
    <row r="12" spans="1:26" ht="15" customHeight="1" x14ac:dyDescent="0.2">
      <c r="A12" s="164"/>
      <c r="B12" s="164" t="s">
        <v>35</v>
      </c>
      <c r="C12" s="165"/>
      <c r="D12" s="166"/>
      <c r="E12" s="165"/>
      <c r="F12" s="166"/>
      <c r="G12" s="165"/>
      <c r="H12" s="165"/>
      <c r="I12" s="166"/>
      <c r="J12" s="165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</row>
    <row r="13" spans="1:26" ht="15" customHeight="1" x14ac:dyDescent="0.2">
      <c r="A13" s="164"/>
      <c r="B13" s="164" t="s">
        <v>57</v>
      </c>
      <c r="C13" s="165"/>
      <c r="D13" s="166"/>
      <c r="E13" s="165"/>
      <c r="F13" s="166"/>
      <c r="G13" s="165"/>
      <c r="H13" s="165"/>
      <c r="I13" s="166"/>
      <c r="J13" s="165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</row>
    <row r="14" spans="1:26" ht="15" customHeight="1" x14ac:dyDescent="0.2">
      <c r="A14" s="164"/>
      <c r="B14" s="164" t="s">
        <v>59</v>
      </c>
      <c r="C14" s="165"/>
      <c r="D14" s="166"/>
      <c r="E14" s="165"/>
      <c r="F14" s="166"/>
      <c r="G14" s="165"/>
      <c r="H14" s="165"/>
      <c r="I14" s="166"/>
      <c r="J14" s="165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</row>
    <row r="15" spans="1:26" ht="15" customHeight="1" x14ac:dyDescent="0.2">
      <c r="A15" s="164"/>
      <c r="B15" s="164" t="s">
        <v>63</v>
      </c>
      <c r="C15" s="165"/>
      <c r="D15" s="166"/>
      <c r="E15" s="165"/>
      <c r="F15" s="166"/>
      <c r="G15" s="165"/>
      <c r="H15" s="165"/>
      <c r="I15" s="166"/>
      <c r="J15" s="165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</row>
    <row r="16" spans="1:26" ht="15" customHeight="1" x14ac:dyDescent="0.2">
      <c r="A16" s="164"/>
      <c r="B16" s="164" t="s">
        <v>70</v>
      </c>
      <c r="C16" s="165"/>
      <c r="D16" s="166"/>
      <c r="E16" s="165"/>
      <c r="F16" s="166"/>
      <c r="G16" s="165"/>
      <c r="H16" s="165"/>
      <c r="I16" s="166"/>
      <c r="J16" s="165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ht="15" customHeight="1" x14ac:dyDescent="0.2">
      <c r="A17" s="164"/>
      <c r="B17" s="164"/>
      <c r="C17" s="165"/>
      <c r="D17" s="166"/>
      <c r="E17" s="165"/>
      <c r="F17" s="166"/>
      <c r="G17" s="165"/>
      <c r="H17" s="165"/>
      <c r="I17" s="166"/>
      <c r="J17" s="165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</row>
    <row r="18" spans="1:26" ht="15" customHeight="1" x14ac:dyDescent="0.25">
      <c r="A18" s="167"/>
      <c r="B18" s="246" t="s">
        <v>140</v>
      </c>
      <c r="C18" s="247"/>
      <c r="D18" s="168">
        <f>SUM(D12:D17)</f>
        <v>0</v>
      </c>
      <c r="E18" s="169"/>
      <c r="F18" s="168">
        <f>SUM(F12:F17)</f>
        <v>0</v>
      </c>
      <c r="G18" s="169"/>
      <c r="H18" s="169"/>
      <c r="I18" s="168">
        <f>SUM(I12:I17)</f>
        <v>0</v>
      </c>
      <c r="J18" s="169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1:26" ht="14.25" customHeight="1" x14ac:dyDescent="0.2">
      <c r="A19" s="157"/>
      <c r="B19" s="157"/>
      <c r="C19" s="157"/>
      <c r="D19" s="158"/>
      <c r="E19" s="157"/>
      <c r="F19" s="158"/>
      <c r="G19" s="157"/>
      <c r="H19" s="157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</row>
    <row r="20" spans="1:26" ht="14.25" customHeight="1" x14ac:dyDescent="0.2">
      <c r="A20" s="157"/>
      <c r="B20" s="157"/>
      <c r="C20" s="157"/>
      <c r="D20" s="158"/>
      <c r="E20" s="157"/>
      <c r="F20" s="158"/>
      <c r="G20" s="157"/>
      <c r="H20" s="157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</row>
    <row r="21" spans="1:26" s="205" customFormat="1" x14ac:dyDescent="0.2">
      <c r="A21" s="161"/>
      <c r="B21" s="248" t="s">
        <v>194</v>
      </c>
      <c r="C21" s="247"/>
      <c r="D21" s="249"/>
      <c r="E21" s="250" t="s">
        <v>131</v>
      </c>
      <c r="F21" s="247"/>
      <c r="G21" s="247"/>
      <c r="H21" s="247"/>
      <c r="I21" s="247"/>
      <c r="J21" s="249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205" customFormat="1" ht="75" x14ac:dyDescent="0.2">
      <c r="A22" s="162" t="s">
        <v>132</v>
      </c>
      <c r="B22" s="162" t="s">
        <v>133</v>
      </c>
      <c r="C22" s="162" t="s">
        <v>5</v>
      </c>
      <c r="D22" s="163" t="s">
        <v>134</v>
      </c>
      <c r="E22" s="162" t="s">
        <v>195</v>
      </c>
      <c r="F22" s="163" t="s">
        <v>134</v>
      </c>
      <c r="G22" s="162" t="s">
        <v>196</v>
      </c>
      <c r="H22" s="162" t="s">
        <v>137</v>
      </c>
      <c r="I22" s="162" t="s">
        <v>138</v>
      </c>
      <c r="J22" s="162" t="s">
        <v>139</v>
      </c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205" customFormat="1" x14ac:dyDescent="0.25">
      <c r="A23" s="198"/>
      <c r="B23" s="198" t="s">
        <v>35</v>
      </c>
      <c r="C23" s="199" t="s">
        <v>197</v>
      </c>
      <c r="D23" s="200">
        <v>126000</v>
      </c>
      <c r="E23" s="199"/>
      <c r="F23" s="200"/>
      <c r="G23" s="199"/>
      <c r="H23" s="199"/>
      <c r="I23" s="200"/>
      <c r="J23" s="199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</row>
    <row r="24" spans="1:26" s="205" customFormat="1" ht="30" x14ac:dyDescent="0.25">
      <c r="A24" s="198"/>
      <c r="B24" s="198" t="s">
        <v>57</v>
      </c>
      <c r="C24" s="199" t="s">
        <v>198</v>
      </c>
      <c r="D24" s="200">
        <v>210000</v>
      </c>
      <c r="E24" s="199"/>
      <c r="F24" s="200">
        <v>270480</v>
      </c>
      <c r="G24" s="199" t="s">
        <v>199</v>
      </c>
      <c r="H24" s="199" t="s">
        <v>200</v>
      </c>
      <c r="I24" s="200">
        <f>F24</f>
        <v>270480</v>
      </c>
      <c r="J24" s="199" t="s">
        <v>201</v>
      </c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</row>
    <row r="25" spans="1:26" s="205" customFormat="1" ht="30" x14ac:dyDescent="0.25">
      <c r="A25" s="198"/>
      <c r="B25" s="198"/>
      <c r="C25" s="199" t="s">
        <v>202</v>
      </c>
      <c r="D25" s="200"/>
      <c r="E25" s="199" t="s">
        <v>265</v>
      </c>
      <c r="F25" s="200">
        <v>60480</v>
      </c>
      <c r="G25" s="199"/>
      <c r="H25" s="199"/>
      <c r="I25" s="200">
        <f>F25</f>
        <v>60480</v>
      </c>
      <c r="J25" s="199" t="s">
        <v>203</v>
      </c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</row>
    <row r="26" spans="1:26" s="205" customFormat="1" ht="30" x14ac:dyDescent="0.25">
      <c r="A26" s="198"/>
      <c r="B26" s="198"/>
      <c r="C26" s="199" t="s">
        <v>204</v>
      </c>
      <c r="D26" s="200"/>
      <c r="E26" s="199" t="s">
        <v>265</v>
      </c>
      <c r="F26" s="200">
        <v>5040</v>
      </c>
      <c r="G26" s="199"/>
      <c r="H26" s="199"/>
      <c r="I26" s="200">
        <f>F26</f>
        <v>5040</v>
      </c>
      <c r="J26" s="199" t="s">
        <v>205</v>
      </c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</row>
    <row r="27" spans="1:26" s="205" customFormat="1" ht="45" x14ac:dyDescent="0.25">
      <c r="A27" s="198"/>
      <c r="B27" s="198" t="s">
        <v>59</v>
      </c>
      <c r="C27" s="199" t="s">
        <v>56</v>
      </c>
      <c r="D27" s="200">
        <v>73920</v>
      </c>
      <c r="E27" s="199" t="s">
        <v>266</v>
      </c>
      <c r="F27" s="200">
        <v>73920</v>
      </c>
      <c r="G27" s="199"/>
      <c r="H27" s="199"/>
      <c r="I27" s="200">
        <v>73920</v>
      </c>
      <c r="J27" s="199" t="s">
        <v>206</v>
      </c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</row>
    <row r="28" spans="1:26" s="205" customFormat="1" x14ac:dyDescent="0.25">
      <c r="A28" s="198"/>
      <c r="B28" s="198" t="s">
        <v>63</v>
      </c>
      <c r="C28" s="199" t="s">
        <v>207</v>
      </c>
      <c r="D28" s="200">
        <v>7500</v>
      </c>
      <c r="E28" s="199"/>
      <c r="F28" s="200"/>
      <c r="G28" s="199"/>
      <c r="H28" s="199"/>
      <c r="I28" s="200"/>
      <c r="J28" s="199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</row>
    <row r="29" spans="1:26" s="205" customFormat="1" x14ac:dyDescent="0.25">
      <c r="A29" s="198"/>
      <c r="B29" s="198" t="s">
        <v>208</v>
      </c>
      <c r="C29" s="199" t="s">
        <v>207</v>
      </c>
      <c r="D29" s="200">
        <v>15000</v>
      </c>
      <c r="E29" s="199"/>
      <c r="F29" s="200"/>
      <c r="G29" s="199"/>
      <c r="H29" s="199"/>
      <c r="I29" s="200"/>
      <c r="J29" s="199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</row>
    <row r="30" spans="1:26" s="205" customFormat="1" x14ac:dyDescent="0.25">
      <c r="A30" s="198"/>
      <c r="B30" s="198" t="s">
        <v>70</v>
      </c>
      <c r="C30" s="199"/>
      <c r="D30" s="200"/>
      <c r="E30" s="199"/>
      <c r="F30" s="200"/>
      <c r="G30" s="199"/>
      <c r="H30" s="199"/>
      <c r="I30" s="200"/>
      <c r="J30" s="199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</row>
    <row r="31" spans="1:26" s="205" customFormat="1" x14ac:dyDescent="0.25">
      <c r="A31" s="198"/>
      <c r="B31" s="198" t="s">
        <v>209</v>
      </c>
      <c r="C31" s="199" t="s">
        <v>210</v>
      </c>
      <c r="D31" s="200">
        <v>5000</v>
      </c>
      <c r="E31" s="199"/>
      <c r="F31" s="200"/>
      <c r="G31" s="199"/>
      <c r="H31" s="199"/>
      <c r="I31" s="200"/>
      <c r="J31" s="199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</row>
    <row r="32" spans="1:26" s="205" customFormat="1" ht="30" x14ac:dyDescent="0.25">
      <c r="A32" s="198"/>
      <c r="B32" s="198" t="s">
        <v>211</v>
      </c>
      <c r="C32" s="199" t="s">
        <v>165</v>
      </c>
      <c r="D32" s="200">
        <v>25000</v>
      </c>
      <c r="E32" s="199" t="s">
        <v>264</v>
      </c>
      <c r="F32" s="200">
        <v>21700</v>
      </c>
      <c r="G32" s="201" t="s">
        <v>212</v>
      </c>
      <c r="H32" s="199" t="s">
        <v>213</v>
      </c>
      <c r="I32" s="200">
        <f>F32</f>
        <v>21700</v>
      </c>
      <c r="J32" s="199" t="s">
        <v>214</v>
      </c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</row>
    <row r="33" spans="1:26" s="205" customFormat="1" ht="30" x14ac:dyDescent="0.25">
      <c r="A33" s="198"/>
      <c r="B33" s="198" t="s">
        <v>215</v>
      </c>
      <c r="C33" s="199" t="s">
        <v>166</v>
      </c>
      <c r="D33" s="200">
        <v>10000</v>
      </c>
      <c r="E33" s="199" t="s">
        <v>264</v>
      </c>
      <c r="F33" s="200">
        <v>9800</v>
      </c>
      <c r="G33" s="201" t="s">
        <v>212</v>
      </c>
      <c r="H33" s="199" t="s">
        <v>213</v>
      </c>
      <c r="I33" s="200">
        <f t="shared" ref="I33:I42" si="0">F33</f>
        <v>9800</v>
      </c>
      <c r="J33" s="199" t="s">
        <v>214</v>
      </c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</row>
    <row r="34" spans="1:26" s="205" customFormat="1" ht="30" x14ac:dyDescent="0.25">
      <c r="A34" s="198"/>
      <c r="B34" s="198" t="s">
        <v>216</v>
      </c>
      <c r="C34" s="199" t="s">
        <v>167</v>
      </c>
      <c r="D34" s="200">
        <v>10000</v>
      </c>
      <c r="E34" s="199" t="s">
        <v>264</v>
      </c>
      <c r="F34" s="200">
        <v>9800</v>
      </c>
      <c r="G34" s="201" t="s">
        <v>212</v>
      </c>
      <c r="H34" s="199" t="s">
        <v>213</v>
      </c>
      <c r="I34" s="200">
        <f t="shared" si="0"/>
        <v>9800</v>
      </c>
      <c r="J34" s="199" t="s">
        <v>214</v>
      </c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</row>
    <row r="35" spans="1:26" s="205" customFormat="1" ht="30" x14ac:dyDescent="0.25">
      <c r="A35" s="198"/>
      <c r="B35" s="198" t="s">
        <v>217</v>
      </c>
      <c r="C35" s="199" t="s">
        <v>168</v>
      </c>
      <c r="D35" s="200">
        <v>10000</v>
      </c>
      <c r="E35" s="199" t="s">
        <v>264</v>
      </c>
      <c r="F35" s="200">
        <v>9800</v>
      </c>
      <c r="G35" s="201" t="s">
        <v>212</v>
      </c>
      <c r="H35" s="199" t="s">
        <v>213</v>
      </c>
      <c r="I35" s="200">
        <f t="shared" si="0"/>
        <v>9800</v>
      </c>
      <c r="J35" s="199" t="s">
        <v>214</v>
      </c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</row>
    <row r="36" spans="1:26" s="205" customFormat="1" ht="30" x14ac:dyDescent="0.25">
      <c r="A36" s="198"/>
      <c r="B36" s="198" t="s">
        <v>218</v>
      </c>
      <c r="C36" s="199" t="s">
        <v>169</v>
      </c>
      <c r="D36" s="200">
        <v>10000</v>
      </c>
      <c r="E36" s="199" t="s">
        <v>264</v>
      </c>
      <c r="F36" s="200">
        <v>9800</v>
      </c>
      <c r="G36" s="201" t="s">
        <v>212</v>
      </c>
      <c r="H36" s="199" t="s">
        <v>213</v>
      </c>
      <c r="I36" s="200">
        <f t="shared" si="0"/>
        <v>9800</v>
      </c>
      <c r="J36" s="199" t="s">
        <v>214</v>
      </c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</row>
    <row r="37" spans="1:26" s="205" customFormat="1" ht="30" x14ac:dyDescent="0.25">
      <c r="A37" s="198"/>
      <c r="B37" s="198" t="s">
        <v>219</v>
      </c>
      <c r="C37" s="199" t="s">
        <v>170</v>
      </c>
      <c r="D37" s="200">
        <v>10000</v>
      </c>
      <c r="E37" s="199" t="s">
        <v>264</v>
      </c>
      <c r="F37" s="200">
        <v>28000</v>
      </c>
      <c r="G37" s="201" t="s">
        <v>212</v>
      </c>
      <c r="H37" s="199" t="s">
        <v>213</v>
      </c>
      <c r="I37" s="200">
        <f t="shared" si="0"/>
        <v>28000</v>
      </c>
      <c r="J37" s="199" t="s">
        <v>214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</row>
    <row r="38" spans="1:26" s="205" customFormat="1" ht="30" x14ac:dyDescent="0.25">
      <c r="A38" s="198"/>
      <c r="B38" s="198"/>
      <c r="C38" s="199" t="s">
        <v>220</v>
      </c>
      <c r="D38" s="200"/>
      <c r="E38" s="199" t="s">
        <v>264</v>
      </c>
      <c r="F38" s="200">
        <v>2100</v>
      </c>
      <c r="G38" s="201" t="s">
        <v>212</v>
      </c>
      <c r="H38" s="199" t="s">
        <v>213</v>
      </c>
      <c r="I38" s="200">
        <f t="shared" si="0"/>
        <v>2100</v>
      </c>
      <c r="J38" s="199" t="s">
        <v>214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</row>
    <row r="39" spans="1:26" s="205" customFormat="1" ht="30" x14ac:dyDescent="0.25">
      <c r="A39" s="198"/>
      <c r="B39" s="198" t="s">
        <v>221</v>
      </c>
      <c r="C39" s="199" t="s">
        <v>171</v>
      </c>
      <c r="D39" s="200">
        <v>25000</v>
      </c>
      <c r="E39" s="199" t="s">
        <v>264</v>
      </c>
      <c r="F39" s="200">
        <v>21700</v>
      </c>
      <c r="G39" s="201" t="s">
        <v>212</v>
      </c>
      <c r="H39" s="199" t="s">
        <v>213</v>
      </c>
      <c r="I39" s="200">
        <f t="shared" si="0"/>
        <v>21700</v>
      </c>
      <c r="J39" s="199" t="s">
        <v>214</v>
      </c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</row>
    <row r="40" spans="1:26" s="205" customFormat="1" ht="30" x14ac:dyDescent="0.25">
      <c r="A40" s="198"/>
      <c r="B40" s="198" t="s">
        <v>222</v>
      </c>
      <c r="C40" s="199" t="s">
        <v>172</v>
      </c>
      <c r="D40" s="200">
        <v>25000</v>
      </c>
      <c r="E40" s="199" t="s">
        <v>264</v>
      </c>
      <c r="F40" s="200">
        <v>21700</v>
      </c>
      <c r="G40" s="201" t="s">
        <v>212</v>
      </c>
      <c r="H40" s="199" t="s">
        <v>213</v>
      </c>
      <c r="I40" s="200">
        <f t="shared" si="0"/>
        <v>21700</v>
      </c>
      <c r="J40" s="199" t="s">
        <v>214</v>
      </c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</row>
    <row r="41" spans="1:26" s="205" customFormat="1" ht="30" x14ac:dyDescent="0.25">
      <c r="A41" s="198"/>
      <c r="B41" s="198" t="s">
        <v>223</v>
      </c>
      <c r="C41" s="199" t="s">
        <v>173</v>
      </c>
      <c r="D41" s="200">
        <v>25000</v>
      </c>
      <c r="E41" s="199" t="s">
        <v>264</v>
      </c>
      <c r="F41" s="200">
        <v>18900</v>
      </c>
      <c r="G41" s="201" t="s">
        <v>212</v>
      </c>
      <c r="H41" s="199" t="s">
        <v>213</v>
      </c>
      <c r="I41" s="200">
        <f t="shared" si="0"/>
        <v>18900</v>
      </c>
      <c r="J41" s="199" t="s">
        <v>214</v>
      </c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</row>
    <row r="42" spans="1:26" s="205" customFormat="1" ht="30" x14ac:dyDescent="0.25">
      <c r="A42" s="198"/>
      <c r="B42" s="198" t="s">
        <v>224</v>
      </c>
      <c r="C42" s="199" t="s">
        <v>174</v>
      </c>
      <c r="D42" s="200">
        <v>25000</v>
      </c>
      <c r="E42" s="199" t="s">
        <v>264</v>
      </c>
      <c r="F42" s="200">
        <v>21700</v>
      </c>
      <c r="G42" s="201" t="s">
        <v>212</v>
      </c>
      <c r="H42" s="199" t="s">
        <v>213</v>
      </c>
      <c r="I42" s="200">
        <f t="shared" si="0"/>
        <v>21700</v>
      </c>
      <c r="J42" s="199" t="s">
        <v>214</v>
      </c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</row>
    <row r="43" spans="1:26" s="205" customFormat="1" ht="30" x14ac:dyDescent="0.25">
      <c r="A43" s="198"/>
      <c r="B43" s="198" t="s">
        <v>225</v>
      </c>
      <c r="C43" s="199" t="s">
        <v>226</v>
      </c>
      <c r="D43" s="200">
        <v>2000</v>
      </c>
      <c r="E43" s="199" t="s">
        <v>264</v>
      </c>
      <c r="F43" s="200">
        <v>2000</v>
      </c>
      <c r="G43" s="201" t="s">
        <v>227</v>
      </c>
      <c r="H43" s="201" t="s">
        <v>228</v>
      </c>
      <c r="I43" s="200">
        <v>2000</v>
      </c>
      <c r="J43" s="201" t="s">
        <v>229</v>
      </c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</row>
    <row r="44" spans="1:26" s="205" customFormat="1" x14ac:dyDescent="0.25">
      <c r="A44" s="198"/>
      <c r="B44" s="198" t="s">
        <v>230</v>
      </c>
      <c r="C44" s="199" t="s">
        <v>231</v>
      </c>
      <c r="D44" s="200">
        <v>1125</v>
      </c>
      <c r="E44" s="199"/>
      <c r="F44" s="200"/>
      <c r="G44" s="199"/>
      <c r="H44" s="199"/>
      <c r="I44" s="200"/>
      <c r="J44" s="199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</row>
    <row r="45" spans="1:26" s="205" customFormat="1" x14ac:dyDescent="0.25">
      <c r="A45" s="198"/>
      <c r="B45" s="198" t="s">
        <v>232</v>
      </c>
      <c r="C45" s="199" t="s">
        <v>98</v>
      </c>
      <c r="D45" s="200">
        <v>450</v>
      </c>
      <c r="E45" s="199"/>
      <c r="F45" s="200"/>
      <c r="G45" s="199"/>
      <c r="H45" s="199"/>
      <c r="I45" s="200"/>
      <c r="J45" s="199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</row>
    <row r="46" spans="1:26" s="205" customFormat="1" x14ac:dyDescent="0.25">
      <c r="A46" s="198"/>
      <c r="B46" s="198" t="s">
        <v>233</v>
      </c>
      <c r="C46" s="199" t="s">
        <v>181</v>
      </c>
      <c r="D46" s="200">
        <v>720</v>
      </c>
      <c r="E46" s="199"/>
      <c r="F46" s="200"/>
      <c r="G46" s="199"/>
      <c r="H46" s="199"/>
      <c r="I46" s="200"/>
      <c r="J46" s="199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</row>
    <row r="47" spans="1:26" s="205" customFormat="1" x14ac:dyDescent="0.25">
      <c r="A47" s="198"/>
      <c r="B47" s="198" t="s">
        <v>234</v>
      </c>
      <c r="C47" s="199" t="s">
        <v>235</v>
      </c>
      <c r="D47" s="200">
        <v>10000</v>
      </c>
      <c r="E47" s="199"/>
      <c r="F47" s="200"/>
      <c r="G47" s="199"/>
      <c r="H47" s="199"/>
      <c r="I47" s="200"/>
      <c r="J47" s="199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</row>
    <row r="48" spans="1:26" s="205" customFormat="1" ht="30" x14ac:dyDescent="0.25">
      <c r="A48" s="198"/>
      <c r="B48" s="198" t="s">
        <v>236</v>
      </c>
      <c r="C48" s="199" t="s">
        <v>183</v>
      </c>
      <c r="D48" s="200">
        <v>300</v>
      </c>
      <c r="E48" s="199" t="s">
        <v>267</v>
      </c>
      <c r="F48" s="200">
        <v>60</v>
      </c>
      <c r="G48" s="202" t="s">
        <v>237</v>
      </c>
      <c r="H48" s="202"/>
      <c r="I48" s="200">
        <f>F48</f>
        <v>60</v>
      </c>
      <c r="J48" s="199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</row>
    <row r="49" spans="1:26" s="205" customFormat="1" ht="30" x14ac:dyDescent="0.25">
      <c r="A49" s="198"/>
      <c r="B49" s="198"/>
      <c r="C49" s="199" t="s">
        <v>238</v>
      </c>
      <c r="D49" s="200"/>
      <c r="E49" s="199" t="s">
        <v>267</v>
      </c>
      <c r="F49" s="200">
        <v>1352.4</v>
      </c>
      <c r="G49" s="199" t="s">
        <v>199</v>
      </c>
      <c r="H49" s="199"/>
      <c r="I49" s="200">
        <f>F49</f>
        <v>1352.4</v>
      </c>
      <c r="J49" s="199" t="s">
        <v>239</v>
      </c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</row>
    <row r="50" spans="1:26" s="205" customFormat="1" ht="30" x14ac:dyDescent="0.25">
      <c r="A50" s="198"/>
      <c r="B50" s="198" t="s">
        <v>240</v>
      </c>
      <c r="C50" s="199" t="s">
        <v>105</v>
      </c>
      <c r="D50" s="200"/>
      <c r="E50" s="199" t="s">
        <v>267</v>
      </c>
      <c r="F50" s="200">
        <v>150</v>
      </c>
      <c r="G50" s="202" t="s">
        <v>237</v>
      </c>
      <c r="H50" s="202"/>
      <c r="I50" s="200">
        <v>150</v>
      </c>
      <c r="J50" s="199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</row>
    <row r="51" spans="1:26" s="205" customFormat="1" ht="30" x14ac:dyDescent="0.25">
      <c r="A51" s="198"/>
      <c r="B51" s="198" t="s">
        <v>241</v>
      </c>
      <c r="C51" s="199" t="s">
        <v>191</v>
      </c>
      <c r="D51" s="200">
        <v>42000</v>
      </c>
      <c r="E51" s="199" t="s">
        <v>264</v>
      </c>
      <c r="F51" s="200">
        <v>42000</v>
      </c>
      <c r="G51" s="203" t="s">
        <v>242</v>
      </c>
      <c r="H51" s="203" t="s">
        <v>243</v>
      </c>
      <c r="I51" s="200">
        <v>42000</v>
      </c>
      <c r="J51" s="201" t="s">
        <v>244</v>
      </c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</row>
    <row r="52" spans="1:26" s="205" customFormat="1" ht="30" x14ac:dyDescent="0.25">
      <c r="A52" s="198"/>
      <c r="B52" s="198" t="s">
        <v>245</v>
      </c>
      <c r="C52" s="199" t="s">
        <v>192</v>
      </c>
      <c r="D52" s="200">
        <v>42000</v>
      </c>
      <c r="E52" s="199" t="s">
        <v>264</v>
      </c>
      <c r="F52" s="200">
        <v>42000</v>
      </c>
      <c r="G52" s="203" t="s">
        <v>242</v>
      </c>
      <c r="H52" s="203" t="s">
        <v>243</v>
      </c>
      <c r="I52" s="200">
        <v>42000</v>
      </c>
      <c r="J52" s="201" t="s">
        <v>244</v>
      </c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</row>
    <row r="53" spans="1:26" s="205" customFormat="1" ht="45" x14ac:dyDescent="0.25">
      <c r="A53" s="198"/>
      <c r="B53" s="198" t="s">
        <v>246</v>
      </c>
      <c r="C53" s="199" t="s">
        <v>247</v>
      </c>
      <c r="D53" s="200">
        <v>20000</v>
      </c>
      <c r="E53" s="199" t="s">
        <v>268</v>
      </c>
      <c r="F53" s="200">
        <v>16779</v>
      </c>
      <c r="G53" s="201" t="s">
        <v>248</v>
      </c>
      <c r="H53" s="201" t="s">
        <v>249</v>
      </c>
      <c r="I53" s="200">
        <v>16779</v>
      </c>
      <c r="J53" s="201" t="s">
        <v>250</v>
      </c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</row>
    <row r="54" spans="1:26" s="205" customFormat="1" ht="30" x14ac:dyDescent="0.25">
      <c r="A54" s="198"/>
      <c r="B54" s="198" t="s">
        <v>251</v>
      </c>
      <c r="C54" s="199" t="s">
        <v>252</v>
      </c>
      <c r="D54" s="200">
        <v>41700</v>
      </c>
      <c r="E54" s="199" t="s">
        <v>264</v>
      </c>
      <c r="F54" s="200">
        <v>63453.599999999999</v>
      </c>
      <c r="G54" s="203" t="s">
        <v>253</v>
      </c>
      <c r="H54" s="203" t="s">
        <v>254</v>
      </c>
      <c r="I54" s="200">
        <v>63453.599999999999</v>
      </c>
      <c r="J54" s="201" t="s">
        <v>255</v>
      </c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</row>
    <row r="55" spans="1:26" s="205" customFormat="1" ht="30" x14ac:dyDescent="0.25">
      <c r="A55" s="198"/>
      <c r="B55" s="198" t="s">
        <v>256</v>
      </c>
      <c r="C55" s="199" t="s">
        <v>257</v>
      </c>
      <c r="D55" s="200">
        <v>60000</v>
      </c>
      <c r="E55" s="199" t="s">
        <v>264</v>
      </c>
      <c r="F55" s="200">
        <v>80000</v>
      </c>
      <c r="G55" s="203" t="s">
        <v>258</v>
      </c>
      <c r="H55" s="203" t="s">
        <v>259</v>
      </c>
      <c r="I55" s="200">
        <v>80000</v>
      </c>
      <c r="J55" s="201" t="s">
        <v>260</v>
      </c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</row>
    <row r="56" spans="1:26" s="205" customFormat="1" ht="30" x14ac:dyDescent="0.25">
      <c r="A56" s="198"/>
      <c r="B56" s="198" t="s">
        <v>261</v>
      </c>
      <c r="C56" s="199" t="s">
        <v>115</v>
      </c>
      <c r="D56" s="200">
        <v>25000</v>
      </c>
      <c r="E56" s="199" t="s">
        <v>269</v>
      </c>
      <c r="F56" s="200">
        <v>25000</v>
      </c>
      <c r="G56" s="199" t="s">
        <v>262</v>
      </c>
      <c r="H56" s="202" t="s">
        <v>270</v>
      </c>
      <c r="I56" s="200">
        <v>25000</v>
      </c>
      <c r="J56" s="201" t="s">
        <v>263</v>
      </c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</row>
    <row r="57" spans="1:26" s="205" customFormat="1" x14ac:dyDescent="0.25">
      <c r="A57" s="198"/>
      <c r="B57" s="198"/>
      <c r="C57" s="199"/>
      <c r="D57" s="200"/>
      <c r="E57" s="199"/>
      <c r="F57" s="200"/>
      <c r="G57" s="199"/>
      <c r="H57" s="199"/>
      <c r="I57" s="200"/>
      <c r="J57" s="199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</row>
    <row r="58" spans="1:26" s="205" customFormat="1" x14ac:dyDescent="0.25">
      <c r="A58" s="198"/>
      <c r="B58" s="198"/>
      <c r="C58" s="199"/>
      <c r="D58" s="200"/>
      <c r="E58" s="199"/>
      <c r="F58" s="200"/>
      <c r="G58" s="199"/>
      <c r="H58" s="199"/>
      <c r="I58" s="200"/>
      <c r="J58" s="199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</row>
    <row r="59" spans="1:26" s="205" customFormat="1" x14ac:dyDescent="0.25">
      <c r="A59" s="198"/>
      <c r="B59" s="198"/>
      <c r="C59" s="199"/>
      <c r="D59" s="200"/>
      <c r="E59" s="199"/>
      <c r="F59" s="200"/>
      <c r="G59" s="199"/>
      <c r="H59" s="199"/>
      <c r="I59" s="200"/>
      <c r="J59" s="199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</row>
    <row r="60" spans="1:26" s="205" customFormat="1" x14ac:dyDescent="0.25">
      <c r="A60" s="198"/>
      <c r="B60" s="198"/>
      <c r="C60" s="199"/>
      <c r="D60" s="200"/>
      <c r="E60" s="199"/>
      <c r="F60" s="200"/>
      <c r="G60" s="199"/>
      <c r="H60" s="199"/>
      <c r="I60" s="200"/>
      <c r="J60" s="199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</row>
    <row r="61" spans="1:26" s="205" customFormat="1" x14ac:dyDescent="0.25">
      <c r="A61" s="198"/>
      <c r="B61" s="198"/>
      <c r="C61" s="199"/>
      <c r="D61" s="200"/>
      <c r="E61" s="199"/>
      <c r="F61" s="200"/>
      <c r="G61" s="199"/>
      <c r="H61" s="199"/>
      <c r="I61" s="200"/>
      <c r="J61" s="199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</row>
    <row r="62" spans="1:26" s="205" customFormat="1" x14ac:dyDescent="0.25">
      <c r="A62" s="198"/>
      <c r="B62" s="198"/>
      <c r="C62" s="199"/>
      <c r="D62" s="200"/>
      <c r="E62" s="199"/>
      <c r="F62" s="200"/>
      <c r="G62" s="199"/>
      <c r="H62" s="199"/>
      <c r="I62" s="200"/>
      <c r="J62" s="199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</row>
    <row r="63" spans="1:26" s="205" customFormat="1" ht="15" customHeight="1" x14ac:dyDescent="0.25">
      <c r="A63" s="167"/>
      <c r="B63" s="246"/>
      <c r="C63" s="247"/>
      <c r="D63" s="168">
        <f>SUM(D23:D62)</f>
        <v>857715</v>
      </c>
      <c r="E63" s="169"/>
      <c r="F63" s="168">
        <f>SUM(F24:F62)</f>
        <v>857715</v>
      </c>
      <c r="G63" s="169"/>
      <c r="H63" s="169"/>
      <c r="I63" s="204">
        <f>SUM(I24:I62)</f>
        <v>857715</v>
      </c>
      <c r="J63" s="169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</row>
    <row r="64" spans="1:26" s="205" customFormat="1" x14ac:dyDescent="0.25">
      <c r="A64" s="1"/>
      <c r="B64" s="1"/>
      <c r="C64" s="1"/>
      <c r="D64" s="207"/>
      <c r="E64" s="1"/>
      <c r="F64" s="207"/>
      <c r="G64" s="1"/>
      <c r="H64" s="1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</row>
    <row r="65" spans="1:26" s="205" customFormat="1" ht="15.75" customHeight="1" x14ac:dyDescent="0.25">
      <c r="A65" s="1"/>
      <c r="B65" s="1"/>
      <c r="C65" s="1"/>
      <c r="D65" s="207"/>
      <c r="E65" s="1"/>
      <c r="F65" s="207"/>
      <c r="G65" s="1"/>
      <c r="H65" s="1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</row>
    <row r="66" spans="1:26" s="205" customFormat="1" ht="15.75" customHeight="1" x14ac:dyDescent="0.2">
      <c r="A66" s="208"/>
      <c r="B66" s="208" t="s">
        <v>271</v>
      </c>
      <c r="C66" s="208"/>
      <c r="D66" s="209"/>
      <c r="E66" s="208"/>
      <c r="F66" s="209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</row>
    <row r="67" spans="1:26" s="205" customFormat="1" ht="15.75" customHeight="1" x14ac:dyDescent="0.25">
      <c r="A67" s="1"/>
      <c r="B67" s="1"/>
      <c r="C67" s="1"/>
      <c r="D67" s="207"/>
      <c r="E67" s="1"/>
      <c r="F67" s="207"/>
      <c r="G67" s="1"/>
      <c r="H67" s="1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</row>
    <row r="68" spans="1:26" ht="14.25" customHeight="1" x14ac:dyDescent="0.2">
      <c r="A68" s="157"/>
      <c r="B68" s="157"/>
      <c r="C68" s="157"/>
      <c r="D68" s="158"/>
      <c r="E68" s="157"/>
      <c r="F68" s="158"/>
      <c r="G68" s="157"/>
      <c r="H68" s="157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</row>
    <row r="69" spans="1:26" ht="14.25" customHeight="1" x14ac:dyDescent="0.2">
      <c r="A69" s="157"/>
      <c r="B69" s="157"/>
      <c r="C69" s="157"/>
      <c r="D69" s="158"/>
      <c r="E69" s="157"/>
      <c r="F69" s="158"/>
      <c r="G69" s="157"/>
      <c r="H69" s="157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</row>
    <row r="70" spans="1:26" ht="14.25" customHeight="1" x14ac:dyDescent="0.2">
      <c r="A70" s="157"/>
      <c r="B70" s="157"/>
      <c r="C70" s="157"/>
      <c r="D70" s="158"/>
      <c r="E70" s="157"/>
      <c r="F70" s="158"/>
      <c r="G70" s="157"/>
      <c r="H70" s="157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</row>
    <row r="71" spans="1:26" ht="14.25" customHeight="1" x14ac:dyDescent="0.2">
      <c r="A71" s="157"/>
      <c r="B71" s="157"/>
      <c r="C71" s="157"/>
      <c r="D71" s="158"/>
      <c r="E71" s="157"/>
      <c r="F71" s="158"/>
      <c r="G71" s="157"/>
      <c r="H71" s="157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</row>
    <row r="72" spans="1:26" ht="14.25" customHeight="1" x14ac:dyDescent="0.2">
      <c r="A72" s="157"/>
      <c r="B72" s="157"/>
      <c r="C72" s="157"/>
      <c r="D72" s="158"/>
      <c r="E72" s="157"/>
      <c r="F72" s="158"/>
      <c r="G72" s="157"/>
      <c r="H72" s="157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</row>
    <row r="73" spans="1:26" ht="14.25" customHeight="1" x14ac:dyDescent="0.2">
      <c r="A73" s="157"/>
      <c r="B73" s="157"/>
      <c r="C73" s="157"/>
      <c r="D73" s="158"/>
      <c r="E73" s="157"/>
      <c r="F73" s="158"/>
      <c r="G73" s="157"/>
      <c r="H73" s="157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</row>
    <row r="74" spans="1:26" ht="14.25" customHeight="1" x14ac:dyDescent="0.2">
      <c r="A74" s="157"/>
      <c r="B74" s="157"/>
      <c r="C74" s="157"/>
      <c r="D74" s="158"/>
      <c r="E74" s="157"/>
      <c r="F74" s="158"/>
      <c r="G74" s="157"/>
      <c r="H74" s="157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</row>
    <row r="75" spans="1:26" ht="14.25" customHeight="1" x14ac:dyDescent="0.2">
      <c r="A75" s="157"/>
      <c r="B75" s="157"/>
      <c r="C75" s="157"/>
      <c r="D75" s="158"/>
      <c r="E75" s="157"/>
      <c r="F75" s="158"/>
      <c r="G75" s="157"/>
      <c r="H75" s="157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</row>
    <row r="76" spans="1:26" ht="14.25" customHeight="1" x14ac:dyDescent="0.2">
      <c r="A76" s="157"/>
      <c r="B76" s="157"/>
      <c r="C76" s="157"/>
      <c r="D76" s="158"/>
      <c r="E76" s="157"/>
      <c r="F76" s="158"/>
      <c r="G76" s="157"/>
      <c r="H76" s="157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</row>
    <row r="77" spans="1:26" ht="14.25" customHeight="1" x14ac:dyDescent="0.2">
      <c r="A77" s="157"/>
      <c r="B77" s="157"/>
      <c r="C77" s="157"/>
      <c r="D77" s="158"/>
      <c r="E77" s="157"/>
      <c r="F77" s="158"/>
      <c r="G77" s="157"/>
      <c r="H77" s="157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</row>
    <row r="78" spans="1:26" ht="14.25" customHeight="1" x14ac:dyDescent="0.2">
      <c r="A78" s="157"/>
      <c r="B78" s="157"/>
      <c r="C78" s="157"/>
      <c r="D78" s="158"/>
      <c r="E78" s="157"/>
      <c r="F78" s="158"/>
      <c r="G78" s="157"/>
      <c r="H78" s="157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</row>
    <row r="79" spans="1:26" ht="14.25" customHeight="1" x14ac:dyDescent="0.2">
      <c r="A79" s="157"/>
      <c r="B79" s="157"/>
      <c r="C79" s="157"/>
      <c r="D79" s="158"/>
      <c r="E79" s="157"/>
      <c r="F79" s="158"/>
      <c r="G79" s="157"/>
      <c r="H79" s="157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</row>
    <row r="80" spans="1:26" ht="14.25" customHeight="1" x14ac:dyDescent="0.2">
      <c r="A80" s="157"/>
      <c r="B80" s="157"/>
      <c r="C80" s="157"/>
      <c r="D80" s="158"/>
      <c r="E80" s="157"/>
      <c r="F80" s="158"/>
      <c r="G80" s="157"/>
      <c r="H80" s="157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</row>
    <row r="81" spans="1:26" ht="14.25" customHeight="1" x14ac:dyDescent="0.2">
      <c r="A81" s="157"/>
      <c r="B81" s="157"/>
      <c r="C81" s="157"/>
      <c r="D81" s="158"/>
      <c r="E81" s="157"/>
      <c r="F81" s="158"/>
      <c r="G81" s="157"/>
      <c r="H81" s="157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</row>
    <row r="82" spans="1:26" ht="14.25" customHeight="1" x14ac:dyDescent="0.2">
      <c r="A82" s="157"/>
      <c r="B82" s="157"/>
      <c r="C82" s="157"/>
      <c r="D82" s="158"/>
      <c r="E82" s="157"/>
      <c r="F82" s="158"/>
      <c r="G82" s="157"/>
      <c r="H82" s="157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</row>
    <row r="83" spans="1:26" ht="14.25" customHeight="1" x14ac:dyDescent="0.2">
      <c r="A83" s="157"/>
      <c r="B83" s="157"/>
      <c r="C83" s="157"/>
      <c r="D83" s="158"/>
      <c r="E83" s="157"/>
      <c r="F83" s="158"/>
      <c r="G83" s="157"/>
      <c r="H83" s="157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</row>
    <row r="84" spans="1:26" ht="14.25" customHeight="1" x14ac:dyDescent="0.2">
      <c r="A84" s="157"/>
      <c r="B84" s="157"/>
      <c r="C84" s="157"/>
      <c r="D84" s="158"/>
      <c r="E84" s="157"/>
      <c r="F84" s="158"/>
      <c r="G84" s="157"/>
      <c r="H84" s="157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</row>
    <row r="85" spans="1:26" ht="14.25" customHeight="1" x14ac:dyDescent="0.2">
      <c r="A85" s="157"/>
      <c r="B85" s="157"/>
      <c r="C85" s="157"/>
      <c r="D85" s="158"/>
      <c r="E85" s="157"/>
      <c r="F85" s="158"/>
      <c r="G85" s="157"/>
      <c r="H85" s="157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</row>
    <row r="86" spans="1:26" ht="14.25" customHeight="1" x14ac:dyDescent="0.2">
      <c r="A86" s="157"/>
      <c r="B86" s="157"/>
      <c r="C86" s="157"/>
      <c r="D86" s="158"/>
      <c r="E86" s="157"/>
      <c r="F86" s="158"/>
      <c r="G86" s="157"/>
      <c r="H86" s="157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</row>
    <row r="87" spans="1:26" ht="14.25" customHeight="1" x14ac:dyDescent="0.2">
      <c r="A87" s="157"/>
      <c r="B87" s="157"/>
      <c r="C87" s="157"/>
      <c r="D87" s="158"/>
      <c r="E87" s="157"/>
      <c r="F87" s="158"/>
      <c r="G87" s="157"/>
      <c r="H87" s="157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</row>
    <row r="88" spans="1:26" ht="14.25" customHeight="1" x14ac:dyDescent="0.2">
      <c r="A88" s="157"/>
      <c r="B88" s="157"/>
      <c r="C88" s="157"/>
      <c r="D88" s="158"/>
      <c r="E88" s="157"/>
      <c r="F88" s="158"/>
      <c r="G88" s="157"/>
      <c r="H88" s="157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</row>
    <row r="89" spans="1:26" ht="14.25" customHeight="1" x14ac:dyDescent="0.2">
      <c r="A89" s="157"/>
      <c r="B89" s="157"/>
      <c r="C89" s="157"/>
      <c r="D89" s="158"/>
      <c r="E89" s="157"/>
      <c r="F89" s="158"/>
      <c r="G89" s="157"/>
      <c r="H89" s="157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</row>
    <row r="90" spans="1:26" ht="14.25" customHeight="1" x14ac:dyDescent="0.2">
      <c r="A90" s="157"/>
      <c r="B90" s="157"/>
      <c r="C90" s="157"/>
      <c r="D90" s="158"/>
      <c r="E90" s="157"/>
      <c r="F90" s="158"/>
      <c r="G90" s="157"/>
      <c r="H90" s="157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</row>
    <row r="91" spans="1:26" ht="14.25" customHeight="1" x14ac:dyDescent="0.2">
      <c r="A91" s="157"/>
      <c r="B91" s="157"/>
      <c r="C91" s="157"/>
      <c r="D91" s="158"/>
      <c r="E91" s="157"/>
      <c r="F91" s="158"/>
      <c r="G91" s="157"/>
      <c r="H91" s="157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</row>
    <row r="92" spans="1:26" ht="14.25" customHeight="1" x14ac:dyDescent="0.2">
      <c r="A92" s="157"/>
      <c r="B92" s="157"/>
      <c r="C92" s="157"/>
      <c r="D92" s="158"/>
      <c r="E92" s="157"/>
      <c r="F92" s="158"/>
      <c r="G92" s="157"/>
      <c r="H92" s="157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</row>
    <row r="93" spans="1:26" ht="14.25" customHeight="1" x14ac:dyDescent="0.2">
      <c r="A93" s="157"/>
      <c r="B93" s="157"/>
      <c r="C93" s="157"/>
      <c r="D93" s="158"/>
      <c r="E93" s="157"/>
      <c r="F93" s="158"/>
      <c r="G93" s="157"/>
      <c r="H93" s="157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</row>
    <row r="94" spans="1:26" ht="14.25" customHeight="1" x14ac:dyDescent="0.2">
      <c r="A94" s="157"/>
      <c r="B94" s="157"/>
      <c r="C94" s="157"/>
      <c r="D94" s="158"/>
      <c r="E94" s="157"/>
      <c r="F94" s="158"/>
      <c r="G94" s="157"/>
      <c r="H94" s="157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</row>
    <row r="95" spans="1:26" ht="14.25" customHeight="1" x14ac:dyDescent="0.2">
      <c r="A95" s="157"/>
      <c r="B95" s="157"/>
      <c r="C95" s="157"/>
      <c r="D95" s="158"/>
      <c r="E95" s="157"/>
      <c r="F95" s="158"/>
      <c r="G95" s="157"/>
      <c r="H95" s="157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</row>
    <row r="96" spans="1:26" ht="14.25" customHeight="1" x14ac:dyDescent="0.2">
      <c r="A96" s="157"/>
      <c r="B96" s="157"/>
      <c r="C96" s="157"/>
      <c r="D96" s="158"/>
      <c r="E96" s="157"/>
      <c r="F96" s="158"/>
      <c r="G96" s="157"/>
      <c r="H96" s="157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</row>
    <row r="97" spans="1:26" ht="14.25" customHeight="1" x14ac:dyDescent="0.2">
      <c r="A97" s="157"/>
      <c r="B97" s="157"/>
      <c r="C97" s="157"/>
      <c r="D97" s="158"/>
      <c r="E97" s="157"/>
      <c r="F97" s="158"/>
      <c r="G97" s="157"/>
      <c r="H97" s="157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</row>
    <row r="98" spans="1:26" ht="14.25" customHeight="1" x14ac:dyDescent="0.2">
      <c r="A98" s="157"/>
      <c r="B98" s="157"/>
      <c r="C98" s="157"/>
      <c r="D98" s="158"/>
      <c r="E98" s="157"/>
      <c r="F98" s="158"/>
      <c r="G98" s="157"/>
      <c r="H98" s="157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</row>
    <row r="99" spans="1:26" ht="14.25" customHeight="1" x14ac:dyDescent="0.2">
      <c r="A99" s="157"/>
      <c r="B99" s="157"/>
      <c r="C99" s="157"/>
      <c r="D99" s="158"/>
      <c r="E99" s="157"/>
      <c r="F99" s="158"/>
      <c r="G99" s="157"/>
      <c r="H99" s="157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</row>
    <row r="100" spans="1:26" ht="14.25" customHeight="1" x14ac:dyDescent="0.2">
      <c r="A100" s="157"/>
      <c r="B100" s="157"/>
      <c r="C100" s="157"/>
      <c r="D100" s="158"/>
      <c r="E100" s="157"/>
      <c r="F100" s="158"/>
      <c r="G100" s="157"/>
      <c r="H100" s="157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</row>
    <row r="101" spans="1:26" ht="14.25" customHeight="1" x14ac:dyDescent="0.2">
      <c r="A101" s="157"/>
      <c r="B101" s="157"/>
      <c r="C101" s="157"/>
      <c r="D101" s="158"/>
      <c r="E101" s="157"/>
      <c r="F101" s="158"/>
      <c r="G101" s="157"/>
      <c r="H101" s="157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</row>
    <row r="102" spans="1:26" ht="14.25" customHeight="1" x14ac:dyDescent="0.2">
      <c r="A102" s="157"/>
      <c r="B102" s="157"/>
      <c r="C102" s="157"/>
      <c r="D102" s="158"/>
      <c r="E102" s="157"/>
      <c r="F102" s="158"/>
      <c r="G102" s="157"/>
      <c r="H102" s="157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</row>
    <row r="103" spans="1:26" ht="14.25" customHeight="1" x14ac:dyDescent="0.2">
      <c r="A103" s="157"/>
      <c r="B103" s="157"/>
      <c r="C103" s="157"/>
      <c r="D103" s="158"/>
      <c r="E103" s="157"/>
      <c r="F103" s="158"/>
      <c r="G103" s="157"/>
      <c r="H103" s="157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</row>
    <row r="104" spans="1:26" ht="14.25" customHeight="1" x14ac:dyDescent="0.2">
      <c r="A104" s="157"/>
      <c r="B104" s="157"/>
      <c r="C104" s="157"/>
      <c r="D104" s="158"/>
      <c r="E104" s="157"/>
      <c r="F104" s="158"/>
      <c r="G104" s="157"/>
      <c r="H104" s="157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</row>
    <row r="105" spans="1:26" ht="14.25" customHeight="1" x14ac:dyDescent="0.2">
      <c r="A105" s="157"/>
      <c r="B105" s="157"/>
      <c r="C105" s="157"/>
      <c r="D105" s="158"/>
      <c r="E105" s="157"/>
      <c r="F105" s="158"/>
      <c r="G105" s="157"/>
      <c r="H105" s="157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</row>
    <row r="106" spans="1:26" ht="14.25" customHeight="1" x14ac:dyDescent="0.2">
      <c r="A106" s="157"/>
      <c r="B106" s="157"/>
      <c r="C106" s="157"/>
      <c r="D106" s="158"/>
      <c r="E106" s="157"/>
      <c r="F106" s="158"/>
      <c r="G106" s="157"/>
      <c r="H106" s="157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</row>
    <row r="107" spans="1:26" ht="14.25" customHeight="1" x14ac:dyDescent="0.2">
      <c r="A107" s="157"/>
      <c r="B107" s="157"/>
      <c r="C107" s="157"/>
      <c r="D107" s="158"/>
      <c r="E107" s="157"/>
      <c r="F107" s="158"/>
      <c r="G107" s="157"/>
      <c r="H107" s="157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</row>
    <row r="108" spans="1:26" ht="14.25" customHeight="1" x14ac:dyDescent="0.2">
      <c r="A108" s="157"/>
      <c r="B108" s="157"/>
      <c r="C108" s="157"/>
      <c r="D108" s="158"/>
      <c r="E108" s="157"/>
      <c r="F108" s="158"/>
      <c r="G108" s="157"/>
      <c r="H108" s="157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</row>
    <row r="109" spans="1:26" ht="14.25" customHeight="1" x14ac:dyDescent="0.2">
      <c r="A109" s="157"/>
      <c r="B109" s="157"/>
      <c r="C109" s="157"/>
      <c r="D109" s="158"/>
      <c r="E109" s="157"/>
      <c r="F109" s="158"/>
      <c r="G109" s="157"/>
      <c r="H109" s="157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</row>
    <row r="110" spans="1:26" ht="14.25" customHeight="1" x14ac:dyDescent="0.2">
      <c r="A110" s="157"/>
      <c r="B110" s="157"/>
      <c r="C110" s="157"/>
      <c r="D110" s="158"/>
      <c r="E110" s="157"/>
      <c r="F110" s="158"/>
      <c r="G110" s="157"/>
      <c r="H110" s="157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</row>
    <row r="111" spans="1:26" ht="14.25" customHeight="1" x14ac:dyDescent="0.2">
      <c r="A111" s="157"/>
      <c r="B111" s="157"/>
      <c r="C111" s="157"/>
      <c r="D111" s="158"/>
      <c r="E111" s="157"/>
      <c r="F111" s="158"/>
      <c r="G111" s="157"/>
      <c r="H111" s="157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</row>
    <row r="112" spans="1:26" ht="14.25" customHeight="1" x14ac:dyDescent="0.2">
      <c r="A112" s="157"/>
      <c r="B112" s="157"/>
      <c r="C112" s="157"/>
      <c r="D112" s="158"/>
      <c r="E112" s="157"/>
      <c r="F112" s="158"/>
      <c r="G112" s="157"/>
      <c r="H112" s="157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</row>
    <row r="113" spans="1:26" ht="14.25" customHeight="1" x14ac:dyDescent="0.2">
      <c r="A113" s="157"/>
      <c r="B113" s="157"/>
      <c r="C113" s="157"/>
      <c r="D113" s="158"/>
      <c r="E113" s="157"/>
      <c r="F113" s="158"/>
      <c r="G113" s="157"/>
      <c r="H113" s="157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</row>
    <row r="114" spans="1:26" ht="14.25" customHeight="1" x14ac:dyDescent="0.2">
      <c r="A114" s="157"/>
      <c r="B114" s="157"/>
      <c r="C114" s="157"/>
      <c r="D114" s="158"/>
      <c r="E114" s="157"/>
      <c r="F114" s="158"/>
      <c r="G114" s="157"/>
      <c r="H114" s="157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</row>
    <row r="115" spans="1:26" ht="14.25" customHeight="1" x14ac:dyDescent="0.2">
      <c r="A115" s="157"/>
      <c r="B115" s="157"/>
      <c r="C115" s="157"/>
      <c r="D115" s="158"/>
      <c r="E115" s="157"/>
      <c r="F115" s="158"/>
      <c r="G115" s="157"/>
      <c r="H115" s="157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</row>
    <row r="116" spans="1:26" ht="14.25" customHeight="1" x14ac:dyDescent="0.2">
      <c r="A116" s="157"/>
      <c r="B116" s="157"/>
      <c r="C116" s="157"/>
      <c r="D116" s="158"/>
      <c r="E116" s="157"/>
      <c r="F116" s="158"/>
      <c r="G116" s="157"/>
      <c r="H116" s="157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</row>
    <row r="117" spans="1:26" ht="14.25" customHeight="1" x14ac:dyDescent="0.2">
      <c r="A117" s="157"/>
      <c r="B117" s="157"/>
      <c r="C117" s="157"/>
      <c r="D117" s="158"/>
      <c r="E117" s="157"/>
      <c r="F117" s="158"/>
      <c r="G117" s="157"/>
      <c r="H117" s="157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</row>
    <row r="118" spans="1:26" ht="14.25" customHeight="1" x14ac:dyDescent="0.2">
      <c r="A118" s="157"/>
      <c r="B118" s="157"/>
      <c r="C118" s="157"/>
      <c r="D118" s="158"/>
      <c r="E118" s="157"/>
      <c r="F118" s="158"/>
      <c r="G118" s="157"/>
      <c r="H118" s="157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</row>
    <row r="119" spans="1:26" ht="14.25" customHeight="1" x14ac:dyDescent="0.2">
      <c r="A119" s="157"/>
      <c r="B119" s="157"/>
      <c r="C119" s="157"/>
      <c r="D119" s="158"/>
      <c r="E119" s="157"/>
      <c r="F119" s="158"/>
      <c r="G119" s="157"/>
      <c r="H119" s="157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</row>
    <row r="120" spans="1:26" ht="14.25" customHeight="1" x14ac:dyDescent="0.2">
      <c r="A120" s="157"/>
      <c r="B120" s="157"/>
      <c r="C120" s="157"/>
      <c r="D120" s="158"/>
      <c r="E120" s="157"/>
      <c r="F120" s="158"/>
      <c r="G120" s="157"/>
      <c r="H120" s="157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</row>
    <row r="121" spans="1:26" ht="14.25" customHeight="1" x14ac:dyDescent="0.2">
      <c r="A121" s="157"/>
      <c r="B121" s="157"/>
      <c r="C121" s="157"/>
      <c r="D121" s="158"/>
      <c r="E121" s="157"/>
      <c r="F121" s="158"/>
      <c r="G121" s="157"/>
      <c r="H121" s="157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</row>
    <row r="122" spans="1:26" ht="14.25" customHeight="1" x14ac:dyDescent="0.2">
      <c r="A122" s="157"/>
      <c r="B122" s="157"/>
      <c r="C122" s="157"/>
      <c r="D122" s="158"/>
      <c r="E122" s="157"/>
      <c r="F122" s="158"/>
      <c r="G122" s="157"/>
      <c r="H122" s="157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</row>
    <row r="123" spans="1:26" ht="14.25" customHeight="1" x14ac:dyDescent="0.2">
      <c r="A123" s="157"/>
      <c r="B123" s="157"/>
      <c r="C123" s="157"/>
      <c r="D123" s="158"/>
      <c r="E123" s="157"/>
      <c r="F123" s="158"/>
      <c r="G123" s="157"/>
      <c r="H123" s="157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</row>
    <row r="124" spans="1:26" ht="14.25" customHeight="1" x14ac:dyDescent="0.2">
      <c r="A124" s="157"/>
      <c r="B124" s="157"/>
      <c r="C124" s="157"/>
      <c r="D124" s="158"/>
      <c r="E124" s="157"/>
      <c r="F124" s="158"/>
      <c r="G124" s="157"/>
      <c r="H124" s="157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</row>
    <row r="125" spans="1:26" ht="14.25" customHeight="1" x14ac:dyDescent="0.2">
      <c r="A125" s="157"/>
      <c r="B125" s="157"/>
      <c r="C125" s="157"/>
      <c r="D125" s="158"/>
      <c r="E125" s="157"/>
      <c r="F125" s="158"/>
      <c r="G125" s="157"/>
      <c r="H125" s="157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</row>
    <row r="126" spans="1:26" ht="14.25" customHeight="1" x14ac:dyDescent="0.2">
      <c r="A126" s="157"/>
      <c r="B126" s="157"/>
      <c r="C126" s="157"/>
      <c r="D126" s="158"/>
      <c r="E126" s="157"/>
      <c r="F126" s="158"/>
      <c r="G126" s="157"/>
      <c r="H126" s="157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</row>
    <row r="127" spans="1:26" ht="14.25" customHeight="1" x14ac:dyDescent="0.2">
      <c r="A127" s="157"/>
      <c r="B127" s="157"/>
      <c r="C127" s="157"/>
      <c r="D127" s="158"/>
      <c r="E127" s="157"/>
      <c r="F127" s="158"/>
      <c r="G127" s="157"/>
      <c r="H127" s="157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</row>
    <row r="128" spans="1:26" ht="14.25" customHeight="1" x14ac:dyDescent="0.2">
      <c r="A128" s="157"/>
      <c r="B128" s="157"/>
      <c r="C128" s="157"/>
      <c r="D128" s="158"/>
      <c r="E128" s="157"/>
      <c r="F128" s="158"/>
      <c r="G128" s="157"/>
      <c r="H128" s="157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</row>
    <row r="129" spans="1:26" ht="14.25" customHeight="1" x14ac:dyDescent="0.2">
      <c r="A129" s="157"/>
      <c r="B129" s="157"/>
      <c r="C129" s="157"/>
      <c r="D129" s="158"/>
      <c r="E129" s="157"/>
      <c r="F129" s="158"/>
      <c r="G129" s="157"/>
      <c r="H129" s="157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</row>
    <row r="130" spans="1:26" ht="14.25" customHeight="1" x14ac:dyDescent="0.2">
      <c r="A130" s="157"/>
      <c r="B130" s="157"/>
      <c r="C130" s="157"/>
      <c r="D130" s="158"/>
      <c r="E130" s="157"/>
      <c r="F130" s="158"/>
      <c r="G130" s="157"/>
      <c r="H130" s="157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</row>
    <row r="131" spans="1:26" ht="14.25" customHeight="1" x14ac:dyDescent="0.2">
      <c r="A131" s="157"/>
      <c r="B131" s="157"/>
      <c r="C131" s="157"/>
      <c r="D131" s="158"/>
      <c r="E131" s="157"/>
      <c r="F131" s="158"/>
      <c r="G131" s="157"/>
      <c r="H131" s="157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</row>
    <row r="132" spans="1:26" ht="14.25" customHeight="1" x14ac:dyDescent="0.2">
      <c r="A132" s="157"/>
      <c r="B132" s="157"/>
      <c r="C132" s="157"/>
      <c r="D132" s="158"/>
      <c r="E132" s="157"/>
      <c r="F132" s="158"/>
      <c r="G132" s="157"/>
      <c r="H132" s="157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</row>
    <row r="133" spans="1:26" ht="14.25" customHeight="1" x14ac:dyDescent="0.2">
      <c r="A133" s="157"/>
      <c r="B133" s="157"/>
      <c r="C133" s="157"/>
      <c r="D133" s="158"/>
      <c r="E133" s="157"/>
      <c r="F133" s="158"/>
      <c r="G133" s="157"/>
      <c r="H133" s="157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</row>
    <row r="134" spans="1:26" ht="14.25" customHeight="1" x14ac:dyDescent="0.2">
      <c r="A134" s="157"/>
      <c r="B134" s="157"/>
      <c r="C134" s="157"/>
      <c r="D134" s="158"/>
      <c r="E134" s="157"/>
      <c r="F134" s="158"/>
      <c r="G134" s="157"/>
      <c r="H134" s="157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</row>
    <row r="135" spans="1:26" ht="14.25" customHeight="1" x14ac:dyDescent="0.2">
      <c r="A135" s="157"/>
      <c r="B135" s="157"/>
      <c r="C135" s="157"/>
      <c r="D135" s="158"/>
      <c r="E135" s="157"/>
      <c r="F135" s="158"/>
      <c r="G135" s="157"/>
      <c r="H135" s="157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</row>
    <row r="136" spans="1:26" ht="14.25" customHeight="1" x14ac:dyDescent="0.2">
      <c r="A136" s="157"/>
      <c r="B136" s="157"/>
      <c r="C136" s="157"/>
      <c r="D136" s="158"/>
      <c r="E136" s="157"/>
      <c r="F136" s="158"/>
      <c r="G136" s="157"/>
      <c r="H136" s="157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</row>
    <row r="137" spans="1:26" ht="14.25" customHeight="1" x14ac:dyDescent="0.2">
      <c r="A137" s="157"/>
      <c r="B137" s="157"/>
      <c r="C137" s="157"/>
      <c r="D137" s="158"/>
      <c r="E137" s="157"/>
      <c r="F137" s="158"/>
      <c r="G137" s="157"/>
      <c r="H137" s="157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</row>
    <row r="138" spans="1:26" ht="14.25" customHeight="1" x14ac:dyDescent="0.2">
      <c r="A138" s="157"/>
      <c r="B138" s="157"/>
      <c r="C138" s="157"/>
      <c r="D138" s="158"/>
      <c r="E138" s="157"/>
      <c r="F138" s="158"/>
      <c r="G138" s="157"/>
      <c r="H138" s="157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</row>
    <row r="139" spans="1:26" ht="14.25" customHeight="1" x14ac:dyDescent="0.2">
      <c r="A139" s="157"/>
      <c r="B139" s="157"/>
      <c r="C139" s="157"/>
      <c r="D139" s="158"/>
      <c r="E139" s="157"/>
      <c r="F139" s="158"/>
      <c r="G139" s="157"/>
      <c r="H139" s="157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</row>
    <row r="140" spans="1:26" ht="14.25" customHeight="1" x14ac:dyDescent="0.2">
      <c r="A140" s="157"/>
      <c r="B140" s="157"/>
      <c r="C140" s="157"/>
      <c r="D140" s="158"/>
      <c r="E140" s="157"/>
      <c r="F140" s="158"/>
      <c r="G140" s="157"/>
      <c r="H140" s="157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</row>
    <row r="141" spans="1:26" ht="14.25" customHeight="1" x14ac:dyDescent="0.2">
      <c r="A141" s="157"/>
      <c r="B141" s="157"/>
      <c r="C141" s="157"/>
      <c r="D141" s="158"/>
      <c r="E141" s="157"/>
      <c r="F141" s="158"/>
      <c r="G141" s="157"/>
      <c r="H141" s="157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</row>
    <row r="142" spans="1:26" ht="14.25" customHeight="1" x14ac:dyDescent="0.2">
      <c r="A142" s="157"/>
      <c r="B142" s="157"/>
      <c r="C142" s="157"/>
      <c r="D142" s="158"/>
      <c r="E142" s="157"/>
      <c r="F142" s="158"/>
      <c r="G142" s="157"/>
      <c r="H142" s="157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</row>
    <row r="143" spans="1:26" ht="14.25" customHeight="1" x14ac:dyDescent="0.2">
      <c r="A143" s="157"/>
      <c r="B143" s="157"/>
      <c r="C143" s="157"/>
      <c r="D143" s="158"/>
      <c r="E143" s="157"/>
      <c r="F143" s="158"/>
      <c r="G143" s="157"/>
      <c r="H143" s="157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</row>
    <row r="144" spans="1:26" ht="14.25" customHeight="1" x14ac:dyDescent="0.2">
      <c r="A144" s="157"/>
      <c r="B144" s="157"/>
      <c r="C144" s="157"/>
      <c r="D144" s="158"/>
      <c r="E144" s="157"/>
      <c r="F144" s="158"/>
      <c r="G144" s="157"/>
      <c r="H144" s="157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</row>
    <row r="145" spans="1:26" ht="14.25" customHeight="1" x14ac:dyDescent="0.2">
      <c r="A145" s="157"/>
      <c r="B145" s="157"/>
      <c r="C145" s="157"/>
      <c r="D145" s="158"/>
      <c r="E145" s="157"/>
      <c r="F145" s="158"/>
      <c r="G145" s="157"/>
      <c r="H145" s="157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</row>
    <row r="146" spans="1:26" ht="14.25" customHeight="1" x14ac:dyDescent="0.2">
      <c r="A146" s="157"/>
      <c r="B146" s="157"/>
      <c r="C146" s="157"/>
      <c r="D146" s="158"/>
      <c r="E146" s="157"/>
      <c r="F146" s="158"/>
      <c r="G146" s="157"/>
      <c r="H146" s="157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</row>
    <row r="147" spans="1:26" ht="14.25" customHeight="1" x14ac:dyDescent="0.2">
      <c r="A147" s="157"/>
      <c r="B147" s="157"/>
      <c r="C147" s="157"/>
      <c r="D147" s="158"/>
      <c r="E147" s="157"/>
      <c r="F147" s="158"/>
      <c r="G147" s="157"/>
      <c r="H147" s="157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</row>
    <row r="148" spans="1:26" ht="14.25" customHeight="1" x14ac:dyDescent="0.2">
      <c r="A148" s="157"/>
      <c r="B148" s="157"/>
      <c r="C148" s="157"/>
      <c r="D148" s="158"/>
      <c r="E148" s="157"/>
      <c r="F148" s="158"/>
      <c r="G148" s="157"/>
      <c r="H148" s="157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</row>
    <row r="149" spans="1:26" ht="14.25" customHeight="1" x14ac:dyDescent="0.2">
      <c r="A149" s="157"/>
      <c r="B149" s="157"/>
      <c r="C149" s="157"/>
      <c r="D149" s="158"/>
      <c r="E149" s="157"/>
      <c r="F149" s="158"/>
      <c r="G149" s="157"/>
      <c r="H149" s="157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</row>
    <row r="150" spans="1:26" ht="14.25" customHeight="1" x14ac:dyDescent="0.2">
      <c r="A150" s="157"/>
      <c r="B150" s="157"/>
      <c r="C150" s="157"/>
      <c r="D150" s="158"/>
      <c r="E150" s="157"/>
      <c r="F150" s="158"/>
      <c r="G150" s="157"/>
      <c r="H150" s="157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</row>
    <row r="151" spans="1:26" ht="14.25" customHeight="1" x14ac:dyDescent="0.2">
      <c r="A151" s="157"/>
      <c r="B151" s="157"/>
      <c r="C151" s="157"/>
      <c r="D151" s="158"/>
      <c r="E151" s="157"/>
      <c r="F151" s="158"/>
      <c r="G151" s="157"/>
      <c r="H151" s="157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</row>
    <row r="152" spans="1:26" ht="14.25" customHeight="1" x14ac:dyDescent="0.2">
      <c r="A152" s="157"/>
      <c r="B152" s="157"/>
      <c r="C152" s="157"/>
      <c r="D152" s="158"/>
      <c r="E152" s="157"/>
      <c r="F152" s="158"/>
      <c r="G152" s="157"/>
      <c r="H152" s="157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</row>
    <row r="153" spans="1:26" ht="14.25" customHeight="1" x14ac:dyDescent="0.2">
      <c r="A153" s="157"/>
      <c r="B153" s="157"/>
      <c r="C153" s="157"/>
      <c r="D153" s="158"/>
      <c r="E153" s="157"/>
      <c r="F153" s="158"/>
      <c r="G153" s="157"/>
      <c r="H153" s="157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</row>
    <row r="154" spans="1:26" ht="14.25" customHeight="1" x14ac:dyDescent="0.2">
      <c r="A154" s="157"/>
      <c r="B154" s="157"/>
      <c r="C154" s="157"/>
      <c r="D154" s="158"/>
      <c r="E154" s="157"/>
      <c r="F154" s="158"/>
      <c r="G154" s="157"/>
      <c r="H154" s="157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</row>
    <row r="155" spans="1:26" ht="14.25" customHeight="1" x14ac:dyDescent="0.2">
      <c r="A155" s="157"/>
      <c r="B155" s="157"/>
      <c r="C155" s="157"/>
      <c r="D155" s="158"/>
      <c r="E155" s="157"/>
      <c r="F155" s="158"/>
      <c r="G155" s="157"/>
      <c r="H155" s="157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</row>
    <row r="156" spans="1:26" ht="14.25" customHeight="1" x14ac:dyDescent="0.2">
      <c r="A156" s="157"/>
      <c r="B156" s="157"/>
      <c r="C156" s="157"/>
      <c r="D156" s="158"/>
      <c r="E156" s="157"/>
      <c r="F156" s="158"/>
      <c r="G156" s="157"/>
      <c r="H156" s="157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</row>
    <row r="157" spans="1:26" ht="14.25" customHeight="1" x14ac:dyDescent="0.2">
      <c r="A157" s="157"/>
      <c r="B157" s="157"/>
      <c r="C157" s="157"/>
      <c r="D157" s="158"/>
      <c r="E157" s="157"/>
      <c r="F157" s="158"/>
      <c r="G157" s="157"/>
      <c r="H157" s="157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</row>
    <row r="158" spans="1:26" ht="14.25" customHeight="1" x14ac:dyDescent="0.2">
      <c r="A158" s="157"/>
      <c r="B158" s="157"/>
      <c r="C158" s="157"/>
      <c r="D158" s="158"/>
      <c r="E158" s="157"/>
      <c r="F158" s="158"/>
      <c r="G158" s="157"/>
      <c r="H158" s="157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</row>
    <row r="159" spans="1:26" ht="15.75" customHeight="1" x14ac:dyDescent="0.2"/>
    <row r="160" spans="1:26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</sheetData>
  <mergeCells count="12">
    <mergeCell ref="H2:J2"/>
    <mergeCell ref="H3:J3"/>
    <mergeCell ref="B5:J5"/>
    <mergeCell ref="B6:J6"/>
    <mergeCell ref="B7:J7"/>
    <mergeCell ref="B63:C63"/>
    <mergeCell ref="B18:C18"/>
    <mergeCell ref="B21:D21"/>
    <mergeCell ref="E21:J21"/>
    <mergeCell ref="B8:J8"/>
    <mergeCell ref="E10:J10"/>
    <mergeCell ref="B10:D10"/>
  </mergeCells>
  <pageMargins left="0.19685039370078741" right="0.19685039370078741" top="0.35433070866141736" bottom="0.35433070866141736" header="0" footer="0"/>
  <pageSetup paperSize="9"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lastPrinted>2022-01-24T08:27:18Z</cp:lastPrinted>
  <dcterms:modified xsi:type="dcterms:W3CDTF">2022-01-24T08:28:11Z</dcterms:modified>
</cp:coreProperties>
</file>