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200" yWindow="-680" windowWidth="23720" windowHeight="16260" tabRatio="500" activeTab="1"/>
  </bookViews>
  <sheets>
    <sheet name="Звіт" sheetId="1" r:id="rId1"/>
    <sheet name="Реєстр" sheetId="3" r:id="rId2"/>
  </sheets>
  <definedNames>
    <definedName name="_xlnm._FilterDatabase" localSheetId="0" hidden="1">Звіт!$A$19:$T$19</definedName>
  </definedNames>
  <calcPr calcId="140001" refMode="R1C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J12" i="3" l="1"/>
  <c r="K12" i="3"/>
  <c r="J13" i="3"/>
  <c r="K13" i="3"/>
  <c r="J14" i="3"/>
  <c r="K14" i="3"/>
  <c r="J16" i="3"/>
  <c r="K16" i="3"/>
  <c r="E18" i="3"/>
  <c r="K19" i="3"/>
  <c r="K20" i="3"/>
  <c r="K21" i="3"/>
  <c r="K22" i="3"/>
  <c r="K23" i="3"/>
  <c r="K25" i="3"/>
  <c r="K28" i="3"/>
  <c r="E29" i="3"/>
  <c r="K29" i="3"/>
  <c r="K30" i="3"/>
  <c r="C33" i="3"/>
  <c r="E33" i="3"/>
  <c r="J33" i="3"/>
  <c r="K33" i="3"/>
  <c r="J35" i="3"/>
  <c r="K35" i="3"/>
  <c r="P87" i="1"/>
  <c r="P86" i="1"/>
  <c r="P88" i="1"/>
  <c r="P89" i="1"/>
  <c r="P27" i="1"/>
  <c r="P28" i="1"/>
  <c r="P29" i="1"/>
  <c r="P26" i="1"/>
  <c r="P31" i="1"/>
  <c r="P32" i="1"/>
  <c r="P33" i="1"/>
  <c r="P30" i="1"/>
  <c r="P35" i="1"/>
  <c r="P36" i="1"/>
  <c r="P37" i="1"/>
  <c r="P34" i="1"/>
  <c r="P38" i="1"/>
  <c r="P40" i="1"/>
  <c r="N41" i="1"/>
  <c r="P41" i="1"/>
  <c r="P42" i="1"/>
  <c r="P44" i="1"/>
  <c r="P45" i="1"/>
  <c r="P46" i="1"/>
  <c r="P47" i="1"/>
  <c r="P49" i="1"/>
  <c r="P50" i="1"/>
  <c r="P51" i="1"/>
  <c r="P52" i="1"/>
  <c r="P53" i="1"/>
  <c r="P55" i="1"/>
  <c r="P56" i="1"/>
  <c r="P57" i="1"/>
  <c r="P58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80" i="1"/>
  <c r="P81" i="1"/>
  <c r="P82" i="1"/>
  <c r="P83" i="1"/>
  <c r="P84" i="1"/>
  <c r="P91" i="1"/>
  <c r="P92" i="1"/>
  <c r="P93" i="1"/>
  <c r="P94" i="1"/>
  <c r="P96" i="1"/>
  <c r="P97" i="1"/>
  <c r="P98" i="1"/>
  <c r="P21" i="1"/>
  <c r="M27" i="1"/>
  <c r="M28" i="1"/>
  <c r="M29" i="1"/>
  <c r="M26" i="1"/>
  <c r="M31" i="1"/>
  <c r="M32" i="1"/>
  <c r="M33" i="1"/>
  <c r="M30" i="1"/>
  <c r="M35" i="1"/>
  <c r="M36" i="1"/>
  <c r="M37" i="1"/>
  <c r="M34" i="1"/>
  <c r="M38" i="1"/>
  <c r="M40" i="1"/>
  <c r="K41" i="1"/>
  <c r="M41" i="1"/>
  <c r="M42" i="1"/>
  <c r="M44" i="1"/>
  <c r="M45" i="1"/>
  <c r="M46" i="1"/>
  <c r="M47" i="1"/>
  <c r="M49" i="1"/>
  <c r="M50" i="1"/>
  <c r="M51" i="1"/>
  <c r="M52" i="1"/>
  <c r="M53" i="1"/>
  <c r="M55" i="1"/>
  <c r="M56" i="1"/>
  <c r="M57" i="1"/>
  <c r="M58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80" i="1"/>
  <c r="M81" i="1"/>
  <c r="M82" i="1"/>
  <c r="M83" i="1"/>
  <c r="M84" i="1"/>
  <c r="M86" i="1"/>
  <c r="M87" i="1"/>
  <c r="M88" i="1"/>
  <c r="M89" i="1"/>
  <c r="M91" i="1"/>
  <c r="M92" i="1"/>
  <c r="M93" i="1"/>
  <c r="M94" i="1"/>
  <c r="M96" i="1"/>
  <c r="M97" i="1"/>
  <c r="M98" i="1"/>
  <c r="M21" i="1"/>
  <c r="Q92" i="1"/>
  <c r="R92" i="1"/>
  <c r="S92" i="1"/>
  <c r="G82" i="1"/>
  <c r="Q82" i="1"/>
  <c r="J82" i="1"/>
  <c r="R82" i="1"/>
  <c r="S82" i="1"/>
  <c r="Q61" i="1"/>
  <c r="R61" i="1"/>
  <c r="S61" i="1"/>
  <c r="Q62" i="1"/>
  <c r="R62" i="1"/>
  <c r="S62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69" i="1"/>
  <c r="R69" i="1"/>
  <c r="S69" i="1"/>
  <c r="Q70" i="1"/>
  <c r="R70" i="1"/>
  <c r="S70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G76" i="1"/>
  <c r="Q76" i="1"/>
  <c r="J76" i="1"/>
  <c r="R76" i="1"/>
  <c r="S76" i="1"/>
  <c r="G77" i="1"/>
  <c r="Q77" i="1"/>
  <c r="J77" i="1"/>
  <c r="R77" i="1"/>
  <c r="S77" i="1"/>
  <c r="Q21" i="1"/>
  <c r="R21" i="1"/>
  <c r="S21" i="1"/>
  <c r="S22" i="1"/>
  <c r="G27" i="1"/>
  <c r="Q27" i="1"/>
  <c r="J27" i="1"/>
  <c r="R27" i="1"/>
  <c r="S27" i="1"/>
  <c r="G28" i="1"/>
  <c r="Q28" i="1"/>
  <c r="J28" i="1"/>
  <c r="R28" i="1"/>
  <c r="S28" i="1"/>
  <c r="G29" i="1"/>
  <c r="Q29" i="1"/>
  <c r="J29" i="1"/>
  <c r="R29" i="1"/>
  <c r="S29" i="1"/>
  <c r="S26" i="1"/>
  <c r="Q31" i="1"/>
  <c r="R31" i="1"/>
  <c r="S31" i="1"/>
  <c r="Q32" i="1"/>
  <c r="R32" i="1"/>
  <c r="S32" i="1"/>
  <c r="Q33" i="1"/>
  <c r="R33" i="1"/>
  <c r="S33" i="1"/>
  <c r="S30" i="1"/>
  <c r="Q35" i="1"/>
  <c r="R35" i="1"/>
  <c r="S35" i="1"/>
  <c r="Q36" i="1"/>
  <c r="R36" i="1"/>
  <c r="S36" i="1"/>
  <c r="Q37" i="1"/>
  <c r="R37" i="1"/>
  <c r="S37" i="1"/>
  <c r="S34" i="1"/>
  <c r="S38" i="1"/>
  <c r="G40" i="1"/>
  <c r="Q40" i="1"/>
  <c r="J40" i="1"/>
  <c r="R40" i="1"/>
  <c r="S40" i="1"/>
  <c r="G41" i="1"/>
  <c r="Q41" i="1"/>
  <c r="J41" i="1"/>
  <c r="R41" i="1"/>
  <c r="S41" i="1"/>
  <c r="S42" i="1"/>
  <c r="G44" i="1"/>
  <c r="Q44" i="1"/>
  <c r="J44" i="1"/>
  <c r="R44" i="1"/>
  <c r="S44" i="1"/>
  <c r="G45" i="1"/>
  <c r="Q45" i="1"/>
  <c r="J45" i="1"/>
  <c r="R45" i="1"/>
  <c r="S45" i="1"/>
  <c r="G46" i="1"/>
  <c r="Q46" i="1"/>
  <c r="J46" i="1"/>
  <c r="R46" i="1"/>
  <c r="S46" i="1"/>
  <c r="S47" i="1"/>
  <c r="G49" i="1"/>
  <c r="Q49" i="1"/>
  <c r="J49" i="1"/>
  <c r="R49" i="1"/>
  <c r="S49" i="1"/>
  <c r="G50" i="1"/>
  <c r="Q50" i="1"/>
  <c r="J50" i="1"/>
  <c r="R50" i="1"/>
  <c r="S50" i="1"/>
  <c r="G51" i="1"/>
  <c r="Q51" i="1"/>
  <c r="J51" i="1"/>
  <c r="R51" i="1"/>
  <c r="S51" i="1"/>
  <c r="G52" i="1"/>
  <c r="Q52" i="1"/>
  <c r="J52" i="1"/>
  <c r="R52" i="1"/>
  <c r="S52" i="1"/>
  <c r="S53" i="1"/>
  <c r="G55" i="1"/>
  <c r="Q55" i="1"/>
  <c r="J55" i="1"/>
  <c r="R55" i="1"/>
  <c r="S55" i="1"/>
  <c r="G56" i="1"/>
  <c r="Q56" i="1"/>
  <c r="J56" i="1"/>
  <c r="R56" i="1"/>
  <c r="S56" i="1"/>
  <c r="G57" i="1"/>
  <c r="Q57" i="1"/>
  <c r="J57" i="1"/>
  <c r="R57" i="1"/>
  <c r="S57" i="1"/>
  <c r="S58" i="1"/>
  <c r="G60" i="1"/>
  <c r="Q60" i="1"/>
  <c r="J60" i="1"/>
  <c r="R60" i="1"/>
  <c r="S60" i="1"/>
  <c r="S78" i="1"/>
  <c r="G80" i="1"/>
  <c r="Q80" i="1"/>
  <c r="J80" i="1"/>
  <c r="R80" i="1"/>
  <c r="S80" i="1"/>
  <c r="G81" i="1"/>
  <c r="Q81" i="1"/>
  <c r="J81" i="1"/>
  <c r="R81" i="1"/>
  <c r="S81" i="1"/>
  <c r="G83" i="1"/>
  <c r="Q83" i="1"/>
  <c r="J83" i="1"/>
  <c r="R83" i="1"/>
  <c r="S83" i="1"/>
  <c r="S84" i="1"/>
  <c r="G86" i="1"/>
  <c r="Q86" i="1"/>
  <c r="J86" i="1"/>
  <c r="R86" i="1"/>
  <c r="S86" i="1"/>
  <c r="G87" i="1"/>
  <c r="Q87" i="1"/>
  <c r="J87" i="1"/>
  <c r="R87" i="1"/>
  <c r="S87" i="1"/>
  <c r="G88" i="1"/>
  <c r="Q88" i="1"/>
  <c r="J88" i="1"/>
  <c r="R88" i="1"/>
  <c r="S88" i="1"/>
  <c r="S89" i="1"/>
  <c r="Q91" i="1"/>
  <c r="R91" i="1"/>
  <c r="S91" i="1"/>
  <c r="Q93" i="1"/>
  <c r="R93" i="1"/>
  <c r="S93" i="1"/>
  <c r="S94" i="1"/>
  <c r="Q96" i="1"/>
  <c r="R96" i="1"/>
  <c r="S96" i="1"/>
  <c r="S97" i="1"/>
  <c r="S98" i="1"/>
  <c r="S100" i="1"/>
  <c r="R22" i="1"/>
  <c r="R26" i="1"/>
  <c r="R30" i="1"/>
  <c r="R34" i="1"/>
  <c r="R38" i="1"/>
  <c r="R42" i="1"/>
  <c r="R47" i="1"/>
  <c r="R53" i="1"/>
  <c r="R58" i="1"/>
  <c r="R78" i="1"/>
  <c r="R84" i="1"/>
  <c r="R89" i="1"/>
  <c r="R94" i="1"/>
  <c r="R97" i="1"/>
  <c r="R98" i="1"/>
  <c r="R100" i="1"/>
  <c r="Q22" i="1"/>
  <c r="Q26" i="1"/>
  <c r="Q30" i="1"/>
  <c r="Q34" i="1"/>
  <c r="Q38" i="1"/>
  <c r="Q42" i="1"/>
  <c r="Q47" i="1"/>
  <c r="Q53" i="1"/>
  <c r="Q58" i="1"/>
  <c r="Q78" i="1"/>
  <c r="Q84" i="1"/>
  <c r="Q89" i="1"/>
  <c r="Q94" i="1"/>
  <c r="Q97" i="1"/>
  <c r="Q98" i="1"/>
  <c r="Q100" i="1"/>
  <c r="P22" i="1"/>
  <c r="P100" i="1"/>
  <c r="M22" i="1"/>
  <c r="M100" i="1"/>
  <c r="J22" i="1"/>
  <c r="J26" i="1"/>
  <c r="J38" i="1"/>
  <c r="J42" i="1"/>
  <c r="J47" i="1"/>
  <c r="J53" i="1"/>
  <c r="J58" i="1"/>
  <c r="J78" i="1"/>
  <c r="J84" i="1"/>
  <c r="J89" i="1"/>
  <c r="J94" i="1"/>
  <c r="J97" i="1"/>
  <c r="J98" i="1"/>
  <c r="J100" i="1"/>
  <c r="G22" i="1"/>
  <c r="G26" i="1"/>
  <c r="G38" i="1"/>
  <c r="G42" i="1"/>
  <c r="G47" i="1"/>
  <c r="G53" i="1"/>
  <c r="G58" i="1"/>
  <c r="G78" i="1"/>
  <c r="G84" i="1"/>
  <c r="G89" i="1"/>
  <c r="G94" i="1"/>
  <c r="G97" i="1"/>
  <c r="G98" i="1"/>
  <c r="G100" i="1"/>
</calcChain>
</file>

<file path=xl/sharedStrings.xml><?xml version="1.0" encoding="utf-8"?>
<sst xmlns="http://schemas.openxmlformats.org/spreadsheetml/2006/main" count="449" uniqueCount="274">
  <si>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</si>
  <si>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</si>
  <si>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</si>
  <si>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</si>
  <si>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</si>
  <si>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</si>
  <si>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</si>
  <si>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</si>
  <si>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</si>
  <si>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</si>
  <si>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</si>
  <si>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</si>
  <si>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</si>
  <si>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</si>
  <si>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</si>
  <si>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</si>
  <si>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</si>
  <si>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</si>
  <si>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</si>
  <si>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</si>
  <si>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</si>
  <si>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</si>
  <si>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</si>
  <si>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</si>
  <si>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</si>
  <si>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</si>
  <si>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</si>
  <si>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</si>
  <si>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</si>
  <si>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</si>
  <si>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</si>
  <si>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</si>
  <si>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</si>
  <si>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</si>
  <si>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</si>
  <si>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</si>
  <si>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</si>
  <si>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</si>
  <si>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</si>
  <si>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</si>
  <si>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</si>
  <si>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</si>
  <si>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</si>
  <si>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</si>
  <si>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</si>
  <si>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</si>
  <si>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</si>
  <si>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</si>
  <si>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</si>
  <si>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</si>
  <si>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</si>
  <si>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</si>
  <si>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</si>
  <si>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</si>
  <si>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</si>
  <si>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</si>
  <si>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</si>
  <si>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</si>
  <si>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</si>
  <si>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</si>
  <si>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</si>
  <si>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</si>
  <si>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</si>
  <si>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</si>
  <si>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</si>
  <si>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</si>
  <si>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</si>
  <si>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</si>
  <si>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</si>
  <si>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</si>
  <si>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</si>
  <si>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</si>
  <si>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</si>
  <si>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</si>
  <si>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</si>
  <si>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</si>
  <si>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</si>
  <si>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</si>
  <si>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</si>
  <si>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</si>
  <si>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</si>
  <si>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</si>
  <si>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</si>
  <si>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</si>
  <si>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</si>
  <si>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</si>
  <si>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</si>
  <si>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</si>
  <si>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</si>
  <si>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</si>
  <si>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</si>
  <si>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</si>
  <si>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</si>
  <si>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</si>
  <si>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</si>
  <si>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</si>
  <si>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</si>
  <si>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</si>
  <si>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</si>
  <si>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</si>
  <si>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</si>
  <si>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</si>
  <si>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</si>
  <si>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</si>
  <si>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</si>
  <si>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</si>
  <si>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</si>
  <si>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</si>
  <si>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</si>
  <si>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</si>
  <si>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</si>
  <si>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</si>
  <si>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</si>
  <si>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</si>
  <si>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</si>
  <si>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</si>
  <si>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</si>
  <si>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</si>
  <si>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</si>
  <si>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</si>
  <si>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</si>
  <si>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</si>
  <si>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</si>
  <si>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</si>
  <si>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</si>
  <si>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</si>
  <si>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</si>
  <si>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</si>
  <si>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</si>
  <si>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Документально підтверджено</t>
  </si>
  <si>
    <t>Сума, грн.</t>
  </si>
  <si>
    <t>Сума оплати, грн.</t>
  </si>
  <si>
    <t>Повна назва організації Грантоотримувача: Фізична особа-підприємець ГУДЕНОК ВЯЧЕСЛАВ ОЛЕГОВИЧ</t>
  </si>
  <si>
    <t>Додаток № 4</t>
  </si>
  <si>
    <t>№ 3INST21-06220 від "27 " жовтня 2020 року</t>
  </si>
  <si>
    <t>Максимчук Тетянa Володимирівна, митець</t>
  </si>
  <si>
    <t>Міроненко Олена Павлівна, менеджер (управитель) з адміністративної діяльності</t>
  </si>
  <si>
    <t>Горобець Ольга Вікторівна, бухгалтер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</si>
  <si>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</si>
  <si>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</si>
  <si>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</si>
  <si>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</si>
  <si>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</si>
  <si>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</si>
  <si>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</si>
  <si>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</si>
  <si>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</si>
  <si>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</si>
  <si>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</si>
  <si>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</si>
  <si>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</si>
  <si>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</si>
  <si>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</si>
  <si>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Листи нержавійки 0,4: 1: (2 метри) для виготовлення глазурувальної шафи</t>
  </si>
  <si>
    <t>Труба вентиляційна нержавійка Д150 мм для виготовлення глазурувальної шафи</t>
  </si>
  <si>
    <t xml:space="preserve">Колено вентиляційне нержавійка 90градусів для виготовлення глазурувальної шафи </t>
  </si>
  <si>
    <t>Освітлення: лампи денного світла</t>
  </si>
  <si>
    <t>Листи нержавійки 0,4: 1: (2 метри) для виготовлення витяжки</t>
  </si>
  <si>
    <t>Труба вентиляційна нержавійка Д150 мм для виготовлення витяжки</t>
  </si>
  <si>
    <t>Колено вентиляційне нержавійка 90градусів для виготовлення  витяжки</t>
  </si>
  <si>
    <t xml:space="preserve">Маса шамотна керамічна ШМ-2П </t>
  </si>
  <si>
    <t xml:space="preserve">Дрова </t>
  </si>
  <si>
    <t>Папір офісний А4 80 г/м2 500 аркушів Білий</t>
  </si>
  <si>
    <t>кг</t>
  </si>
  <si>
    <t>м куб</t>
  </si>
  <si>
    <t>вартість одиниці змінилася</t>
  </si>
  <si>
    <t>вартість за одиницю збільшилась</t>
  </si>
  <si>
    <t>економія</t>
  </si>
  <si>
    <t>незначне відхилення планованої вартості</t>
  </si>
  <si>
    <t>7.4</t>
  </si>
  <si>
    <t>Створення сайту резиденції</t>
  </si>
  <si>
    <t>9.3</t>
  </si>
  <si>
    <t>Столярні роботи, ФОП Гребенюк Олександр Євгенович</t>
  </si>
  <si>
    <t>Юридичні послуги, підрядник буде обраний пізніше</t>
  </si>
  <si>
    <t>Послуги з художнього оформлення реклами, ФОП Момот Дарина Тарасівна</t>
  </si>
  <si>
    <t>Враховуючи економію було прийняте рішення виготовити додатково дерев'яний навіс над дровами</t>
  </si>
  <si>
    <t>не знялося, перерозподілено</t>
  </si>
  <si>
    <t>перерозподілена економія</t>
  </si>
  <si>
    <t>Дезінфікуючі засоби для рук (для резиденції)- Засіб антисептичний для шкіри рук GYM spirit dez 1л</t>
  </si>
  <si>
    <t>Лужний засіб для очищення термокамер (для печі) - Засіб Л2 Термо, кан 12 кг</t>
  </si>
  <si>
    <t>Картридж HP 203X CLJ M280/M281/M254 Black - HP CF543X (203X)</t>
  </si>
  <si>
    <t>Картридж до принтеру HP 203X CLJ M280/M281/M254 Magenta - HP CF540X (203X)</t>
  </si>
  <si>
    <t>Картридж HP 203X CLJ M280/M281/M254 Cyan-  HP CF541X (203X)</t>
  </si>
  <si>
    <t>Картридж HP 203X CLJ M280/M281/M254 Yellow - HP CF542X (203X)</t>
  </si>
  <si>
    <t>Вентилятор вісьовий Д150 мм для виготовлення глазурувальної шафи</t>
  </si>
  <si>
    <t>Вентилятор вісьовий Д150 мм для виготовлення витяжки</t>
  </si>
  <si>
    <t>31.12.2020р.</t>
  </si>
  <si>
    <t xml:space="preserve">Дата складання Додатку №1 до звіту з надання впевненості </t>
  </si>
  <si>
    <t>___________________ Василевич Л. Л.</t>
  </si>
  <si>
    <t>Директор  ТОВ   "АУДИТОРСЬКА ГРУПА   "БАРРІСТЕР ПЛЮС"</t>
  </si>
  <si>
    <t>транши</t>
  </si>
  <si>
    <t>-</t>
  </si>
  <si>
    <t>Всього:</t>
  </si>
  <si>
    <t>28.12.2020</t>
  </si>
  <si>
    <t>256</t>
  </si>
  <si>
    <t>АКТ викон. Робіт. Рахунок БП-0000031 від  22 грудня 2020 р.</t>
  </si>
  <si>
    <t>ДОГОВІР № 07-12/20-СП про виконання завдання з надання  впевненості від 07  грудня 2020 р.</t>
  </si>
  <si>
    <t>ТОВ   "АУДИТОРСЬКА ГРУПА   "БАРРІСТЕР ПЛЮС", ЄДРПОУ</t>
  </si>
  <si>
    <t>,</t>
  </si>
  <si>
    <t>АКТ приймання-передачі наданих послуг від 30 листопада 2020 р.</t>
  </si>
  <si>
    <t>Договір №4 від 01 листопада 2020 р.</t>
  </si>
  <si>
    <t>ФОП МОМОТ ДАРИНА ТАРАСІВНА, РНОКПП 3434807924 проводила діяльність згідно з КВЕД  62.01, 73.11</t>
  </si>
  <si>
    <t>Послуги з художнього оформлення реклами</t>
  </si>
  <si>
    <t>АКТ прийому-передачі послуг від 30  грудня 2020 р.</t>
  </si>
  <si>
    <t>ДОГОВІР №3 про надання послуг від 01  вересня 2020 р.</t>
  </si>
  <si>
    <t>ФОП ГЛАДЧУК ІГОР МИКОЛАЙОВИЧ, РНОКПП 3336911293 проводив діяльність згідно з КВЕД   69.10</t>
  </si>
  <si>
    <t>Юридичні послуги</t>
  </si>
  <si>
    <t xml:space="preserve">АКТ приймання-передачі наданих послуг від 30 грудня 2020 р. 
</t>
  </si>
  <si>
    <t xml:space="preserve">Договір № 6 від  01 вересня 2020 р.
</t>
  </si>
  <si>
    <t>ФОП ГРЕБЕНЮК ОЛЕКСАНДР ЄВГЕНОВИЧ, РНОКПП 3018302717  проводив діяльність згідно з КВЕД 16.23</t>
  </si>
  <si>
    <t>Столярні роботи</t>
  </si>
  <si>
    <t>Інші витрати пов҆язані з основною діяльністю організації</t>
  </si>
  <si>
    <t>271</t>
  </si>
  <si>
    <t>АКТ № 1 від 30.12.2020 р.</t>
  </si>
  <si>
    <t>ДОГОВІР ПРО НАДАННЯ ПОСЛУГ № 5 від 01 листопада 2020 р. ДОДАТОК №1 від 01.11.2020 р.</t>
  </si>
  <si>
    <t>БУРМАКА МАРІЯ ВІКТОРІВНА, РНОКПП 2573415263</t>
  </si>
  <si>
    <t>Видаткова накладна № 818 від 15грудня 2020 р.</t>
  </si>
  <si>
    <t>Рахунок на оплату № 856 від  15 грудня 2020 р.</t>
  </si>
  <si>
    <t xml:space="preserve">ТОВ "ВІРОБНІЧА КОМПАНІЯ "ХІМПОСТАЧ", ЄДРПОУ 38765465
</t>
  </si>
  <si>
    <t>Засіб антисептичний для рук GYM spirit dez 1л -  3шт. Засіб Сантек Л2 Термо 12кг - 2шт.</t>
  </si>
  <si>
    <t>Видаткова накладна № 2166 від 28 грудня 2020 р.</t>
  </si>
  <si>
    <t>Рахунок на оплату № 2081 від  28 грудня 2020 р.</t>
  </si>
  <si>
    <t>ФОП ЗАЇНЧКІВСЬКИЙ  ОЛЕКСАНДР ПЕТРОВИЧЧ, РНОКПП 3099820110</t>
  </si>
  <si>
    <t>Папір офісний А4 ZOOM TXTRA 80 г/м2 5 п.</t>
  </si>
  <si>
    <t>Видаткова накладна №68 від 11/12/2020 р.</t>
  </si>
  <si>
    <t>Рахунок на оплату № 68 від 11/12/ 2020 р.</t>
  </si>
  <si>
    <t>ФОП ЛАВРОВ ЮРІЙ АНАТОЛІЙОВИЧ, РНОКПП 3027101754</t>
  </si>
  <si>
    <t>Видаткова накладна №ЕЛ000010847 від 24 грудня 2020 р.</t>
  </si>
  <si>
    <t>Рахунок на оплату по замовленню № ЕЛ000009115 від 14 грудня 2020 р.</t>
  </si>
  <si>
    <t>ПП "ЕЛЕГАНТ-БОРИСПІЛЬ", ЄДРПОУ 20582518</t>
  </si>
  <si>
    <t>Світильник BIOM SML-S02-70 LED 7шт.</t>
  </si>
  <si>
    <t>Видаткова накладна №424 від 11 грудня 2020 р.</t>
  </si>
  <si>
    <t>Рахунок на оплату № 424 від 10 грудня 2020 р.</t>
  </si>
  <si>
    <t>ФОП ГРАЧОВ СЕРГІЙ ВОЛОДИМИРОВИЧ., РНОКПП 3074809211</t>
  </si>
  <si>
    <t>Вироби з нержавійкі та вентілятор Д150 мм</t>
  </si>
  <si>
    <t>6.5-6.8, 6.10-6.13</t>
  </si>
  <si>
    <t>Видаткова накладна №127 від 28 грудня 2020 р.</t>
  </si>
  <si>
    <t>Рахунок 127 від 28 грудня 2020 р.</t>
  </si>
  <si>
    <t>ФОП БІДУЛЯ С.Л., РНОКПП 2163108312</t>
  </si>
  <si>
    <t>Картридж до принтеру HP</t>
  </si>
  <si>
    <t>6.1-6.4</t>
  </si>
  <si>
    <t>260, 264, 267</t>
  </si>
  <si>
    <t>згідно Закону України №2464-VІ "Про збір та облік єдиного внеску на загальнообов'язкове державне соціальне страхування"</t>
  </si>
  <si>
    <t>Соціальні внески з оплати праці</t>
  </si>
  <si>
    <t>270, 268, 269</t>
  </si>
  <si>
    <t>АКТ приймання-передачі  наданих послуг від 30 грудня 2020 р.</t>
  </si>
  <si>
    <t>ДОГОВІР №7 від 30 вересня   2020 р.</t>
  </si>
  <si>
    <t>ГОРОБЕЦЬ ОЛЬГА ВІКТОРІВНА, РНОКПП 2422907622</t>
  </si>
  <si>
    <t>Бухгалтер</t>
  </si>
  <si>
    <t>273, 265, 263</t>
  </si>
  <si>
    <t>АКТ приймання-передачі наданих послуг від 31 грудня 2020  р.</t>
  </si>
  <si>
    <t>ДОГОВІР №2  від 01 вересня  2020 р.</t>
  </si>
  <si>
    <t>МІРОНЕНКО ОЛЕНА ПАВЛІВНА, РНОКПП 2817506585</t>
  </si>
  <si>
    <t>Менеджер (управитель) з адміністративної діяльності</t>
  </si>
  <si>
    <t>262, 261, 259</t>
  </si>
  <si>
    <t xml:space="preserve">АКТ приймання-передачі  наданих послуг від  31 грудня 2020 р. </t>
  </si>
  <si>
    <t>ДОГОВІР №1  від 01 вересня  2020 р.</t>
  </si>
  <si>
    <t>МАКСИМЧУК ТЕТЯНA ВОЛОДИМИРІВНА, РНОКПП 2654905886</t>
  </si>
  <si>
    <t xml:space="preserve"> Митець</t>
  </si>
  <si>
    <t>1.2.</t>
  </si>
  <si>
    <t>Оплата праці</t>
  </si>
  <si>
    <t>Сума боргу, грн.</t>
  </si>
  <si>
    <t>Дата платіжного доручення</t>
  </si>
  <si>
    <t xml:space="preserve">Номер платіжного доручення </t>
  </si>
  <si>
    <t>Акт/Видаткова накладна/Акт списання, додатки до договору (номер та дата)</t>
  </si>
  <si>
    <t>Договір, додатки до договору (номер та дата)</t>
  </si>
  <si>
    <t>Назва Контрагента (код ЄДРПОУ) Виконавця (РНОКПП )</t>
  </si>
  <si>
    <t>Назва розділів і статей витрат</t>
  </si>
  <si>
    <t>Розділ:Підрозділ:Стаття:Пункт</t>
  </si>
  <si>
    <t>Витрати за даними звіту про використання гранту :</t>
  </si>
  <si>
    <t xml:space="preserve">        за проєктом інституційної підтримки № 3INST21-06220 у період з 01.09.2020 року по 31.12.2020 року                                                                                  </t>
  </si>
  <si>
    <t>Реєстр документів, що підтверджують достовірність фактичних витрат та цільове використання коштів ФОП ГУДЕНОК ВЯЧЕСЛАВ ОЛЕГОВИЧ</t>
  </si>
  <si>
    <t xml:space="preserve">Додаток №1 до Звіту незалежного аудитора 
</t>
  </si>
  <si>
    <r>
      <rPr>
        <b/>
        <sz val="18"/>
        <rFont val="Baskerville Old Face"/>
        <family val="1"/>
      </rPr>
      <t>Т</t>
    </r>
    <r>
      <rPr>
        <b/>
        <sz val="18"/>
        <rFont val="Monotype Corsiva"/>
        <family val="4"/>
        <charset val="204"/>
      </rPr>
      <t>овариство з обмеженою відповідальністю "Аудиторська група "Баррістер Плюс"</t>
    </r>
    <r>
      <rPr>
        <sz val="10"/>
        <rFont val="Monotype Corsiva"/>
        <family val="4"/>
        <charset val="204"/>
      </rPr>
      <t xml:space="preserve">
№ 4497 в реєстрі суб’єктів аудиторської діяльності
Україна, м. Київ, вул. Озерна, 24, к. 58, тел. 8(044)412-93-96, ,8(067)238-29-94, e-mail: ludmila_vasilevich@ukr.net</t>
    </r>
    <r>
      <rPr>
        <sz val="10"/>
        <rFont val="Calibri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</si>
</sst>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_-* #,##0.00\ _₴_-;\-* #,##0.00\ _₴_-;_-* &quot;-&quot;??\ _₴_-;_-@_-"/>
    <numFmt numFmtId="169" formatCode="#,##0.00_ ;\-#,##0.00\ "/>
    <numFmt numFmtId="170" formatCode="_(&quot;$&quot;* #,##0.00_);_(&quot;$&quot;* \(#,##0.00\);_(&quot;$&quot;* &quot;-&quot;??_);_(@_)"/>
    <numFmt numFmtId="171" formatCode="_-* #,##0.00_р_._-;\-* #,##0.00_р_._-;_-* &quot;-&quot;??_р_._-;_-@_-"/>
    <numFmt numFmtId="172" formatCode="_-* #,##0.00_₴_-;\-* #,##0.00_₴_-;_-* &quot;-&quot;??_₴_-;_-@_-"/>
  </numFmts>
  <fonts count="62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u/>
      <sz val="11"/>
      <color theme="10"/>
      <name val="Arial"/>
    </font>
    <font>
      <u/>
      <sz val="11"/>
      <color theme="11"/>
      <name val="Arial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b/>
      <sz val="11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6" tint="-0.499984740745262"/>
      <name val="Calibri"/>
      <family val="2"/>
      <charset val="204"/>
      <scheme val="minor"/>
    </font>
    <font>
      <sz val="11"/>
      <color theme="6" tint="-0.499984740745262"/>
      <name val="Times New Roman"/>
      <family val="1"/>
      <charset val="204"/>
    </font>
    <font>
      <sz val="11"/>
      <color theme="8" tint="-0.49998474074526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8"/>
      <name val="Baskerville Old Face"/>
      <family val="1"/>
    </font>
    <font>
      <b/>
      <sz val="18"/>
      <name val="Monotype Corsiva"/>
      <family val="4"/>
      <charset val="204"/>
    </font>
    <font>
      <sz val="10"/>
      <name val="Monotype Corsiva"/>
      <family val="4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0"/>
      <name val="Helv"/>
    </font>
    <font>
      <sz val="10"/>
      <name val="Arial Cyr"/>
      <family val="2"/>
      <charset val="204"/>
    </font>
    <font>
      <sz val="10"/>
      <name val="Tahoma"/>
      <family val="2"/>
    </font>
    <font>
      <sz val="10"/>
      <color rgb="FF000000"/>
      <name val="Arimo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indexed="22"/>
        <bgColor indexed="50"/>
      </patternFill>
    </fill>
  </fills>
  <borders count="12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indexed="21"/>
      </bottom>
      <diagonal/>
    </border>
  </borders>
  <cellStyleXfs count="33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168" fontId="24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170" fontId="56" fillId="0" borderId="0" applyFont="0" applyFill="0" applyBorder="0" applyAlignment="0" applyProtection="0"/>
    <xf numFmtId="38" fontId="57" fillId="0" borderId="128"/>
    <xf numFmtId="0" fontId="58" fillId="0" borderId="0"/>
    <xf numFmtId="0" fontId="58" fillId="0" borderId="0"/>
    <xf numFmtId="0" fontId="56" fillId="0" borderId="0"/>
    <xf numFmtId="0" fontId="24" fillId="0" borderId="0"/>
    <xf numFmtId="0" fontId="59" fillId="7" borderId="0">
      <alignment vertical="center"/>
    </xf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60" fillId="0" borderId="0"/>
    <xf numFmtId="171" fontId="61" fillId="0" borderId="0" applyFont="0" applyFill="0" applyBorder="0" applyAlignment="0" applyProtection="0"/>
    <xf numFmtId="171" fontId="61" fillId="0" borderId="0" applyFont="0" applyFill="0" applyBorder="0" applyAlignment="0" applyProtection="0"/>
    <xf numFmtId="171" fontId="61" fillId="0" borderId="0" applyFont="0" applyFill="0" applyBorder="0" applyAlignment="0" applyProtection="0"/>
    <xf numFmtId="171" fontId="61" fillId="0" borderId="0" applyFont="0" applyFill="0" applyBorder="0" applyAlignment="0" applyProtection="0"/>
    <xf numFmtId="168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71" fontId="58" fillId="0" borderId="0" applyFont="0" applyFill="0" applyBorder="0" applyAlignment="0" applyProtection="0"/>
  </cellStyleXfs>
  <cellXfs count="402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vertical="top" wrapText="1"/>
    </xf>
    <xf numFmtId="0" fontId="9" fillId="4" borderId="20" xfId="0" applyFont="1" applyFill="1" applyBorder="1" applyAlignment="1">
      <alignment horizontal="center" vertical="top" wrapText="1"/>
    </xf>
    <xf numFmtId="0" fontId="9" fillId="4" borderId="21" xfId="0" applyFont="1" applyFill="1" applyBorder="1" applyAlignment="1">
      <alignment vertical="top" wrapText="1"/>
    </xf>
    <xf numFmtId="165" fontId="10" fillId="4" borderId="22" xfId="0" applyNumberFormat="1" applyFont="1" applyFill="1" applyBorder="1" applyAlignment="1">
      <alignment vertical="top" wrapText="1"/>
    </xf>
    <xf numFmtId="3" fontId="10" fillId="4" borderId="19" xfId="0" applyNumberFormat="1" applyFont="1" applyFill="1" applyBorder="1" applyAlignment="1">
      <alignment vertical="top" wrapText="1"/>
    </xf>
    <xf numFmtId="4" fontId="10" fillId="4" borderId="20" xfId="0" applyNumberFormat="1" applyFont="1" applyFill="1" applyBorder="1" applyAlignment="1">
      <alignment vertical="top" wrapText="1"/>
    </xf>
    <xf numFmtId="4" fontId="10" fillId="4" borderId="21" xfId="0" applyNumberFormat="1" applyFont="1" applyFill="1" applyBorder="1" applyAlignment="1">
      <alignment horizontal="right" vertical="top" wrapText="1"/>
    </xf>
    <xf numFmtId="0" fontId="10" fillId="4" borderId="23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166" fontId="5" fillId="0" borderId="24" xfId="0" applyNumberFormat="1" applyFont="1" applyBorder="1" applyAlignment="1">
      <alignment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6" fillId="0" borderId="28" xfId="0" applyFont="1" applyBorder="1" applyAlignment="1">
      <alignment vertical="center" wrapText="1"/>
    </xf>
    <xf numFmtId="167" fontId="12" fillId="4" borderId="29" xfId="0" applyNumberFormat="1" applyFont="1" applyFill="1" applyBorder="1" applyAlignment="1">
      <alignment vertical="top"/>
    </xf>
    <xf numFmtId="167" fontId="9" fillId="4" borderId="30" xfId="0" applyNumberFormat="1" applyFont="1" applyFill="1" applyBorder="1" applyAlignment="1">
      <alignment horizontal="center" vertical="top"/>
    </xf>
    <xf numFmtId="167" fontId="9" fillId="4" borderId="30" xfId="0" applyNumberFormat="1" applyFont="1" applyFill="1" applyBorder="1" applyAlignment="1">
      <alignment vertical="top"/>
    </xf>
    <xf numFmtId="167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4" fontId="9" fillId="4" borderId="33" xfId="0" applyNumberFormat="1" applyFont="1" applyFill="1" applyBorder="1" applyAlignment="1">
      <alignment vertical="top"/>
    </xf>
    <xf numFmtId="4" fontId="9" fillId="4" borderId="34" xfId="0" applyNumberFormat="1" applyFont="1" applyFill="1" applyBorder="1" applyAlignment="1">
      <alignment horizontal="right" vertical="top"/>
    </xf>
    <xf numFmtId="0" fontId="6" fillId="4" borderId="35" xfId="0" applyFont="1" applyFill="1" applyBorder="1" applyAlignment="1">
      <alignment vertical="top" wrapText="1"/>
    </xf>
    <xf numFmtId="167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9" fillId="4" borderId="15" xfId="0" applyFont="1" applyFill="1" applyBorder="1" applyAlignment="1">
      <alignment vertical="top" wrapText="1"/>
    </xf>
    <xf numFmtId="0" fontId="9" fillId="4" borderId="16" xfId="0" applyFont="1" applyFill="1" applyBorder="1" applyAlignment="1">
      <alignment horizontal="center" vertical="top" wrapText="1"/>
    </xf>
    <xf numFmtId="0" fontId="9" fillId="4" borderId="17" xfId="0" applyFont="1" applyFill="1" applyBorder="1" applyAlignment="1">
      <alignment vertical="top" wrapText="1"/>
    </xf>
    <xf numFmtId="165" fontId="10" fillId="4" borderId="36" xfId="0" applyNumberFormat="1" applyFont="1" applyFill="1" applyBorder="1" applyAlignment="1">
      <alignment vertical="top" wrapText="1"/>
    </xf>
    <xf numFmtId="3" fontId="10" fillId="4" borderId="15" xfId="0" applyNumberFormat="1" applyFont="1" applyFill="1" applyBorder="1" applyAlignment="1">
      <alignment vertical="top" wrapText="1"/>
    </xf>
    <xf numFmtId="4" fontId="10" fillId="4" borderId="16" xfId="0" applyNumberFormat="1" applyFont="1" applyFill="1" applyBorder="1" applyAlignment="1">
      <alignment vertical="top" wrapText="1"/>
    </xf>
    <xf numFmtId="4" fontId="10" fillId="4" borderId="17" xfId="0" applyNumberFormat="1" applyFont="1" applyFill="1" applyBorder="1" applyAlignment="1">
      <alignment horizontal="right" vertical="top" wrapText="1"/>
    </xf>
    <xf numFmtId="0" fontId="10" fillId="4" borderId="18" xfId="0" applyFont="1" applyFill="1" applyBorder="1" applyAlignment="1">
      <alignment vertical="top" wrapText="1"/>
    </xf>
    <xf numFmtId="166" fontId="5" fillId="5" borderId="37" xfId="0" applyNumberFormat="1" applyFont="1" applyFill="1" applyBorder="1" applyAlignment="1">
      <alignment vertical="center" wrapText="1"/>
    </xf>
    <xf numFmtId="49" fontId="5" fillId="5" borderId="36" xfId="0" applyNumberFormat="1" applyFont="1" applyFill="1" applyBorder="1" applyAlignment="1">
      <alignment horizontal="center" vertical="center" wrapText="1"/>
    </xf>
    <xf numFmtId="166" fontId="5" fillId="5" borderId="38" xfId="0" applyNumberFormat="1" applyFont="1" applyFill="1" applyBorder="1" applyAlignment="1">
      <alignment horizontal="center" vertical="center" wrapText="1"/>
    </xf>
    <xf numFmtId="3" fontId="5" fillId="5" borderId="38" xfId="0" applyNumberFormat="1" applyFont="1" applyFill="1" applyBorder="1" applyAlignment="1">
      <alignment horizontal="center" vertical="center" wrapText="1"/>
    </xf>
    <xf numFmtId="4" fontId="5" fillId="5" borderId="38" xfId="0" applyNumberFormat="1" applyFont="1" applyFill="1" applyBorder="1" applyAlignment="1">
      <alignment horizontal="center" vertical="center" wrapText="1"/>
    </xf>
    <xf numFmtId="4" fontId="5" fillId="5" borderId="38" xfId="0" applyNumberFormat="1" applyFont="1" applyFill="1" applyBorder="1" applyAlignment="1">
      <alignment horizontal="right" vertical="center" wrapText="1"/>
    </xf>
    <xf numFmtId="0" fontId="5" fillId="5" borderId="18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6" fontId="5" fillId="5" borderId="29" xfId="0" applyNumberFormat="1" applyFont="1" applyFill="1" applyBorder="1" applyAlignment="1">
      <alignment vertical="center" wrapText="1"/>
    </xf>
    <xf numFmtId="49" fontId="5" fillId="5" borderId="31" xfId="0" applyNumberFormat="1" applyFont="1" applyFill="1" applyBorder="1" applyAlignment="1">
      <alignment horizontal="center" vertical="center" wrapText="1"/>
    </xf>
    <xf numFmtId="166" fontId="5" fillId="5" borderId="30" xfId="0" applyNumberFormat="1" applyFont="1" applyFill="1" applyBorder="1" applyAlignment="1">
      <alignment horizontal="center" vertical="center" wrapText="1"/>
    </xf>
    <xf numFmtId="3" fontId="5" fillId="5" borderId="30" xfId="0" applyNumberFormat="1" applyFont="1" applyFill="1" applyBorder="1" applyAlignment="1">
      <alignment horizontal="center" vertical="center" wrapText="1"/>
    </xf>
    <xf numFmtId="4" fontId="5" fillId="5" borderId="30" xfId="0" applyNumberFormat="1" applyFont="1" applyFill="1" applyBorder="1" applyAlignment="1">
      <alignment horizontal="center" vertical="center" wrapText="1"/>
    </xf>
    <xf numFmtId="4" fontId="5" fillId="5" borderId="39" xfId="0" applyNumberFormat="1" applyFont="1" applyFill="1" applyBorder="1" applyAlignment="1">
      <alignment horizontal="right" vertical="center" wrapText="1"/>
    </xf>
    <xf numFmtId="0" fontId="5" fillId="5" borderId="40" xfId="0" applyFont="1" applyFill="1" applyBorder="1" applyAlignment="1">
      <alignment vertical="center" wrapText="1"/>
    </xf>
    <xf numFmtId="166" fontId="5" fillId="0" borderId="41" xfId="0" applyNumberFormat="1" applyFont="1" applyBorder="1" applyAlignment="1">
      <alignment vertical="top" wrapText="1"/>
    </xf>
    <xf numFmtId="49" fontId="5" fillId="0" borderId="42" xfId="0" applyNumberFormat="1" applyFont="1" applyBorder="1" applyAlignment="1">
      <alignment horizontal="center" vertical="top" wrapText="1"/>
    </xf>
    <xf numFmtId="166" fontId="6" fillId="0" borderId="43" xfId="0" applyNumberFormat="1" applyFont="1" applyBorder="1" applyAlignment="1">
      <alignment vertical="top" wrapText="1"/>
    </xf>
    <xf numFmtId="166" fontId="6" fillId="0" borderId="42" xfId="0" applyNumberFormat="1" applyFont="1" applyBorder="1" applyAlignment="1">
      <alignment horizontal="center" vertical="top" wrapText="1"/>
    </xf>
    <xf numFmtId="3" fontId="6" fillId="0" borderId="44" xfId="0" applyNumberFormat="1" applyFont="1" applyBorder="1" applyAlignment="1">
      <alignment horizontal="center" vertical="top" wrapText="1"/>
    </xf>
    <xf numFmtId="4" fontId="6" fillId="0" borderId="45" xfId="0" applyNumberFormat="1" applyFont="1" applyBorder="1" applyAlignment="1">
      <alignment horizontal="center" vertical="top" wrapText="1"/>
    </xf>
    <xf numFmtId="4" fontId="6" fillId="0" borderId="46" xfId="0" applyNumberFormat="1" applyFont="1" applyBorder="1" applyAlignment="1">
      <alignment horizontal="right" vertical="top" wrapText="1"/>
    </xf>
    <xf numFmtId="0" fontId="6" fillId="0" borderId="43" xfId="0" applyFont="1" applyBorder="1" applyAlignment="1">
      <alignment vertical="top" wrapText="1"/>
    </xf>
    <xf numFmtId="166" fontId="5" fillId="0" borderId="27" xfId="0" applyNumberFormat="1" applyFont="1" applyBorder="1" applyAlignment="1">
      <alignment vertical="top" wrapText="1"/>
    </xf>
    <xf numFmtId="49" fontId="5" fillId="0" borderId="47" xfId="0" applyNumberFormat="1" applyFont="1" applyBorder="1" applyAlignment="1">
      <alignment horizontal="center" vertical="top" wrapText="1"/>
    </xf>
    <xf numFmtId="166" fontId="5" fillId="0" borderId="48" xfId="0" applyNumberFormat="1" applyFont="1" applyBorder="1" applyAlignment="1">
      <alignment vertical="top" wrapText="1"/>
    </xf>
    <xf numFmtId="49" fontId="5" fillId="0" borderId="49" xfId="0" applyNumberFormat="1" applyFont="1" applyBorder="1" applyAlignment="1">
      <alignment horizontal="center" vertical="top" wrapText="1"/>
    </xf>
    <xf numFmtId="166" fontId="6" fillId="0" borderId="50" xfId="0" applyNumberFormat="1" applyFont="1" applyBorder="1" applyAlignment="1">
      <alignment vertical="top" wrapText="1"/>
    </xf>
    <xf numFmtId="166" fontId="6" fillId="0" borderId="51" xfId="0" applyNumberFormat="1" applyFont="1" applyBorder="1" applyAlignment="1">
      <alignment horizontal="center" vertical="top" wrapText="1"/>
    </xf>
    <xf numFmtId="3" fontId="6" fillId="0" borderId="52" xfId="0" applyNumberFormat="1" applyFont="1" applyBorder="1" applyAlignment="1">
      <alignment horizontal="center" vertical="top" wrapText="1"/>
    </xf>
    <xf numFmtId="4" fontId="6" fillId="0" borderId="53" xfId="0" applyNumberFormat="1" applyFont="1" applyBorder="1" applyAlignment="1">
      <alignment horizontal="center" vertical="top" wrapText="1"/>
    </xf>
    <xf numFmtId="4" fontId="6" fillId="0" borderId="54" xfId="0" applyNumberFormat="1" applyFont="1" applyBorder="1" applyAlignment="1">
      <alignment horizontal="right" vertical="top" wrapText="1"/>
    </xf>
    <xf numFmtId="0" fontId="6" fillId="0" borderId="50" xfId="0" applyFont="1" applyBorder="1" applyAlignment="1">
      <alignment vertical="top" wrapText="1"/>
    </xf>
    <xf numFmtId="166" fontId="5" fillId="6" borderId="59" xfId="0" applyNumberFormat="1" applyFont="1" applyFill="1" applyBorder="1" applyAlignment="1">
      <alignment vertical="center"/>
    </xf>
    <xf numFmtId="49" fontId="5" fillId="6" borderId="39" xfId="0" applyNumberFormat="1" applyFont="1" applyFill="1" applyBorder="1" applyAlignment="1">
      <alignment horizontal="center" vertical="center"/>
    </xf>
    <xf numFmtId="166" fontId="6" fillId="6" borderId="60" xfId="0" applyNumberFormat="1" applyFont="1" applyFill="1" applyBorder="1" applyAlignment="1">
      <alignment vertical="center"/>
    </xf>
    <xf numFmtId="166" fontId="6" fillId="6" borderId="31" xfId="0" applyNumberFormat="1" applyFont="1" applyFill="1" applyBorder="1" applyAlignment="1">
      <alignment horizontal="center" vertical="center" wrapText="1"/>
    </xf>
    <xf numFmtId="3" fontId="6" fillId="6" borderId="59" xfId="0" applyNumberFormat="1" applyFont="1" applyFill="1" applyBorder="1" applyAlignment="1">
      <alignment horizontal="center" vertical="center" wrapText="1"/>
    </xf>
    <xf numFmtId="4" fontId="6" fillId="6" borderId="39" xfId="0" applyNumberFormat="1" applyFont="1" applyFill="1" applyBorder="1" applyAlignment="1">
      <alignment horizontal="center" vertical="center" wrapText="1"/>
    </xf>
    <xf numFmtId="4" fontId="6" fillId="6" borderId="60" xfId="0" applyNumberFormat="1" applyFont="1" applyFill="1" applyBorder="1" applyAlignment="1">
      <alignment horizontal="right" vertical="center" wrapText="1"/>
    </xf>
    <xf numFmtId="0" fontId="6" fillId="6" borderId="40" xfId="0" applyFont="1" applyFill="1" applyBorder="1" applyAlignment="1">
      <alignment vertical="center" wrapText="1"/>
    </xf>
    <xf numFmtId="4" fontId="5" fillId="5" borderId="30" xfId="0" applyNumberFormat="1" applyFont="1" applyFill="1" applyBorder="1" applyAlignment="1">
      <alignment horizontal="right" vertical="center" wrapText="1"/>
    </xf>
    <xf numFmtId="49" fontId="5" fillId="0" borderId="61" xfId="0" applyNumberFormat="1" applyFont="1" applyBorder="1" applyAlignment="1">
      <alignment horizontal="center" vertical="top" wrapText="1"/>
    </xf>
    <xf numFmtId="4" fontId="13" fillId="0" borderId="45" xfId="0" applyNumberFormat="1" applyFont="1" applyBorder="1" applyAlignment="1">
      <alignment horizontal="center" vertical="top" wrapText="1"/>
    </xf>
    <xf numFmtId="167" fontId="6" fillId="0" borderId="62" xfId="0" applyNumberFormat="1" applyFont="1" applyBorder="1" applyAlignment="1">
      <alignment vertical="top" wrapText="1"/>
    </xf>
    <xf numFmtId="166" fontId="7" fillId="5" borderId="29" xfId="0" applyNumberFormat="1" applyFont="1" applyFill="1" applyBorder="1" applyAlignment="1">
      <alignment vertical="center" wrapText="1"/>
    </xf>
    <xf numFmtId="167" fontId="6" fillId="0" borderId="25" xfId="0" applyNumberFormat="1" applyFont="1" applyBorder="1" applyAlignment="1">
      <alignment vertical="top" wrapText="1"/>
    </xf>
    <xf numFmtId="167" fontId="6" fillId="0" borderId="63" xfId="0" applyNumberFormat="1" applyFont="1" applyBorder="1" applyAlignment="1">
      <alignment vertical="top" wrapText="1"/>
    </xf>
    <xf numFmtId="166" fontId="7" fillId="6" borderId="59" xfId="0" applyNumberFormat="1" applyFont="1" applyFill="1" applyBorder="1" applyAlignment="1">
      <alignment vertical="center"/>
    </xf>
    <xf numFmtId="167" fontId="6" fillId="0" borderId="62" xfId="0" applyNumberFormat="1" applyFont="1" applyBorder="1" applyAlignment="1">
      <alignment horizontal="left" vertical="top" wrapText="1"/>
    </xf>
    <xf numFmtId="167" fontId="6" fillId="0" borderId="64" xfId="0" applyNumberFormat="1" applyFont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center"/>
    </xf>
    <xf numFmtId="49" fontId="14" fillId="5" borderId="31" xfId="0" applyNumberFormat="1" applyFont="1" applyFill="1" applyBorder="1" applyAlignment="1">
      <alignment horizontal="center" wrapText="1"/>
    </xf>
    <xf numFmtId="166" fontId="15" fillId="5" borderId="65" xfId="0" applyNumberFormat="1" applyFont="1" applyFill="1" applyBorder="1" applyAlignment="1">
      <alignment wrapText="1"/>
    </xf>
    <xf numFmtId="49" fontId="14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6" fillId="0" borderId="43" xfId="0" applyNumberFormat="1" applyFont="1" applyBorder="1" applyAlignment="1">
      <alignment horizontal="center" vertical="top" wrapText="1"/>
    </xf>
    <xf numFmtId="49" fontId="14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5" fillId="6" borderId="71" xfId="0" applyNumberFormat="1" applyFont="1" applyFill="1" applyBorder="1" applyAlignment="1">
      <alignment horizontal="center" vertical="center"/>
    </xf>
    <xf numFmtId="166" fontId="6" fillId="6" borderId="34" xfId="0" applyNumberFormat="1" applyFont="1" applyFill="1" applyBorder="1" applyAlignment="1">
      <alignment vertical="center"/>
    </xf>
    <xf numFmtId="49" fontId="15" fillId="5" borderId="36" xfId="0" applyNumberFormat="1" applyFont="1" applyFill="1" applyBorder="1" applyAlignment="1">
      <alignment horizontal="center" wrapText="1"/>
    </xf>
    <xf numFmtId="49" fontId="15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5" fillId="6" borderId="33" xfId="0" applyNumberFormat="1" applyFont="1" applyFill="1" applyBorder="1" applyAlignment="1">
      <alignment horizontal="center" vertical="center"/>
    </xf>
    <xf numFmtId="166" fontId="12" fillId="4" borderId="59" xfId="0" applyNumberFormat="1" applyFont="1" applyFill="1" applyBorder="1" applyAlignment="1">
      <alignment vertical="top"/>
    </xf>
    <xf numFmtId="166" fontId="9" fillId="4" borderId="39" xfId="0" applyNumberFormat="1" applyFont="1" applyFill="1" applyBorder="1" applyAlignment="1">
      <alignment horizontal="center" vertical="top"/>
    </xf>
    <xf numFmtId="166" fontId="9" fillId="4" borderId="60" xfId="0" applyNumberFormat="1" applyFont="1" applyFill="1" applyBorder="1" applyAlignment="1">
      <alignment vertical="top"/>
    </xf>
    <xf numFmtId="166" fontId="9" fillId="4" borderId="31" xfId="0" applyNumberFormat="1" applyFont="1" applyFill="1" applyBorder="1" applyAlignment="1">
      <alignment vertical="top"/>
    </xf>
    <xf numFmtId="3" fontId="9" fillId="4" borderId="59" xfId="0" applyNumberFormat="1" applyFont="1" applyFill="1" applyBorder="1" applyAlignment="1">
      <alignment vertical="top"/>
    </xf>
    <xf numFmtId="4" fontId="9" fillId="4" borderId="39" xfId="0" applyNumberFormat="1" applyFont="1" applyFill="1" applyBorder="1" applyAlignment="1">
      <alignment vertical="top"/>
    </xf>
    <xf numFmtId="4" fontId="9" fillId="4" borderId="60" xfId="0" applyNumberFormat="1" applyFont="1" applyFill="1" applyBorder="1" applyAlignment="1">
      <alignment horizontal="right" vertical="top"/>
    </xf>
    <xf numFmtId="0" fontId="9" fillId="4" borderId="40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166" fontId="6" fillId="0" borderId="74" xfId="0" applyNumberFormat="1" applyFont="1" applyBorder="1" applyAlignment="1">
      <alignment wrapText="1"/>
    </xf>
    <xf numFmtId="3" fontId="6" fillId="0" borderId="74" xfId="0" applyNumberFormat="1" applyFont="1" applyBorder="1" applyAlignment="1">
      <alignment wrapText="1"/>
    </xf>
    <xf numFmtId="4" fontId="6" fillId="0" borderId="74" xfId="0" applyNumberFormat="1" applyFont="1" applyBorder="1" applyAlignment="1">
      <alignment wrapText="1"/>
    </xf>
    <xf numFmtId="4" fontId="6" fillId="0" borderId="74" xfId="0" applyNumberFormat="1" applyFont="1" applyBorder="1" applyAlignment="1">
      <alignment horizontal="right" vertical="top" wrapText="1"/>
    </xf>
    <xf numFmtId="0" fontId="6" fillId="0" borderId="72" xfId="0" applyFont="1" applyBorder="1" applyAlignment="1">
      <alignment wrapText="1"/>
    </xf>
    <xf numFmtId="166" fontId="5" fillId="4" borderId="31" xfId="0" applyNumberFormat="1" applyFont="1" applyFill="1" applyBorder="1" applyAlignment="1">
      <alignment wrapText="1"/>
    </xf>
    <xf numFmtId="3" fontId="5" fillId="4" borderId="76" xfId="0" applyNumberFormat="1" applyFont="1" applyFill="1" applyBorder="1" applyAlignment="1">
      <alignment wrapText="1"/>
    </xf>
    <xf numFmtId="4" fontId="5" fillId="4" borderId="39" xfId="0" applyNumberFormat="1" applyFont="1" applyFill="1" applyBorder="1" applyAlignment="1">
      <alignment wrapText="1"/>
    </xf>
    <xf numFmtId="4" fontId="5" fillId="4" borderId="39" xfId="0" applyNumberFormat="1" applyFont="1" applyFill="1" applyBorder="1" applyAlignment="1">
      <alignment horizontal="right" vertical="top" wrapText="1"/>
    </xf>
    <xf numFmtId="3" fontId="5" fillId="4" borderId="39" xfId="0" applyNumberFormat="1" applyFont="1" applyFill="1" applyBorder="1" applyAlignment="1">
      <alignment wrapText="1"/>
    </xf>
    <xf numFmtId="4" fontId="5" fillId="4" borderId="77" xfId="0" applyNumberFormat="1" applyFont="1" applyFill="1" applyBorder="1" applyAlignment="1">
      <alignment horizontal="right" vertical="top" wrapText="1"/>
    </xf>
    <xf numFmtId="4" fontId="5" fillId="4" borderId="31" xfId="0" applyNumberFormat="1" applyFont="1" applyFill="1" applyBorder="1" applyAlignment="1">
      <alignment horizontal="right" vertical="top" wrapText="1"/>
    </xf>
    <xf numFmtId="0" fontId="5" fillId="4" borderId="4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70" xfId="0" applyFont="1" applyBorder="1" applyAlignment="1">
      <alignment wrapText="1"/>
    </xf>
    <xf numFmtId="3" fontId="6" fillId="0" borderId="70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/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166" fontId="6" fillId="0" borderId="47" xfId="0" applyNumberFormat="1" applyFont="1" applyBorder="1" applyAlignment="1">
      <alignment vertical="top" wrapText="1"/>
    </xf>
    <xf numFmtId="166" fontId="6" fillId="0" borderId="49" xfId="0" applyNumberFormat="1" applyFont="1" applyBorder="1" applyAlignment="1">
      <alignment vertical="top" wrapText="1"/>
    </xf>
    <xf numFmtId="3" fontId="6" fillId="0" borderId="81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3" fontId="6" fillId="0" borderId="80" xfId="0" applyNumberFormat="1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center" vertical="top" wrapText="1"/>
    </xf>
    <xf numFmtId="3" fontId="6" fillId="0" borderId="82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166" fontId="6" fillId="0" borderId="23" xfId="0" applyNumberFormat="1" applyFont="1" applyBorder="1" applyAlignment="1">
      <alignment horizontal="center" vertical="top" wrapText="1"/>
    </xf>
    <xf numFmtId="166" fontId="6" fillId="0" borderId="50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3" fontId="6" fillId="0" borderId="83" xfId="0" applyNumberFormat="1" applyFont="1" applyBorder="1" applyAlignment="1">
      <alignment horizontal="center" vertical="top" wrapText="1"/>
    </xf>
    <xf numFmtId="4" fontId="6" fillId="0" borderId="84" xfId="0" applyNumberFormat="1" applyFont="1" applyBorder="1" applyAlignment="1">
      <alignment horizontal="center" vertical="top" wrapText="1"/>
    </xf>
    <xf numFmtId="167" fontId="6" fillId="0" borderId="79" xfId="0" applyNumberFormat="1" applyFont="1" applyBorder="1" applyAlignment="1">
      <alignment horizontal="left" vertical="top" wrapText="1"/>
    </xf>
    <xf numFmtId="167" fontId="6" fillId="0" borderId="78" xfId="0" applyNumberFormat="1" applyFont="1" applyBorder="1" applyAlignment="1">
      <alignment horizontal="left" vertical="top" wrapText="1"/>
    </xf>
    <xf numFmtId="49" fontId="5" fillId="0" borderId="85" xfId="0" applyNumberFormat="1" applyFont="1" applyBorder="1" applyAlignment="1">
      <alignment horizontal="center" vertical="top" wrapText="1"/>
    </xf>
    <xf numFmtId="49" fontId="5" fillId="0" borderId="86" xfId="0" applyNumberFormat="1" applyFont="1" applyBorder="1" applyAlignment="1">
      <alignment horizontal="center" vertical="top" wrapText="1"/>
    </xf>
    <xf numFmtId="49" fontId="5" fillId="0" borderId="87" xfId="0" applyNumberFormat="1" applyFont="1" applyBorder="1" applyAlignment="1">
      <alignment horizontal="center" vertical="top" wrapText="1"/>
    </xf>
    <xf numFmtId="4" fontId="6" fillId="0" borderId="71" xfId="0" applyNumberFormat="1" applyFont="1" applyBorder="1" applyAlignment="1">
      <alignment horizontal="center" vertical="top" wrapText="1"/>
    </xf>
    <xf numFmtId="167" fontId="6" fillId="0" borderId="64" xfId="0" applyNumberFormat="1" applyFont="1" applyFill="1" applyBorder="1" applyAlignment="1">
      <alignment horizontal="left" vertical="top" wrapText="1"/>
    </xf>
    <xf numFmtId="49" fontId="14" fillId="0" borderId="51" xfId="0" applyNumberFormat="1" applyFont="1" applyBorder="1" applyAlignment="1">
      <alignment horizontal="center" vertical="top" wrapText="1"/>
    </xf>
    <xf numFmtId="167" fontId="0" fillId="0" borderId="50" xfId="0" applyNumberFormat="1" applyFont="1" applyBorder="1" applyAlignment="1">
      <alignment vertical="top" wrapText="1"/>
    </xf>
    <xf numFmtId="166" fontId="9" fillId="4" borderId="73" xfId="0" applyNumberFormat="1" applyFont="1" applyFill="1" applyBorder="1" applyAlignment="1">
      <alignment horizontal="left" wrapText="1"/>
    </xf>
    <xf numFmtId="0" fontId="8" fillId="0" borderId="74" xfId="0" applyFont="1" applyBorder="1"/>
    <xf numFmtId="0" fontId="8" fillId="0" borderId="75" xfId="0" applyFont="1" applyBorder="1"/>
    <xf numFmtId="3" fontId="6" fillId="0" borderId="78" xfId="0" applyNumberFormat="1" applyFont="1" applyBorder="1" applyAlignment="1">
      <alignment horizontal="center" wrapText="1"/>
    </xf>
    <xf numFmtId="0" fontId="8" fillId="0" borderId="78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167" fontId="6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6" fillId="0" borderId="55" xfId="0" applyNumberFormat="1" applyFont="1" applyBorder="1" applyAlignment="1">
      <alignment horizontal="center" vertical="center" wrapText="1"/>
    </xf>
    <xf numFmtId="0" fontId="8" fillId="0" borderId="50" xfId="0" applyFont="1" applyBorder="1"/>
    <xf numFmtId="0" fontId="8" fillId="0" borderId="55" xfId="0" applyFont="1" applyBorder="1"/>
    <xf numFmtId="0" fontId="8" fillId="0" borderId="56" xfId="0" applyFont="1" applyBorder="1"/>
    <xf numFmtId="0" fontId="8" fillId="0" borderId="57" xfId="0" applyFont="1" applyBorder="1"/>
    <xf numFmtId="0" fontId="8" fillId="0" borderId="58" xfId="0" applyFont="1" applyBorder="1"/>
    <xf numFmtId="3" fontId="6" fillId="0" borderId="66" xfId="0" applyNumberFormat="1" applyFont="1" applyBorder="1" applyAlignment="1">
      <alignment horizontal="center" vertical="center" wrapText="1"/>
    </xf>
    <xf numFmtId="0" fontId="8" fillId="0" borderId="67" xfId="0" applyFont="1" applyBorder="1"/>
    <xf numFmtId="0" fontId="8" fillId="0" borderId="68" xfId="0" applyFont="1" applyBorder="1"/>
    <xf numFmtId="0" fontId="8" fillId="0" borderId="0" xfId="0" applyFont="1" applyBorder="1"/>
    <xf numFmtId="0" fontId="8" fillId="0" borderId="41" xfId="0" applyFont="1" applyBorder="1"/>
    <xf numFmtId="0" fontId="8" fillId="0" borderId="70" xfId="0" applyFont="1" applyBorder="1"/>
    <xf numFmtId="0" fontId="8" fillId="0" borderId="43" xfId="0" applyFont="1" applyBorder="1"/>
    <xf numFmtId="4" fontId="6" fillId="0" borderId="63" xfId="0" applyNumberFormat="1" applyFont="1" applyBorder="1" applyAlignment="1">
      <alignment horizontal="center" vertical="center" wrapText="1"/>
    </xf>
    <xf numFmtId="166" fontId="6" fillId="0" borderId="73" xfId="0" applyNumberFormat="1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8" fillId="0" borderId="9" xfId="0" applyFont="1" applyBorder="1"/>
    <xf numFmtId="3" fontId="5" fillId="2" borderId="3" xfId="0" applyNumberFormat="1" applyFont="1" applyFill="1" applyBorder="1" applyAlignment="1">
      <alignment horizontal="center" vertical="center" wrapText="1"/>
    </xf>
    <xf numFmtId="0" fontId="8" fillId="0" borderId="10" xfId="0" applyFont="1" applyBorder="1"/>
    <xf numFmtId="0" fontId="25" fillId="0" borderId="0" xfId="9" applyFont="1" applyBorder="1" applyAlignment="1">
      <alignment vertical="top"/>
    </xf>
    <xf numFmtId="0" fontId="25" fillId="0" borderId="0" xfId="9" applyFont="1" applyAlignment="1">
      <alignment vertical="top"/>
    </xf>
    <xf numFmtId="2" fontId="25" fillId="0" borderId="0" xfId="9" applyNumberFormat="1" applyFont="1" applyAlignment="1">
      <alignment vertical="top"/>
    </xf>
    <xf numFmtId="0" fontId="26" fillId="0" borderId="0" xfId="9" applyFont="1" applyBorder="1" applyAlignment="1">
      <alignment vertical="center"/>
    </xf>
    <xf numFmtId="0" fontId="1" fillId="0" borderId="0" xfId="9" applyFont="1" applyAlignment="1">
      <alignment vertical="top"/>
    </xf>
    <xf numFmtId="0" fontId="1" fillId="0" borderId="0" xfId="9" applyFont="1"/>
    <xf numFmtId="0" fontId="27" fillId="0" borderId="0" xfId="9" applyFont="1"/>
    <xf numFmtId="0" fontId="28" fillId="0" borderId="0" xfId="9" applyFont="1"/>
    <xf numFmtId="0" fontId="29" fillId="0" borderId="0" xfId="9" applyFont="1" applyBorder="1" applyAlignment="1">
      <alignment vertical="center"/>
    </xf>
    <xf numFmtId="0" fontId="24" fillId="0" borderId="0" xfId="9" applyFont="1" applyBorder="1" applyAlignment="1">
      <alignment vertical="top"/>
    </xf>
    <xf numFmtId="0" fontId="24" fillId="0" borderId="0" xfId="9" applyFont="1" applyAlignment="1">
      <alignment vertical="top"/>
    </xf>
    <xf numFmtId="2" fontId="24" fillId="0" borderId="0" xfId="9" applyNumberFormat="1" applyFont="1" applyAlignment="1">
      <alignment vertical="top"/>
    </xf>
    <xf numFmtId="0" fontId="30" fillId="0" borderId="0" xfId="9" applyFont="1" applyAlignment="1">
      <alignment horizontal="center"/>
    </xf>
    <xf numFmtId="0" fontId="30" fillId="0" borderId="0" xfId="9" applyFont="1" applyAlignment="1">
      <alignment horizontal="left"/>
    </xf>
    <xf numFmtId="4" fontId="31" fillId="0" borderId="0" xfId="9" applyNumberFormat="1" applyFont="1" applyBorder="1" applyAlignment="1">
      <alignment vertical="top"/>
    </xf>
    <xf numFmtId="0" fontId="31" fillId="0" borderId="0" xfId="9" applyFont="1" applyAlignment="1">
      <alignment vertical="top"/>
    </xf>
    <xf numFmtId="2" fontId="31" fillId="0" borderId="0" xfId="9" applyNumberFormat="1" applyFont="1" applyAlignment="1">
      <alignment vertical="top"/>
    </xf>
    <xf numFmtId="2" fontId="32" fillId="0" borderId="0" xfId="9" applyNumberFormat="1" applyFont="1" applyBorder="1" applyAlignment="1">
      <alignment vertical="top"/>
    </xf>
    <xf numFmtId="0" fontId="32" fillId="0" borderId="0" xfId="9" applyFont="1" applyAlignment="1">
      <alignment vertical="top"/>
    </xf>
    <xf numFmtId="4" fontId="31" fillId="0" borderId="0" xfId="9" applyNumberFormat="1" applyFont="1" applyFill="1" applyAlignment="1">
      <alignment vertical="top"/>
    </xf>
    <xf numFmtId="2" fontId="32" fillId="0" borderId="0" xfId="9" applyNumberFormat="1" applyFont="1" applyFill="1" applyBorder="1" applyAlignment="1">
      <alignment vertical="top"/>
    </xf>
    <xf numFmtId="0" fontId="32" fillId="0" borderId="0" xfId="9" applyFont="1" applyFill="1" applyBorder="1" applyAlignment="1">
      <alignment horizontal="right" vertical="top"/>
    </xf>
    <xf numFmtId="0" fontId="31" fillId="0" borderId="0" xfId="9" applyFont="1" applyFill="1" applyAlignment="1">
      <alignment vertical="top"/>
    </xf>
    <xf numFmtId="2" fontId="31" fillId="0" borderId="0" xfId="9" applyNumberFormat="1" applyFont="1" applyFill="1" applyAlignment="1">
      <alignment vertical="top"/>
    </xf>
    <xf numFmtId="0" fontId="33" fillId="0" borderId="0" xfId="9" applyFont="1" applyBorder="1" applyAlignment="1">
      <alignment vertical="top"/>
    </xf>
    <xf numFmtId="4" fontId="34" fillId="0" borderId="88" xfId="9" applyNumberFormat="1" applyFont="1" applyFill="1" applyBorder="1" applyAlignment="1">
      <alignment horizontal="center" vertical="center"/>
    </xf>
    <xf numFmtId="4" fontId="34" fillId="0" borderId="89" xfId="9" applyNumberFormat="1" applyFont="1" applyFill="1" applyBorder="1" applyAlignment="1">
      <alignment horizontal="center" vertical="center"/>
    </xf>
    <xf numFmtId="4" fontId="34" fillId="0" borderId="90" xfId="9" applyNumberFormat="1" applyFont="1" applyFill="1" applyBorder="1" applyAlignment="1">
      <alignment horizontal="center" vertical="center"/>
    </xf>
    <xf numFmtId="4" fontId="34" fillId="0" borderId="91" xfId="9" applyNumberFormat="1" applyFont="1" applyFill="1" applyBorder="1" applyAlignment="1">
      <alignment horizontal="center" vertical="center"/>
    </xf>
    <xf numFmtId="49" fontId="34" fillId="0" borderId="92" xfId="9" applyNumberFormat="1" applyFont="1" applyFill="1" applyBorder="1" applyAlignment="1">
      <alignment horizontal="center" vertical="center"/>
    </xf>
    <xf numFmtId="4" fontId="34" fillId="0" borderId="88" xfId="9" applyNumberFormat="1" applyFont="1" applyFill="1" applyBorder="1" applyAlignment="1">
      <alignment horizontal="right" vertical="center"/>
    </xf>
    <xf numFmtId="49" fontId="34" fillId="0" borderId="93" xfId="9" applyNumberFormat="1" applyFont="1" applyFill="1" applyBorder="1" applyAlignment="1">
      <alignment horizontal="center" vertical="center"/>
    </xf>
    <xf numFmtId="49" fontId="34" fillId="0" borderId="92" xfId="9" applyNumberFormat="1" applyFont="1" applyFill="1" applyBorder="1" applyAlignment="1">
      <alignment horizontal="center" vertical="center"/>
    </xf>
    <xf numFmtId="49" fontId="34" fillId="0" borderId="89" xfId="9" applyNumberFormat="1" applyFont="1" applyFill="1" applyBorder="1" applyAlignment="1">
      <alignment horizontal="center" vertical="center"/>
    </xf>
    <xf numFmtId="4" fontId="35" fillId="0" borderId="94" xfId="9" applyNumberFormat="1" applyFont="1" applyFill="1" applyBorder="1" applyAlignment="1">
      <alignment horizontal="center" vertical="center"/>
    </xf>
    <xf numFmtId="2" fontId="35" fillId="0" borderId="95" xfId="9" applyNumberFormat="1" applyFont="1" applyFill="1" applyBorder="1" applyAlignment="1">
      <alignment horizontal="center" vertical="center"/>
    </xf>
    <xf numFmtId="49" fontId="35" fillId="0" borderId="96" xfId="9" applyNumberFormat="1" applyFont="1" applyFill="1" applyBorder="1" applyAlignment="1">
      <alignment horizontal="center" vertical="center" wrapText="1"/>
    </xf>
    <xf numFmtId="49" fontId="35" fillId="0" borderId="97" xfId="9" applyNumberFormat="1" applyFont="1" applyFill="1" applyBorder="1" applyAlignment="1">
      <alignment horizontal="center" vertical="center" wrapText="1"/>
    </xf>
    <xf numFmtId="49" fontId="35" fillId="0" borderId="95" xfId="9" applyNumberFormat="1" applyFont="1" applyFill="1" applyBorder="1" applyAlignment="1">
      <alignment horizontal="center" vertical="center" wrapText="1"/>
    </xf>
    <xf numFmtId="2" fontId="35" fillId="0" borderId="96" xfId="9" applyNumberFormat="1" applyFont="1" applyFill="1" applyBorder="1" applyAlignment="1">
      <alignment horizontal="center" vertical="center"/>
    </xf>
    <xf numFmtId="49" fontId="35" fillId="0" borderId="96" xfId="9" applyNumberFormat="1" applyFont="1" applyFill="1" applyBorder="1" applyAlignment="1">
      <alignment horizontal="center" vertical="center"/>
    </xf>
    <xf numFmtId="49" fontId="36" fillId="0" borderId="97" xfId="9" applyNumberFormat="1" applyFont="1" applyFill="1" applyBorder="1" applyAlignment="1">
      <alignment horizontal="center" vertical="center"/>
    </xf>
    <xf numFmtId="49" fontId="35" fillId="0" borderId="87" xfId="9" applyNumberFormat="1" applyFont="1" applyFill="1" applyBorder="1" applyAlignment="1">
      <alignment horizontal="center" vertical="center" wrapText="1"/>
    </xf>
    <xf numFmtId="49" fontId="35" fillId="0" borderId="98" xfId="9" applyNumberFormat="1" applyFont="1" applyFill="1" applyBorder="1" applyAlignment="1">
      <alignment horizontal="center" vertical="center" wrapText="1"/>
    </xf>
    <xf numFmtId="49" fontId="35" fillId="0" borderId="99" xfId="9" applyNumberFormat="1" applyFont="1" applyFill="1" applyBorder="1" applyAlignment="1">
      <alignment horizontal="center" vertical="center" wrapText="1"/>
    </xf>
    <xf numFmtId="49" fontId="35" fillId="0" borderId="100" xfId="9" applyNumberFormat="1" applyFont="1" applyFill="1" applyBorder="1" applyAlignment="1">
      <alignment horizontal="center" vertical="center" wrapText="1"/>
    </xf>
    <xf numFmtId="49" fontId="36" fillId="0" borderId="98" xfId="9" applyNumberFormat="1" applyFont="1" applyFill="1" applyBorder="1" applyAlignment="1">
      <alignment horizontal="left" vertical="center"/>
    </xf>
    <xf numFmtId="49" fontId="36" fillId="0" borderId="99" xfId="9" applyNumberFormat="1" applyFont="1" applyFill="1" applyBorder="1" applyAlignment="1">
      <alignment horizontal="left" vertical="center"/>
    </xf>
    <xf numFmtId="49" fontId="36" fillId="0" borderId="100" xfId="9" applyNumberFormat="1" applyFont="1" applyFill="1" applyBorder="1" applyAlignment="1">
      <alignment horizontal="center" vertical="center"/>
    </xf>
    <xf numFmtId="0" fontId="37" fillId="0" borderId="0" xfId="9" applyFont="1" applyBorder="1" applyAlignment="1">
      <alignment vertical="top"/>
    </xf>
    <xf numFmtId="4" fontId="35" fillId="0" borderId="87" xfId="9" applyNumberFormat="1" applyFont="1" applyFill="1" applyBorder="1" applyAlignment="1">
      <alignment horizontal="center" vertical="center"/>
    </xf>
    <xf numFmtId="4" fontId="35" fillId="0" borderId="95" xfId="9" applyNumberFormat="1" applyFont="1" applyFill="1" applyBorder="1" applyAlignment="1">
      <alignment horizontal="center" vertical="center"/>
    </xf>
    <xf numFmtId="14" fontId="35" fillId="0" borderId="96" xfId="9" applyNumberFormat="1" applyFont="1" applyFill="1" applyBorder="1" applyAlignment="1">
      <alignment horizontal="center" vertical="center"/>
    </xf>
    <xf numFmtId="0" fontId="35" fillId="0" borderId="97" xfId="9" applyFont="1" applyFill="1" applyBorder="1" applyAlignment="1">
      <alignment horizontal="center" vertical="center"/>
    </xf>
    <xf numFmtId="49" fontId="35" fillId="0" borderId="99" xfId="9" applyNumberFormat="1" applyFont="1" applyFill="1" applyBorder="1" applyAlignment="1">
      <alignment horizontal="center" vertical="center"/>
    </xf>
    <xf numFmtId="4" fontId="35" fillId="0" borderId="99" xfId="9" applyNumberFormat="1" applyFont="1" applyFill="1" applyBorder="1" applyAlignment="1">
      <alignment horizontal="center" vertical="center" wrapText="1"/>
    </xf>
    <xf numFmtId="0" fontId="35" fillId="0" borderId="99" xfId="9" applyFont="1" applyBorder="1" applyAlignment="1">
      <alignment horizontal="center" vertical="center" wrapText="1"/>
    </xf>
    <xf numFmtId="49" fontId="38" fillId="0" borderId="100" xfId="9" applyNumberFormat="1" applyFont="1" applyBorder="1" applyAlignment="1">
      <alignment horizontal="center" vertical="center"/>
    </xf>
    <xf numFmtId="4" fontId="35" fillId="0" borderId="98" xfId="9" applyNumberFormat="1" applyFont="1" applyFill="1" applyBorder="1" applyAlignment="1">
      <alignment horizontal="center" vertical="center"/>
    </xf>
    <xf numFmtId="14" fontId="35" fillId="0" borderId="99" xfId="9" applyNumberFormat="1" applyFont="1" applyFill="1" applyBorder="1" applyAlignment="1">
      <alignment horizontal="center" vertical="center"/>
    </xf>
    <xf numFmtId="0" fontId="35" fillId="0" borderId="100" xfId="9" applyFont="1" applyFill="1" applyBorder="1" applyAlignment="1">
      <alignment horizontal="center" vertical="center"/>
    </xf>
    <xf numFmtId="0" fontId="35" fillId="0" borderId="99" xfId="9" applyFont="1" applyFill="1" applyBorder="1" applyAlignment="1">
      <alignment horizontal="center" vertical="center" wrapText="1"/>
    </xf>
    <xf numFmtId="0" fontId="39" fillId="0" borderId="0" xfId="9" applyFont="1" applyBorder="1" applyAlignment="1">
      <alignment vertical="top"/>
    </xf>
    <xf numFmtId="49" fontId="36" fillId="0" borderId="101" xfId="9" applyNumberFormat="1" applyFont="1" applyFill="1" applyBorder="1" applyAlignment="1">
      <alignment horizontal="left" vertical="center"/>
    </xf>
    <xf numFmtId="0" fontId="36" fillId="0" borderId="100" xfId="9" applyNumberFormat="1" applyFont="1" applyFill="1" applyBorder="1" applyAlignment="1">
      <alignment horizontal="center" vertical="center"/>
    </xf>
    <xf numFmtId="49" fontId="36" fillId="0" borderId="98" xfId="9" applyNumberFormat="1" applyFont="1" applyFill="1" applyBorder="1" applyAlignment="1">
      <alignment horizontal="left" vertical="top"/>
    </xf>
    <xf numFmtId="49" fontId="36" fillId="0" borderId="99" xfId="9" applyNumberFormat="1" applyFont="1" applyFill="1" applyBorder="1" applyAlignment="1">
      <alignment horizontal="left" vertical="top"/>
    </xf>
    <xf numFmtId="0" fontId="36" fillId="0" borderId="100" xfId="9" applyNumberFormat="1" applyFont="1" applyFill="1" applyBorder="1" applyAlignment="1">
      <alignment horizontal="center" vertical="top"/>
    </xf>
    <xf numFmtId="2" fontId="35" fillId="0" borderId="98" xfId="9" applyNumberFormat="1" applyFont="1" applyFill="1" applyBorder="1" applyAlignment="1">
      <alignment horizontal="center" vertical="center"/>
    </xf>
    <xf numFmtId="49" fontId="35" fillId="0" borderId="98" xfId="9" applyNumberFormat="1" applyFont="1" applyFill="1" applyBorder="1" applyAlignment="1">
      <alignment horizontal="left" vertical="top"/>
    </xf>
    <xf numFmtId="49" fontId="35" fillId="0" borderId="99" xfId="9" applyNumberFormat="1" applyFont="1" applyFill="1" applyBorder="1" applyAlignment="1">
      <alignment horizontal="center" vertical="top" wrapText="1"/>
    </xf>
    <xf numFmtId="2" fontId="35" fillId="0" borderId="99" xfId="9" applyNumberFormat="1" applyFont="1" applyFill="1" applyBorder="1" applyAlignment="1">
      <alignment horizontal="left" vertical="top"/>
    </xf>
    <xf numFmtId="49" fontId="35" fillId="0" borderId="99" xfId="9" applyNumberFormat="1" applyFont="1" applyFill="1" applyBorder="1" applyAlignment="1">
      <alignment horizontal="left" vertical="top" wrapText="1"/>
    </xf>
    <xf numFmtId="49" fontId="35" fillId="0" borderId="100" xfId="9" applyNumberFormat="1" applyFont="1" applyFill="1" applyBorder="1" applyAlignment="1">
      <alignment horizontal="center" vertical="top"/>
    </xf>
    <xf numFmtId="49" fontId="36" fillId="0" borderId="87" xfId="9" applyNumberFormat="1" applyFont="1" applyFill="1" applyBorder="1" applyAlignment="1">
      <alignment horizontal="center" vertical="center"/>
    </xf>
    <xf numFmtId="49" fontId="36" fillId="0" borderId="98" xfId="9" applyNumberFormat="1" applyFont="1" applyFill="1" applyBorder="1" applyAlignment="1">
      <alignment horizontal="center" vertical="center"/>
    </xf>
    <xf numFmtId="49" fontId="35" fillId="0" borderId="98" xfId="9" applyNumberFormat="1" applyFont="1" applyFill="1" applyBorder="1" applyAlignment="1">
      <alignment horizontal="center" vertical="top" wrapText="1"/>
    </xf>
    <xf numFmtId="49" fontId="36" fillId="0" borderId="99" xfId="9" applyNumberFormat="1" applyFont="1" applyFill="1" applyBorder="1" applyAlignment="1">
      <alignment horizontal="left" vertical="top" wrapText="1"/>
    </xf>
    <xf numFmtId="0" fontId="30" fillId="0" borderId="0" xfId="9" applyFont="1" applyBorder="1" applyAlignment="1">
      <alignment horizontal="center" vertical="top"/>
    </xf>
    <xf numFmtId="4" fontId="35" fillId="0" borderId="98" xfId="9" applyNumberFormat="1" applyFont="1" applyBorder="1" applyAlignment="1">
      <alignment horizontal="center" vertical="center"/>
    </xf>
    <xf numFmtId="0" fontId="30" fillId="0" borderId="100" xfId="9" applyFont="1" applyBorder="1" applyAlignment="1">
      <alignment horizontal="center" vertical="center"/>
    </xf>
    <xf numFmtId="0" fontId="30" fillId="0" borderId="98" xfId="9" applyFont="1" applyBorder="1" applyAlignment="1">
      <alignment horizontal="center" vertical="top" wrapText="1"/>
    </xf>
    <xf numFmtId="0" fontId="30" fillId="0" borderId="99" xfId="9" applyFont="1" applyBorder="1" applyAlignment="1">
      <alignment horizontal="center" vertical="top" wrapText="1"/>
    </xf>
    <xf numFmtId="4" fontId="30" fillId="0" borderId="99" xfId="9" applyNumberFormat="1" applyFont="1" applyBorder="1" applyAlignment="1">
      <alignment horizontal="center" vertical="top"/>
    </xf>
    <xf numFmtId="2" fontId="30" fillId="0" borderId="100" xfId="9" applyNumberFormat="1" applyFont="1" applyBorder="1" applyAlignment="1">
      <alignment horizontal="center" vertical="top"/>
    </xf>
    <xf numFmtId="2" fontId="30" fillId="0" borderId="98" xfId="9" applyNumberFormat="1" applyFont="1" applyBorder="1" applyAlignment="1">
      <alignment horizontal="center" vertical="center"/>
    </xf>
    <xf numFmtId="14" fontId="30" fillId="0" borderId="99" xfId="9" applyNumberFormat="1" applyFont="1" applyBorder="1" applyAlignment="1">
      <alignment horizontal="center" vertical="center"/>
    </xf>
    <xf numFmtId="2" fontId="30" fillId="0" borderId="99" xfId="9" applyNumberFormat="1" applyFont="1" applyBorder="1" applyAlignment="1">
      <alignment horizontal="center" vertical="top"/>
    </xf>
    <xf numFmtId="0" fontId="35" fillId="0" borderId="99" xfId="9" applyFont="1" applyBorder="1" applyAlignment="1">
      <alignment horizontal="center" vertical="top" wrapText="1"/>
    </xf>
    <xf numFmtId="49" fontId="30" fillId="0" borderId="100" xfId="9" applyNumberFormat="1" applyFont="1" applyBorder="1" applyAlignment="1">
      <alignment horizontal="center" vertical="top" wrapText="1"/>
    </xf>
    <xf numFmtId="2" fontId="30" fillId="0" borderId="100" xfId="9" applyNumberFormat="1" applyFont="1" applyBorder="1" applyAlignment="1">
      <alignment horizontal="center" vertical="top" wrapText="1"/>
    </xf>
    <xf numFmtId="4" fontId="30" fillId="0" borderId="98" xfId="9" applyNumberFormat="1" applyFont="1" applyBorder="1" applyAlignment="1">
      <alignment horizontal="center" vertical="center"/>
    </xf>
    <xf numFmtId="49" fontId="36" fillId="0" borderId="100" xfId="9" applyNumberFormat="1" applyFont="1" applyFill="1" applyBorder="1" applyAlignment="1">
      <alignment horizontal="center" vertical="top"/>
    </xf>
    <xf numFmtId="0" fontId="40" fillId="0" borderId="0" xfId="9" applyFont="1" applyBorder="1" applyAlignment="1">
      <alignment vertical="top"/>
    </xf>
    <xf numFmtId="168" fontId="35" fillId="0" borderId="98" xfId="10" applyFont="1" applyFill="1" applyBorder="1" applyAlignment="1">
      <alignment vertical="center"/>
    </xf>
    <xf numFmtId="0" fontId="35" fillId="0" borderId="97" xfId="9" applyFont="1" applyFill="1" applyBorder="1" applyAlignment="1">
      <alignment vertical="center" wrapText="1"/>
    </xf>
    <xf numFmtId="0" fontId="35" fillId="0" borderId="101" xfId="9" applyFont="1" applyFill="1" applyBorder="1" applyAlignment="1">
      <alignment horizontal="center" vertical="center" wrapText="1"/>
    </xf>
    <xf numFmtId="0" fontId="35" fillId="0" borderId="98" xfId="9" applyFont="1" applyFill="1" applyBorder="1" applyAlignment="1">
      <alignment horizontal="center" vertical="center" wrapText="1"/>
    </xf>
    <xf numFmtId="4" fontId="35" fillId="0" borderId="99" xfId="9" applyNumberFormat="1" applyFont="1" applyFill="1" applyBorder="1" applyAlignment="1">
      <alignment vertical="center"/>
    </xf>
    <xf numFmtId="49" fontId="35" fillId="0" borderId="99" xfId="9" applyNumberFormat="1" applyFont="1" applyFill="1" applyBorder="1" applyAlignment="1">
      <alignment vertical="center" wrapText="1"/>
    </xf>
    <xf numFmtId="49" fontId="36" fillId="0" borderId="99" xfId="9" applyNumberFormat="1" applyFont="1" applyFill="1" applyBorder="1" applyAlignment="1">
      <alignment vertical="center" wrapText="1"/>
    </xf>
    <xf numFmtId="49" fontId="36" fillId="0" borderId="100" xfId="9" applyNumberFormat="1" applyFont="1" applyFill="1" applyBorder="1" applyAlignment="1">
      <alignment vertical="top"/>
    </xf>
    <xf numFmtId="4" fontId="35" fillId="0" borderId="87" xfId="9" applyNumberFormat="1" applyFont="1" applyFill="1" applyBorder="1" applyAlignment="1">
      <alignment vertical="center"/>
    </xf>
    <xf numFmtId="14" fontId="35" fillId="0" borderId="96" xfId="9" applyNumberFormat="1" applyFont="1" applyFill="1" applyBorder="1" applyAlignment="1">
      <alignment vertical="center" wrapText="1"/>
    </xf>
    <xf numFmtId="0" fontId="35" fillId="0" borderId="101" xfId="9" applyFont="1" applyFill="1" applyBorder="1" applyAlignment="1">
      <alignment vertical="center" wrapText="1"/>
    </xf>
    <xf numFmtId="0" fontId="35" fillId="0" borderId="98" xfId="9" applyFont="1" applyFill="1" applyBorder="1" applyAlignment="1">
      <alignment vertical="center" wrapText="1"/>
    </xf>
    <xf numFmtId="49" fontId="36" fillId="0" borderId="102" xfId="9" applyNumberFormat="1" applyFont="1" applyFill="1" applyBorder="1" applyAlignment="1">
      <alignment horizontal="left" vertical="center" wrapText="1"/>
    </xf>
    <xf numFmtId="49" fontId="36" fillId="0" borderId="101" xfId="9" applyNumberFormat="1" applyFont="1" applyFill="1" applyBorder="1" applyAlignment="1">
      <alignment horizontal="left" vertical="center" wrapText="1"/>
    </xf>
    <xf numFmtId="49" fontId="36" fillId="0" borderId="98" xfId="9" applyNumberFormat="1" applyFont="1" applyFill="1" applyBorder="1" applyAlignment="1">
      <alignment horizontal="left" vertical="center" wrapText="1"/>
    </xf>
    <xf numFmtId="169" fontId="35" fillId="0" borderId="95" xfId="10" applyNumberFormat="1" applyFont="1" applyFill="1" applyBorder="1" applyAlignment="1">
      <alignment horizontal="center" vertical="center"/>
    </xf>
    <xf numFmtId="0" fontId="35" fillId="0" borderId="97" xfId="9" applyFont="1" applyFill="1" applyBorder="1" applyAlignment="1">
      <alignment horizontal="center" vertical="center" wrapText="1"/>
    </xf>
    <xf numFmtId="0" fontId="35" fillId="0" borderId="96" xfId="9" applyFont="1" applyFill="1" applyBorder="1" applyAlignment="1">
      <alignment horizontal="center" vertical="center" wrapText="1"/>
    </xf>
    <xf numFmtId="4" fontId="35" fillId="0" borderId="96" xfId="9" applyNumberFormat="1" applyFont="1" applyFill="1" applyBorder="1" applyAlignment="1">
      <alignment horizontal="center" vertical="center" wrapText="1"/>
    </xf>
    <xf numFmtId="49" fontId="36" fillId="0" borderId="103" xfId="9" applyNumberFormat="1" applyFont="1" applyFill="1" applyBorder="1" applyAlignment="1">
      <alignment horizontal="center" vertical="top"/>
    </xf>
    <xf numFmtId="169" fontId="35" fillId="0" borderId="98" xfId="10" applyNumberFormat="1" applyFont="1" applyFill="1" applyBorder="1" applyAlignment="1">
      <alignment horizontal="center" vertical="center" wrapText="1"/>
    </xf>
    <xf numFmtId="0" fontId="35" fillId="0" borderId="100" xfId="9" applyFont="1" applyFill="1" applyBorder="1" applyAlignment="1">
      <alignment horizontal="center" vertical="center" wrapText="1"/>
    </xf>
    <xf numFmtId="49" fontId="36" fillId="0" borderId="104" xfId="9" applyNumberFormat="1" applyFont="1" applyFill="1" applyBorder="1" applyAlignment="1">
      <alignment horizontal="center" vertical="top"/>
    </xf>
    <xf numFmtId="168" fontId="35" fillId="0" borderId="105" xfId="10" applyFont="1" applyFill="1" applyBorder="1" applyAlignment="1">
      <alignment horizontal="center" vertical="center" wrapText="1"/>
    </xf>
    <xf numFmtId="49" fontId="35" fillId="0" borderId="104" xfId="9" applyNumberFormat="1" applyFont="1" applyFill="1" applyBorder="1" applyAlignment="1">
      <alignment horizontal="center" vertical="center" wrapText="1"/>
    </xf>
    <xf numFmtId="14" fontId="35" fillId="0" borderId="99" xfId="9" applyNumberFormat="1" applyFont="1" applyFill="1" applyBorder="1" applyAlignment="1">
      <alignment horizontal="center" vertical="center" wrapText="1"/>
    </xf>
    <xf numFmtId="0" fontId="31" fillId="0" borderId="99" xfId="9" applyFont="1" applyFill="1" applyBorder="1" applyAlignment="1">
      <alignment horizontal="center" vertical="center" wrapText="1"/>
    </xf>
    <xf numFmtId="49" fontId="35" fillId="0" borderId="95" xfId="9" applyNumberFormat="1" applyFont="1" applyFill="1" applyBorder="1" applyAlignment="1">
      <alignment vertical="center" wrapText="1"/>
    </xf>
    <xf numFmtId="4" fontId="35" fillId="0" borderId="96" xfId="9" applyNumberFormat="1" applyFont="1" applyFill="1" applyBorder="1" applyAlignment="1">
      <alignment horizontal="left" vertical="center" wrapText="1"/>
    </xf>
    <xf numFmtId="49" fontId="36" fillId="0" borderId="96" xfId="9" applyNumberFormat="1" applyFont="1" applyFill="1" applyBorder="1" applyAlignment="1">
      <alignment horizontal="left" vertical="center" wrapText="1"/>
    </xf>
    <xf numFmtId="49" fontId="36" fillId="0" borderId="104" xfId="9" applyNumberFormat="1" applyFont="1" applyFill="1" applyBorder="1" applyAlignment="1">
      <alignment horizontal="center" vertical="center"/>
    </xf>
    <xf numFmtId="0" fontId="41" fillId="0" borderId="0" xfId="9" applyFont="1" applyAlignment="1">
      <alignment vertical="top"/>
    </xf>
    <xf numFmtId="0" fontId="41" fillId="0" borderId="0" xfId="9" applyFont="1" applyBorder="1" applyAlignment="1">
      <alignment vertical="top"/>
    </xf>
    <xf numFmtId="49" fontId="35" fillId="0" borderId="106" xfId="9" applyNumberFormat="1" applyFont="1" applyFill="1" applyBorder="1" applyAlignment="1">
      <alignment horizontal="right" vertical="center" wrapText="1"/>
    </xf>
    <xf numFmtId="49" fontId="35" fillId="0" borderId="107" xfId="9" applyNumberFormat="1" applyFont="1" applyFill="1" applyBorder="1" applyAlignment="1">
      <alignment horizontal="right" vertical="center" wrapText="1"/>
    </xf>
    <xf numFmtId="49" fontId="35" fillId="0" borderId="108" xfId="9" applyNumberFormat="1" applyFont="1" applyFill="1" applyBorder="1" applyAlignment="1">
      <alignment horizontal="right" vertical="center" wrapText="1"/>
    </xf>
    <xf numFmtId="49" fontId="35" fillId="0" borderId="109" xfId="9" applyNumberFormat="1" applyFont="1" applyFill="1" applyBorder="1" applyAlignment="1">
      <alignment horizontal="right" vertical="center" wrapText="1"/>
    </xf>
    <xf numFmtId="49" fontId="36" fillId="0" borderId="110" xfId="9" applyNumberFormat="1" applyFont="1" applyFill="1" applyBorder="1" applyAlignment="1">
      <alignment vertical="center"/>
    </xf>
    <xf numFmtId="49" fontId="36" fillId="0" borderId="111" xfId="9" applyNumberFormat="1" applyFont="1" applyFill="1" applyBorder="1" applyAlignment="1">
      <alignment vertical="center"/>
    </xf>
    <xf numFmtId="0" fontId="36" fillId="0" borderId="104" xfId="9" applyNumberFormat="1" applyFont="1" applyFill="1" applyBorder="1" applyAlignment="1">
      <alignment horizontal="center" vertical="center"/>
    </xf>
    <xf numFmtId="0" fontId="24" fillId="0" borderId="0" xfId="9" applyFont="1" applyAlignment="1">
      <alignment vertical="top" wrapText="1"/>
    </xf>
    <xf numFmtId="0" fontId="24" fillId="0" borderId="0" xfId="9" applyFont="1" applyBorder="1" applyAlignment="1">
      <alignment vertical="top" wrapText="1"/>
    </xf>
    <xf numFmtId="0" fontId="36" fillId="0" borderId="93" xfId="9" applyFont="1" applyFill="1" applyBorder="1" applyAlignment="1">
      <alignment horizontal="center" vertical="center" wrapText="1"/>
    </xf>
    <xf numFmtId="0" fontId="36" fillId="0" borderId="88" xfId="9" applyFont="1" applyFill="1" applyBorder="1" applyAlignment="1">
      <alignment horizontal="center" vertical="center" wrapText="1"/>
    </xf>
    <xf numFmtId="0" fontId="36" fillId="0" borderId="112" xfId="9" applyFont="1" applyFill="1" applyBorder="1" applyAlignment="1">
      <alignment horizontal="center" vertical="center" wrapText="1"/>
    </xf>
    <xf numFmtId="0" fontId="36" fillId="0" borderId="91" xfId="9" applyFont="1" applyFill="1" applyBorder="1" applyAlignment="1">
      <alignment horizontal="center" vertical="center" wrapText="1"/>
    </xf>
    <xf numFmtId="0" fontId="36" fillId="0" borderId="90" xfId="9" applyFont="1" applyFill="1" applyBorder="1" applyAlignment="1">
      <alignment horizontal="center" vertical="center" wrapText="1"/>
    </xf>
    <xf numFmtId="0" fontId="36" fillId="0" borderId="113" xfId="9" applyFont="1" applyFill="1" applyBorder="1" applyAlignment="1">
      <alignment horizontal="center" vertical="center" wrapText="1"/>
    </xf>
    <xf numFmtId="0" fontId="42" fillId="0" borderId="0" xfId="9" applyFont="1" applyAlignment="1">
      <alignment vertical="top" wrapText="1"/>
    </xf>
    <xf numFmtId="0" fontId="42" fillId="0" borderId="0" xfId="9" applyFont="1" applyBorder="1" applyAlignment="1">
      <alignment vertical="top" wrapText="1"/>
    </xf>
    <xf numFmtId="2" fontId="36" fillId="0" borderId="114" xfId="9" applyNumberFormat="1" applyFont="1" applyFill="1" applyBorder="1" applyAlignment="1">
      <alignment horizontal="center" vertical="center" wrapText="1"/>
    </xf>
    <xf numFmtId="2" fontId="36" fillId="0" borderId="115" xfId="9" applyNumberFormat="1" applyFont="1" applyFill="1" applyBorder="1" applyAlignment="1">
      <alignment horizontal="center" vertical="center" wrapText="1"/>
    </xf>
    <xf numFmtId="2" fontId="36" fillId="0" borderId="116" xfId="9" applyNumberFormat="1" applyFont="1" applyFill="1" applyBorder="1" applyAlignment="1">
      <alignment horizontal="center" vertical="center" wrapText="1"/>
    </xf>
    <xf numFmtId="2" fontId="36" fillId="0" borderId="117" xfId="9" applyNumberFormat="1" applyFont="1" applyFill="1" applyBorder="1" applyAlignment="1">
      <alignment horizontal="center" vertical="center" wrapText="1"/>
    </xf>
    <xf numFmtId="0" fontId="36" fillId="0" borderId="116" xfId="9" applyFont="1" applyFill="1" applyBorder="1" applyAlignment="1">
      <alignment horizontal="center" vertical="center" wrapText="1"/>
    </xf>
    <xf numFmtId="0" fontId="36" fillId="0" borderId="117" xfId="9" applyFont="1" applyFill="1" applyBorder="1" applyAlignment="1">
      <alignment horizontal="center" vertical="center" wrapText="1"/>
    </xf>
    <xf numFmtId="0" fontId="36" fillId="0" borderId="118" xfId="9" applyFont="1" applyFill="1" applyBorder="1" applyAlignment="1">
      <alignment horizontal="center" vertical="center" wrapText="1"/>
    </xf>
    <xf numFmtId="0" fontId="36" fillId="0" borderId="119" xfId="9" applyFont="1" applyFill="1" applyBorder="1" applyAlignment="1">
      <alignment horizontal="center" vertical="center" wrapText="1"/>
    </xf>
    <xf numFmtId="0" fontId="36" fillId="0" borderId="120" xfId="9" applyFont="1" applyFill="1" applyBorder="1" applyAlignment="1">
      <alignment horizontal="center" vertical="center" wrapText="1"/>
    </xf>
    <xf numFmtId="2" fontId="43" fillId="0" borderId="121" xfId="9" applyNumberFormat="1" applyFont="1" applyBorder="1" applyAlignment="1">
      <alignment horizontal="center" vertical="top" wrapText="1"/>
    </xf>
    <xf numFmtId="2" fontId="36" fillId="0" borderId="122" xfId="9" applyNumberFormat="1" applyFont="1" applyFill="1" applyBorder="1" applyAlignment="1">
      <alignment horizontal="center" vertical="center" wrapText="1"/>
    </xf>
    <xf numFmtId="2" fontId="36" fillId="0" borderId="123" xfId="9" applyNumberFormat="1" applyFont="1" applyFill="1" applyBorder="1" applyAlignment="1">
      <alignment horizontal="center" vertical="center" wrapText="1"/>
    </xf>
    <xf numFmtId="2" fontId="36" fillId="0" borderId="106" xfId="9" applyNumberFormat="1" applyFont="1" applyFill="1" applyBorder="1" applyAlignment="1">
      <alignment horizontal="center" vertical="center" wrapText="1"/>
    </xf>
    <xf numFmtId="0" fontId="36" fillId="0" borderId="123" xfId="9" applyFont="1" applyFill="1" applyBorder="1" applyAlignment="1">
      <alignment horizontal="center" vertical="center" wrapText="1"/>
    </xf>
    <xf numFmtId="0" fontId="36" fillId="0" borderId="106" xfId="9" applyFont="1" applyFill="1" applyBorder="1" applyAlignment="1">
      <alignment horizontal="center" vertical="center" wrapText="1"/>
    </xf>
    <xf numFmtId="0" fontId="36" fillId="0" borderId="107" xfId="9" applyFont="1" applyFill="1" applyBorder="1" applyAlignment="1">
      <alignment horizontal="center" vertical="center" wrapText="1"/>
    </xf>
    <xf numFmtId="0" fontId="36" fillId="0" borderId="124" xfId="9" applyFont="1" applyFill="1" applyBorder="1" applyAlignment="1">
      <alignment horizontal="center" vertical="center" wrapText="1"/>
    </xf>
    <xf numFmtId="0" fontId="36" fillId="0" borderId="108" xfId="9" applyFont="1" applyFill="1" applyBorder="1" applyAlignment="1">
      <alignment horizontal="center" vertical="center" wrapText="1"/>
    </xf>
    <xf numFmtId="2" fontId="43" fillId="0" borderId="125" xfId="9" applyNumberFormat="1" applyFont="1" applyBorder="1" applyAlignment="1">
      <alignment horizontal="center" vertical="top" wrapText="1"/>
    </xf>
    <xf numFmtId="0" fontId="44" fillId="0" borderId="93" xfId="9" applyFont="1" applyBorder="1" applyAlignment="1">
      <alignment horizontal="center" vertical="center"/>
    </xf>
    <xf numFmtId="0" fontId="44" fillId="0" borderId="92" xfId="9" applyFont="1" applyBorder="1" applyAlignment="1">
      <alignment horizontal="center" vertical="center"/>
    </xf>
    <xf numFmtId="0" fontId="44" fillId="0" borderId="89" xfId="9" applyFont="1" applyBorder="1" applyAlignment="1">
      <alignment horizontal="center" vertical="center"/>
    </xf>
    <xf numFmtId="0" fontId="44" fillId="0" borderId="92" xfId="9" applyFont="1" applyBorder="1" applyAlignment="1">
      <alignment horizontal="center" vertical="center" wrapText="1"/>
    </xf>
    <xf numFmtId="0" fontId="44" fillId="0" borderId="90" xfId="9" applyFont="1" applyBorder="1" applyAlignment="1">
      <alignment horizontal="center" vertical="center" wrapText="1"/>
    </xf>
    <xf numFmtId="2" fontId="45" fillId="0" borderId="109" xfId="9" applyNumberFormat="1" applyFont="1" applyBorder="1" applyAlignment="1">
      <alignment vertical="center"/>
    </xf>
    <xf numFmtId="0" fontId="46" fillId="0" borderId="0" xfId="9" applyFont="1" applyBorder="1" applyAlignment="1">
      <alignment vertical="top"/>
    </xf>
    <xf numFmtId="0" fontId="45" fillId="0" borderId="0" xfId="9" applyFont="1" applyBorder="1" applyAlignment="1">
      <alignment horizontal="center" vertical="center" wrapText="1"/>
    </xf>
    <xf numFmtId="0" fontId="45" fillId="0" borderId="126" xfId="9" applyFont="1" applyBorder="1" applyAlignment="1">
      <alignment horizontal="center" vertical="center" wrapText="1"/>
    </xf>
    <xf numFmtId="2" fontId="47" fillId="0" borderId="0" xfId="9" applyNumberFormat="1" applyFont="1" applyAlignment="1">
      <alignment vertical="top"/>
    </xf>
    <xf numFmtId="0" fontId="48" fillId="0" borderId="0" xfId="9" applyFont="1" applyAlignment="1">
      <alignment horizontal="center" vertical="top"/>
    </xf>
    <xf numFmtId="0" fontId="49" fillId="0" borderId="0" xfId="9" applyFont="1" applyAlignment="1">
      <alignment horizontal="right" vertical="top" wrapText="1"/>
    </xf>
    <xf numFmtId="0" fontId="49" fillId="0" borderId="0" xfId="9" applyFont="1" applyAlignment="1">
      <alignment horizontal="right" vertical="top" wrapText="1"/>
    </xf>
    <xf numFmtId="2" fontId="46" fillId="0" borderId="0" xfId="9" applyNumberFormat="1" applyFont="1" applyBorder="1" applyAlignment="1">
      <alignment horizontal="left" vertical="top" wrapText="1"/>
    </xf>
    <xf numFmtId="2" fontId="46" fillId="0" borderId="0" xfId="9" applyNumberFormat="1" applyFont="1" applyBorder="1" applyAlignment="1">
      <alignment horizontal="left" vertical="top" wrapText="1"/>
    </xf>
    <xf numFmtId="2" fontId="25" fillId="0" borderId="0" xfId="9" applyNumberFormat="1" applyFont="1" applyAlignment="1">
      <alignment horizontal="center" vertical="top"/>
    </xf>
    <xf numFmtId="2" fontId="25" fillId="0" borderId="0" xfId="9" applyNumberFormat="1" applyFont="1" applyAlignment="1">
      <alignment horizontal="center" vertical="top" wrapText="1"/>
    </xf>
    <xf numFmtId="0" fontId="50" fillId="0" borderId="0" xfId="11" applyAlignment="1" applyProtection="1"/>
    <xf numFmtId="2" fontId="51" fillId="0" borderId="127" xfId="9" applyNumberFormat="1" applyFont="1" applyBorder="1" applyAlignment="1">
      <alignment horizontal="center" vertical="center" wrapText="1"/>
    </xf>
  </cellXfs>
  <cellStyles count="33">
    <cellStyle name="Comma 2" xfId="10"/>
    <cellStyle name="Currency 3" xfId="12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1" builtinId="8"/>
    <cellStyle name="Non-entry Cell" xfId="13"/>
    <cellStyle name="Normal" xfId="0" builtinId="0"/>
    <cellStyle name="Normal 2" xfId="9"/>
    <cellStyle name="Normal 3" xfId="14"/>
    <cellStyle name="Обычный 2" xfId="15"/>
    <cellStyle name="Обычный 2 2" xfId="16"/>
    <cellStyle name="Обычный 3" xfId="17"/>
    <cellStyle name="Обычный 3 2" xfId="18"/>
    <cellStyle name="Обычный 4" xfId="19"/>
    <cellStyle name="Обычный 4 2" xfId="20"/>
    <cellStyle name="Обычный 5" xfId="21"/>
    <cellStyle name="Обычный 6" xfId="22"/>
    <cellStyle name="Обычный 7" xfId="23"/>
    <cellStyle name="Обычный 8" xfId="24"/>
    <cellStyle name="Финансовый 2" xfId="25"/>
    <cellStyle name="Финансовый 2 2" xfId="26"/>
    <cellStyle name="Финансовый 2 2 2" xfId="27"/>
    <cellStyle name="Финансовый 2 3" xfId="28"/>
    <cellStyle name="Финансовый 3" xfId="29"/>
    <cellStyle name="Финансовый 4" xfId="30"/>
    <cellStyle name="Финансовый 5" xfId="31"/>
    <cellStyle name="Финансовый 6" xfId="3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6" Type="http://customschemas.google.com/relationships/workbookmetadata" Target="metadata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L1017"/>
  <sheetViews>
    <sheetView workbookViewId="0">
      <selection activeCell="F4" sqref="F4"/>
    </sheetView>
  </sheetViews>
  <sheetFormatPr baseColWidth="10" defaultColWidth="12.5703125" defaultRowHeight="15" customHeight="1" x14ac:dyDescent="0"/>
  <cols>
    <col min="1" max="1" width="9.5703125" customWidth="1"/>
    <col min="2" max="2" width="6.42578125" customWidth="1"/>
    <col min="3" max="3" width="29.42578125" customWidth="1"/>
    <col min="4" max="4" width="9.42578125" customWidth="1"/>
    <col min="5" max="5" width="10.5703125" customWidth="1"/>
    <col min="6" max="6" width="14.28515625" customWidth="1"/>
    <col min="7" max="7" width="13.42578125" customWidth="1"/>
    <col min="8" max="8" width="10.5703125" customWidth="1"/>
    <col min="9" max="9" width="14.28515625" customWidth="1"/>
    <col min="10" max="10" width="13.42578125" customWidth="1"/>
    <col min="11" max="11" width="10.5703125" customWidth="1"/>
    <col min="12" max="12" width="14.28515625" customWidth="1"/>
    <col min="13" max="13" width="13.42578125" customWidth="1"/>
    <col min="14" max="14" width="10.5703125" customWidth="1"/>
    <col min="15" max="15" width="14.28515625" customWidth="1"/>
    <col min="16" max="19" width="13.42578125" customWidth="1"/>
    <col min="20" max="20" width="33.28515625" customWidth="1"/>
    <col min="21" max="38" width="5" customWidth="1"/>
  </cols>
  <sheetData>
    <row r="1" spans="1:38" ht="14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133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134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212" t="s">
        <v>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212" t="s">
        <v>2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">
      <c r="A15" s="213" t="s">
        <v>132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thickBot="1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214" t="s">
        <v>3</v>
      </c>
      <c r="B17" s="216" t="s">
        <v>4</v>
      </c>
      <c r="C17" s="216" t="s">
        <v>5</v>
      </c>
      <c r="D17" s="218" t="s">
        <v>6</v>
      </c>
      <c r="E17" s="189" t="s">
        <v>7</v>
      </c>
      <c r="F17" s="190"/>
      <c r="G17" s="191"/>
      <c r="H17" s="189" t="s">
        <v>8</v>
      </c>
      <c r="I17" s="190"/>
      <c r="J17" s="191"/>
      <c r="K17" s="189" t="s">
        <v>9</v>
      </c>
      <c r="L17" s="190"/>
      <c r="M17" s="191"/>
      <c r="N17" s="189" t="s">
        <v>10</v>
      </c>
      <c r="O17" s="190"/>
      <c r="P17" s="191"/>
      <c r="Q17" s="209" t="s">
        <v>11</v>
      </c>
      <c r="R17" s="190"/>
      <c r="S17" s="191"/>
      <c r="T17" s="210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thickBot="1">
      <c r="A18" s="215"/>
      <c r="B18" s="217"/>
      <c r="C18" s="217"/>
      <c r="D18" s="219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1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thickBot="1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thickBot="1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f>M98</f>
        <v>275446</v>
      </c>
      <c r="N21" s="38"/>
      <c r="O21" s="39"/>
      <c r="P21" s="40">
        <f>P98</f>
        <v>275446</v>
      </c>
      <c r="Q21" s="40">
        <f>G21+M21</f>
        <v>275446</v>
      </c>
      <c r="R21" s="40">
        <f>J21+P21</f>
        <v>275446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275446</v>
      </c>
      <c r="N22" s="46"/>
      <c r="O22" s="47"/>
      <c r="P22" s="48">
        <f t="shared" ref="P22:S22" si="0">SUM(P21)</f>
        <v>275446</v>
      </c>
      <c r="Q22" s="48">
        <f t="shared" si="0"/>
        <v>275446</v>
      </c>
      <c r="R22" s="48">
        <f t="shared" si="0"/>
        <v>275446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thickBot="1">
      <c r="A23" s="192"/>
      <c r="B23" s="193"/>
      <c r="C23" s="193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thickBot="1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>
      <c r="A27" s="78" t="s">
        <v>37</v>
      </c>
      <c r="B27" s="79" t="s">
        <v>38</v>
      </c>
      <c r="C27" s="80" t="s">
        <v>39</v>
      </c>
      <c r="D27" s="81" t="s">
        <v>40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86" t="s">
        <v>37</v>
      </c>
      <c r="B28" s="87" t="s">
        <v>41</v>
      </c>
      <c r="C28" s="80" t="s">
        <v>39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>
      <c r="A29" s="88" t="s">
        <v>37</v>
      </c>
      <c r="B29" s="89" t="s">
        <v>42</v>
      </c>
      <c r="C29" s="90" t="s">
        <v>39</v>
      </c>
      <c r="D29" s="91" t="s">
        <v>40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>
      <c r="A30" s="71" t="s">
        <v>34</v>
      </c>
      <c r="B30" s="72" t="s">
        <v>43</v>
      </c>
      <c r="C30" s="71" t="s">
        <v>44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126000</v>
      </c>
      <c r="N30" s="74"/>
      <c r="O30" s="75"/>
      <c r="P30" s="76">
        <f t="shared" ref="P30:S30" si="9">SUM(P31:P33)</f>
        <v>126000</v>
      </c>
      <c r="Q30" s="76">
        <f t="shared" si="9"/>
        <v>126000</v>
      </c>
      <c r="R30" s="76">
        <f t="shared" si="9"/>
        <v>126000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>
      <c r="A31" s="78" t="s">
        <v>37</v>
      </c>
      <c r="B31" s="79" t="s">
        <v>45</v>
      </c>
      <c r="C31" s="162" t="s">
        <v>135</v>
      </c>
      <c r="D31" s="170" t="s">
        <v>40</v>
      </c>
      <c r="E31" s="194" t="s">
        <v>46</v>
      </c>
      <c r="F31" s="193"/>
      <c r="G31" s="195"/>
      <c r="H31" s="194" t="s">
        <v>46</v>
      </c>
      <c r="I31" s="193"/>
      <c r="J31" s="195"/>
      <c r="K31" s="164">
        <v>4</v>
      </c>
      <c r="L31" s="165">
        <v>14000</v>
      </c>
      <c r="M31" s="84">
        <f t="shared" ref="M31:M33" si="10">K31*L31</f>
        <v>56000</v>
      </c>
      <c r="N31" s="82">
        <v>4</v>
      </c>
      <c r="O31" s="83">
        <v>14000</v>
      </c>
      <c r="P31" s="84">
        <f t="shared" ref="P31:P33" si="11">N31*O31</f>
        <v>56000</v>
      </c>
      <c r="Q31" s="84">
        <f t="shared" ref="Q31:Q33" si="12">G31+M31</f>
        <v>56000</v>
      </c>
      <c r="R31" s="84">
        <f t="shared" ref="R31:R33" si="13">J31+P31</f>
        <v>56000</v>
      </c>
      <c r="S31" s="84">
        <f t="shared" ref="S31:S33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>
      <c r="A32" s="86" t="s">
        <v>37</v>
      </c>
      <c r="B32" s="87" t="s">
        <v>47</v>
      </c>
      <c r="C32" s="162" t="s">
        <v>136</v>
      </c>
      <c r="D32" s="119" t="s">
        <v>40</v>
      </c>
      <c r="E32" s="196"/>
      <c r="F32" s="193"/>
      <c r="G32" s="195"/>
      <c r="H32" s="196"/>
      <c r="I32" s="193"/>
      <c r="J32" s="195"/>
      <c r="K32" s="166">
        <v>4</v>
      </c>
      <c r="L32" s="167">
        <v>10000</v>
      </c>
      <c r="M32" s="84">
        <f t="shared" si="10"/>
        <v>40000</v>
      </c>
      <c r="N32" s="172">
        <v>4</v>
      </c>
      <c r="O32" s="167">
        <v>10000</v>
      </c>
      <c r="P32" s="84">
        <f t="shared" si="11"/>
        <v>40000</v>
      </c>
      <c r="Q32" s="84">
        <f t="shared" si="12"/>
        <v>40000</v>
      </c>
      <c r="R32" s="84">
        <f t="shared" si="13"/>
        <v>40000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thickBot="1">
      <c r="A33" s="88" t="s">
        <v>37</v>
      </c>
      <c r="B33" s="89" t="s">
        <v>48</v>
      </c>
      <c r="C33" s="163" t="s">
        <v>137</v>
      </c>
      <c r="D33" s="171" t="s">
        <v>40</v>
      </c>
      <c r="E33" s="196"/>
      <c r="F33" s="193"/>
      <c r="G33" s="195"/>
      <c r="H33" s="196"/>
      <c r="I33" s="193"/>
      <c r="J33" s="195"/>
      <c r="K33" s="168">
        <v>3</v>
      </c>
      <c r="L33" s="169">
        <v>10000</v>
      </c>
      <c r="M33" s="94">
        <f t="shared" si="10"/>
        <v>30000</v>
      </c>
      <c r="N33" s="173">
        <v>3</v>
      </c>
      <c r="O33" s="174">
        <v>10000</v>
      </c>
      <c r="P33" s="94">
        <f t="shared" si="11"/>
        <v>30000</v>
      </c>
      <c r="Q33" s="94">
        <f t="shared" si="12"/>
        <v>30000</v>
      </c>
      <c r="R33" s="94">
        <f t="shared" si="13"/>
        <v>30000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>
      <c r="A34" s="71" t="s">
        <v>34</v>
      </c>
      <c r="B34" s="72" t="s">
        <v>49</v>
      </c>
      <c r="C34" s="71" t="s">
        <v>50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0</v>
      </c>
      <c r="N34" s="74"/>
      <c r="O34" s="75"/>
      <c r="P34" s="76">
        <f t="shared" ref="P34:S34" si="15">SUM(P35:P37)</f>
        <v>0</v>
      </c>
      <c r="Q34" s="76">
        <f t="shared" si="15"/>
        <v>0</v>
      </c>
      <c r="R34" s="76">
        <f t="shared" si="15"/>
        <v>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>
      <c r="A35" s="78" t="s">
        <v>37</v>
      </c>
      <c r="B35" s="79" t="s">
        <v>51</v>
      </c>
      <c r="C35" s="80" t="s">
        <v>39</v>
      </c>
      <c r="D35" s="81"/>
      <c r="E35" s="194" t="s">
        <v>46</v>
      </c>
      <c r="F35" s="193"/>
      <c r="G35" s="195"/>
      <c r="H35" s="194" t="s">
        <v>46</v>
      </c>
      <c r="I35" s="193"/>
      <c r="J35" s="195"/>
      <c r="K35" s="82"/>
      <c r="L35" s="83"/>
      <c r="M35" s="84">
        <f t="shared" ref="M35:M37" si="16">K35*L35</f>
        <v>0</v>
      </c>
      <c r="N35" s="82"/>
      <c r="O35" s="83"/>
      <c r="P35" s="84">
        <f t="shared" ref="P35:P37" si="17">N35*O35</f>
        <v>0</v>
      </c>
      <c r="Q35" s="84">
        <f t="shared" ref="Q35:Q37" si="18">G35+M35</f>
        <v>0</v>
      </c>
      <c r="R35" s="84">
        <f t="shared" ref="R35:R37" si="19">J35+P35</f>
        <v>0</v>
      </c>
      <c r="S35" s="84">
        <f t="shared" ref="S35:S37" si="20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>
      <c r="A36" s="86" t="s">
        <v>37</v>
      </c>
      <c r="B36" s="87" t="s">
        <v>52</v>
      </c>
      <c r="C36" s="80" t="s">
        <v>39</v>
      </c>
      <c r="D36" s="81"/>
      <c r="E36" s="196"/>
      <c r="F36" s="193"/>
      <c r="G36" s="195"/>
      <c r="H36" s="196"/>
      <c r="I36" s="193"/>
      <c r="J36" s="195"/>
      <c r="K36" s="82"/>
      <c r="L36" s="83"/>
      <c r="M36" s="84">
        <f t="shared" si="16"/>
        <v>0</v>
      </c>
      <c r="N36" s="82"/>
      <c r="O36" s="83"/>
      <c r="P36" s="84">
        <f t="shared" si="17"/>
        <v>0</v>
      </c>
      <c r="Q36" s="84">
        <f t="shared" si="18"/>
        <v>0</v>
      </c>
      <c r="R36" s="84">
        <f t="shared" si="19"/>
        <v>0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thickBot="1">
      <c r="A37" s="88" t="s">
        <v>37</v>
      </c>
      <c r="B37" s="89" t="s">
        <v>53</v>
      </c>
      <c r="C37" s="90" t="s">
        <v>39</v>
      </c>
      <c r="D37" s="91"/>
      <c r="E37" s="197"/>
      <c r="F37" s="198"/>
      <c r="G37" s="199"/>
      <c r="H37" s="197"/>
      <c r="I37" s="198"/>
      <c r="J37" s="199"/>
      <c r="K37" s="92"/>
      <c r="L37" s="93"/>
      <c r="M37" s="94">
        <f t="shared" si="16"/>
        <v>0</v>
      </c>
      <c r="N37" s="92"/>
      <c r="O37" s="93"/>
      <c r="P37" s="94">
        <f t="shared" si="17"/>
        <v>0</v>
      </c>
      <c r="Q37" s="84">
        <f t="shared" si="18"/>
        <v>0</v>
      </c>
      <c r="R37" s="84">
        <f t="shared" si="19"/>
        <v>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>
      <c r="A38" s="96" t="s">
        <v>54</v>
      </c>
      <c r="B38" s="97"/>
      <c r="C38" s="98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126000</v>
      </c>
      <c r="N38" s="100"/>
      <c r="O38" s="101"/>
      <c r="P38" s="102">
        <f t="shared" ref="P38:S38" si="21">P26+P30+P34</f>
        <v>126000</v>
      </c>
      <c r="Q38" s="102">
        <f t="shared" si="21"/>
        <v>126000</v>
      </c>
      <c r="R38" s="102">
        <f t="shared" si="21"/>
        <v>126000</v>
      </c>
      <c r="S38" s="102">
        <f t="shared" si="21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thickBot="1">
      <c r="A39" s="71" t="s">
        <v>26</v>
      </c>
      <c r="B39" s="72" t="s">
        <v>55</v>
      </c>
      <c r="C39" s="71" t="s">
        <v>56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30" customHeight="1">
      <c r="A40" s="78" t="s">
        <v>37</v>
      </c>
      <c r="B40" s="105" t="s">
        <v>57</v>
      </c>
      <c r="C40" s="80" t="s">
        <v>58</v>
      </c>
      <c r="D40" s="81"/>
      <c r="E40" s="82"/>
      <c r="F40" s="106">
        <v>0.22</v>
      </c>
      <c r="G40" s="84">
        <f t="shared" ref="G40:G41" si="22">E40*F40</f>
        <v>0</v>
      </c>
      <c r="H40" s="82"/>
      <c r="I40" s="106">
        <v>0.22</v>
      </c>
      <c r="J40" s="84">
        <f t="shared" ref="J40:J41" si="23">H40*I40</f>
        <v>0</v>
      </c>
      <c r="K40" s="82"/>
      <c r="L40" s="106">
        <v>0.22</v>
      </c>
      <c r="M40" s="84">
        <f t="shared" ref="M40:M41" si="24">K40*L40</f>
        <v>0</v>
      </c>
      <c r="N40" s="82"/>
      <c r="O40" s="106">
        <v>0.22</v>
      </c>
      <c r="P40" s="84">
        <f t="shared" ref="P40:P41" si="25">N40*O40</f>
        <v>0</v>
      </c>
      <c r="Q40" s="84">
        <f t="shared" ref="Q40:Q41" si="26">G40+M40</f>
        <v>0</v>
      </c>
      <c r="R40" s="84">
        <f t="shared" ref="R40:R41" si="27">J40+P40</f>
        <v>0</v>
      </c>
      <c r="S40" s="84">
        <f t="shared" ref="S40:S41" si="28">Q40-R40</f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thickBot="1">
      <c r="A41" s="86" t="s">
        <v>37</v>
      </c>
      <c r="B41" s="87" t="s">
        <v>59</v>
      </c>
      <c r="C41" s="80" t="s">
        <v>44</v>
      </c>
      <c r="D41" s="81"/>
      <c r="E41" s="82"/>
      <c r="F41" s="106">
        <v>0.22</v>
      </c>
      <c r="G41" s="84">
        <f t="shared" si="22"/>
        <v>0</v>
      </c>
      <c r="H41" s="82"/>
      <c r="I41" s="106">
        <v>0.22</v>
      </c>
      <c r="J41" s="84">
        <f t="shared" si="23"/>
        <v>0</v>
      </c>
      <c r="K41" s="82">
        <f>M38</f>
        <v>126000</v>
      </c>
      <c r="L41" s="106">
        <v>0.22</v>
      </c>
      <c r="M41" s="84">
        <f t="shared" si="24"/>
        <v>27720</v>
      </c>
      <c r="N41" s="82">
        <f>P38</f>
        <v>126000</v>
      </c>
      <c r="O41" s="106">
        <v>0.22</v>
      </c>
      <c r="P41" s="84">
        <f t="shared" si="25"/>
        <v>27720</v>
      </c>
      <c r="Q41" s="84">
        <f t="shared" si="26"/>
        <v>27720</v>
      </c>
      <c r="R41" s="84">
        <f t="shared" si="27"/>
        <v>27720</v>
      </c>
      <c r="S41" s="84">
        <f t="shared" si="28"/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thickBot="1">
      <c r="A42" s="96" t="s">
        <v>60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27720</v>
      </c>
      <c r="N42" s="100"/>
      <c r="O42" s="101"/>
      <c r="P42" s="102">
        <f t="shared" ref="P42:S42" si="29">SUM(P40:P41)</f>
        <v>27720</v>
      </c>
      <c r="Q42" s="102">
        <f t="shared" si="29"/>
        <v>27720</v>
      </c>
      <c r="R42" s="102">
        <f t="shared" si="29"/>
        <v>27720</v>
      </c>
      <c r="S42" s="102">
        <f t="shared" si="29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thickBot="1">
      <c r="A43" s="71" t="s">
        <v>26</v>
      </c>
      <c r="B43" s="72" t="s">
        <v>61</v>
      </c>
      <c r="C43" s="71" t="s">
        <v>62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>
      <c r="A44" s="78" t="s">
        <v>37</v>
      </c>
      <c r="B44" s="105" t="s">
        <v>63</v>
      </c>
      <c r="C44" s="107" t="s">
        <v>64</v>
      </c>
      <c r="D44" s="81" t="s">
        <v>40</v>
      </c>
      <c r="E44" s="82"/>
      <c r="F44" s="83"/>
      <c r="G44" s="84">
        <f t="shared" ref="G44:G46" si="30">E44*F44</f>
        <v>0</v>
      </c>
      <c r="H44" s="82"/>
      <c r="I44" s="83"/>
      <c r="J44" s="84">
        <f t="shared" ref="J44:J46" si="31">H44*I44</f>
        <v>0</v>
      </c>
      <c r="K44" s="82"/>
      <c r="L44" s="83"/>
      <c r="M44" s="84">
        <f t="shared" ref="M44:M46" si="32">K44*L44</f>
        <v>0</v>
      </c>
      <c r="N44" s="82"/>
      <c r="O44" s="83"/>
      <c r="P44" s="84">
        <f t="shared" ref="P44:P46" si="33">N44*O44</f>
        <v>0</v>
      </c>
      <c r="Q44" s="84">
        <f t="shared" ref="Q44:Q46" si="34">G44+M44</f>
        <v>0</v>
      </c>
      <c r="R44" s="84">
        <f t="shared" ref="R44:R46" si="35">J44+P44</f>
        <v>0</v>
      </c>
      <c r="S44" s="84">
        <f t="shared" ref="S44:S46" si="36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>
      <c r="A45" s="86" t="s">
        <v>37</v>
      </c>
      <c r="B45" s="87" t="s">
        <v>65</v>
      </c>
      <c r="C45" s="107" t="s">
        <v>64</v>
      </c>
      <c r="D45" s="81" t="s">
        <v>40</v>
      </c>
      <c r="E45" s="82"/>
      <c r="F45" s="83"/>
      <c r="G45" s="84">
        <f t="shared" si="30"/>
        <v>0</v>
      </c>
      <c r="H45" s="82"/>
      <c r="I45" s="83"/>
      <c r="J45" s="84">
        <f t="shared" si="31"/>
        <v>0</v>
      </c>
      <c r="K45" s="82"/>
      <c r="L45" s="83"/>
      <c r="M45" s="84">
        <f t="shared" si="32"/>
        <v>0</v>
      </c>
      <c r="N45" s="82"/>
      <c r="O45" s="83"/>
      <c r="P45" s="84">
        <f t="shared" si="33"/>
        <v>0</v>
      </c>
      <c r="Q45" s="84">
        <f t="shared" si="34"/>
        <v>0</v>
      </c>
      <c r="R45" s="84">
        <f t="shared" si="35"/>
        <v>0</v>
      </c>
      <c r="S45" s="84">
        <f t="shared" si="36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thickBot="1">
      <c r="A46" s="88" t="s">
        <v>37</v>
      </c>
      <c r="B46" s="89" t="s">
        <v>66</v>
      </c>
      <c r="C46" s="107" t="s">
        <v>64</v>
      </c>
      <c r="D46" s="91" t="s">
        <v>40</v>
      </c>
      <c r="E46" s="92"/>
      <c r="F46" s="93"/>
      <c r="G46" s="94">
        <f t="shared" si="30"/>
        <v>0</v>
      </c>
      <c r="H46" s="92"/>
      <c r="I46" s="93"/>
      <c r="J46" s="94">
        <f t="shared" si="31"/>
        <v>0</v>
      </c>
      <c r="K46" s="92"/>
      <c r="L46" s="93"/>
      <c r="M46" s="94">
        <f t="shared" si="32"/>
        <v>0</v>
      </c>
      <c r="N46" s="92"/>
      <c r="O46" s="93"/>
      <c r="P46" s="94">
        <f t="shared" si="33"/>
        <v>0</v>
      </c>
      <c r="Q46" s="84">
        <f t="shared" si="34"/>
        <v>0</v>
      </c>
      <c r="R46" s="84">
        <f t="shared" si="35"/>
        <v>0</v>
      </c>
      <c r="S46" s="84">
        <f t="shared" si="36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thickBot="1">
      <c r="A47" s="96" t="s">
        <v>67</v>
      </c>
      <c r="B47" s="97"/>
      <c r="C47" s="98"/>
      <c r="D47" s="99"/>
      <c r="E47" s="100"/>
      <c r="F47" s="101"/>
      <c r="G47" s="102">
        <f>SUM(G44:G46)</f>
        <v>0</v>
      </c>
      <c r="H47" s="100"/>
      <c r="I47" s="101"/>
      <c r="J47" s="102">
        <f>SUM(J44:J46)</f>
        <v>0</v>
      </c>
      <c r="K47" s="100"/>
      <c r="L47" s="101"/>
      <c r="M47" s="102">
        <f>SUM(M44:M46)</f>
        <v>0</v>
      </c>
      <c r="N47" s="100"/>
      <c r="O47" s="101"/>
      <c r="P47" s="102">
        <f t="shared" ref="P47:S47" si="37">SUM(P44:P46)</f>
        <v>0</v>
      </c>
      <c r="Q47" s="102">
        <f t="shared" si="37"/>
        <v>0</v>
      </c>
      <c r="R47" s="102">
        <f t="shared" si="37"/>
        <v>0</v>
      </c>
      <c r="S47" s="102">
        <f t="shared" si="37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thickBot="1">
      <c r="A48" s="71" t="s">
        <v>26</v>
      </c>
      <c r="B48" s="72" t="s">
        <v>68</v>
      </c>
      <c r="C48" s="108" t="s">
        <v>69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>
      <c r="A49" s="78" t="s">
        <v>37</v>
      </c>
      <c r="B49" s="105" t="s">
        <v>70</v>
      </c>
      <c r="C49" s="107" t="s">
        <v>71</v>
      </c>
      <c r="D49" s="81" t="s">
        <v>40</v>
      </c>
      <c r="E49" s="82"/>
      <c r="F49" s="83"/>
      <c r="G49" s="84">
        <f t="shared" ref="G49:G52" si="38">E49*F49</f>
        <v>0</v>
      </c>
      <c r="H49" s="82"/>
      <c r="I49" s="83"/>
      <c r="J49" s="84">
        <f t="shared" ref="J49:J52" si="39">H49*I49</f>
        <v>0</v>
      </c>
      <c r="K49" s="82"/>
      <c r="L49" s="83"/>
      <c r="M49" s="84">
        <f t="shared" ref="M49:M52" si="40">K49*L49</f>
        <v>0</v>
      </c>
      <c r="N49" s="82"/>
      <c r="O49" s="83"/>
      <c r="P49" s="84">
        <f t="shared" ref="P49:P52" si="41">N49*O49</f>
        <v>0</v>
      </c>
      <c r="Q49" s="84">
        <f t="shared" ref="Q49:Q52" si="42">G49+M49</f>
        <v>0</v>
      </c>
      <c r="R49" s="84">
        <f t="shared" ref="R49:R52" si="43">J49+P49</f>
        <v>0</v>
      </c>
      <c r="S49" s="84">
        <f t="shared" ref="S49:S52" si="44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>
      <c r="A50" s="86" t="s">
        <v>37</v>
      </c>
      <c r="B50" s="89" t="s">
        <v>72</v>
      </c>
      <c r="C50" s="107" t="s">
        <v>73</v>
      </c>
      <c r="D50" s="81" t="s">
        <v>40</v>
      </c>
      <c r="E50" s="82"/>
      <c r="F50" s="83"/>
      <c r="G50" s="84">
        <f t="shared" si="38"/>
        <v>0</v>
      </c>
      <c r="H50" s="82"/>
      <c r="I50" s="83"/>
      <c r="J50" s="84">
        <f t="shared" si="39"/>
        <v>0</v>
      </c>
      <c r="K50" s="82"/>
      <c r="L50" s="83"/>
      <c r="M50" s="84">
        <f t="shared" si="40"/>
        <v>0</v>
      </c>
      <c r="N50" s="82"/>
      <c r="O50" s="83"/>
      <c r="P50" s="84">
        <f t="shared" si="41"/>
        <v>0</v>
      </c>
      <c r="Q50" s="84">
        <f t="shared" si="42"/>
        <v>0</v>
      </c>
      <c r="R50" s="84">
        <f t="shared" si="43"/>
        <v>0</v>
      </c>
      <c r="S50" s="84">
        <f t="shared" si="44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>
      <c r="A51" s="86" t="s">
        <v>37</v>
      </c>
      <c r="B51" s="87" t="s">
        <v>74</v>
      </c>
      <c r="C51" s="109" t="s">
        <v>75</v>
      </c>
      <c r="D51" s="81" t="s">
        <v>40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82"/>
      <c r="L51" s="83"/>
      <c r="M51" s="84">
        <f t="shared" si="40"/>
        <v>0</v>
      </c>
      <c r="N51" s="82"/>
      <c r="O51" s="83"/>
      <c r="P51" s="84">
        <f t="shared" si="41"/>
        <v>0</v>
      </c>
      <c r="Q51" s="84">
        <f t="shared" si="42"/>
        <v>0</v>
      </c>
      <c r="R51" s="84">
        <f t="shared" si="43"/>
        <v>0</v>
      </c>
      <c r="S51" s="84">
        <f t="shared" si="44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thickBot="1">
      <c r="A52" s="88" t="s">
        <v>37</v>
      </c>
      <c r="B52" s="87" t="s">
        <v>76</v>
      </c>
      <c r="C52" s="110" t="s">
        <v>77</v>
      </c>
      <c r="D52" s="91" t="s">
        <v>40</v>
      </c>
      <c r="E52" s="92"/>
      <c r="F52" s="93"/>
      <c r="G52" s="94">
        <f t="shared" si="38"/>
        <v>0</v>
      </c>
      <c r="H52" s="92"/>
      <c r="I52" s="93"/>
      <c r="J52" s="94">
        <f t="shared" si="39"/>
        <v>0</v>
      </c>
      <c r="K52" s="92"/>
      <c r="L52" s="93"/>
      <c r="M52" s="94">
        <f t="shared" si="40"/>
        <v>0</v>
      </c>
      <c r="N52" s="92"/>
      <c r="O52" s="93"/>
      <c r="P52" s="9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thickBot="1">
      <c r="A53" s="111" t="s">
        <v>78</v>
      </c>
      <c r="B53" s="97"/>
      <c r="C53" s="98"/>
      <c r="D53" s="99"/>
      <c r="E53" s="100"/>
      <c r="F53" s="101"/>
      <c r="G53" s="102">
        <f>SUM(G49:G52)</f>
        <v>0</v>
      </c>
      <c r="H53" s="100"/>
      <c r="I53" s="101"/>
      <c r="J53" s="102">
        <f>SUM(J49:J52)</f>
        <v>0</v>
      </c>
      <c r="K53" s="100"/>
      <c r="L53" s="101"/>
      <c r="M53" s="102">
        <f>SUM(M49:M52)</f>
        <v>0</v>
      </c>
      <c r="N53" s="100"/>
      <c r="O53" s="101"/>
      <c r="P53" s="102">
        <f t="shared" ref="P53:S53" si="45">SUM(P49:P52)</f>
        <v>0</v>
      </c>
      <c r="Q53" s="102">
        <f t="shared" si="45"/>
        <v>0</v>
      </c>
      <c r="R53" s="102">
        <f t="shared" si="45"/>
        <v>0</v>
      </c>
      <c r="S53" s="102">
        <f t="shared" si="45"/>
        <v>0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thickBot="1">
      <c r="A54" s="71" t="s">
        <v>26</v>
      </c>
      <c r="B54" s="72" t="s">
        <v>79</v>
      </c>
      <c r="C54" s="71" t="s">
        <v>80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>
      <c r="A55" s="78" t="s">
        <v>37</v>
      </c>
      <c r="B55" s="105" t="s">
        <v>81</v>
      </c>
      <c r="C55" s="112" t="s">
        <v>82</v>
      </c>
      <c r="D55" s="81" t="s">
        <v>40</v>
      </c>
      <c r="E55" s="82"/>
      <c r="F55" s="83"/>
      <c r="G55" s="84">
        <f t="shared" ref="G55:G57" si="46">E55*F55</f>
        <v>0</v>
      </c>
      <c r="H55" s="82"/>
      <c r="I55" s="83"/>
      <c r="J55" s="84">
        <f t="shared" ref="J55:J57" si="47">H55*I55</f>
        <v>0</v>
      </c>
      <c r="K55" s="82"/>
      <c r="L55" s="83"/>
      <c r="M55" s="84">
        <f t="shared" ref="M55:M57" si="48">K55*L55</f>
        <v>0</v>
      </c>
      <c r="N55" s="82"/>
      <c r="O55" s="83"/>
      <c r="P55" s="84">
        <f t="shared" ref="P55:P57" si="49">N55*O55</f>
        <v>0</v>
      </c>
      <c r="Q55" s="84">
        <f t="shared" ref="Q55:Q57" si="50">G55+M55</f>
        <v>0</v>
      </c>
      <c r="R55" s="84">
        <f t="shared" ref="R55:R57" si="51">J55+P55</f>
        <v>0</v>
      </c>
      <c r="S55" s="84">
        <f t="shared" ref="S55:S57" si="52"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>
      <c r="A56" s="86" t="s">
        <v>37</v>
      </c>
      <c r="B56" s="87" t="s">
        <v>83</v>
      </c>
      <c r="C56" s="112" t="s">
        <v>84</v>
      </c>
      <c r="D56" s="81" t="s">
        <v>40</v>
      </c>
      <c r="E56" s="82"/>
      <c r="F56" s="83"/>
      <c r="G56" s="84">
        <f t="shared" si="46"/>
        <v>0</v>
      </c>
      <c r="H56" s="82"/>
      <c r="I56" s="83"/>
      <c r="J56" s="84">
        <f t="shared" si="47"/>
        <v>0</v>
      </c>
      <c r="K56" s="82"/>
      <c r="L56" s="83"/>
      <c r="M56" s="84">
        <f t="shared" si="48"/>
        <v>0</v>
      </c>
      <c r="N56" s="82"/>
      <c r="O56" s="83"/>
      <c r="P56" s="84">
        <f t="shared" si="49"/>
        <v>0</v>
      </c>
      <c r="Q56" s="84">
        <f t="shared" si="50"/>
        <v>0</v>
      </c>
      <c r="R56" s="84">
        <f t="shared" si="51"/>
        <v>0</v>
      </c>
      <c r="S56" s="84">
        <f t="shared" si="52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thickBot="1">
      <c r="A57" s="88" t="s">
        <v>37</v>
      </c>
      <c r="B57" s="89" t="s">
        <v>85</v>
      </c>
      <c r="C57" s="113" t="s">
        <v>86</v>
      </c>
      <c r="D57" s="91" t="s">
        <v>40</v>
      </c>
      <c r="E57" s="92"/>
      <c r="F57" s="93"/>
      <c r="G57" s="94">
        <f t="shared" si="46"/>
        <v>0</v>
      </c>
      <c r="H57" s="92"/>
      <c r="I57" s="93"/>
      <c r="J57" s="94">
        <f t="shared" si="47"/>
        <v>0</v>
      </c>
      <c r="K57" s="92"/>
      <c r="L57" s="93"/>
      <c r="M57" s="94">
        <f t="shared" si="48"/>
        <v>0</v>
      </c>
      <c r="N57" s="92"/>
      <c r="O57" s="93"/>
      <c r="P57" s="94">
        <f t="shared" si="49"/>
        <v>0</v>
      </c>
      <c r="Q57" s="84">
        <f t="shared" si="50"/>
        <v>0</v>
      </c>
      <c r="R57" s="84">
        <f t="shared" si="51"/>
        <v>0</v>
      </c>
      <c r="S57" s="84">
        <f t="shared" si="52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thickBot="1">
      <c r="A58" s="96" t="s">
        <v>87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0</v>
      </c>
      <c r="N58" s="100"/>
      <c r="O58" s="101"/>
      <c r="P58" s="102">
        <f t="shared" ref="P58:S58" si="53">SUM(P55:P57)</f>
        <v>0</v>
      </c>
      <c r="Q58" s="102">
        <f t="shared" si="53"/>
        <v>0</v>
      </c>
      <c r="R58" s="102">
        <f t="shared" si="53"/>
        <v>0</v>
      </c>
      <c r="S58" s="102">
        <f t="shared" si="53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thickBot="1">
      <c r="A59" s="71" t="s">
        <v>26</v>
      </c>
      <c r="B59" s="64" t="s">
        <v>88</v>
      </c>
      <c r="C59" s="71" t="s">
        <v>89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40" customHeight="1">
      <c r="A60" s="78" t="s">
        <v>37</v>
      </c>
      <c r="B60" s="177" t="s">
        <v>90</v>
      </c>
      <c r="C60" s="175" t="s">
        <v>181</v>
      </c>
      <c r="D60" s="81" t="s">
        <v>91</v>
      </c>
      <c r="E60" s="82"/>
      <c r="F60" s="83"/>
      <c r="G60" s="84">
        <f t="shared" ref="G60:G77" si="54">E60*F60</f>
        <v>0</v>
      </c>
      <c r="H60" s="82"/>
      <c r="I60" s="83"/>
      <c r="J60" s="84">
        <f t="shared" ref="J60:J77" si="55">H60*I60</f>
        <v>0</v>
      </c>
      <c r="K60" s="82">
        <v>1</v>
      </c>
      <c r="L60" s="83">
        <v>3180</v>
      </c>
      <c r="M60" s="84">
        <f t="shared" ref="M60:M77" si="56">K60*L60</f>
        <v>3180</v>
      </c>
      <c r="N60" s="82">
        <v>1</v>
      </c>
      <c r="O60" s="83">
        <v>3125</v>
      </c>
      <c r="P60" s="84">
        <f t="shared" ref="P60:P77" si="57">N60*O60</f>
        <v>3125</v>
      </c>
      <c r="Q60" s="84">
        <f t="shared" ref="Q60:Q77" si="58">G60+M60</f>
        <v>3180</v>
      </c>
      <c r="R60" s="84">
        <f t="shared" ref="R60:R77" si="59">J60+P60</f>
        <v>3125</v>
      </c>
      <c r="S60" s="84">
        <f t="shared" ref="S60:S77" si="60">Q60-R60</f>
        <v>55</v>
      </c>
      <c r="T60" s="85" t="s">
        <v>165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>
      <c r="A61" s="86" t="s">
        <v>37</v>
      </c>
      <c r="B61" s="178" t="s">
        <v>92</v>
      </c>
      <c r="C61" s="175" t="s">
        <v>180</v>
      </c>
      <c r="D61" s="81" t="s">
        <v>91</v>
      </c>
      <c r="E61" s="82"/>
      <c r="F61" s="83"/>
      <c r="G61" s="84"/>
      <c r="H61" s="82"/>
      <c r="I61" s="83"/>
      <c r="J61" s="84"/>
      <c r="K61" s="82">
        <v>1</v>
      </c>
      <c r="L61" s="83">
        <v>2899</v>
      </c>
      <c r="M61" s="84">
        <f t="shared" si="56"/>
        <v>2899</v>
      </c>
      <c r="N61" s="82">
        <v>1</v>
      </c>
      <c r="O61" s="83">
        <v>2955</v>
      </c>
      <c r="P61" s="84">
        <f t="shared" si="57"/>
        <v>2955</v>
      </c>
      <c r="Q61" s="84">
        <f t="shared" si="58"/>
        <v>2899</v>
      </c>
      <c r="R61" s="84">
        <f t="shared" si="59"/>
        <v>2955</v>
      </c>
      <c r="S61" s="84">
        <f t="shared" si="60"/>
        <v>-56</v>
      </c>
      <c r="T61" s="85" t="s">
        <v>165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>
      <c r="A62" s="88" t="s">
        <v>37</v>
      </c>
      <c r="B62" s="179" t="s">
        <v>93</v>
      </c>
      <c r="C62" s="175" t="s">
        <v>182</v>
      </c>
      <c r="D62" s="81" t="s">
        <v>91</v>
      </c>
      <c r="E62" s="82"/>
      <c r="F62" s="83"/>
      <c r="G62" s="84"/>
      <c r="H62" s="82"/>
      <c r="I62" s="83"/>
      <c r="J62" s="84"/>
      <c r="K62" s="82">
        <v>1</v>
      </c>
      <c r="L62" s="83">
        <v>3555</v>
      </c>
      <c r="M62" s="84">
        <f t="shared" si="56"/>
        <v>3555</v>
      </c>
      <c r="N62" s="82">
        <v>1</v>
      </c>
      <c r="O62" s="83">
        <v>3125</v>
      </c>
      <c r="P62" s="84">
        <f t="shared" si="57"/>
        <v>3125</v>
      </c>
      <c r="Q62" s="84">
        <f t="shared" si="58"/>
        <v>3555</v>
      </c>
      <c r="R62" s="84">
        <f t="shared" si="59"/>
        <v>3125</v>
      </c>
      <c r="S62" s="84">
        <f t="shared" si="60"/>
        <v>430</v>
      </c>
      <c r="T62" s="85" t="s">
        <v>165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>
      <c r="A63" s="86" t="s">
        <v>37</v>
      </c>
      <c r="B63" s="178" t="s">
        <v>138</v>
      </c>
      <c r="C63" s="175" t="s">
        <v>183</v>
      </c>
      <c r="D63" s="81" t="s">
        <v>91</v>
      </c>
      <c r="E63" s="82"/>
      <c r="F63" s="83"/>
      <c r="G63" s="84"/>
      <c r="H63" s="82"/>
      <c r="I63" s="83"/>
      <c r="J63" s="84"/>
      <c r="K63" s="82">
        <v>1</v>
      </c>
      <c r="L63" s="83">
        <v>3145</v>
      </c>
      <c r="M63" s="84">
        <f t="shared" si="56"/>
        <v>3145</v>
      </c>
      <c r="N63" s="82">
        <v>1</v>
      </c>
      <c r="O63" s="83">
        <v>3125</v>
      </c>
      <c r="P63" s="84">
        <f t="shared" si="57"/>
        <v>3125</v>
      </c>
      <c r="Q63" s="84">
        <f t="shared" si="58"/>
        <v>3145</v>
      </c>
      <c r="R63" s="84">
        <f t="shared" si="59"/>
        <v>3125</v>
      </c>
      <c r="S63" s="84">
        <f t="shared" si="60"/>
        <v>20</v>
      </c>
      <c r="T63" s="85" t="s">
        <v>165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>
      <c r="A64" s="88" t="s">
        <v>37</v>
      </c>
      <c r="B64" s="179" t="s">
        <v>139</v>
      </c>
      <c r="C64" s="175" t="s">
        <v>153</v>
      </c>
      <c r="D64" s="81" t="s">
        <v>91</v>
      </c>
      <c r="E64" s="82"/>
      <c r="F64" s="83"/>
      <c r="G64" s="84"/>
      <c r="H64" s="82"/>
      <c r="I64" s="83"/>
      <c r="J64" s="84"/>
      <c r="K64" s="82">
        <v>2</v>
      </c>
      <c r="L64" s="83">
        <v>700</v>
      </c>
      <c r="M64" s="84">
        <f t="shared" si="56"/>
        <v>1400</v>
      </c>
      <c r="N64" s="82">
        <v>2</v>
      </c>
      <c r="O64" s="83">
        <v>800</v>
      </c>
      <c r="P64" s="84">
        <f t="shared" si="57"/>
        <v>1600</v>
      </c>
      <c r="Q64" s="84">
        <f t="shared" si="58"/>
        <v>1400</v>
      </c>
      <c r="R64" s="84">
        <f t="shared" si="59"/>
        <v>1600</v>
      </c>
      <c r="S64" s="84">
        <f t="shared" si="60"/>
        <v>-200</v>
      </c>
      <c r="T64" s="85" t="s">
        <v>166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>
      <c r="A65" s="86" t="s">
        <v>37</v>
      </c>
      <c r="B65" s="178" t="s">
        <v>140</v>
      </c>
      <c r="C65" s="175" t="s">
        <v>184</v>
      </c>
      <c r="D65" s="81" t="s">
        <v>91</v>
      </c>
      <c r="E65" s="82"/>
      <c r="F65" s="83"/>
      <c r="G65" s="84"/>
      <c r="H65" s="82"/>
      <c r="I65" s="83"/>
      <c r="J65" s="84"/>
      <c r="K65" s="82">
        <v>1</v>
      </c>
      <c r="L65" s="83">
        <v>800</v>
      </c>
      <c r="M65" s="84">
        <f t="shared" si="56"/>
        <v>800</v>
      </c>
      <c r="N65" s="82">
        <v>1</v>
      </c>
      <c r="O65" s="83">
        <v>800</v>
      </c>
      <c r="P65" s="84">
        <f t="shared" si="57"/>
        <v>800</v>
      </c>
      <c r="Q65" s="84">
        <f t="shared" si="58"/>
        <v>800</v>
      </c>
      <c r="R65" s="84">
        <f t="shared" si="59"/>
        <v>800</v>
      </c>
      <c r="S65" s="84">
        <f t="shared" si="60"/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>
      <c r="A66" s="88" t="s">
        <v>37</v>
      </c>
      <c r="B66" s="179" t="s">
        <v>141</v>
      </c>
      <c r="C66" s="175" t="s">
        <v>154</v>
      </c>
      <c r="D66" s="81" t="s">
        <v>91</v>
      </c>
      <c r="E66" s="82"/>
      <c r="F66" s="83"/>
      <c r="G66" s="84"/>
      <c r="H66" s="82"/>
      <c r="I66" s="83"/>
      <c r="J66" s="84"/>
      <c r="K66" s="82">
        <v>4</v>
      </c>
      <c r="L66" s="83">
        <v>350</v>
      </c>
      <c r="M66" s="84">
        <f t="shared" si="56"/>
        <v>1400</v>
      </c>
      <c r="N66" s="82">
        <v>4</v>
      </c>
      <c r="O66" s="83">
        <v>350</v>
      </c>
      <c r="P66" s="84">
        <f t="shared" si="57"/>
        <v>1400</v>
      </c>
      <c r="Q66" s="84">
        <f t="shared" si="58"/>
        <v>1400</v>
      </c>
      <c r="R66" s="84">
        <f t="shared" si="59"/>
        <v>1400</v>
      </c>
      <c r="S66" s="84">
        <f t="shared" si="60"/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6" customHeight="1">
      <c r="A67" s="86" t="s">
        <v>37</v>
      </c>
      <c r="B67" s="178" t="s">
        <v>142</v>
      </c>
      <c r="C67" s="175" t="s">
        <v>155</v>
      </c>
      <c r="D67" s="81" t="s">
        <v>91</v>
      </c>
      <c r="E67" s="82"/>
      <c r="F67" s="83"/>
      <c r="G67" s="84"/>
      <c r="H67" s="82"/>
      <c r="I67" s="83"/>
      <c r="J67" s="84"/>
      <c r="K67" s="82">
        <v>1</v>
      </c>
      <c r="L67" s="83">
        <v>350</v>
      </c>
      <c r="M67" s="84">
        <f t="shared" si="56"/>
        <v>350</v>
      </c>
      <c r="N67" s="82">
        <v>1</v>
      </c>
      <c r="O67" s="83">
        <v>350</v>
      </c>
      <c r="P67" s="84">
        <f t="shared" si="57"/>
        <v>350</v>
      </c>
      <c r="Q67" s="84">
        <f t="shared" si="58"/>
        <v>350</v>
      </c>
      <c r="R67" s="84">
        <f t="shared" si="59"/>
        <v>350</v>
      </c>
      <c r="S67" s="84">
        <f t="shared" si="60"/>
        <v>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>
      <c r="A68" s="88" t="s">
        <v>37</v>
      </c>
      <c r="B68" s="179" t="s">
        <v>143</v>
      </c>
      <c r="C68" s="175" t="s">
        <v>156</v>
      </c>
      <c r="D68" s="81" t="s">
        <v>91</v>
      </c>
      <c r="E68" s="82"/>
      <c r="F68" s="83"/>
      <c r="G68" s="84"/>
      <c r="H68" s="82"/>
      <c r="I68" s="83"/>
      <c r="J68" s="84"/>
      <c r="K68" s="82">
        <v>7</v>
      </c>
      <c r="L68" s="83">
        <v>1000</v>
      </c>
      <c r="M68" s="84">
        <f t="shared" si="56"/>
        <v>7000</v>
      </c>
      <c r="N68" s="82">
        <v>7</v>
      </c>
      <c r="O68" s="83">
        <v>1000</v>
      </c>
      <c r="P68" s="84">
        <f t="shared" si="57"/>
        <v>7000</v>
      </c>
      <c r="Q68" s="84">
        <f t="shared" si="58"/>
        <v>7000</v>
      </c>
      <c r="R68" s="84">
        <f t="shared" si="59"/>
        <v>7000</v>
      </c>
      <c r="S68" s="84">
        <f t="shared" si="60"/>
        <v>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>
      <c r="A69" s="86" t="s">
        <v>37</v>
      </c>
      <c r="B69" s="178" t="s">
        <v>144</v>
      </c>
      <c r="C69" s="175" t="s">
        <v>157</v>
      </c>
      <c r="D69" s="81" t="s">
        <v>91</v>
      </c>
      <c r="E69" s="82"/>
      <c r="F69" s="83"/>
      <c r="G69" s="84"/>
      <c r="H69" s="82"/>
      <c r="I69" s="83"/>
      <c r="J69" s="84"/>
      <c r="K69" s="82">
        <v>2</v>
      </c>
      <c r="L69" s="83">
        <v>700</v>
      </c>
      <c r="M69" s="84">
        <f t="shared" si="56"/>
        <v>1400</v>
      </c>
      <c r="N69" s="82">
        <v>2</v>
      </c>
      <c r="O69" s="83">
        <v>800</v>
      </c>
      <c r="P69" s="84">
        <f t="shared" si="57"/>
        <v>1600</v>
      </c>
      <c r="Q69" s="84">
        <f t="shared" si="58"/>
        <v>1400</v>
      </c>
      <c r="R69" s="84">
        <f t="shared" si="59"/>
        <v>1600</v>
      </c>
      <c r="S69" s="84">
        <f t="shared" si="60"/>
        <v>-200</v>
      </c>
      <c r="T69" s="85" t="s">
        <v>166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>
      <c r="A70" s="88" t="s">
        <v>37</v>
      </c>
      <c r="B70" s="179" t="s">
        <v>145</v>
      </c>
      <c r="C70" s="175" t="s">
        <v>185</v>
      </c>
      <c r="D70" s="81" t="s">
        <v>91</v>
      </c>
      <c r="E70" s="82"/>
      <c r="F70" s="83"/>
      <c r="G70" s="84"/>
      <c r="H70" s="82"/>
      <c r="I70" s="83"/>
      <c r="J70" s="84"/>
      <c r="K70" s="82">
        <v>1</v>
      </c>
      <c r="L70" s="83">
        <v>800</v>
      </c>
      <c r="M70" s="84">
        <f t="shared" si="56"/>
        <v>800</v>
      </c>
      <c r="N70" s="82">
        <v>1</v>
      </c>
      <c r="O70" s="83">
        <v>800</v>
      </c>
      <c r="P70" s="84">
        <f t="shared" si="57"/>
        <v>800</v>
      </c>
      <c r="Q70" s="84">
        <f t="shared" si="58"/>
        <v>800</v>
      </c>
      <c r="R70" s="84">
        <f t="shared" si="59"/>
        <v>800</v>
      </c>
      <c r="S70" s="84">
        <f t="shared" si="60"/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>
      <c r="A71" s="86" t="s">
        <v>37</v>
      </c>
      <c r="B71" s="178" t="s">
        <v>146</v>
      </c>
      <c r="C71" s="175" t="s">
        <v>158</v>
      </c>
      <c r="D71" s="81" t="s">
        <v>91</v>
      </c>
      <c r="E71" s="82"/>
      <c r="F71" s="83"/>
      <c r="G71" s="84"/>
      <c r="H71" s="82"/>
      <c r="I71" s="83"/>
      <c r="J71" s="84"/>
      <c r="K71" s="82">
        <v>4</v>
      </c>
      <c r="L71" s="83">
        <v>350</v>
      </c>
      <c r="M71" s="84">
        <f t="shared" si="56"/>
        <v>1400</v>
      </c>
      <c r="N71" s="82">
        <v>4</v>
      </c>
      <c r="O71" s="83">
        <v>350</v>
      </c>
      <c r="P71" s="84">
        <f t="shared" si="57"/>
        <v>1400</v>
      </c>
      <c r="Q71" s="84">
        <f t="shared" si="58"/>
        <v>1400</v>
      </c>
      <c r="R71" s="84">
        <f t="shared" si="59"/>
        <v>1400</v>
      </c>
      <c r="S71" s="84">
        <f t="shared" si="60"/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>
      <c r="A72" s="88" t="s">
        <v>37</v>
      </c>
      <c r="B72" s="179" t="s">
        <v>147</v>
      </c>
      <c r="C72" s="175" t="s">
        <v>159</v>
      </c>
      <c r="D72" s="81" t="s">
        <v>91</v>
      </c>
      <c r="E72" s="82"/>
      <c r="F72" s="83"/>
      <c r="G72" s="84"/>
      <c r="H72" s="82"/>
      <c r="I72" s="83"/>
      <c r="J72" s="84"/>
      <c r="K72" s="82">
        <v>1</v>
      </c>
      <c r="L72" s="83">
        <v>350</v>
      </c>
      <c r="M72" s="84">
        <f t="shared" si="56"/>
        <v>350</v>
      </c>
      <c r="N72" s="82">
        <v>1</v>
      </c>
      <c r="O72" s="83">
        <v>350</v>
      </c>
      <c r="P72" s="84">
        <f t="shared" si="57"/>
        <v>350</v>
      </c>
      <c r="Q72" s="84">
        <f t="shared" si="58"/>
        <v>350</v>
      </c>
      <c r="R72" s="84">
        <f t="shared" si="59"/>
        <v>350</v>
      </c>
      <c r="S72" s="84">
        <f t="shared" si="60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>
      <c r="A73" s="86" t="s">
        <v>37</v>
      </c>
      <c r="B73" s="178" t="s">
        <v>148</v>
      </c>
      <c r="C73" s="175" t="s">
        <v>160</v>
      </c>
      <c r="D73" s="81" t="s">
        <v>163</v>
      </c>
      <c r="E73" s="82"/>
      <c r="F73" s="83"/>
      <c r="G73" s="84"/>
      <c r="H73" s="82"/>
      <c r="I73" s="83"/>
      <c r="J73" s="84"/>
      <c r="K73" s="82">
        <v>300</v>
      </c>
      <c r="L73" s="83">
        <v>10</v>
      </c>
      <c r="M73" s="84">
        <f t="shared" si="56"/>
        <v>3000</v>
      </c>
      <c r="N73" s="82">
        <v>300</v>
      </c>
      <c r="O73" s="83">
        <v>10</v>
      </c>
      <c r="P73" s="84">
        <f t="shared" si="57"/>
        <v>3000</v>
      </c>
      <c r="Q73" s="84">
        <f t="shared" si="58"/>
        <v>3000</v>
      </c>
      <c r="R73" s="84">
        <f t="shared" si="59"/>
        <v>3000</v>
      </c>
      <c r="S73" s="84">
        <f t="shared" si="60"/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>
      <c r="A74" s="88" t="s">
        <v>37</v>
      </c>
      <c r="B74" s="179" t="s">
        <v>149</v>
      </c>
      <c r="C74" s="175" t="s">
        <v>161</v>
      </c>
      <c r="D74" s="81" t="s">
        <v>164</v>
      </c>
      <c r="E74" s="82"/>
      <c r="F74" s="83"/>
      <c r="G74" s="84"/>
      <c r="H74" s="82"/>
      <c r="I74" s="83"/>
      <c r="J74" s="84"/>
      <c r="K74" s="82">
        <v>1</v>
      </c>
      <c r="L74" s="83">
        <v>800</v>
      </c>
      <c r="M74" s="84">
        <f t="shared" si="56"/>
        <v>800</v>
      </c>
      <c r="N74" s="82">
        <v>0</v>
      </c>
      <c r="O74" s="83">
        <v>0</v>
      </c>
      <c r="P74" s="84">
        <f t="shared" si="57"/>
        <v>0</v>
      </c>
      <c r="Q74" s="84">
        <f t="shared" si="58"/>
        <v>800</v>
      </c>
      <c r="R74" s="84">
        <f t="shared" si="59"/>
        <v>0</v>
      </c>
      <c r="S74" s="84">
        <f t="shared" si="60"/>
        <v>800</v>
      </c>
      <c r="T74" s="85" t="s">
        <v>167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>
      <c r="A75" s="86" t="s">
        <v>37</v>
      </c>
      <c r="B75" s="178" t="s">
        <v>150</v>
      </c>
      <c r="C75" s="175" t="s">
        <v>162</v>
      </c>
      <c r="D75" s="81" t="s">
        <v>91</v>
      </c>
      <c r="E75" s="82"/>
      <c r="F75" s="83"/>
      <c r="G75" s="84"/>
      <c r="H75" s="82"/>
      <c r="I75" s="83"/>
      <c r="J75" s="84"/>
      <c r="K75" s="82">
        <v>5</v>
      </c>
      <c r="L75" s="83">
        <v>90</v>
      </c>
      <c r="M75" s="84">
        <f t="shared" si="56"/>
        <v>450</v>
      </c>
      <c r="N75" s="82">
        <v>5</v>
      </c>
      <c r="O75" s="83">
        <v>98.4</v>
      </c>
      <c r="P75" s="84">
        <f t="shared" si="57"/>
        <v>492</v>
      </c>
      <c r="Q75" s="84">
        <f t="shared" si="58"/>
        <v>450</v>
      </c>
      <c r="R75" s="84">
        <f t="shared" si="59"/>
        <v>492</v>
      </c>
      <c r="S75" s="84">
        <f t="shared" si="60"/>
        <v>-42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7" customHeight="1">
      <c r="A76" s="88" t="s">
        <v>37</v>
      </c>
      <c r="B76" s="179" t="s">
        <v>151</v>
      </c>
      <c r="C76" s="175" t="s">
        <v>178</v>
      </c>
      <c r="D76" s="81" t="s">
        <v>91</v>
      </c>
      <c r="E76" s="82"/>
      <c r="F76" s="83"/>
      <c r="G76" s="84">
        <f t="shared" si="54"/>
        <v>0</v>
      </c>
      <c r="H76" s="82"/>
      <c r="I76" s="83"/>
      <c r="J76" s="84">
        <f t="shared" si="55"/>
        <v>0</v>
      </c>
      <c r="K76" s="82">
        <v>3</v>
      </c>
      <c r="L76" s="83">
        <v>299</v>
      </c>
      <c r="M76" s="84">
        <f t="shared" si="56"/>
        <v>897</v>
      </c>
      <c r="N76" s="82">
        <v>3</v>
      </c>
      <c r="O76" s="83">
        <v>299</v>
      </c>
      <c r="P76" s="84">
        <f t="shared" si="57"/>
        <v>897</v>
      </c>
      <c r="Q76" s="84">
        <f t="shared" si="58"/>
        <v>897</v>
      </c>
      <c r="R76" s="84">
        <f t="shared" si="59"/>
        <v>897</v>
      </c>
      <c r="S76" s="84">
        <f t="shared" si="60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thickBot="1">
      <c r="A77" s="86" t="s">
        <v>37</v>
      </c>
      <c r="B77" s="178" t="s">
        <v>152</v>
      </c>
      <c r="C77" s="176" t="s">
        <v>179</v>
      </c>
      <c r="D77" s="91" t="s">
        <v>91</v>
      </c>
      <c r="E77" s="92"/>
      <c r="F77" s="93"/>
      <c r="G77" s="94">
        <f t="shared" si="54"/>
        <v>0</v>
      </c>
      <c r="H77" s="92"/>
      <c r="I77" s="93"/>
      <c r="J77" s="94">
        <f t="shared" si="55"/>
        <v>0</v>
      </c>
      <c r="K77" s="92">
        <v>2</v>
      </c>
      <c r="L77" s="93">
        <v>850</v>
      </c>
      <c r="M77" s="94">
        <f t="shared" si="56"/>
        <v>1700</v>
      </c>
      <c r="N77" s="92">
        <v>2</v>
      </c>
      <c r="O77" s="93">
        <v>850.01</v>
      </c>
      <c r="P77" s="94">
        <f t="shared" si="57"/>
        <v>1700.02</v>
      </c>
      <c r="Q77" s="84">
        <f t="shared" si="58"/>
        <v>1700</v>
      </c>
      <c r="R77" s="84">
        <f t="shared" si="59"/>
        <v>1700.02</v>
      </c>
      <c r="S77" s="84">
        <f t="shared" si="60"/>
        <v>-1.999999999998181E-2</v>
      </c>
      <c r="T77" s="95" t="s">
        <v>168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thickBot="1">
      <c r="A78" s="96" t="s">
        <v>94</v>
      </c>
      <c r="B78" s="127"/>
      <c r="C78" s="98"/>
      <c r="D78" s="99"/>
      <c r="E78" s="100"/>
      <c r="F78" s="101"/>
      <c r="G78" s="102">
        <f>SUM(G60:G77)</f>
        <v>0</v>
      </c>
      <c r="H78" s="100"/>
      <c r="I78" s="101"/>
      <c r="J78" s="102">
        <f>SUM(J60:J77)</f>
        <v>0</v>
      </c>
      <c r="K78" s="100"/>
      <c r="L78" s="101"/>
      <c r="M78" s="102">
        <f>SUM(M60:M77)</f>
        <v>34526</v>
      </c>
      <c r="N78" s="100"/>
      <c r="O78" s="101"/>
      <c r="P78" s="102">
        <f t="shared" ref="P78:S78" si="61">SUM(P60:P77)</f>
        <v>33719.019999999997</v>
      </c>
      <c r="Q78" s="102">
        <f t="shared" si="61"/>
        <v>34526</v>
      </c>
      <c r="R78" s="102">
        <f t="shared" si="61"/>
        <v>33719.019999999997</v>
      </c>
      <c r="S78" s="102">
        <f t="shared" si="61"/>
        <v>806.98</v>
      </c>
      <c r="T78" s="103" t="s">
        <v>177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42" customHeight="1" thickBot="1">
      <c r="A79" s="71" t="s">
        <v>26</v>
      </c>
      <c r="B79" s="72" t="s">
        <v>95</v>
      </c>
      <c r="C79" s="108" t="s">
        <v>96</v>
      </c>
      <c r="D79" s="73"/>
      <c r="E79" s="74"/>
      <c r="F79" s="75"/>
      <c r="G79" s="104"/>
      <c r="H79" s="74"/>
      <c r="I79" s="75"/>
      <c r="J79" s="104"/>
      <c r="K79" s="74"/>
      <c r="L79" s="75"/>
      <c r="M79" s="104"/>
      <c r="N79" s="74"/>
      <c r="O79" s="75"/>
      <c r="P79" s="104"/>
      <c r="Q79" s="104"/>
      <c r="R79" s="104"/>
      <c r="S79" s="104"/>
      <c r="T79" s="77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</row>
    <row r="80" spans="1:38" ht="30" customHeight="1">
      <c r="A80" s="78" t="s">
        <v>37</v>
      </c>
      <c r="B80" s="105" t="s">
        <v>97</v>
      </c>
      <c r="C80" s="112" t="s">
        <v>98</v>
      </c>
      <c r="D80" s="81" t="s">
        <v>40</v>
      </c>
      <c r="E80" s="82"/>
      <c r="F80" s="83"/>
      <c r="G80" s="84">
        <f t="shared" ref="G80:G83" si="62">E80*F80</f>
        <v>0</v>
      </c>
      <c r="H80" s="82"/>
      <c r="I80" s="83"/>
      <c r="J80" s="84">
        <f t="shared" ref="J80:J83" si="63">H80*I80</f>
        <v>0</v>
      </c>
      <c r="K80" s="82"/>
      <c r="L80" s="83"/>
      <c r="M80" s="84">
        <f t="shared" ref="M80:M83" si="64">K80*L80</f>
        <v>0</v>
      </c>
      <c r="N80" s="82"/>
      <c r="O80" s="83"/>
      <c r="P80" s="84">
        <f t="shared" ref="P80:P83" si="65">N80*O80</f>
        <v>0</v>
      </c>
      <c r="Q80" s="84">
        <f t="shared" ref="Q80:Q83" si="66">G80+M80</f>
        <v>0</v>
      </c>
      <c r="R80" s="84">
        <f t="shared" ref="R80:R83" si="67">J80+P80</f>
        <v>0</v>
      </c>
      <c r="S80" s="84">
        <f t="shared" ref="S80:S83" si="68">Q80-R80</f>
        <v>0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>
      <c r="A81" s="86" t="s">
        <v>37</v>
      </c>
      <c r="B81" s="87" t="s">
        <v>99</v>
      </c>
      <c r="C81" s="112" t="s">
        <v>100</v>
      </c>
      <c r="D81" s="81" t="s">
        <v>40</v>
      </c>
      <c r="E81" s="82"/>
      <c r="F81" s="83"/>
      <c r="G81" s="84">
        <f t="shared" si="62"/>
        <v>0</v>
      </c>
      <c r="H81" s="82"/>
      <c r="I81" s="83"/>
      <c r="J81" s="84">
        <f t="shared" si="63"/>
        <v>0</v>
      </c>
      <c r="K81" s="82"/>
      <c r="L81" s="83"/>
      <c r="M81" s="84">
        <f t="shared" si="64"/>
        <v>0</v>
      </c>
      <c r="N81" s="82"/>
      <c r="O81" s="83"/>
      <c r="P81" s="84">
        <f t="shared" si="65"/>
        <v>0</v>
      </c>
      <c r="Q81" s="84">
        <f t="shared" si="66"/>
        <v>0</v>
      </c>
      <c r="R81" s="84">
        <f t="shared" si="67"/>
        <v>0</v>
      </c>
      <c r="S81" s="84">
        <f t="shared" si="68"/>
        <v>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>
      <c r="A82" s="86" t="s">
        <v>37</v>
      </c>
      <c r="B82" s="89" t="s">
        <v>101</v>
      </c>
      <c r="C82" s="113" t="s">
        <v>102</v>
      </c>
      <c r="D82" s="81" t="s">
        <v>40</v>
      </c>
      <c r="E82" s="82"/>
      <c r="F82" s="83"/>
      <c r="G82" s="84">
        <f t="shared" ref="G82" si="69">E82*F82</f>
        <v>0</v>
      </c>
      <c r="H82" s="82"/>
      <c r="I82" s="83"/>
      <c r="J82" s="84">
        <f t="shared" ref="J82" si="70">H82*I82</f>
        <v>0</v>
      </c>
      <c r="K82" s="82"/>
      <c r="L82" s="83"/>
      <c r="M82" s="84">
        <f t="shared" ref="M82" si="71">K82*L82</f>
        <v>0</v>
      </c>
      <c r="N82" s="82"/>
      <c r="O82" s="83"/>
      <c r="P82" s="84">
        <f t="shared" ref="P82" si="72">N82*O82</f>
        <v>0</v>
      </c>
      <c r="Q82" s="84">
        <f t="shared" ref="Q82" si="73">G82+M82</f>
        <v>0</v>
      </c>
      <c r="R82" s="84">
        <f t="shared" ref="R82" si="74">J82+P82</f>
        <v>0</v>
      </c>
      <c r="S82" s="84">
        <f t="shared" ref="S82" si="75">Q82-R82</f>
        <v>0</v>
      </c>
      <c r="T82" s="9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thickBot="1">
      <c r="A83" s="88" t="s">
        <v>37</v>
      </c>
      <c r="B83" s="89" t="s">
        <v>169</v>
      </c>
      <c r="C83" s="181" t="s">
        <v>170</v>
      </c>
      <c r="D83" s="91" t="s">
        <v>40</v>
      </c>
      <c r="E83" s="92"/>
      <c r="F83" s="93"/>
      <c r="G83" s="94">
        <f t="shared" si="62"/>
        <v>0</v>
      </c>
      <c r="H83" s="92"/>
      <c r="I83" s="93"/>
      <c r="J83" s="94">
        <f t="shared" si="63"/>
        <v>0</v>
      </c>
      <c r="K83" s="92">
        <v>1</v>
      </c>
      <c r="L83" s="180">
        <v>10400</v>
      </c>
      <c r="M83" s="94">
        <f t="shared" si="64"/>
        <v>10400</v>
      </c>
      <c r="N83" s="92">
        <v>1</v>
      </c>
      <c r="O83" s="180">
        <v>10400</v>
      </c>
      <c r="P83" s="94">
        <f t="shared" si="65"/>
        <v>10400</v>
      </c>
      <c r="Q83" s="84">
        <f t="shared" si="66"/>
        <v>10400</v>
      </c>
      <c r="R83" s="84">
        <f t="shared" si="67"/>
        <v>10400</v>
      </c>
      <c r="S83" s="84">
        <f t="shared" si="68"/>
        <v>0</v>
      </c>
      <c r="T83" s="9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thickBot="1">
      <c r="A84" s="96" t="s">
        <v>103</v>
      </c>
      <c r="B84" s="97"/>
      <c r="C84" s="98"/>
      <c r="D84" s="99"/>
      <c r="E84" s="100"/>
      <c r="F84" s="101"/>
      <c r="G84" s="102">
        <f>SUM(G80:G83)</f>
        <v>0</v>
      </c>
      <c r="H84" s="100"/>
      <c r="I84" s="101"/>
      <c r="J84" s="102">
        <f>SUM(J80:J83)</f>
        <v>0</v>
      </c>
      <c r="K84" s="100"/>
      <c r="L84" s="101"/>
      <c r="M84" s="102">
        <f>SUM(M80:M83)</f>
        <v>10400</v>
      </c>
      <c r="N84" s="100"/>
      <c r="O84" s="101"/>
      <c r="P84" s="102">
        <f t="shared" ref="P84:S84" si="76">SUM(P80:P83)</f>
        <v>10400</v>
      </c>
      <c r="Q84" s="102">
        <f t="shared" si="76"/>
        <v>10400</v>
      </c>
      <c r="R84" s="102">
        <f t="shared" si="76"/>
        <v>10400</v>
      </c>
      <c r="S84" s="102">
        <f t="shared" si="76"/>
        <v>0</v>
      </c>
      <c r="T84" s="103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30" customHeight="1" thickBot="1">
      <c r="A85" s="71" t="s">
        <v>26</v>
      </c>
      <c r="B85" s="72" t="s">
        <v>104</v>
      </c>
      <c r="C85" s="108" t="s">
        <v>105</v>
      </c>
      <c r="D85" s="73"/>
      <c r="E85" s="74"/>
      <c r="F85" s="75"/>
      <c r="G85" s="104"/>
      <c r="H85" s="74"/>
      <c r="I85" s="75"/>
      <c r="J85" s="104"/>
      <c r="K85" s="74"/>
      <c r="L85" s="75"/>
      <c r="M85" s="104"/>
      <c r="N85" s="74"/>
      <c r="O85" s="75"/>
      <c r="P85" s="104"/>
      <c r="Q85" s="104"/>
      <c r="R85" s="104"/>
      <c r="S85" s="104"/>
      <c r="T85" s="77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</row>
    <row r="86" spans="1:38" ht="30" customHeight="1">
      <c r="A86" s="78" t="s">
        <v>37</v>
      </c>
      <c r="B86" s="105" t="s">
        <v>106</v>
      </c>
      <c r="C86" s="107" t="s">
        <v>107</v>
      </c>
      <c r="D86" s="81"/>
      <c r="E86" s="82"/>
      <c r="F86" s="83"/>
      <c r="G86" s="84">
        <f t="shared" ref="G86:G88" si="77">E86*F86</f>
        <v>0</v>
      </c>
      <c r="H86" s="82"/>
      <c r="I86" s="83"/>
      <c r="J86" s="84">
        <f t="shared" ref="J86:J88" si="78">H86*I86</f>
        <v>0</v>
      </c>
      <c r="K86" s="82"/>
      <c r="L86" s="83"/>
      <c r="M86" s="84">
        <f t="shared" ref="M86:M88" si="79">K86*L86</f>
        <v>0</v>
      </c>
      <c r="N86" s="82"/>
      <c r="O86" s="83"/>
      <c r="P86" s="84">
        <f t="shared" ref="P86:P88" si="80">N86*O86</f>
        <v>0</v>
      </c>
      <c r="Q86" s="84">
        <f t="shared" ref="Q86:Q88" si="81">G86+M86</f>
        <v>0</v>
      </c>
      <c r="R86" s="84">
        <f t="shared" ref="R86:R88" si="82">J86+P86</f>
        <v>0</v>
      </c>
      <c r="S86" s="84">
        <f t="shared" ref="S86:S88" si="83">Q86-R86</f>
        <v>0</v>
      </c>
      <c r="T86" s="8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>
      <c r="A87" s="78" t="s">
        <v>37</v>
      </c>
      <c r="B87" s="79" t="s">
        <v>108</v>
      </c>
      <c r="C87" s="107" t="s">
        <v>109</v>
      </c>
      <c r="D87" s="81" t="s">
        <v>40</v>
      </c>
      <c r="E87" s="82"/>
      <c r="F87" s="83"/>
      <c r="G87" s="84">
        <f t="shared" si="77"/>
        <v>0</v>
      </c>
      <c r="H87" s="82"/>
      <c r="I87" s="83"/>
      <c r="J87" s="84">
        <f t="shared" si="78"/>
        <v>0</v>
      </c>
      <c r="K87" s="82">
        <v>3</v>
      </c>
      <c r="L87" s="83">
        <v>100</v>
      </c>
      <c r="M87" s="84">
        <f t="shared" si="79"/>
        <v>300</v>
      </c>
      <c r="N87" s="82">
        <v>0</v>
      </c>
      <c r="O87" s="83">
        <v>0</v>
      </c>
      <c r="P87" s="84">
        <f t="shared" si="80"/>
        <v>0</v>
      </c>
      <c r="Q87" s="84">
        <f t="shared" si="81"/>
        <v>300</v>
      </c>
      <c r="R87" s="84">
        <f t="shared" si="82"/>
        <v>0</v>
      </c>
      <c r="S87" s="84">
        <f t="shared" si="83"/>
        <v>300</v>
      </c>
      <c r="T87" s="85" t="s">
        <v>176</v>
      </c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thickBot="1">
      <c r="A88" s="86" t="s">
        <v>37</v>
      </c>
      <c r="B88" s="87" t="s">
        <v>110</v>
      </c>
      <c r="C88" s="107" t="s">
        <v>111</v>
      </c>
      <c r="D88" s="81"/>
      <c r="E88" s="82"/>
      <c r="F88" s="83"/>
      <c r="G88" s="84">
        <f t="shared" si="77"/>
        <v>0</v>
      </c>
      <c r="H88" s="82"/>
      <c r="I88" s="83"/>
      <c r="J88" s="84">
        <f t="shared" si="78"/>
        <v>0</v>
      </c>
      <c r="K88" s="82"/>
      <c r="L88" s="83"/>
      <c r="M88" s="84">
        <f t="shared" si="79"/>
        <v>0</v>
      </c>
      <c r="N88" s="82"/>
      <c r="O88" s="83"/>
      <c r="P88" s="84">
        <f t="shared" si="80"/>
        <v>0</v>
      </c>
      <c r="Q88" s="84">
        <f t="shared" si="81"/>
        <v>0</v>
      </c>
      <c r="R88" s="84">
        <f t="shared" si="82"/>
        <v>0</v>
      </c>
      <c r="S88" s="84">
        <f t="shared" si="83"/>
        <v>0</v>
      </c>
      <c r="T88" s="8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thickBot="1">
      <c r="A89" s="111" t="s">
        <v>112</v>
      </c>
      <c r="B89" s="114"/>
      <c r="C89" s="98"/>
      <c r="D89" s="99"/>
      <c r="E89" s="100"/>
      <c r="F89" s="101"/>
      <c r="G89" s="102">
        <f>SUM(G86:G88)</f>
        <v>0</v>
      </c>
      <c r="H89" s="100"/>
      <c r="I89" s="101"/>
      <c r="J89" s="102">
        <f>SUM(J86:J88)</f>
        <v>0</v>
      </c>
      <c r="K89" s="100"/>
      <c r="L89" s="101"/>
      <c r="M89" s="102">
        <f>SUM(M86:M88)</f>
        <v>300</v>
      </c>
      <c r="N89" s="100"/>
      <c r="O89" s="101"/>
      <c r="P89" s="102">
        <f t="shared" ref="P89:S89" si="84">SUM(P86:P88)</f>
        <v>0</v>
      </c>
      <c r="Q89" s="102">
        <f t="shared" si="84"/>
        <v>300</v>
      </c>
      <c r="R89" s="102">
        <f t="shared" si="84"/>
        <v>0</v>
      </c>
      <c r="S89" s="102">
        <f t="shared" si="84"/>
        <v>300</v>
      </c>
      <c r="T89" s="103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30" customHeight="1" thickBot="1">
      <c r="A90" s="71" t="s">
        <v>26</v>
      </c>
      <c r="B90" s="115" t="s">
        <v>113</v>
      </c>
      <c r="C90" s="116" t="s">
        <v>114</v>
      </c>
      <c r="D90" s="73"/>
      <c r="E90" s="74"/>
      <c r="F90" s="75"/>
      <c r="G90" s="104"/>
      <c r="H90" s="74"/>
      <c r="I90" s="75"/>
      <c r="J90" s="104"/>
      <c r="K90" s="74"/>
      <c r="L90" s="75"/>
      <c r="M90" s="104"/>
      <c r="N90" s="74"/>
      <c r="O90" s="75"/>
      <c r="P90" s="104"/>
      <c r="Q90" s="104"/>
      <c r="R90" s="104"/>
      <c r="S90" s="104"/>
      <c r="T90" s="77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</row>
    <row r="91" spans="1:38" ht="36" customHeight="1">
      <c r="A91" s="78" t="s">
        <v>37</v>
      </c>
      <c r="B91" s="117" t="s">
        <v>115</v>
      </c>
      <c r="C91" s="118" t="s">
        <v>172</v>
      </c>
      <c r="D91" s="119" t="s">
        <v>121</v>
      </c>
      <c r="E91" s="200" t="s">
        <v>46</v>
      </c>
      <c r="F91" s="201"/>
      <c r="G91" s="202"/>
      <c r="H91" s="200" t="s">
        <v>46</v>
      </c>
      <c r="I91" s="201"/>
      <c r="J91" s="202"/>
      <c r="K91" s="82">
        <v>1</v>
      </c>
      <c r="L91" s="83">
        <v>28500</v>
      </c>
      <c r="M91" s="84">
        <f t="shared" ref="M91:M93" si="85">K91*L91</f>
        <v>28500</v>
      </c>
      <c r="N91" s="82">
        <v>1</v>
      </c>
      <c r="O91" s="83">
        <v>29606.98</v>
      </c>
      <c r="P91" s="84">
        <f t="shared" ref="P91:P93" si="86">N91*O91</f>
        <v>29606.98</v>
      </c>
      <c r="Q91" s="84">
        <f t="shared" ref="Q91:Q93" si="87">G91+M91</f>
        <v>28500</v>
      </c>
      <c r="R91" s="84">
        <f t="shared" ref="R91:R93" si="88">J91+P91</f>
        <v>29606.98</v>
      </c>
      <c r="S91" s="84">
        <f t="shared" ref="S91:S93" si="89">Q91-R91</f>
        <v>-1106.9799999999996</v>
      </c>
      <c r="T91" s="85" t="s">
        <v>175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>
      <c r="A92" s="78" t="s">
        <v>37</v>
      </c>
      <c r="B92" s="182" t="s">
        <v>116</v>
      </c>
      <c r="C92" s="183" t="s">
        <v>173</v>
      </c>
      <c r="D92" s="119" t="s">
        <v>121</v>
      </c>
      <c r="E92" s="194"/>
      <c r="F92" s="203"/>
      <c r="G92" s="195"/>
      <c r="H92" s="194"/>
      <c r="I92" s="203"/>
      <c r="J92" s="195"/>
      <c r="K92" s="82">
        <v>1</v>
      </c>
      <c r="L92" s="83">
        <v>15000</v>
      </c>
      <c r="M92" s="84">
        <f t="shared" si="85"/>
        <v>15000</v>
      </c>
      <c r="N92" s="82">
        <v>1</v>
      </c>
      <c r="O92" s="83">
        <v>15000</v>
      </c>
      <c r="P92" s="84">
        <f t="shared" si="86"/>
        <v>15000</v>
      </c>
      <c r="Q92" s="84">
        <f t="shared" si="87"/>
        <v>15000</v>
      </c>
      <c r="R92" s="84">
        <f t="shared" si="88"/>
        <v>15000</v>
      </c>
      <c r="S92" s="84">
        <f t="shared" si="89"/>
        <v>0</v>
      </c>
      <c r="T92" s="8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thickBot="1">
      <c r="A93" s="86" t="s">
        <v>37</v>
      </c>
      <c r="B93" s="120" t="s">
        <v>171</v>
      </c>
      <c r="C93" s="121" t="s">
        <v>174</v>
      </c>
      <c r="D93" s="119" t="s">
        <v>121</v>
      </c>
      <c r="E93" s="204"/>
      <c r="F93" s="205"/>
      <c r="G93" s="206"/>
      <c r="H93" s="204"/>
      <c r="I93" s="205"/>
      <c r="J93" s="206"/>
      <c r="K93" s="82">
        <v>1</v>
      </c>
      <c r="L93" s="83">
        <v>16000</v>
      </c>
      <c r="M93" s="84">
        <f t="shared" si="85"/>
        <v>16000</v>
      </c>
      <c r="N93" s="82">
        <v>1</v>
      </c>
      <c r="O93" s="83">
        <v>16000</v>
      </c>
      <c r="P93" s="84">
        <f t="shared" si="86"/>
        <v>16000</v>
      </c>
      <c r="Q93" s="84">
        <f t="shared" si="87"/>
        <v>16000</v>
      </c>
      <c r="R93" s="84">
        <f t="shared" si="88"/>
        <v>16000</v>
      </c>
      <c r="S93" s="84">
        <f t="shared" si="89"/>
        <v>0</v>
      </c>
      <c r="T93" s="8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thickBot="1">
      <c r="A94" s="111" t="s">
        <v>117</v>
      </c>
      <c r="B94" s="122"/>
      <c r="C94" s="123"/>
      <c r="D94" s="99"/>
      <c r="E94" s="100"/>
      <c r="F94" s="101"/>
      <c r="G94" s="102">
        <f>SUM(G91:G93)</f>
        <v>0</v>
      </c>
      <c r="H94" s="100"/>
      <c r="I94" s="101"/>
      <c r="J94" s="102">
        <f>SUM(J91:J93)</f>
        <v>0</v>
      </c>
      <c r="K94" s="100"/>
      <c r="L94" s="101"/>
      <c r="M94" s="102">
        <f>SUM(M91:M93)</f>
        <v>59500</v>
      </c>
      <c r="N94" s="100"/>
      <c r="O94" s="101"/>
      <c r="P94" s="102">
        <f t="shared" ref="P94:S94" si="90">SUM(P91:P93)</f>
        <v>60606.979999999996</v>
      </c>
      <c r="Q94" s="102">
        <f t="shared" si="90"/>
        <v>59500</v>
      </c>
      <c r="R94" s="102">
        <f t="shared" si="90"/>
        <v>60606.979999999996</v>
      </c>
      <c r="S94" s="102">
        <f t="shared" si="90"/>
        <v>-1106.9799999999996</v>
      </c>
      <c r="T94" s="103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30" customHeight="1" thickBot="1">
      <c r="A95" s="71" t="s">
        <v>26</v>
      </c>
      <c r="B95" s="124" t="s">
        <v>118</v>
      </c>
      <c r="C95" s="116" t="s">
        <v>119</v>
      </c>
      <c r="D95" s="73"/>
      <c r="E95" s="74"/>
      <c r="F95" s="75"/>
      <c r="G95" s="104"/>
      <c r="H95" s="74"/>
      <c r="I95" s="75"/>
      <c r="J95" s="104"/>
      <c r="K95" s="74"/>
      <c r="L95" s="75"/>
      <c r="M95" s="104"/>
      <c r="N95" s="74"/>
      <c r="O95" s="75"/>
      <c r="P95" s="104"/>
      <c r="Q95" s="104"/>
      <c r="R95" s="104"/>
      <c r="S95" s="104"/>
      <c r="T95" s="77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</row>
    <row r="96" spans="1:38" ht="41.25" customHeight="1" thickBot="1">
      <c r="A96" s="86" t="s">
        <v>37</v>
      </c>
      <c r="B96" s="125" t="s">
        <v>120</v>
      </c>
      <c r="C96" s="126" t="s">
        <v>119</v>
      </c>
      <c r="D96" s="119" t="s">
        <v>121</v>
      </c>
      <c r="E96" s="207" t="s">
        <v>46</v>
      </c>
      <c r="F96" s="205"/>
      <c r="G96" s="206"/>
      <c r="H96" s="207" t="s">
        <v>46</v>
      </c>
      <c r="I96" s="205"/>
      <c r="J96" s="206"/>
      <c r="K96" s="82">
        <v>1</v>
      </c>
      <c r="L96" s="83">
        <v>17000</v>
      </c>
      <c r="M96" s="84">
        <f>K96*L96</f>
        <v>17000</v>
      </c>
      <c r="N96" s="82">
        <v>1</v>
      </c>
      <c r="O96" s="83">
        <v>17000</v>
      </c>
      <c r="P96" s="84">
        <f>N96*O96</f>
        <v>17000</v>
      </c>
      <c r="Q96" s="84">
        <f>G96+M96</f>
        <v>17000</v>
      </c>
      <c r="R96" s="84">
        <f>J96+P96</f>
        <v>17000</v>
      </c>
      <c r="S96" s="84">
        <f>Q96-R96</f>
        <v>0</v>
      </c>
      <c r="T96" s="85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30" customHeight="1" thickBot="1">
      <c r="A97" s="111" t="s">
        <v>122</v>
      </c>
      <c r="B97" s="127"/>
      <c r="C97" s="123"/>
      <c r="D97" s="99"/>
      <c r="E97" s="100"/>
      <c r="F97" s="101"/>
      <c r="G97" s="102">
        <f>SUM(G96)</f>
        <v>0</v>
      </c>
      <c r="H97" s="100"/>
      <c r="I97" s="101"/>
      <c r="J97" s="102">
        <f>SUM(J96)</f>
        <v>0</v>
      </c>
      <c r="K97" s="100"/>
      <c r="L97" s="101"/>
      <c r="M97" s="102">
        <f>SUM(M96)</f>
        <v>17000</v>
      </c>
      <c r="N97" s="100"/>
      <c r="O97" s="101"/>
      <c r="P97" s="102">
        <f t="shared" ref="P97:S97" si="91">SUM(P96)</f>
        <v>17000</v>
      </c>
      <c r="Q97" s="102">
        <f t="shared" si="91"/>
        <v>17000</v>
      </c>
      <c r="R97" s="102">
        <f t="shared" si="91"/>
        <v>17000</v>
      </c>
      <c r="S97" s="102">
        <f t="shared" si="91"/>
        <v>0</v>
      </c>
      <c r="T97" s="103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19.5" customHeight="1" thickBot="1">
      <c r="A98" s="128" t="s">
        <v>123</v>
      </c>
      <c r="B98" s="129"/>
      <c r="C98" s="130"/>
      <c r="D98" s="131"/>
      <c r="E98" s="132"/>
      <c r="F98" s="133"/>
      <c r="G98" s="134">
        <f>G38+G42+G47+G53+G58+G78+G84+G89+G94+G97</f>
        <v>0</v>
      </c>
      <c r="H98" s="132"/>
      <c r="I98" s="133"/>
      <c r="J98" s="134">
        <f>J38+J42+J47+J53+J58+J78+J84+J89+J94+J97</f>
        <v>0</v>
      </c>
      <c r="K98" s="132"/>
      <c r="L98" s="133"/>
      <c r="M98" s="134">
        <f>M38+M42+M47+M53+M58+M78+M84+M89+M94+M97</f>
        <v>275446</v>
      </c>
      <c r="N98" s="132"/>
      <c r="O98" s="133"/>
      <c r="P98" s="134">
        <f t="shared" ref="P98:S98" si="92">P38+P42+P47+P53+P58+P78+P84+P89+P94+P97</f>
        <v>275446</v>
      </c>
      <c r="Q98" s="134">
        <f t="shared" si="92"/>
        <v>275446</v>
      </c>
      <c r="R98" s="134">
        <f t="shared" si="92"/>
        <v>275446</v>
      </c>
      <c r="S98" s="134">
        <f t="shared" si="92"/>
        <v>4.5474735088646412E-13</v>
      </c>
      <c r="T98" s="135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</row>
    <row r="99" spans="1:38" ht="15.75" customHeight="1" thickBot="1">
      <c r="A99" s="208"/>
      <c r="B99" s="185"/>
      <c r="C99" s="185"/>
      <c r="D99" s="137"/>
      <c r="E99" s="138"/>
      <c r="F99" s="139"/>
      <c r="G99" s="140"/>
      <c r="H99" s="138"/>
      <c r="I99" s="139"/>
      <c r="J99" s="140"/>
      <c r="K99" s="138"/>
      <c r="L99" s="139"/>
      <c r="M99" s="140"/>
      <c r="N99" s="138"/>
      <c r="O99" s="139"/>
      <c r="P99" s="140"/>
      <c r="Q99" s="140"/>
      <c r="R99" s="140"/>
      <c r="S99" s="140"/>
      <c r="T99" s="14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9.5" customHeight="1" thickBot="1">
      <c r="A100" s="184" t="s">
        <v>124</v>
      </c>
      <c r="B100" s="185"/>
      <c r="C100" s="186"/>
      <c r="D100" s="142"/>
      <c r="E100" s="143"/>
      <c r="F100" s="144"/>
      <c r="G100" s="145">
        <f>G22-G98</f>
        <v>0</v>
      </c>
      <c r="H100" s="143"/>
      <c r="I100" s="144"/>
      <c r="J100" s="145">
        <f>J22-J98</f>
        <v>0</v>
      </c>
      <c r="K100" s="146"/>
      <c r="L100" s="144"/>
      <c r="M100" s="147">
        <f>M22-M98</f>
        <v>0</v>
      </c>
      <c r="N100" s="146"/>
      <c r="O100" s="144"/>
      <c r="P100" s="147">
        <f t="shared" ref="P100:S100" si="93">P22-P98</f>
        <v>0</v>
      </c>
      <c r="Q100" s="148">
        <f t="shared" si="93"/>
        <v>0</v>
      </c>
      <c r="R100" s="148">
        <f t="shared" si="93"/>
        <v>0</v>
      </c>
      <c r="S100" s="148">
        <f t="shared" si="93"/>
        <v>-4.5474735088646412E-13</v>
      </c>
      <c r="T100" s="149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>
      <c r="A101" s="150"/>
      <c r="B101" s="151"/>
      <c r="C101" s="150"/>
      <c r="D101" s="150"/>
      <c r="E101" s="51"/>
      <c r="F101" s="150"/>
      <c r="G101" s="150"/>
      <c r="H101" s="51"/>
      <c r="I101" s="150"/>
      <c r="J101" s="150"/>
      <c r="K101" s="51"/>
      <c r="L101" s="150"/>
      <c r="M101" s="150"/>
      <c r="N101" s="51"/>
      <c r="O101" s="150"/>
      <c r="P101" s="150"/>
      <c r="Q101" s="150"/>
      <c r="R101" s="150"/>
      <c r="S101" s="150"/>
      <c r="T101" s="150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>
      <c r="A102" s="150"/>
      <c r="B102" s="151"/>
      <c r="C102" s="150"/>
      <c r="D102" s="150"/>
      <c r="E102" s="51"/>
      <c r="F102" s="150"/>
      <c r="G102" s="150"/>
      <c r="H102" s="51"/>
      <c r="I102" s="150"/>
      <c r="J102" s="150"/>
      <c r="K102" s="51"/>
      <c r="L102" s="150"/>
      <c r="M102" s="150"/>
      <c r="N102" s="51"/>
      <c r="O102" s="150"/>
      <c r="P102" s="150"/>
      <c r="Q102" s="150"/>
      <c r="R102" s="150"/>
      <c r="S102" s="150"/>
      <c r="T102" s="150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>
      <c r="A103" s="150" t="s">
        <v>125</v>
      </c>
      <c r="B103" s="151"/>
      <c r="C103" s="152"/>
      <c r="D103" s="150"/>
      <c r="E103" s="153"/>
      <c r="F103" s="152"/>
      <c r="G103" s="150"/>
      <c r="H103" s="153"/>
      <c r="I103" s="152"/>
      <c r="J103" s="152"/>
      <c r="K103" s="153"/>
      <c r="L103" s="150"/>
      <c r="M103" s="150"/>
      <c r="N103" s="51"/>
      <c r="O103" s="150"/>
      <c r="P103" s="150"/>
      <c r="Q103" s="150"/>
      <c r="R103" s="150"/>
      <c r="S103" s="150"/>
      <c r="T103" s="150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>
      <c r="A104" s="1"/>
      <c r="B104" s="1"/>
      <c r="C104" s="154" t="s">
        <v>126</v>
      </c>
      <c r="D104" s="150"/>
      <c r="E104" s="187" t="s">
        <v>127</v>
      </c>
      <c r="F104" s="188"/>
      <c r="G104" s="150"/>
      <c r="H104" s="51"/>
      <c r="I104" s="155" t="s">
        <v>128</v>
      </c>
      <c r="J104" s="150"/>
      <c r="K104" s="51"/>
      <c r="L104" s="155"/>
      <c r="M104" s="150"/>
      <c r="N104" s="51"/>
      <c r="O104" s="155"/>
      <c r="P104" s="150"/>
      <c r="Q104" s="150"/>
      <c r="R104" s="150"/>
      <c r="S104" s="150"/>
      <c r="T104" s="150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>
      <c r="A105" s="1"/>
      <c r="B105" s="1"/>
      <c r="C105" s="156"/>
      <c r="D105" s="157"/>
      <c r="E105" s="158"/>
      <c r="F105" s="159"/>
      <c r="G105" s="160"/>
      <c r="H105" s="158"/>
      <c r="I105" s="159"/>
      <c r="J105" s="160"/>
      <c r="K105" s="161"/>
      <c r="L105" s="159"/>
      <c r="M105" s="160"/>
      <c r="N105" s="161"/>
      <c r="O105" s="159"/>
      <c r="P105" s="160"/>
      <c r="Q105" s="160"/>
      <c r="R105" s="160"/>
      <c r="S105" s="160"/>
      <c r="T105" s="150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150"/>
      <c r="B106" s="151"/>
      <c r="C106" s="150"/>
      <c r="D106" s="150"/>
      <c r="E106" s="51"/>
      <c r="F106" s="150"/>
      <c r="G106" s="150"/>
      <c r="H106" s="51"/>
      <c r="I106" s="150"/>
      <c r="J106" s="150"/>
      <c r="K106" s="51"/>
      <c r="L106" s="150"/>
      <c r="M106" s="150"/>
      <c r="N106" s="51"/>
      <c r="O106" s="150"/>
      <c r="P106" s="150"/>
      <c r="Q106" s="150"/>
      <c r="R106" s="150"/>
      <c r="S106" s="150"/>
      <c r="T106" s="150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150"/>
      <c r="B107" s="151"/>
      <c r="C107" s="150"/>
      <c r="D107" s="150"/>
      <c r="E107" s="51"/>
      <c r="F107" s="150"/>
      <c r="G107" s="150"/>
      <c r="H107" s="51"/>
      <c r="I107" s="150"/>
      <c r="J107" s="150"/>
      <c r="K107" s="51"/>
      <c r="L107" s="150"/>
      <c r="M107" s="150"/>
      <c r="N107" s="51"/>
      <c r="O107" s="150"/>
      <c r="P107" s="150"/>
      <c r="Q107" s="150"/>
      <c r="R107" s="150"/>
      <c r="S107" s="150"/>
      <c r="T107" s="150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>
      <c r="A108" s="150"/>
      <c r="B108" s="151"/>
      <c r="C108" s="150"/>
      <c r="D108" s="150"/>
      <c r="E108" s="51"/>
      <c r="F108" s="150"/>
      <c r="G108" s="150"/>
      <c r="H108" s="51"/>
      <c r="I108" s="150"/>
      <c r="J108" s="150"/>
      <c r="K108" s="51"/>
      <c r="L108" s="150"/>
      <c r="M108" s="150"/>
      <c r="N108" s="51"/>
      <c r="O108" s="150"/>
      <c r="P108" s="150"/>
      <c r="Q108" s="150"/>
      <c r="R108" s="150"/>
      <c r="S108" s="150"/>
      <c r="T108" s="150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150"/>
      <c r="B109" s="151"/>
      <c r="C109" s="150"/>
      <c r="D109" s="150"/>
      <c r="E109" s="51"/>
      <c r="F109" s="150"/>
      <c r="G109" s="150"/>
      <c r="H109" s="51"/>
      <c r="I109" s="150"/>
      <c r="J109" s="150"/>
      <c r="K109" s="51"/>
      <c r="L109" s="150"/>
      <c r="M109" s="150"/>
      <c r="N109" s="51"/>
      <c r="O109" s="150"/>
      <c r="P109" s="150"/>
      <c r="Q109" s="150"/>
      <c r="R109" s="150"/>
      <c r="S109" s="150"/>
      <c r="T109" s="150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150"/>
      <c r="B110" s="151"/>
      <c r="C110" s="150"/>
      <c r="D110" s="150"/>
      <c r="E110" s="51"/>
      <c r="F110" s="150"/>
      <c r="G110" s="150"/>
      <c r="H110" s="51"/>
      <c r="I110" s="150"/>
      <c r="J110" s="150"/>
      <c r="K110" s="51"/>
      <c r="L110" s="150"/>
      <c r="M110" s="150"/>
      <c r="N110" s="51"/>
      <c r="O110" s="150"/>
      <c r="P110" s="150"/>
      <c r="Q110" s="150"/>
      <c r="R110" s="150"/>
      <c r="S110" s="150"/>
      <c r="T110" s="150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100:C100"/>
    <mergeCell ref="E104:F104"/>
    <mergeCell ref="E17:G17"/>
    <mergeCell ref="H17:J17"/>
    <mergeCell ref="A23:C23"/>
    <mergeCell ref="E31:G33"/>
    <mergeCell ref="H31:J33"/>
    <mergeCell ref="E35:G37"/>
    <mergeCell ref="H35:J37"/>
    <mergeCell ref="E91:G93"/>
    <mergeCell ref="H91:J93"/>
    <mergeCell ref="E96:G96"/>
    <mergeCell ref="H96:J96"/>
    <mergeCell ref="A99:C99"/>
  </mergeCells>
  <printOptions horizontalCentered="1"/>
  <pageMargins left="0" right="0" top="0" bottom="0" header="0" footer="0"/>
  <pageSetup paperSize="9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HY41"/>
  <sheetViews>
    <sheetView tabSelected="1" zoomScale="85" zoomScaleNormal="85" zoomScalePageLayoutView="85" workbookViewId="0">
      <selection activeCell="B17" sqref="B17:G17"/>
    </sheetView>
  </sheetViews>
  <sheetFormatPr baseColWidth="10" defaultColWidth="7.5703125" defaultRowHeight="14" x14ac:dyDescent="0"/>
  <cols>
    <col min="1" max="1" width="5.7109375" style="222" customWidth="1"/>
    <col min="2" max="2" width="21" style="221" customWidth="1"/>
    <col min="3" max="3" width="10.85546875" style="221" customWidth="1"/>
    <col min="4" max="4" width="27.85546875" style="221" customWidth="1"/>
    <col min="5" max="5" width="11.140625" style="221" customWidth="1"/>
    <col min="6" max="6" width="30.28515625" style="221" customWidth="1"/>
    <col min="7" max="7" width="22.5703125" style="221" customWidth="1"/>
    <col min="8" max="8" width="10.5703125" style="221" customWidth="1"/>
    <col min="9" max="9" width="9.5703125" style="221" customWidth="1"/>
    <col min="10" max="10" width="12.42578125" style="220" customWidth="1"/>
    <col min="11" max="11" width="10.85546875" style="220" customWidth="1"/>
    <col min="12" max="16384" width="7.5703125" style="220"/>
  </cols>
  <sheetData>
    <row r="1" spans="1:233" ht="54.75" customHeight="1" thickBot="1">
      <c r="A1" s="401" t="s">
        <v>273</v>
      </c>
      <c r="B1" s="401"/>
      <c r="C1" s="401"/>
      <c r="D1" s="401"/>
      <c r="E1" s="401"/>
      <c r="F1" s="401"/>
      <c r="G1" s="401"/>
      <c r="H1" s="401"/>
      <c r="I1" s="401"/>
      <c r="J1" s="400"/>
    </row>
    <row r="2" spans="1:233" ht="15" thickTop="1">
      <c r="A2" s="399"/>
      <c r="B2" s="398"/>
      <c r="C2" s="398"/>
      <c r="D2" s="398"/>
      <c r="E2" s="398"/>
      <c r="F2" s="398"/>
      <c r="G2" s="398"/>
    </row>
    <row r="3" spans="1:233" s="389" customFormat="1" ht="36" customHeight="1">
      <c r="A3" s="397"/>
      <c r="B3" s="397"/>
      <c r="C3" s="397"/>
      <c r="D3" s="397"/>
      <c r="E3" s="396"/>
      <c r="F3" s="395" t="s">
        <v>272</v>
      </c>
      <c r="G3" s="395"/>
      <c r="H3" s="395"/>
      <c r="I3" s="395"/>
      <c r="J3" s="395"/>
      <c r="K3" s="394"/>
    </row>
    <row r="4" spans="1:233" s="389" customFormat="1" ht="16">
      <c r="A4" s="393" t="s">
        <v>271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233" s="389" customFormat="1" ht="38.25" customHeight="1" thickBot="1">
      <c r="A5" s="392"/>
      <c r="B5" s="391" t="s">
        <v>270</v>
      </c>
      <c r="C5" s="391"/>
      <c r="D5" s="390"/>
      <c r="E5" s="390"/>
      <c r="F5" s="390"/>
      <c r="G5" s="390"/>
      <c r="H5" s="390"/>
      <c r="I5" s="390"/>
    </row>
    <row r="6" spans="1:233" ht="42" customHeight="1" thickBot="1">
      <c r="A6" s="388"/>
      <c r="B6" s="387" t="s">
        <v>269</v>
      </c>
      <c r="C6" s="386"/>
      <c r="D6" s="385" t="s">
        <v>129</v>
      </c>
      <c r="E6" s="384"/>
      <c r="F6" s="384"/>
      <c r="G6" s="384"/>
      <c r="H6" s="384"/>
      <c r="I6" s="384"/>
      <c r="J6" s="384"/>
      <c r="K6" s="383"/>
    </row>
    <row r="7" spans="1:233" s="362" customFormat="1" ht="40.5" customHeight="1">
      <c r="A7" s="382" t="s">
        <v>268</v>
      </c>
      <c r="B7" s="380" t="s">
        <v>267</v>
      </c>
      <c r="C7" s="381" t="s">
        <v>130</v>
      </c>
      <c r="D7" s="380" t="s">
        <v>266</v>
      </c>
      <c r="E7" s="379" t="s">
        <v>130</v>
      </c>
      <c r="F7" s="378" t="s">
        <v>265</v>
      </c>
      <c r="G7" s="377" t="s">
        <v>264</v>
      </c>
      <c r="H7" s="376" t="s">
        <v>263</v>
      </c>
      <c r="I7" s="375" t="s">
        <v>262</v>
      </c>
      <c r="J7" s="374" t="s">
        <v>131</v>
      </c>
      <c r="K7" s="374" t="s">
        <v>261</v>
      </c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  <c r="CV7" s="363"/>
      <c r="CW7" s="363"/>
      <c r="CX7" s="363"/>
      <c r="CY7" s="363"/>
      <c r="CZ7" s="363"/>
      <c r="DA7" s="363"/>
      <c r="DB7" s="363"/>
      <c r="DC7" s="363"/>
      <c r="DD7" s="363"/>
      <c r="DE7" s="363"/>
      <c r="DF7" s="363"/>
      <c r="DG7" s="363"/>
      <c r="DH7" s="363"/>
      <c r="DI7" s="363"/>
      <c r="DJ7" s="363"/>
      <c r="DK7" s="363"/>
      <c r="DL7" s="363"/>
      <c r="DM7" s="363"/>
      <c r="DN7" s="363"/>
      <c r="DO7" s="363"/>
      <c r="DP7" s="363"/>
      <c r="DQ7" s="363"/>
      <c r="DR7" s="363"/>
      <c r="DS7" s="363"/>
      <c r="DT7" s="363"/>
      <c r="DU7" s="363"/>
      <c r="DV7" s="363"/>
      <c r="DW7" s="363"/>
      <c r="DX7" s="363"/>
      <c r="DY7" s="363"/>
      <c r="DZ7" s="363"/>
      <c r="EA7" s="363"/>
      <c r="EB7" s="363"/>
      <c r="EC7" s="363"/>
      <c r="ED7" s="363"/>
      <c r="EE7" s="363"/>
      <c r="EF7" s="363"/>
      <c r="EG7" s="363"/>
      <c r="EH7" s="363"/>
      <c r="EI7" s="363"/>
      <c r="EJ7" s="363"/>
      <c r="EK7" s="363"/>
      <c r="EL7" s="363"/>
      <c r="EM7" s="363"/>
      <c r="EN7" s="363"/>
      <c r="EO7" s="363"/>
      <c r="EP7" s="363"/>
      <c r="EQ7" s="363"/>
      <c r="ER7" s="363"/>
      <c r="ES7" s="363"/>
      <c r="ET7" s="363"/>
      <c r="EU7" s="363"/>
      <c r="EV7" s="363"/>
      <c r="EW7" s="363"/>
      <c r="EX7" s="363"/>
      <c r="EY7" s="363"/>
      <c r="EZ7" s="363"/>
      <c r="FA7" s="363"/>
      <c r="FB7" s="363"/>
      <c r="FC7" s="363"/>
      <c r="FD7" s="363"/>
      <c r="FE7" s="363"/>
      <c r="FF7" s="363"/>
      <c r="FG7" s="363"/>
      <c r="FH7" s="363"/>
      <c r="FI7" s="363"/>
      <c r="FJ7" s="363"/>
      <c r="FK7" s="363"/>
      <c r="FL7" s="363"/>
      <c r="FM7" s="363"/>
      <c r="FN7" s="363"/>
      <c r="FO7" s="363"/>
      <c r="FP7" s="363"/>
      <c r="FQ7" s="363"/>
      <c r="FR7" s="363"/>
      <c r="FS7" s="363"/>
      <c r="FT7" s="363"/>
      <c r="FU7" s="363"/>
      <c r="FV7" s="363"/>
      <c r="FW7" s="363"/>
      <c r="FX7" s="363"/>
      <c r="FY7" s="363"/>
      <c r="FZ7" s="363"/>
      <c r="GA7" s="363"/>
      <c r="GB7" s="363"/>
      <c r="GC7" s="363"/>
      <c r="GD7" s="363"/>
      <c r="GE7" s="363"/>
      <c r="GF7" s="363"/>
      <c r="GG7" s="363"/>
      <c r="GH7" s="363"/>
      <c r="GI7" s="363"/>
      <c r="GJ7" s="363"/>
      <c r="GK7" s="363"/>
      <c r="GL7" s="363"/>
      <c r="GM7" s="363"/>
      <c r="GN7" s="363"/>
      <c r="GO7" s="363"/>
      <c r="GP7" s="363"/>
      <c r="GQ7" s="363"/>
      <c r="GR7" s="363"/>
      <c r="GS7" s="363"/>
      <c r="GT7" s="363"/>
      <c r="GU7" s="363"/>
      <c r="GV7" s="363"/>
      <c r="GW7" s="363"/>
      <c r="GX7" s="363"/>
      <c r="GY7" s="363"/>
      <c r="GZ7" s="363"/>
      <c r="HA7" s="363"/>
      <c r="HB7" s="363"/>
      <c r="HC7" s="363"/>
      <c r="HD7" s="363"/>
      <c r="HE7" s="363"/>
      <c r="HF7" s="363"/>
      <c r="HG7" s="363"/>
      <c r="HH7" s="363"/>
      <c r="HI7" s="363"/>
      <c r="HJ7" s="363"/>
      <c r="HK7" s="363"/>
      <c r="HL7" s="363"/>
      <c r="HM7" s="363"/>
      <c r="HN7" s="363"/>
      <c r="HO7" s="363"/>
      <c r="HP7" s="363"/>
      <c r="HQ7" s="363"/>
      <c r="HR7" s="363"/>
      <c r="HS7" s="363"/>
      <c r="HT7" s="363"/>
      <c r="HU7" s="363"/>
      <c r="HV7" s="363"/>
      <c r="HW7" s="363"/>
      <c r="HX7" s="363"/>
      <c r="HY7" s="363"/>
    </row>
    <row r="8" spans="1:233" s="362" customFormat="1" ht="39.75" customHeight="1" thickBot="1">
      <c r="A8" s="373"/>
      <c r="B8" s="371"/>
      <c r="C8" s="372"/>
      <c r="D8" s="371"/>
      <c r="E8" s="370"/>
      <c r="F8" s="369"/>
      <c r="G8" s="368"/>
      <c r="H8" s="367"/>
      <c r="I8" s="366"/>
      <c r="J8" s="365"/>
      <c r="K8" s="364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DV8" s="363"/>
      <c r="DW8" s="363"/>
      <c r="DX8" s="363"/>
      <c r="DY8" s="363"/>
      <c r="DZ8" s="363"/>
      <c r="EA8" s="363"/>
      <c r="EB8" s="363"/>
      <c r="EC8" s="363"/>
      <c r="ED8" s="363"/>
      <c r="EE8" s="363"/>
      <c r="EF8" s="363"/>
      <c r="EG8" s="363"/>
      <c r="EH8" s="363"/>
      <c r="EI8" s="363"/>
      <c r="EJ8" s="363"/>
      <c r="EK8" s="363"/>
      <c r="EL8" s="363"/>
      <c r="EM8" s="363"/>
      <c r="EN8" s="363"/>
      <c r="EO8" s="363"/>
      <c r="EP8" s="363"/>
      <c r="EQ8" s="363"/>
      <c r="ER8" s="363"/>
      <c r="ES8" s="363"/>
      <c r="ET8" s="363"/>
      <c r="EU8" s="363"/>
      <c r="EV8" s="363"/>
      <c r="EW8" s="363"/>
      <c r="EX8" s="363"/>
      <c r="EY8" s="363"/>
      <c r="EZ8" s="363"/>
      <c r="FA8" s="363"/>
      <c r="FB8" s="363"/>
      <c r="FC8" s="363"/>
      <c r="FD8" s="363"/>
      <c r="FE8" s="363"/>
      <c r="FF8" s="363"/>
      <c r="FG8" s="363"/>
      <c r="FH8" s="363"/>
      <c r="FI8" s="363"/>
      <c r="FJ8" s="363"/>
      <c r="FK8" s="363"/>
      <c r="FL8" s="363"/>
      <c r="FM8" s="363"/>
      <c r="FN8" s="363"/>
      <c r="FO8" s="363"/>
      <c r="FP8" s="363"/>
      <c r="FQ8" s="363"/>
      <c r="FR8" s="363"/>
      <c r="FS8" s="363"/>
      <c r="FT8" s="363"/>
      <c r="FU8" s="363"/>
      <c r="FV8" s="363"/>
      <c r="FW8" s="363"/>
      <c r="FX8" s="363"/>
      <c r="FY8" s="363"/>
      <c r="FZ8" s="363"/>
      <c r="GA8" s="363"/>
      <c r="GB8" s="363"/>
      <c r="GC8" s="363"/>
      <c r="GD8" s="363"/>
      <c r="GE8" s="363"/>
      <c r="GF8" s="363"/>
      <c r="GG8" s="363"/>
      <c r="GH8" s="363"/>
      <c r="GI8" s="363"/>
      <c r="GJ8" s="363"/>
      <c r="GK8" s="363"/>
      <c r="GL8" s="363"/>
      <c r="GM8" s="363"/>
      <c r="GN8" s="363"/>
      <c r="GO8" s="363"/>
      <c r="GP8" s="363"/>
      <c r="GQ8" s="363"/>
      <c r="GR8" s="363"/>
      <c r="GS8" s="363"/>
      <c r="GT8" s="363"/>
      <c r="GU8" s="363"/>
      <c r="GV8" s="363"/>
      <c r="GW8" s="363"/>
      <c r="GX8" s="363"/>
      <c r="GY8" s="363"/>
      <c r="GZ8" s="363"/>
      <c r="HA8" s="363"/>
      <c r="HB8" s="363"/>
      <c r="HC8" s="363"/>
      <c r="HD8" s="363"/>
      <c r="HE8" s="363"/>
      <c r="HF8" s="363"/>
      <c r="HG8" s="363"/>
      <c r="HH8" s="363"/>
      <c r="HI8" s="363"/>
      <c r="HJ8" s="363"/>
      <c r="HK8" s="363"/>
      <c r="HL8" s="363"/>
      <c r="HM8" s="363"/>
      <c r="HN8" s="363"/>
      <c r="HO8" s="363"/>
      <c r="HP8" s="363"/>
      <c r="HQ8" s="363"/>
      <c r="HR8" s="363"/>
      <c r="HS8" s="363"/>
      <c r="HT8" s="363"/>
      <c r="HU8" s="363"/>
      <c r="HV8" s="363"/>
      <c r="HW8" s="363"/>
      <c r="HX8" s="363"/>
      <c r="HY8" s="363"/>
    </row>
    <row r="9" spans="1:233" s="354" customFormat="1" ht="15" customHeight="1" thickBot="1">
      <c r="A9" s="359">
        <v>1</v>
      </c>
      <c r="B9" s="361">
        <v>2</v>
      </c>
      <c r="C9" s="361">
        <v>3</v>
      </c>
      <c r="D9" s="361">
        <v>4</v>
      </c>
      <c r="E9" s="361">
        <v>5</v>
      </c>
      <c r="F9" s="361">
        <v>6</v>
      </c>
      <c r="G9" s="360">
        <v>7</v>
      </c>
      <c r="H9" s="359">
        <v>8</v>
      </c>
      <c r="I9" s="358">
        <v>9</v>
      </c>
      <c r="J9" s="357">
        <v>10</v>
      </c>
      <c r="K9" s="356">
        <v>11</v>
      </c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5"/>
      <c r="DA9" s="355"/>
      <c r="DB9" s="355"/>
      <c r="DC9" s="355"/>
      <c r="DD9" s="355"/>
      <c r="DE9" s="355"/>
      <c r="DF9" s="355"/>
      <c r="DG9" s="355"/>
      <c r="DH9" s="355"/>
      <c r="DI9" s="355"/>
      <c r="DJ9" s="355"/>
      <c r="DK9" s="355"/>
      <c r="DL9" s="355"/>
      <c r="DM9" s="355"/>
      <c r="DN9" s="355"/>
      <c r="DO9" s="355"/>
      <c r="DP9" s="355"/>
      <c r="DQ9" s="355"/>
      <c r="DR9" s="355"/>
      <c r="DS9" s="355"/>
      <c r="DT9" s="355"/>
      <c r="DU9" s="355"/>
      <c r="DV9" s="355"/>
      <c r="DW9" s="355"/>
      <c r="DX9" s="355"/>
      <c r="DY9" s="355"/>
      <c r="DZ9" s="355"/>
      <c r="EA9" s="355"/>
      <c r="EB9" s="355"/>
      <c r="EC9" s="355"/>
      <c r="ED9" s="355"/>
      <c r="EE9" s="355"/>
      <c r="EF9" s="355"/>
      <c r="EG9" s="355"/>
      <c r="EH9" s="355"/>
      <c r="EI9" s="355"/>
      <c r="EJ9" s="355"/>
      <c r="EK9" s="355"/>
      <c r="EL9" s="355"/>
      <c r="EM9" s="355"/>
      <c r="EN9" s="355"/>
      <c r="EO9" s="355"/>
      <c r="EP9" s="355"/>
      <c r="EQ9" s="355"/>
      <c r="ER9" s="355"/>
      <c r="ES9" s="355"/>
      <c r="ET9" s="355"/>
      <c r="EU9" s="355"/>
      <c r="EV9" s="355"/>
      <c r="EW9" s="355"/>
      <c r="EX9" s="355"/>
      <c r="EY9" s="355"/>
      <c r="EZ9" s="355"/>
      <c r="FA9" s="355"/>
      <c r="FB9" s="355"/>
      <c r="FC9" s="355"/>
      <c r="FD9" s="355"/>
      <c r="FE9" s="355"/>
      <c r="FF9" s="355"/>
      <c r="FG9" s="355"/>
      <c r="FH9" s="355"/>
      <c r="FI9" s="355"/>
      <c r="FJ9" s="355"/>
      <c r="FK9" s="355"/>
      <c r="FL9" s="355"/>
      <c r="FM9" s="355"/>
      <c r="FN9" s="355"/>
      <c r="FO9" s="355"/>
      <c r="FP9" s="355"/>
      <c r="FQ9" s="355"/>
      <c r="FR9" s="355"/>
      <c r="FS9" s="355"/>
      <c r="FT9" s="355"/>
      <c r="FU9" s="355"/>
      <c r="FV9" s="355"/>
      <c r="FW9" s="355"/>
      <c r="FX9" s="355"/>
      <c r="FY9" s="355"/>
      <c r="FZ9" s="355"/>
      <c r="GA9" s="355"/>
      <c r="GB9" s="355"/>
      <c r="GC9" s="355"/>
      <c r="GD9" s="355"/>
      <c r="GE9" s="355"/>
      <c r="GF9" s="355"/>
      <c r="GG9" s="355"/>
      <c r="GH9" s="355"/>
      <c r="GI9" s="355"/>
      <c r="GJ9" s="355"/>
      <c r="GK9" s="355"/>
      <c r="GL9" s="355"/>
      <c r="GM9" s="355"/>
      <c r="GN9" s="355"/>
      <c r="GO9" s="355"/>
      <c r="GP9" s="355"/>
      <c r="GQ9" s="355"/>
      <c r="GR9" s="355"/>
      <c r="GS9" s="355"/>
      <c r="GT9" s="355"/>
      <c r="GU9" s="355"/>
      <c r="GV9" s="355"/>
      <c r="GW9" s="355"/>
      <c r="GX9" s="355"/>
      <c r="GY9" s="355"/>
      <c r="GZ9" s="355"/>
      <c r="HA9" s="355"/>
      <c r="HB9" s="355"/>
      <c r="HC9" s="355"/>
      <c r="HD9" s="355"/>
      <c r="HE9" s="355"/>
      <c r="HF9" s="355"/>
      <c r="HG9" s="355"/>
      <c r="HH9" s="355"/>
      <c r="HI9" s="355"/>
      <c r="HJ9" s="355"/>
      <c r="HK9" s="355"/>
      <c r="HL9" s="355"/>
      <c r="HM9" s="355"/>
      <c r="HN9" s="355"/>
      <c r="HO9" s="355"/>
      <c r="HP9" s="355"/>
      <c r="HQ9" s="355"/>
      <c r="HR9" s="355"/>
      <c r="HS9" s="355"/>
      <c r="HT9" s="355"/>
      <c r="HU9" s="355"/>
      <c r="HV9" s="355"/>
      <c r="HW9" s="355"/>
      <c r="HX9" s="355"/>
      <c r="HY9" s="355"/>
    </row>
    <row r="10" spans="1:233" s="345" customFormat="1" ht="16.5" customHeight="1">
      <c r="A10" s="353">
        <v>1</v>
      </c>
      <c r="B10" s="352" t="s">
        <v>260</v>
      </c>
      <c r="C10" s="352"/>
      <c r="D10" s="352"/>
      <c r="E10" s="352"/>
      <c r="F10" s="352"/>
      <c r="G10" s="351"/>
      <c r="H10" s="350" t="s">
        <v>191</v>
      </c>
      <c r="I10" s="349" t="s">
        <v>191</v>
      </c>
      <c r="J10" s="348" t="s">
        <v>191</v>
      </c>
      <c r="K10" s="347" t="s">
        <v>191</v>
      </c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46"/>
      <c r="DU10" s="346"/>
      <c r="DV10" s="346"/>
      <c r="DW10" s="346"/>
      <c r="DX10" s="346"/>
      <c r="DY10" s="346"/>
      <c r="DZ10" s="346"/>
      <c r="EA10" s="346"/>
      <c r="EB10" s="346"/>
      <c r="EC10" s="346"/>
      <c r="ED10" s="346"/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6"/>
      <c r="EP10" s="346"/>
      <c r="EQ10" s="346"/>
      <c r="ER10" s="346"/>
      <c r="ES10" s="346"/>
      <c r="ET10" s="346"/>
      <c r="EU10" s="346"/>
      <c r="EV10" s="346"/>
      <c r="EW10" s="346"/>
      <c r="EX10" s="346"/>
      <c r="EY10" s="346"/>
      <c r="EZ10" s="346"/>
      <c r="FA10" s="346"/>
      <c r="FB10" s="346"/>
      <c r="FC10" s="346"/>
      <c r="FD10" s="346"/>
      <c r="FE10" s="346"/>
      <c r="FF10" s="346"/>
      <c r="FG10" s="346"/>
      <c r="FH10" s="346"/>
      <c r="FI10" s="346"/>
      <c r="FJ10" s="346"/>
      <c r="FK10" s="346"/>
      <c r="FL10" s="346"/>
      <c r="FM10" s="346"/>
      <c r="FN10" s="346"/>
      <c r="FO10" s="346"/>
      <c r="FP10" s="346"/>
      <c r="FQ10" s="346"/>
      <c r="FR10" s="346"/>
      <c r="FS10" s="346"/>
      <c r="FT10" s="346"/>
      <c r="FU10" s="346"/>
      <c r="FV10" s="346"/>
      <c r="FW10" s="346"/>
      <c r="FX10" s="346"/>
      <c r="FY10" s="346"/>
      <c r="FZ10" s="346"/>
      <c r="GA10" s="346"/>
      <c r="GB10" s="346"/>
      <c r="GC10" s="346"/>
      <c r="GD10" s="346"/>
      <c r="GE10" s="346"/>
      <c r="GF10" s="346"/>
      <c r="GG10" s="346"/>
      <c r="GH10" s="346"/>
      <c r="GI10" s="346"/>
      <c r="GJ10" s="346"/>
      <c r="GK10" s="346"/>
      <c r="GL10" s="346"/>
      <c r="GM10" s="346"/>
      <c r="GN10" s="346"/>
      <c r="GO10" s="346"/>
      <c r="GP10" s="346"/>
      <c r="GQ10" s="346"/>
      <c r="GR10" s="346"/>
      <c r="GS10" s="346"/>
      <c r="GT10" s="346"/>
      <c r="GU10" s="346"/>
      <c r="GV10" s="346"/>
      <c r="GW10" s="346"/>
      <c r="GX10" s="346"/>
      <c r="GY10" s="346"/>
      <c r="GZ10" s="346"/>
      <c r="HA10" s="346"/>
      <c r="HB10" s="346"/>
      <c r="HC10" s="346"/>
      <c r="HD10" s="346"/>
      <c r="HE10" s="346"/>
      <c r="HF10" s="346"/>
      <c r="HG10" s="346"/>
      <c r="HH10" s="346"/>
      <c r="HI10" s="346"/>
      <c r="HJ10" s="346"/>
      <c r="HK10" s="346"/>
      <c r="HL10" s="346"/>
      <c r="HM10" s="346"/>
      <c r="HN10" s="346"/>
      <c r="HO10" s="346"/>
      <c r="HP10" s="346"/>
      <c r="HQ10" s="346"/>
      <c r="HR10" s="346"/>
      <c r="HS10" s="346"/>
      <c r="HT10" s="346"/>
      <c r="HU10" s="346"/>
      <c r="HV10" s="346"/>
      <c r="HW10" s="346"/>
      <c r="HX10" s="346"/>
      <c r="HY10" s="346"/>
    </row>
    <row r="11" spans="1:233" s="282" customFormat="1">
      <c r="A11" s="344" t="s">
        <v>259</v>
      </c>
      <c r="B11" s="343" t="s">
        <v>44</v>
      </c>
      <c r="C11" s="342"/>
      <c r="D11" s="341"/>
      <c r="E11" s="271"/>
      <c r="F11" s="340"/>
      <c r="G11" s="258"/>
      <c r="H11" s="335"/>
      <c r="I11" s="339"/>
      <c r="J11" s="278"/>
      <c r="K11" s="270"/>
    </row>
    <row r="12" spans="1:233" s="313" customFormat="1" ht="53.25" customHeight="1">
      <c r="A12" s="336" t="s">
        <v>45</v>
      </c>
      <c r="B12" s="256" t="s">
        <v>258</v>
      </c>
      <c r="C12" s="332">
        <v>56000</v>
      </c>
      <c r="D12" s="258" t="s">
        <v>257</v>
      </c>
      <c r="E12" s="271">
        <v>56000</v>
      </c>
      <c r="F12" s="281" t="s">
        <v>256</v>
      </c>
      <c r="G12" s="258" t="s">
        <v>255</v>
      </c>
      <c r="H12" s="338" t="s">
        <v>254</v>
      </c>
      <c r="I12" s="279">
        <v>44195</v>
      </c>
      <c r="J12" s="337">
        <f>45080+840+10080</f>
        <v>56000</v>
      </c>
      <c r="K12" s="270">
        <f>E12-J12</f>
        <v>0</v>
      </c>
    </row>
    <row r="13" spans="1:233" s="313" customFormat="1" ht="60.75" customHeight="1">
      <c r="A13" s="336" t="s">
        <v>47</v>
      </c>
      <c r="B13" s="256" t="s">
        <v>253</v>
      </c>
      <c r="C13" s="332">
        <v>40000</v>
      </c>
      <c r="D13" s="258" t="s">
        <v>252</v>
      </c>
      <c r="E13" s="271">
        <v>40000</v>
      </c>
      <c r="F13" s="281" t="s">
        <v>251</v>
      </c>
      <c r="G13" s="258" t="s">
        <v>250</v>
      </c>
      <c r="H13" s="335" t="s">
        <v>249</v>
      </c>
      <c r="I13" s="279">
        <v>44195</v>
      </c>
      <c r="J13" s="334">
        <f>32200+7200+600</f>
        <v>40000</v>
      </c>
      <c r="K13" s="270">
        <f>E13-J13</f>
        <v>0</v>
      </c>
    </row>
    <row r="14" spans="1:233" s="313" customFormat="1" ht="63.75" customHeight="1">
      <c r="A14" s="333" t="s">
        <v>48</v>
      </c>
      <c r="B14" s="256" t="s">
        <v>248</v>
      </c>
      <c r="C14" s="332">
        <v>30000</v>
      </c>
      <c r="D14" s="258" t="s">
        <v>247</v>
      </c>
      <c r="E14" s="271">
        <v>30000</v>
      </c>
      <c r="F14" s="331" t="s">
        <v>246</v>
      </c>
      <c r="G14" s="258" t="s">
        <v>245</v>
      </c>
      <c r="H14" s="330" t="s">
        <v>244</v>
      </c>
      <c r="I14" s="279">
        <v>44195</v>
      </c>
      <c r="J14" s="329">
        <f>24150+5400+450</f>
        <v>30000</v>
      </c>
      <c r="K14" s="270">
        <f>E14-J14</f>
        <v>0</v>
      </c>
    </row>
    <row r="15" spans="1:233" s="313" customFormat="1" ht="25.5" customHeight="1">
      <c r="A15" s="312" t="s">
        <v>57</v>
      </c>
      <c r="B15" s="328" t="s">
        <v>243</v>
      </c>
      <c r="C15" s="327"/>
      <c r="D15" s="327"/>
      <c r="E15" s="326"/>
      <c r="F15" s="325"/>
      <c r="G15" s="324"/>
      <c r="H15" s="315"/>
      <c r="I15" s="323"/>
      <c r="J15" s="314"/>
      <c r="K15" s="322"/>
    </row>
    <row r="16" spans="1:233" s="313" customFormat="1" ht="45.75" customHeight="1">
      <c r="A16" s="321"/>
      <c r="B16" s="320"/>
      <c r="C16" s="318">
        <v>27720</v>
      </c>
      <c r="D16" s="319"/>
      <c r="E16" s="318">
        <v>27720</v>
      </c>
      <c r="F16" s="317" t="s">
        <v>242</v>
      </c>
      <c r="G16" s="316"/>
      <c r="H16" s="315" t="s">
        <v>241</v>
      </c>
      <c r="I16" s="279">
        <v>44195</v>
      </c>
      <c r="J16" s="314">
        <f>12320+8800+6600</f>
        <v>27720</v>
      </c>
      <c r="K16" s="270">
        <f>E16-J16</f>
        <v>0</v>
      </c>
    </row>
    <row r="17" spans="1:11" s="244" customFormat="1">
      <c r="A17" s="312" t="s">
        <v>88</v>
      </c>
      <c r="B17" s="286" t="s">
        <v>89</v>
      </c>
      <c r="C17" s="286"/>
      <c r="D17" s="286"/>
      <c r="E17" s="286"/>
      <c r="F17" s="286"/>
      <c r="G17" s="285"/>
      <c r="H17" s="265" t="s">
        <v>191</v>
      </c>
      <c r="I17" s="264" t="s">
        <v>191</v>
      </c>
      <c r="J17" s="295" t="s">
        <v>191</v>
      </c>
      <c r="K17" s="294" t="s">
        <v>191</v>
      </c>
    </row>
    <row r="18" spans="1:11" s="298" customFormat="1" ht="32.25" customHeight="1">
      <c r="A18" s="304" t="s">
        <v>240</v>
      </c>
      <c r="B18" s="302" t="s">
        <v>239</v>
      </c>
      <c r="C18" s="307">
        <v>12330</v>
      </c>
      <c r="D18" s="302" t="s">
        <v>238</v>
      </c>
      <c r="E18" s="307">
        <f>C18</f>
        <v>12330</v>
      </c>
      <c r="F18" s="302" t="s">
        <v>237</v>
      </c>
      <c r="G18" s="301" t="s">
        <v>236</v>
      </c>
      <c r="H18" s="300">
        <v>255</v>
      </c>
      <c r="I18" s="306">
        <v>44193</v>
      </c>
      <c r="J18" s="311">
        <v>12330</v>
      </c>
      <c r="K18" s="270">
        <v>0</v>
      </c>
    </row>
    <row r="19" spans="1:11" s="298" customFormat="1" ht="68.25" customHeight="1">
      <c r="A19" s="310" t="s">
        <v>235</v>
      </c>
      <c r="B19" s="302" t="s">
        <v>234</v>
      </c>
      <c r="C19" s="307">
        <v>8300</v>
      </c>
      <c r="D19" s="308" t="s">
        <v>233</v>
      </c>
      <c r="E19" s="307">
        <v>8300</v>
      </c>
      <c r="F19" s="302" t="s">
        <v>232</v>
      </c>
      <c r="G19" s="301" t="s">
        <v>231</v>
      </c>
      <c r="H19" s="300">
        <v>247</v>
      </c>
      <c r="I19" s="306">
        <v>44187</v>
      </c>
      <c r="J19" s="305">
        <v>8300</v>
      </c>
      <c r="K19" s="270">
        <f>E19-J19</f>
        <v>0</v>
      </c>
    </row>
    <row r="20" spans="1:11" s="298" customFormat="1" ht="68.25" customHeight="1">
      <c r="A20" s="309" t="s">
        <v>143</v>
      </c>
      <c r="B20" s="302" t="s">
        <v>230</v>
      </c>
      <c r="C20" s="307">
        <v>7000</v>
      </c>
      <c r="D20" s="308" t="s">
        <v>229</v>
      </c>
      <c r="E20" s="307">
        <v>7000</v>
      </c>
      <c r="F20" s="302" t="s">
        <v>228</v>
      </c>
      <c r="G20" s="301" t="s">
        <v>227</v>
      </c>
      <c r="H20" s="300">
        <v>248</v>
      </c>
      <c r="I20" s="306">
        <v>44187</v>
      </c>
      <c r="J20" s="305">
        <v>7000</v>
      </c>
      <c r="K20" s="270">
        <f>E20-J20</f>
        <v>0</v>
      </c>
    </row>
    <row r="21" spans="1:11" s="298" customFormat="1" ht="68.25" customHeight="1">
      <c r="A21" s="309" t="s">
        <v>148</v>
      </c>
      <c r="B21" s="302" t="s">
        <v>160</v>
      </c>
      <c r="C21" s="307">
        <v>3000</v>
      </c>
      <c r="D21" s="308" t="s">
        <v>226</v>
      </c>
      <c r="E21" s="307">
        <v>3000</v>
      </c>
      <c r="F21" s="302" t="s">
        <v>225</v>
      </c>
      <c r="G21" s="301" t="s">
        <v>224</v>
      </c>
      <c r="H21" s="300">
        <v>246</v>
      </c>
      <c r="I21" s="306">
        <v>44187</v>
      </c>
      <c r="J21" s="305">
        <v>3000</v>
      </c>
      <c r="K21" s="270">
        <f>E21-J21</f>
        <v>0</v>
      </c>
    </row>
    <row r="22" spans="1:11" s="298" customFormat="1" ht="68.25" customHeight="1">
      <c r="A22" s="309"/>
      <c r="B22" s="302" t="s">
        <v>223</v>
      </c>
      <c r="C22" s="307">
        <v>492</v>
      </c>
      <c r="D22" s="308" t="s">
        <v>222</v>
      </c>
      <c r="E22" s="307">
        <v>492</v>
      </c>
      <c r="F22" s="302" t="s">
        <v>221</v>
      </c>
      <c r="G22" s="301" t="s">
        <v>220</v>
      </c>
      <c r="H22" s="300">
        <v>254</v>
      </c>
      <c r="I22" s="306">
        <v>44193</v>
      </c>
      <c r="J22" s="305">
        <v>492</v>
      </c>
      <c r="K22" s="270">
        <f>E22-J22</f>
        <v>0</v>
      </c>
    </row>
    <row r="23" spans="1:11" s="298" customFormat="1" ht="90" customHeight="1">
      <c r="A23" s="304"/>
      <c r="B23" s="302" t="s">
        <v>219</v>
      </c>
      <c r="C23" s="303">
        <v>2597.02</v>
      </c>
      <c r="D23" s="302" t="s">
        <v>218</v>
      </c>
      <c r="E23" s="303">
        <v>2597.02</v>
      </c>
      <c r="F23" s="302" t="s">
        <v>217</v>
      </c>
      <c r="G23" s="301" t="s">
        <v>216</v>
      </c>
      <c r="H23" s="300">
        <v>253</v>
      </c>
      <c r="I23" s="279">
        <v>44193</v>
      </c>
      <c r="J23" s="299">
        <v>2597.02</v>
      </c>
      <c r="K23" s="270">
        <f>E23-J23</f>
        <v>0</v>
      </c>
    </row>
    <row r="24" spans="1:11" s="244" customFormat="1">
      <c r="A24" s="287">
        <v>7</v>
      </c>
      <c r="B24" s="297" t="s">
        <v>96</v>
      </c>
      <c r="C24" s="297"/>
      <c r="D24" s="297"/>
      <c r="E24" s="297"/>
      <c r="F24" s="297"/>
      <c r="G24" s="296"/>
      <c r="H24" s="265" t="s">
        <v>191</v>
      </c>
      <c r="I24" s="264" t="s">
        <v>191</v>
      </c>
      <c r="J24" s="295" t="s">
        <v>191</v>
      </c>
      <c r="K24" s="294" t="s">
        <v>191</v>
      </c>
    </row>
    <row r="25" spans="1:11" s="244" customFormat="1" ht="52.5" customHeight="1">
      <c r="A25" s="293" t="s">
        <v>97</v>
      </c>
      <c r="B25" s="292" t="s">
        <v>170</v>
      </c>
      <c r="C25" s="291">
        <v>10400</v>
      </c>
      <c r="D25" s="290" t="s">
        <v>215</v>
      </c>
      <c r="E25" s="291">
        <v>10400</v>
      </c>
      <c r="F25" s="290" t="s">
        <v>214</v>
      </c>
      <c r="G25" s="289" t="s">
        <v>213</v>
      </c>
      <c r="H25" s="265" t="s">
        <v>212</v>
      </c>
      <c r="I25" s="279">
        <v>44195</v>
      </c>
      <c r="J25" s="288">
        <v>10400</v>
      </c>
      <c r="K25" s="270">
        <f>E25-J25</f>
        <v>0</v>
      </c>
    </row>
    <row r="26" spans="1:11" s="244" customFormat="1">
      <c r="A26" s="287">
        <v>8</v>
      </c>
      <c r="B26" s="286" t="s">
        <v>105</v>
      </c>
      <c r="C26" s="286"/>
      <c r="D26" s="286"/>
      <c r="E26" s="286"/>
      <c r="F26" s="286"/>
      <c r="G26" s="285"/>
      <c r="H26" s="265" t="s">
        <v>191</v>
      </c>
      <c r="I26" s="264" t="s">
        <v>191</v>
      </c>
      <c r="J26" s="263" t="s">
        <v>191</v>
      </c>
      <c r="K26" s="262" t="s">
        <v>191</v>
      </c>
    </row>
    <row r="27" spans="1:11" s="244" customFormat="1">
      <c r="A27" s="284">
        <v>9</v>
      </c>
      <c r="B27" s="266" t="s">
        <v>211</v>
      </c>
      <c r="C27" s="283"/>
      <c r="D27" s="283"/>
      <c r="E27" s="283"/>
      <c r="F27" s="283"/>
      <c r="G27" s="283"/>
      <c r="H27" s="265" t="s">
        <v>191</v>
      </c>
      <c r="I27" s="264" t="s">
        <v>191</v>
      </c>
      <c r="J27" s="263" t="s">
        <v>191</v>
      </c>
      <c r="K27" s="262" t="s">
        <v>191</v>
      </c>
    </row>
    <row r="28" spans="1:11" s="282" customFormat="1" ht="77.25" customHeight="1">
      <c r="A28" s="277" t="s">
        <v>115</v>
      </c>
      <c r="B28" s="264" t="s">
        <v>210</v>
      </c>
      <c r="C28" s="275">
        <v>29606.98</v>
      </c>
      <c r="D28" s="281" t="s">
        <v>209</v>
      </c>
      <c r="E28" s="275">
        <v>29606.98</v>
      </c>
      <c r="F28" s="264" t="s">
        <v>208</v>
      </c>
      <c r="G28" s="263" t="s">
        <v>207</v>
      </c>
      <c r="H28" s="280">
        <v>277</v>
      </c>
      <c r="I28" s="279">
        <v>44195</v>
      </c>
      <c r="J28" s="278">
        <v>29606.98</v>
      </c>
      <c r="K28" s="270">
        <f>E28-J28</f>
        <v>0</v>
      </c>
    </row>
    <row r="29" spans="1:11" s="269" customFormat="1" ht="64.5" customHeight="1">
      <c r="A29" s="277" t="s">
        <v>116</v>
      </c>
      <c r="B29" s="264" t="s">
        <v>206</v>
      </c>
      <c r="C29" s="275">
        <v>15000</v>
      </c>
      <c r="D29" s="281" t="s">
        <v>205</v>
      </c>
      <c r="E29" s="275">
        <f>C29</f>
        <v>15000</v>
      </c>
      <c r="F29" s="264" t="s">
        <v>204</v>
      </c>
      <c r="G29" s="263" t="s">
        <v>203</v>
      </c>
      <c r="H29" s="280">
        <v>272</v>
      </c>
      <c r="I29" s="279">
        <v>44195</v>
      </c>
      <c r="J29" s="278">
        <v>15000</v>
      </c>
      <c r="K29" s="270">
        <f>E29-J29</f>
        <v>0</v>
      </c>
    </row>
    <row r="30" spans="1:11" s="269" customFormat="1" ht="65.25" customHeight="1">
      <c r="A30" s="277" t="s">
        <v>171</v>
      </c>
      <c r="B30" s="264" t="s">
        <v>202</v>
      </c>
      <c r="C30" s="275">
        <v>16000</v>
      </c>
      <c r="D30" s="276" t="s">
        <v>201</v>
      </c>
      <c r="E30" s="275">
        <v>16000</v>
      </c>
      <c r="F30" s="274" t="s">
        <v>200</v>
      </c>
      <c r="G30" s="263" t="s">
        <v>199</v>
      </c>
      <c r="H30" s="273">
        <v>257</v>
      </c>
      <c r="I30" s="272">
        <v>44193</v>
      </c>
      <c r="J30" s="271">
        <v>16000</v>
      </c>
      <c r="K30" s="270">
        <f>E30-J30</f>
        <v>0</v>
      </c>
    </row>
    <row r="31" spans="1:11" s="244" customFormat="1" ht="21.75" customHeight="1">
      <c r="A31" s="268" t="s">
        <v>118</v>
      </c>
      <c r="B31" s="267" t="s">
        <v>119</v>
      </c>
      <c r="C31" s="267"/>
      <c r="D31" s="267"/>
      <c r="E31" s="267"/>
      <c r="F31" s="267"/>
      <c r="G31" s="266"/>
      <c r="H31" s="265" t="s">
        <v>191</v>
      </c>
      <c r="I31" s="264" t="s">
        <v>198</v>
      </c>
      <c r="J31" s="263" t="s">
        <v>191</v>
      </c>
      <c r="K31" s="262" t="s">
        <v>191</v>
      </c>
    </row>
    <row r="32" spans="1:11" s="244" customFormat="1" ht="60" customHeight="1" thickBot="1">
      <c r="A32" s="261"/>
      <c r="B32" s="260" t="s">
        <v>119</v>
      </c>
      <c r="C32" s="259">
        <v>17000</v>
      </c>
      <c r="D32" s="256" t="s">
        <v>197</v>
      </c>
      <c r="E32" s="259">
        <v>17000</v>
      </c>
      <c r="F32" s="256" t="s">
        <v>196</v>
      </c>
      <c r="G32" s="258" t="s">
        <v>195</v>
      </c>
      <c r="H32" s="257" t="s">
        <v>194</v>
      </c>
      <c r="I32" s="256" t="s">
        <v>193</v>
      </c>
      <c r="J32" s="255">
        <v>17000</v>
      </c>
      <c r="K32" s="254">
        <v>0</v>
      </c>
    </row>
    <row r="33" spans="1:233" s="244" customFormat="1" ht="27.75" customHeight="1" thickBot="1">
      <c r="A33" s="253" t="s">
        <v>192</v>
      </c>
      <c r="B33" s="252"/>
      <c r="C33" s="250">
        <f>C12+C13+C14+C16+C18+C19+C20+C21+C22+C23+C25+C28+C29+C30+C32</f>
        <v>275446</v>
      </c>
      <c r="D33" s="251" t="s">
        <v>191</v>
      </c>
      <c r="E33" s="250">
        <f>E12+E13+E14+E16+E18+E19+E20+E21+E22+E23+E25+E28+E29+E30+E32</f>
        <v>275446</v>
      </c>
      <c r="F33" s="249" t="s">
        <v>191</v>
      </c>
      <c r="G33" s="249" t="s">
        <v>191</v>
      </c>
      <c r="H33" s="248" t="s">
        <v>191</v>
      </c>
      <c r="I33" s="247" t="s">
        <v>191</v>
      </c>
      <c r="J33" s="246">
        <f>J12+J13+J14+J16+J18+J19+J20+J21+J22+J23+J25+J28+J29+J30+J32</f>
        <v>275446</v>
      </c>
      <c r="K33" s="245">
        <f>SUM(K11:K32)</f>
        <v>0</v>
      </c>
    </row>
    <row r="34" spans="1:233" s="228" customFormat="1">
      <c r="A34" s="243"/>
      <c r="B34" s="242"/>
      <c r="C34" s="239"/>
      <c r="D34" s="242"/>
      <c r="E34" s="239"/>
      <c r="F34" s="242"/>
      <c r="G34" s="242"/>
      <c r="H34" s="242"/>
      <c r="I34" s="241" t="s">
        <v>190</v>
      </c>
      <c r="J34" s="240">
        <v>482430</v>
      </c>
      <c r="K34" s="240">
        <v>136070</v>
      </c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29"/>
      <c r="FL34" s="229"/>
      <c r="FM34" s="229"/>
      <c r="FN34" s="229"/>
      <c r="FO34" s="229"/>
      <c r="FP34" s="229"/>
      <c r="FQ34" s="229"/>
      <c r="FR34" s="229"/>
      <c r="FS34" s="229"/>
      <c r="FT34" s="229"/>
      <c r="FU34" s="229"/>
      <c r="FV34" s="229"/>
      <c r="FW34" s="229"/>
      <c r="FX34" s="229"/>
      <c r="FY34" s="229"/>
      <c r="FZ34" s="229"/>
      <c r="GA34" s="229"/>
      <c r="GB34" s="229"/>
      <c r="GC34" s="229"/>
      <c r="GD34" s="229"/>
      <c r="GE34" s="229"/>
      <c r="GF34" s="229"/>
      <c r="GG34" s="229"/>
      <c r="GH34" s="229"/>
      <c r="GI34" s="229"/>
      <c r="GJ34" s="229"/>
      <c r="GK34" s="229"/>
      <c r="GL34" s="229"/>
      <c r="GM34" s="229"/>
      <c r="GN34" s="229"/>
      <c r="GO34" s="229"/>
      <c r="GP34" s="229"/>
      <c r="GQ34" s="229"/>
      <c r="GR34" s="229"/>
      <c r="GS34" s="229"/>
      <c r="GT34" s="229"/>
      <c r="GU34" s="229"/>
      <c r="GV34" s="229"/>
      <c r="GW34" s="229"/>
      <c r="GX34" s="229"/>
      <c r="GY34" s="229"/>
      <c r="GZ34" s="229"/>
      <c r="HA34" s="229"/>
      <c r="HB34" s="229"/>
      <c r="HC34" s="229"/>
      <c r="HD34" s="229"/>
      <c r="HE34" s="229"/>
      <c r="HF34" s="229"/>
      <c r="HG34" s="229"/>
      <c r="HH34" s="229"/>
      <c r="HI34" s="229"/>
      <c r="HJ34" s="229"/>
      <c r="HK34" s="229"/>
      <c r="HL34" s="229"/>
      <c r="HM34" s="229"/>
      <c r="HN34" s="229"/>
      <c r="HO34" s="229"/>
      <c r="HP34" s="229"/>
      <c r="HQ34" s="229"/>
      <c r="HR34" s="229"/>
      <c r="HS34" s="229"/>
      <c r="HT34" s="229"/>
      <c r="HU34" s="229"/>
      <c r="HV34" s="229"/>
      <c r="HW34" s="229"/>
      <c r="HX34" s="229"/>
      <c r="HY34" s="229"/>
    </row>
    <row r="35" spans="1:233" s="228" customFormat="1">
      <c r="A35" s="236"/>
      <c r="B35" s="235"/>
      <c r="C35" s="239"/>
      <c r="D35" s="235"/>
      <c r="E35" s="235"/>
      <c r="F35" s="235"/>
      <c r="G35" s="235"/>
      <c r="H35" s="235"/>
      <c r="I35" s="238"/>
      <c r="J35" s="237">
        <f>J34-J33</f>
        <v>206984</v>
      </c>
      <c r="K35" s="237">
        <f>K33-K34</f>
        <v>-136070</v>
      </c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229"/>
      <c r="FG35" s="229"/>
      <c r="FH35" s="229"/>
      <c r="FI35" s="229"/>
      <c r="FJ35" s="229"/>
      <c r="FK35" s="229"/>
      <c r="FL35" s="229"/>
      <c r="FM35" s="229"/>
      <c r="FN35" s="229"/>
      <c r="FO35" s="229"/>
      <c r="FP35" s="229"/>
      <c r="FQ35" s="229"/>
      <c r="FR35" s="229"/>
      <c r="FS35" s="229"/>
      <c r="FT35" s="229"/>
      <c r="FU35" s="229"/>
      <c r="FV35" s="229"/>
      <c r="FW35" s="229"/>
      <c r="FX35" s="229"/>
      <c r="FY35" s="229"/>
      <c r="FZ35" s="229"/>
      <c r="GA35" s="229"/>
      <c r="GB35" s="229"/>
      <c r="GC35" s="229"/>
      <c r="GD35" s="229"/>
      <c r="GE35" s="229"/>
      <c r="GF35" s="229"/>
      <c r="GG35" s="229"/>
      <c r="GH35" s="229"/>
      <c r="GI35" s="229"/>
      <c r="GJ35" s="229"/>
      <c r="GK35" s="229"/>
      <c r="GL35" s="229"/>
      <c r="GM35" s="229"/>
      <c r="GN35" s="229"/>
      <c r="GO35" s="229"/>
      <c r="GP35" s="229"/>
      <c r="GQ35" s="229"/>
      <c r="GR35" s="229"/>
      <c r="GS35" s="229"/>
      <c r="GT35" s="229"/>
      <c r="GU35" s="229"/>
      <c r="GV35" s="229"/>
      <c r="GW35" s="229"/>
      <c r="GX35" s="229"/>
      <c r="GY35" s="229"/>
      <c r="GZ35" s="229"/>
      <c r="HA35" s="229"/>
      <c r="HB35" s="229"/>
      <c r="HC35" s="229"/>
      <c r="HD35" s="229"/>
      <c r="HE35" s="229"/>
      <c r="HF35" s="229"/>
      <c r="HG35" s="229"/>
      <c r="HH35" s="229"/>
      <c r="HI35" s="229"/>
      <c r="HJ35" s="229"/>
      <c r="HK35" s="229"/>
      <c r="HL35" s="229"/>
      <c r="HM35" s="229"/>
      <c r="HN35" s="229"/>
      <c r="HO35" s="229"/>
      <c r="HP35" s="229"/>
      <c r="HQ35" s="229"/>
      <c r="HR35" s="229"/>
      <c r="HS35" s="229"/>
      <c r="HT35" s="229"/>
      <c r="HU35" s="229"/>
      <c r="HV35" s="229"/>
      <c r="HW35" s="229"/>
      <c r="HX35" s="229"/>
      <c r="HY35" s="229"/>
    </row>
    <row r="36" spans="1:233" s="228" customFormat="1">
      <c r="A36" s="236"/>
      <c r="B36" s="235"/>
      <c r="C36" s="235"/>
      <c r="D36" s="235"/>
      <c r="E36" s="235"/>
      <c r="F36" s="235"/>
      <c r="G36" s="235"/>
      <c r="H36" s="235"/>
      <c r="I36" s="235"/>
      <c r="J36" s="234"/>
      <c r="K36" s="234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29"/>
      <c r="FF36" s="229"/>
      <c r="FG36" s="229"/>
      <c r="FH36" s="229"/>
      <c r="FI36" s="229"/>
      <c r="FJ36" s="229"/>
      <c r="FK36" s="229"/>
      <c r="FL36" s="229"/>
      <c r="FM36" s="229"/>
      <c r="FN36" s="229"/>
      <c r="FO36" s="229"/>
      <c r="FP36" s="229"/>
      <c r="FQ36" s="229"/>
      <c r="FR36" s="229"/>
      <c r="FS36" s="229"/>
      <c r="FT36" s="229"/>
      <c r="FU36" s="229"/>
      <c r="FV36" s="229"/>
      <c r="FW36" s="229"/>
      <c r="FX36" s="229"/>
      <c r="FY36" s="229"/>
      <c r="FZ36" s="229"/>
      <c r="GA36" s="229"/>
      <c r="GB36" s="229"/>
      <c r="GC36" s="229"/>
      <c r="GD36" s="229"/>
      <c r="GE36" s="229"/>
      <c r="GF36" s="229"/>
      <c r="GG36" s="229"/>
      <c r="GH36" s="229"/>
      <c r="GI36" s="229"/>
      <c r="GJ36" s="229"/>
      <c r="GK36" s="229"/>
      <c r="GL36" s="229"/>
      <c r="GM36" s="229"/>
      <c r="GN36" s="229"/>
      <c r="GO36" s="229"/>
      <c r="GP36" s="229"/>
      <c r="GQ36" s="229"/>
      <c r="GR36" s="229"/>
      <c r="GS36" s="229"/>
      <c r="GT36" s="229"/>
      <c r="GU36" s="229"/>
      <c r="GV36" s="229"/>
      <c r="GW36" s="229"/>
      <c r="GX36" s="229"/>
      <c r="GY36" s="229"/>
      <c r="GZ36" s="229"/>
      <c r="HA36" s="229"/>
      <c r="HB36" s="229"/>
      <c r="HC36" s="229"/>
      <c r="HD36" s="229"/>
      <c r="HE36" s="229"/>
      <c r="HF36" s="229"/>
      <c r="HG36" s="229"/>
      <c r="HH36" s="229"/>
      <c r="HI36" s="229"/>
      <c r="HJ36" s="229"/>
      <c r="HK36" s="229"/>
      <c r="HL36" s="229"/>
      <c r="HM36" s="229"/>
      <c r="HN36" s="229"/>
      <c r="HO36" s="229"/>
      <c r="HP36" s="229"/>
      <c r="HQ36" s="229"/>
      <c r="HR36" s="229"/>
      <c r="HS36" s="229"/>
      <c r="HT36" s="229"/>
      <c r="HU36" s="229"/>
      <c r="HV36" s="229"/>
      <c r="HW36" s="229"/>
      <c r="HX36" s="229"/>
      <c r="HY36" s="229"/>
    </row>
    <row r="37" spans="1:233" s="228" customFormat="1">
      <c r="A37" s="233" t="s">
        <v>189</v>
      </c>
      <c r="B37" s="233"/>
      <c r="C37" s="233"/>
      <c r="D37" s="233"/>
      <c r="E37" s="233"/>
      <c r="F37" s="233"/>
      <c r="G37" s="232" t="s">
        <v>188</v>
      </c>
      <c r="H37" s="232"/>
      <c r="I37" s="232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  <c r="GA37" s="229"/>
      <c r="GB37" s="229"/>
      <c r="GC37" s="229"/>
      <c r="GD37" s="229"/>
      <c r="GE37" s="229"/>
      <c r="GF37" s="229"/>
      <c r="GG37" s="229"/>
      <c r="GH37" s="229"/>
      <c r="GI37" s="229"/>
      <c r="GJ37" s="229"/>
      <c r="GK37" s="229"/>
      <c r="GL37" s="229"/>
      <c r="GM37" s="229"/>
      <c r="GN37" s="229"/>
      <c r="GO37" s="229"/>
      <c r="GP37" s="229"/>
      <c r="GQ37" s="229"/>
      <c r="GR37" s="229"/>
      <c r="GS37" s="229"/>
      <c r="GT37" s="229"/>
      <c r="GU37" s="229"/>
      <c r="GV37" s="229"/>
      <c r="GW37" s="229"/>
      <c r="GX37" s="229"/>
      <c r="GY37" s="229"/>
      <c r="GZ37" s="229"/>
      <c r="HA37" s="229"/>
      <c r="HB37" s="229"/>
      <c r="HC37" s="229"/>
      <c r="HD37" s="229"/>
      <c r="HE37" s="229"/>
      <c r="HF37" s="229"/>
      <c r="HG37" s="229"/>
      <c r="HH37" s="229"/>
      <c r="HI37" s="229"/>
      <c r="HJ37" s="229"/>
      <c r="HK37" s="229"/>
      <c r="HL37" s="229"/>
      <c r="HM37" s="229"/>
      <c r="HN37" s="229"/>
      <c r="HO37" s="229"/>
      <c r="HP37" s="229"/>
      <c r="HQ37" s="229"/>
      <c r="HR37" s="229"/>
      <c r="HS37" s="229"/>
      <c r="HT37" s="229"/>
      <c r="HU37" s="229"/>
      <c r="HV37" s="229"/>
      <c r="HW37" s="229"/>
      <c r="HX37" s="229"/>
      <c r="HY37" s="229"/>
    </row>
    <row r="38" spans="1:233" s="228" customFormat="1">
      <c r="A38" s="231"/>
      <c r="B38" s="230"/>
      <c r="C38" s="230"/>
      <c r="D38" s="230"/>
      <c r="E38" s="230"/>
      <c r="F38" s="230"/>
      <c r="G38" s="230"/>
      <c r="H38" s="230"/>
      <c r="I38" s="230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/>
      <c r="FS38" s="229"/>
      <c r="FT38" s="229"/>
      <c r="FU38" s="229"/>
      <c r="FV38" s="229"/>
      <c r="FW38" s="229"/>
      <c r="FX38" s="229"/>
      <c r="FY38" s="229"/>
      <c r="FZ38" s="229"/>
      <c r="GA38" s="229"/>
      <c r="GB38" s="229"/>
      <c r="GC38" s="229"/>
      <c r="GD38" s="229"/>
      <c r="GE38" s="229"/>
      <c r="GF38" s="229"/>
      <c r="GG38" s="229"/>
      <c r="GH38" s="229"/>
      <c r="GI38" s="229"/>
      <c r="GJ38" s="229"/>
      <c r="GK38" s="229"/>
      <c r="GL38" s="229"/>
      <c r="GM38" s="229"/>
      <c r="GN38" s="229"/>
      <c r="GO38" s="229"/>
      <c r="GP38" s="229"/>
      <c r="GQ38" s="229"/>
      <c r="GR38" s="229"/>
      <c r="GS38" s="229"/>
      <c r="GT38" s="229"/>
      <c r="GU38" s="229"/>
      <c r="GV38" s="229"/>
      <c r="GW38" s="229"/>
      <c r="GX38" s="229"/>
      <c r="GY38" s="229"/>
      <c r="GZ38" s="229"/>
      <c r="HA38" s="229"/>
      <c r="HB38" s="229"/>
      <c r="HC38" s="229"/>
      <c r="HD38" s="229"/>
      <c r="HE38" s="229"/>
      <c r="HF38" s="229"/>
      <c r="HG38" s="229"/>
      <c r="HH38" s="229"/>
      <c r="HI38" s="229"/>
      <c r="HJ38" s="229"/>
      <c r="HK38" s="229"/>
      <c r="HL38" s="229"/>
      <c r="HM38" s="229"/>
      <c r="HN38" s="229"/>
      <c r="HO38" s="229"/>
      <c r="HP38" s="229"/>
      <c r="HQ38" s="229"/>
      <c r="HR38" s="229"/>
      <c r="HS38" s="229"/>
      <c r="HT38" s="229"/>
      <c r="HU38" s="229"/>
      <c r="HV38" s="229"/>
      <c r="HW38" s="229"/>
      <c r="HX38" s="229"/>
      <c r="HY38" s="229"/>
    </row>
    <row r="39" spans="1:233" s="228" customFormat="1">
      <c r="A39" s="231"/>
      <c r="B39" s="230"/>
      <c r="C39" s="230"/>
      <c r="D39" s="230"/>
      <c r="E39" s="230"/>
      <c r="F39" s="230"/>
      <c r="G39" s="230"/>
      <c r="H39" s="230"/>
      <c r="I39" s="230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  <c r="FL39" s="229"/>
      <c r="FM39" s="229"/>
      <c r="FN39" s="229"/>
      <c r="FO39" s="229"/>
      <c r="FP39" s="229"/>
      <c r="FQ39" s="229"/>
      <c r="FR39" s="229"/>
      <c r="FS39" s="229"/>
      <c r="FT39" s="229"/>
      <c r="FU39" s="229"/>
      <c r="FV39" s="229"/>
      <c r="FW39" s="229"/>
      <c r="FX39" s="229"/>
      <c r="FY39" s="229"/>
      <c r="FZ39" s="229"/>
      <c r="GA39" s="229"/>
      <c r="GB39" s="229"/>
      <c r="GC39" s="229"/>
      <c r="GD39" s="229"/>
      <c r="GE39" s="229"/>
      <c r="GF39" s="229"/>
      <c r="GG39" s="229"/>
      <c r="GH39" s="229"/>
      <c r="GI39" s="229"/>
      <c r="GJ39" s="229"/>
      <c r="GK39" s="229"/>
      <c r="GL39" s="229"/>
      <c r="GM39" s="229"/>
      <c r="GN39" s="229"/>
      <c r="GO39" s="229"/>
      <c r="GP39" s="229"/>
      <c r="GQ39" s="229"/>
      <c r="GR39" s="229"/>
      <c r="GS39" s="229"/>
      <c r="GT39" s="229"/>
      <c r="GU39" s="229"/>
      <c r="GV39" s="229"/>
      <c r="GW39" s="229"/>
      <c r="GX39" s="229"/>
      <c r="GY39" s="229"/>
      <c r="GZ39" s="229"/>
      <c r="HA39" s="229"/>
      <c r="HB39" s="229"/>
      <c r="HC39" s="229"/>
      <c r="HD39" s="229"/>
      <c r="HE39" s="229"/>
      <c r="HF39" s="229"/>
      <c r="HG39" s="229"/>
      <c r="HH39" s="229"/>
      <c r="HI39" s="229"/>
      <c r="HJ39" s="229"/>
      <c r="HK39" s="229"/>
      <c r="HL39" s="229"/>
      <c r="HM39" s="229"/>
      <c r="HN39" s="229"/>
      <c r="HO39" s="229"/>
      <c r="HP39" s="229"/>
      <c r="HQ39" s="229"/>
      <c r="HR39" s="229"/>
      <c r="HS39" s="229"/>
      <c r="HT39" s="229"/>
      <c r="HU39" s="229"/>
      <c r="HV39" s="229"/>
      <c r="HW39" s="229"/>
      <c r="HX39" s="229"/>
      <c r="HY39" s="229"/>
    </row>
    <row r="40" spans="1:233" s="223" customFormat="1" ht="15">
      <c r="A40" s="227" t="s">
        <v>187</v>
      </c>
      <c r="C40" s="226"/>
      <c r="D40" s="225"/>
      <c r="E40" s="225"/>
      <c r="F40" s="225"/>
      <c r="G40" s="224"/>
      <c r="H40" s="224"/>
      <c r="I40" s="224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0"/>
      <c r="FL40" s="220"/>
      <c r="FM40" s="220"/>
      <c r="FN40" s="220"/>
      <c r="FO40" s="220"/>
      <c r="FP40" s="220"/>
      <c r="FQ40" s="220"/>
      <c r="FR40" s="220"/>
      <c r="FS40" s="220"/>
      <c r="FT40" s="220"/>
      <c r="FU40" s="220"/>
      <c r="FV40" s="220"/>
      <c r="FW40" s="220"/>
      <c r="FX40" s="220"/>
      <c r="FY40" s="220"/>
      <c r="FZ40" s="220"/>
      <c r="GA40" s="220"/>
      <c r="GB40" s="220"/>
      <c r="GC40" s="220"/>
      <c r="GD40" s="220"/>
      <c r="GE40" s="220"/>
      <c r="GF40" s="220"/>
      <c r="GG40" s="220"/>
      <c r="GH40" s="220"/>
      <c r="GI40" s="220"/>
      <c r="GJ40" s="220"/>
      <c r="GK40" s="220"/>
      <c r="GL40" s="220"/>
      <c r="GM40" s="220"/>
      <c r="GN40" s="220"/>
      <c r="GO40" s="220"/>
      <c r="GP40" s="220"/>
      <c r="GQ40" s="220"/>
      <c r="GR40" s="220"/>
      <c r="GS40" s="220"/>
      <c r="GT40" s="220"/>
      <c r="GU40" s="220"/>
      <c r="GV40" s="220"/>
      <c r="GW40" s="220"/>
      <c r="GX40" s="220"/>
      <c r="GY40" s="220"/>
      <c r="GZ40" s="220"/>
      <c r="HA40" s="220"/>
      <c r="HB40" s="220"/>
      <c r="HC40" s="220"/>
      <c r="HD40" s="220"/>
      <c r="HE40" s="220"/>
      <c r="HF40" s="220"/>
      <c r="HG40" s="220"/>
      <c r="HH40" s="220"/>
      <c r="HI40" s="220"/>
      <c r="HJ40" s="220"/>
      <c r="HK40" s="220"/>
      <c r="HL40" s="220"/>
      <c r="HM40" s="220"/>
      <c r="HN40" s="220"/>
      <c r="HO40" s="220"/>
      <c r="HP40" s="220"/>
      <c r="HQ40" s="220"/>
      <c r="HR40" s="220"/>
      <c r="HS40" s="220"/>
      <c r="HT40" s="220"/>
      <c r="HU40" s="220"/>
      <c r="HV40" s="220"/>
      <c r="HW40" s="220"/>
      <c r="HX40" s="220"/>
      <c r="HY40" s="220"/>
    </row>
    <row r="41" spans="1:233">
      <c r="A41" s="222" t="s">
        <v>186</v>
      </c>
    </row>
  </sheetData>
  <mergeCells count="29">
    <mergeCell ref="G7:G8"/>
    <mergeCell ref="H7:H8"/>
    <mergeCell ref="I7:I8"/>
    <mergeCell ref="A37:F37"/>
    <mergeCell ref="G37:I37"/>
    <mergeCell ref="B26:G26"/>
    <mergeCell ref="B27:G27"/>
    <mergeCell ref="B31:G31"/>
    <mergeCell ref="A33:B33"/>
    <mergeCell ref="A1:I1"/>
    <mergeCell ref="A3:D3"/>
    <mergeCell ref="F3:J3"/>
    <mergeCell ref="B5:I5"/>
    <mergeCell ref="A4:J4"/>
    <mergeCell ref="J7:J8"/>
    <mergeCell ref="A7:A8"/>
    <mergeCell ref="B7:B8"/>
    <mergeCell ref="C7:C8"/>
    <mergeCell ref="D7:D8"/>
    <mergeCell ref="B15:E15"/>
    <mergeCell ref="B24:F24"/>
    <mergeCell ref="F15:G15"/>
    <mergeCell ref="B17:G17"/>
    <mergeCell ref="F16:G16"/>
    <mergeCell ref="B6:C6"/>
    <mergeCell ref="D6:K6"/>
    <mergeCell ref="K7:K8"/>
    <mergeCell ref="E7:E8"/>
    <mergeCell ref="F7:F8"/>
  </mergeCells>
  <pageMargins left="0.43307086614173229" right="0.19685039370078741" top="0.55000000000000004" bottom="0.33" header="0.19" footer="0.15748031496062992"/>
  <pageSetup paperSize="9" scale="69" fitToHeight="5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Alexandra I</cp:lastModifiedBy>
  <dcterms:created xsi:type="dcterms:W3CDTF">2020-12-31T13:47:13Z</dcterms:created>
  <dcterms:modified xsi:type="dcterms:W3CDTF">2021-03-13T14:57:53Z</dcterms:modified>
</cp:coreProperties>
</file>